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/>
  <mc:AlternateContent xmlns:mc="http://schemas.openxmlformats.org/markup-compatibility/2006">
    <mc:Choice Requires="x15">
      <x15ac:absPath xmlns:x15ac="http://schemas.microsoft.com/office/spreadsheetml/2010/11/ac" url="/Users/theresawettig/Library/Mobile Documents/com~apple~CloudDocs/Documents/19_aCar_Thesis/13_Material_Masterarbeit/"/>
    </mc:Choice>
  </mc:AlternateContent>
  <xr:revisionPtr revIDLastSave="0" documentId="13_ncr:1_{D30E9260-28F1-9149-80A5-E687923AA5A2}" xr6:coauthVersionLast="47" xr6:coauthVersionMax="47" xr10:uidLastSave="{00000000-0000-0000-0000-000000000000}"/>
  <bookViews>
    <workbookView xWindow="80" yWindow="760" windowWidth="30160" windowHeight="17960" activeTab="1" xr2:uid="{00000000-000D-0000-FFFF-FFFF00000000}"/>
  </bookViews>
  <sheets>
    <sheet name="All Data" sheetId="1" r:id="rId1"/>
    <sheet name="SINGLE SCENARIOS" sheetId="13" r:id="rId2"/>
    <sheet name="PNC, ELEC" sheetId="2" r:id="rId3"/>
    <sheet name="PNC, ED" sheetId="15" r:id="rId4"/>
    <sheet name="ELEC, ED" sheetId="7" r:id="rId5"/>
    <sheet name="WDS, ELEC" sheetId="4" state="hidden" r:id="rId6"/>
    <sheet name="WDS, ELEC " sheetId="17" r:id="rId7"/>
    <sheet name="WDS, PNC_" sheetId="16" r:id="rId8"/>
    <sheet name="WDS, PNC" sheetId="5" state="hidden" r:id="rId9"/>
    <sheet name="WDS, ED_" sheetId="18" r:id="rId10"/>
    <sheet name="WDS, ED" sheetId="8" state="hidden" r:id="rId11"/>
    <sheet name="PNC, ELEC, ED" sheetId="10" r:id="rId12"/>
    <sheet name="WDS, ELEC, ED" sheetId="20" r:id="rId13"/>
    <sheet name="WDS, PNC, ED" sheetId="19" r:id="rId14"/>
    <sheet name="WDS, PNC, ELEC" sheetId="11" r:id="rId15"/>
    <sheet name="WDS, PNC, ED, ELEC" sheetId="22" r:id="rId16"/>
    <sheet name="TABLE_LATEX" sheetId="1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3" l="1"/>
  <c r="D68" i="13"/>
  <c r="C56" i="13"/>
  <c r="C57" i="13"/>
  <c r="C58" i="13"/>
  <c r="C59" i="13"/>
  <c r="AH12" i="14" l="1"/>
  <c r="AI12" i="14"/>
  <c r="AJ12" i="14"/>
  <c r="AK12" i="14"/>
  <c r="AL12" i="14"/>
  <c r="AM12" i="14"/>
  <c r="AG12" i="14"/>
  <c r="AH22" i="14"/>
  <c r="AI22" i="14"/>
  <c r="AJ22" i="14"/>
  <c r="AK22" i="14"/>
  <c r="AL22" i="14"/>
  <c r="AM22" i="14"/>
  <c r="AG22" i="14"/>
  <c r="AH32" i="14"/>
  <c r="AI32" i="14"/>
  <c r="AJ32" i="14"/>
  <c r="AK32" i="14"/>
  <c r="AL32" i="14"/>
  <c r="AM32" i="14"/>
  <c r="AG32" i="14"/>
  <c r="AH42" i="14"/>
  <c r="AI42" i="14"/>
  <c r="AJ42" i="14"/>
  <c r="AK42" i="14"/>
  <c r="AL42" i="14"/>
  <c r="AM42" i="14"/>
  <c r="AG42" i="14"/>
  <c r="AH51" i="14"/>
  <c r="AI51" i="14"/>
  <c r="AJ51" i="14"/>
  <c r="AK51" i="14"/>
  <c r="AL51" i="14"/>
  <c r="AM51" i="14"/>
  <c r="AG51" i="14"/>
  <c r="AH41" i="14"/>
  <c r="AI41" i="14"/>
  <c r="AJ41" i="14"/>
  <c r="AK41" i="14"/>
  <c r="AL41" i="14"/>
  <c r="AM41" i="14"/>
  <c r="AG41" i="14"/>
  <c r="AH31" i="14"/>
  <c r="AI31" i="14"/>
  <c r="AJ31" i="14"/>
  <c r="AK31" i="14"/>
  <c r="AL31" i="14"/>
  <c r="AM31" i="14"/>
  <c r="AG31" i="14"/>
  <c r="AH21" i="14"/>
  <c r="AI21" i="14"/>
  <c r="AJ21" i="14"/>
  <c r="AK21" i="14"/>
  <c r="AL21" i="14"/>
  <c r="AM21" i="14"/>
  <c r="AG21" i="14"/>
  <c r="AH11" i="14"/>
  <c r="AI11" i="14"/>
  <c r="AJ11" i="14"/>
  <c r="AK11" i="14"/>
  <c r="AL11" i="14"/>
  <c r="AM11" i="14"/>
  <c r="AH2" i="14"/>
  <c r="AI2" i="14"/>
  <c r="AJ2" i="14"/>
  <c r="AK2" i="14"/>
  <c r="AL2" i="14"/>
  <c r="AM2" i="14"/>
  <c r="AG2" i="14"/>
  <c r="AG11" i="14"/>
  <c r="I48" i="10"/>
  <c r="I47" i="10"/>
  <c r="C71" i="13"/>
  <c r="C62" i="13"/>
  <c r="D50" i="11" l="1"/>
  <c r="E50" i="11"/>
  <c r="F50" i="11"/>
  <c r="G50" i="11"/>
  <c r="H50" i="11"/>
  <c r="I50" i="11"/>
  <c r="C50" i="11"/>
  <c r="D49" i="11"/>
  <c r="E49" i="11"/>
  <c r="F49" i="11"/>
  <c r="G49" i="11"/>
  <c r="H49" i="11"/>
  <c r="I49" i="11"/>
  <c r="C49" i="11"/>
  <c r="C59" i="22"/>
  <c r="D59" i="22"/>
  <c r="E59" i="22"/>
  <c r="F59" i="22"/>
  <c r="G59" i="22"/>
  <c r="H59" i="22"/>
  <c r="I59" i="22"/>
  <c r="I58" i="22" l="1"/>
  <c r="H58" i="22"/>
  <c r="G58" i="22"/>
  <c r="F58" i="22"/>
  <c r="E58" i="22"/>
  <c r="D58" i="22"/>
  <c r="C58" i="22"/>
  <c r="I57" i="22"/>
  <c r="H57" i="22"/>
  <c r="G57" i="22"/>
  <c r="F57" i="22"/>
  <c r="E57" i="22"/>
  <c r="D57" i="22"/>
  <c r="C57" i="22"/>
  <c r="I47" i="20"/>
  <c r="H47" i="20"/>
  <c r="G47" i="20"/>
  <c r="F47" i="20"/>
  <c r="E47" i="20"/>
  <c r="D47" i="20"/>
  <c r="C47" i="20"/>
  <c r="I46" i="20"/>
  <c r="H46" i="20"/>
  <c r="G46" i="20"/>
  <c r="F46" i="20"/>
  <c r="E46" i="20"/>
  <c r="D46" i="20"/>
  <c r="C46" i="20"/>
  <c r="J45" i="20"/>
  <c r="I45" i="20"/>
  <c r="H45" i="20"/>
  <c r="G45" i="20"/>
  <c r="F45" i="20"/>
  <c r="E45" i="20"/>
  <c r="D45" i="20"/>
  <c r="C45" i="20"/>
  <c r="J44" i="20"/>
  <c r="I44" i="20"/>
  <c r="H44" i="20"/>
  <c r="G44" i="20"/>
  <c r="F44" i="20"/>
  <c r="E44" i="20"/>
  <c r="D44" i="20"/>
  <c r="C44" i="20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J45" i="19"/>
  <c r="I45" i="19"/>
  <c r="H45" i="19"/>
  <c r="G45" i="19"/>
  <c r="F45" i="19"/>
  <c r="E45" i="19"/>
  <c r="D45" i="19"/>
  <c r="C45" i="19"/>
  <c r="J44" i="19"/>
  <c r="I44" i="19"/>
  <c r="H44" i="19"/>
  <c r="G44" i="19"/>
  <c r="F44" i="19"/>
  <c r="E44" i="19"/>
  <c r="D44" i="19"/>
  <c r="C44" i="19"/>
  <c r="D47" i="11"/>
  <c r="E47" i="11"/>
  <c r="F47" i="11"/>
  <c r="G47" i="11"/>
  <c r="H47" i="11"/>
  <c r="I47" i="11"/>
  <c r="C47" i="11"/>
  <c r="D47" i="10"/>
  <c r="E47" i="10"/>
  <c r="F47" i="10"/>
  <c r="G47" i="10"/>
  <c r="H47" i="10"/>
  <c r="C47" i="10"/>
  <c r="J36" i="18"/>
  <c r="I36" i="18"/>
  <c r="H36" i="18"/>
  <c r="G36" i="18"/>
  <c r="F36" i="18"/>
  <c r="E36" i="18"/>
  <c r="D36" i="18"/>
  <c r="C36" i="18"/>
  <c r="J35" i="18"/>
  <c r="I35" i="18"/>
  <c r="H35" i="18"/>
  <c r="G35" i="18"/>
  <c r="F35" i="18"/>
  <c r="E35" i="18"/>
  <c r="D35" i="18"/>
  <c r="C35" i="18"/>
  <c r="J34" i="18"/>
  <c r="I34" i="18"/>
  <c r="H34" i="18"/>
  <c r="G34" i="18"/>
  <c r="F34" i="18"/>
  <c r="E34" i="18"/>
  <c r="D34" i="18"/>
  <c r="C34" i="18"/>
  <c r="J33" i="18"/>
  <c r="I33" i="18"/>
  <c r="H33" i="18"/>
  <c r="G33" i="18"/>
  <c r="F33" i="18"/>
  <c r="E33" i="18"/>
  <c r="D33" i="18"/>
  <c r="C33" i="18"/>
  <c r="J36" i="17"/>
  <c r="I36" i="17"/>
  <c r="H36" i="17"/>
  <c r="G36" i="17"/>
  <c r="F36" i="17"/>
  <c r="E36" i="17"/>
  <c r="D36" i="17"/>
  <c r="C36" i="17"/>
  <c r="J35" i="17"/>
  <c r="I35" i="17"/>
  <c r="H35" i="17"/>
  <c r="G35" i="17"/>
  <c r="F35" i="17"/>
  <c r="E35" i="17"/>
  <c r="D35" i="17"/>
  <c r="C35" i="17"/>
  <c r="J34" i="17"/>
  <c r="I34" i="17"/>
  <c r="H34" i="17"/>
  <c r="G34" i="17"/>
  <c r="F34" i="17"/>
  <c r="E34" i="17"/>
  <c r="D34" i="17"/>
  <c r="C34" i="17"/>
  <c r="J33" i="17"/>
  <c r="I33" i="17"/>
  <c r="H33" i="17"/>
  <c r="G33" i="17"/>
  <c r="F33" i="17"/>
  <c r="E33" i="17"/>
  <c r="D33" i="17"/>
  <c r="C33" i="17"/>
  <c r="J36" i="16"/>
  <c r="I36" i="16"/>
  <c r="H36" i="16"/>
  <c r="G36" i="16"/>
  <c r="F36" i="16"/>
  <c r="E36" i="16"/>
  <c r="D36" i="16"/>
  <c r="C36" i="16"/>
  <c r="J35" i="16"/>
  <c r="I35" i="16"/>
  <c r="H35" i="16"/>
  <c r="G35" i="16"/>
  <c r="F35" i="16"/>
  <c r="E35" i="16"/>
  <c r="D35" i="16"/>
  <c r="C35" i="16"/>
  <c r="J34" i="16"/>
  <c r="I34" i="16"/>
  <c r="H34" i="16"/>
  <c r="G34" i="16"/>
  <c r="F34" i="16"/>
  <c r="E34" i="16"/>
  <c r="D34" i="16"/>
  <c r="C34" i="16"/>
  <c r="J33" i="16"/>
  <c r="I33" i="16"/>
  <c r="H33" i="16"/>
  <c r="G33" i="16"/>
  <c r="F33" i="16"/>
  <c r="E33" i="16"/>
  <c r="D33" i="16"/>
  <c r="C33" i="16"/>
  <c r="I36" i="15"/>
  <c r="H36" i="15"/>
  <c r="G36" i="15"/>
  <c r="F36" i="15"/>
  <c r="E36" i="15"/>
  <c r="D36" i="15"/>
  <c r="C36" i="15"/>
  <c r="I35" i="15"/>
  <c r="H35" i="15"/>
  <c r="G35" i="15"/>
  <c r="F35" i="15"/>
  <c r="E35" i="15"/>
  <c r="D35" i="15"/>
  <c r="C35" i="15"/>
  <c r="J34" i="15"/>
  <c r="I34" i="15"/>
  <c r="H34" i="15"/>
  <c r="G34" i="15"/>
  <c r="F34" i="15"/>
  <c r="E34" i="15"/>
  <c r="D34" i="15"/>
  <c r="C34" i="15"/>
  <c r="J33" i="15"/>
  <c r="I33" i="15"/>
  <c r="H33" i="15"/>
  <c r="G33" i="15"/>
  <c r="F33" i="15"/>
  <c r="E33" i="15"/>
  <c r="D33" i="15"/>
  <c r="C33" i="15"/>
  <c r="C65" i="13" l="1"/>
  <c r="D36" i="7"/>
  <c r="E36" i="7"/>
  <c r="F36" i="7"/>
  <c r="G36" i="7"/>
  <c r="H36" i="7"/>
  <c r="I36" i="7"/>
  <c r="J36" i="7"/>
  <c r="C36" i="7"/>
  <c r="D35" i="7"/>
  <c r="E35" i="7"/>
  <c r="F35" i="7"/>
  <c r="G35" i="7"/>
  <c r="H35" i="7"/>
  <c r="I35" i="7"/>
  <c r="J35" i="7"/>
  <c r="C35" i="7"/>
  <c r="D36" i="2"/>
  <c r="E36" i="2"/>
  <c r="F36" i="2"/>
  <c r="G36" i="2"/>
  <c r="H36" i="2"/>
  <c r="I36" i="2"/>
  <c r="C36" i="2"/>
  <c r="D35" i="2"/>
  <c r="E35" i="2"/>
  <c r="F35" i="2"/>
  <c r="G35" i="2"/>
  <c r="H35" i="2"/>
  <c r="I35" i="2"/>
  <c r="A56" i="13"/>
  <c r="N141" i="14"/>
  <c r="O141" i="14"/>
  <c r="P141" i="14"/>
  <c r="Q141" i="14"/>
  <c r="R141" i="14"/>
  <c r="S141" i="14"/>
  <c r="M141" i="14"/>
  <c r="N131" i="14"/>
  <c r="O131" i="14"/>
  <c r="P131" i="14"/>
  <c r="Q131" i="14"/>
  <c r="R131" i="14"/>
  <c r="S131" i="14"/>
  <c r="M131" i="14"/>
  <c r="N121" i="14"/>
  <c r="O121" i="14"/>
  <c r="P121" i="14"/>
  <c r="Q121" i="14"/>
  <c r="R121" i="14"/>
  <c r="S121" i="14"/>
  <c r="M121" i="14"/>
  <c r="N111" i="14"/>
  <c r="O111" i="14"/>
  <c r="P111" i="14"/>
  <c r="Q111" i="14"/>
  <c r="R111" i="14"/>
  <c r="S111" i="14"/>
  <c r="M111" i="14"/>
  <c r="N101" i="14"/>
  <c r="O101" i="14"/>
  <c r="P101" i="14"/>
  <c r="Q101" i="14"/>
  <c r="R101" i="14"/>
  <c r="S101" i="14"/>
  <c r="M101" i="14"/>
  <c r="N91" i="14"/>
  <c r="O91" i="14"/>
  <c r="P91" i="14"/>
  <c r="Q91" i="14"/>
  <c r="R91" i="14"/>
  <c r="S91" i="14"/>
  <c r="M91" i="14"/>
  <c r="N81" i="14"/>
  <c r="O81" i="14"/>
  <c r="P81" i="14"/>
  <c r="Q81" i="14"/>
  <c r="R81" i="14"/>
  <c r="S81" i="14"/>
  <c r="M81" i="14"/>
  <c r="N71" i="14"/>
  <c r="O71" i="14"/>
  <c r="P71" i="14"/>
  <c r="Q71" i="14"/>
  <c r="R71" i="14"/>
  <c r="S71" i="14"/>
  <c r="M71" i="14"/>
  <c r="N61" i="14"/>
  <c r="O61" i="14"/>
  <c r="P61" i="14"/>
  <c r="Q61" i="14"/>
  <c r="R61" i="14"/>
  <c r="S61" i="14"/>
  <c r="M61" i="14"/>
  <c r="N51" i="14"/>
  <c r="O51" i="14"/>
  <c r="P51" i="14"/>
  <c r="Q51" i="14"/>
  <c r="R51" i="14"/>
  <c r="S51" i="14"/>
  <c r="M51" i="14"/>
  <c r="N41" i="14"/>
  <c r="O41" i="14"/>
  <c r="P41" i="14"/>
  <c r="Q41" i="14"/>
  <c r="R41" i="14"/>
  <c r="S41" i="14"/>
  <c r="M41" i="14"/>
  <c r="N31" i="14"/>
  <c r="O31" i="14"/>
  <c r="P31" i="14"/>
  <c r="Q31" i="14"/>
  <c r="R31" i="14"/>
  <c r="S31" i="14"/>
  <c r="M31" i="14"/>
  <c r="N21" i="14"/>
  <c r="O21" i="14"/>
  <c r="P21" i="14"/>
  <c r="Q21" i="14"/>
  <c r="R21" i="14"/>
  <c r="S21" i="14"/>
  <c r="M21" i="14"/>
  <c r="N11" i="14"/>
  <c r="O11" i="14"/>
  <c r="P11" i="14"/>
  <c r="Q11" i="14"/>
  <c r="R11" i="14"/>
  <c r="S11" i="14"/>
  <c r="M11" i="14"/>
  <c r="S132" i="14"/>
  <c r="R132" i="14"/>
  <c r="Q132" i="14"/>
  <c r="P132" i="14"/>
  <c r="O132" i="14"/>
  <c r="N132" i="14"/>
  <c r="M132" i="14"/>
  <c r="S122" i="14"/>
  <c r="R122" i="14"/>
  <c r="Q122" i="14"/>
  <c r="P122" i="14"/>
  <c r="O122" i="14"/>
  <c r="N122" i="14"/>
  <c r="M122" i="14"/>
  <c r="S112" i="14"/>
  <c r="R112" i="14"/>
  <c r="Q112" i="14"/>
  <c r="P112" i="14"/>
  <c r="O112" i="14"/>
  <c r="N112" i="14"/>
  <c r="M112" i="14"/>
  <c r="S102" i="14"/>
  <c r="R102" i="14"/>
  <c r="Q102" i="14"/>
  <c r="P102" i="14"/>
  <c r="O102" i="14"/>
  <c r="N102" i="14"/>
  <c r="M102" i="14"/>
  <c r="S92" i="14"/>
  <c r="R92" i="14"/>
  <c r="Q92" i="14"/>
  <c r="P92" i="14"/>
  <c r="O92" i="14"/>
  <c r="N92" i="14"/>
  <c r="M92" i="14"/>
  <c r="S82" i="14"/>
  <c r="R82" i="14"/>
  <c r="Q82" i="14"/>
  <c r="P82" i="14"/>
  <c r="O82" i="14"/>
  <c r="N82" i="14"/>
  <c r="M82" i="14"/>
  <c r="S72" i="14"/>
  <c r="R72" i="14"/>
  <c r="Q72" i="14"/>
  <c r="P72" i="14"/>
  <c r="O72" i="14"/>
  <c r="N72" i="14"/>
  <c r="M72" i="14"/>
  <c r="S62" i="14"/>
  <c r="R62" i="14"/>
  <c r="Q62" i="14"/>
  <c r="P62" i="14"/>
  <c r="O62" i="14"/>
  <c r="N62" i="14"/>
  <c r="M62" i="14"/>
  <c r="S52" i="14"/>
  <c r="R52" i="14"/>
  <c r="Q52" i="14"/>
  <c r="P52" i="14"/>
  <c r="O52" i="14"/>
  <c r="N52" i="14"/>
  <c r="M52" i="14"/>
  <c r="S42" i="14"/>
  <c r="R42" i="14"/>
  <c r="Q42" i="14"/>
  <c r="P42" i="14"/>
  <c r="O42" i="14"/>
  <c r="N42" i="14"/>
  <c r="M42" i="14"/>
  <c r="S32" i="14"/>
  <c r="R32" i="14"/>
  <c r="Q32" i="14"/>
  <c r="P32" i="14"/>
  <c r="O32" i="14"/>
  <c r="N32" i="14"/>
  <c r="M32" i="14"/>
  <c r="N22" i="14"/>
  <c r="O22" i="14"/>
  <c r="P22" i="14"/>
  <c r="Q22" i="14"/>
  <c r="R22" i="14"/>
  <c r="S22" i="14"/>
  <c r="M22" i="14"/>
  <c r="N12" i="14"/>
  <c r="O12" i="14"/>
  <c r="P12" i="14"/>
  <c r="Q12" i="14"/>
  <c r="R12" i="14"/>
  <c r="S12" i="14"/>
  <c r="M12" i="14"/>
  <c r="N2" i="14"/>
  <c r="O2" i="14"/>
  <c r="P2" i="14"/>
  <c r="Q2" i="14"/>
  <c r="R2" i="14"/>
  <c r="S2" i="14"/>
  <c r="M2" i="14"/>
  <c r="E68" i="13" l="1"/>
  <c r="F68" i="13"/>
  <c r="G68" i="13"/>
  <c r="H68" i="13"/>
  <c r="I68" i="13"/>
  <c r="D69" i="13"/>
  <c r="E69" i="13"/>
  <c r="F69" i="13"/>
  <c r="G69" i="13"/>
  <c r="H69" i="13"/>
  <c r="I69" i="13"/>
  <c r="D70" i="13"/>
  <c r="E70" i="13"/>
  <c r="F70" i="13"/>
  <c r="G70" i="13"/>
  <c r="H70" i="13"/>
  <c r="I70" i="13"/>
  <c r="D71" i="13"/>
  <c r="E71" i="13"/>
  <c r="F71" i="13"/>
  <c r="G71" i="13"/>
  <c r="H71" i="13"/>
  <c r="I71" i="13"/>
  <c r="C69" i="13"/>
  <c r="C70" i="13"/>
  <c r="C68" i="13"/>
  <c r="D58" i="13"/>
  <c r="D64" i="13" s="1"/>
  <c r="E58" i="13"/>
  <c r="E64" i="13" s="1"/>
  <c r="I58" i="13"/>
  <c r="I64" i="13" s="1"/>
  <c r="K75" i="13"/>
  <c r="C64" i="13"/>
  <c r="D59" i="13"/>
  <c r="D65" i="13" s="1"/>
  <c r="I59" i="13"/>
  <c r="I65" i="13" s="1"/>
  <c r="K76" i="13"/>
  <c r="D56" i="13"/>
  <c r="E56" i="13"/>
  <c r="E62" i="13" s="1"/>
  <c r="F56" i="13"/>
  <c r="F62" i="13" s="1"/>
  <c r="G56" i="13"/>
  <c r="G62" i="13" s="1"/>
  <c r="H56" i="13"/>
  <c r="H62" i="13" s="1"/>
  <c r="I56" i="13"/>
  <c r="I62" i="13" s="1"/>
  <c r="K73" i="13"/>
  <c r="D57" i="13"/>
  <c r="D63" i="13" s="1"/>
  <c r="E57" i="13"/>
  <c r="E63" i="13" s="1"/>
  <c r="F57" i="13"/>
  <c r="F63" i="13" s="1"/>
  <c r="G57" i="13"/>
  <c r="G63" i="13" s="1"/>
  <c r="H57" i="13"/>
  <c r="H63" i="13" s="1"/>
  <c r="I57" i="13"/>
  <c r="I63" i="13" s="1"/>
  <c r="K74" i="13"/>
  <c r="C63" i="13"/>
  <c r="A58" i="13"/>
  <c r="F58" i="13" s="1"/>
  <c r="F64" i="13" s="1"/>
  <c r="A59" i="13"/>
  <c r="E59" i="13" s="1"/>
  <c r="E65" i="13" s="1"/>
  <c r="I46" i="11"/>
  <c r="H46" i="11"/>
  <c r="G46" i="11"/>
  <c r="F46" i="11"/>
  <c r="E46" i="11"/>
  <c r="D46" i="11"/>
  <c r="C46" i="11"/>
  <c r="J45" i="11"/>
  <c r="I45" i="11"/>
  <c r="H45" i="11"/>
  <c r="G45" i="11"/>
  <c r="F45" i="11"/>
  <c r="E45" i="11"/>
  <c r="D45" i="11"/>
  <c r="C45" i="11"/>
  <c r="J44" i="11"/>
  <c r="I44" i="11"/>
  <c r="H44" i="11"/>
  <c r="G44" i="11"/>
  <c r="F44" i="11"/>
  <c r="E44" i="11"/>
  <c r="D44" i="11"/>
  <c r="C44" i="11"/>
  <c r="D46" i="10"/>
  <c r="E46" i="10"/>
  <c r="F46" i="10"/>
  <c r="G46" i="10"/>
  <c r="H46" i="10"/>
  <c r="I46" i="10"/>
  <c r="C46" i="10"/>
  <c r="D45" i="10"/>
  <c r="E45" i="10"/>
  <c r="F45" i="10"/>
  <c r="G45" i="10"/>
  <c r="H45" i="10"/>
  <c r="I45" i="10"/>
  <c r="D44" i="10"/>
  <c r="E44" i="10"/>
  <c r="F44" i="10"/>
  <c r="G44" i="10"/>
  <c r="H44" i="10"/>
  <c r="I44" i="10"/>
  <c r="C45" i="10"/>
  <c r="C44" i="10"/>
  <c r="J45" i="10"/>
  <c r="J44" i="10"/>
  <c r="C33" i="8"/>
  <c r="C32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4" i="7"/>
  <c r="I34" i="7"/>
  <c r="H34" i="7"/>
  <c r="G34" i="7"/>
  <c r="F34" i="7"/>
  <c r="E34" i="7"/>
  <c r="D34" i="7"/>
  <c r="C34" i="7"/>
  <c r="J33" i="7"/>
  <c r="I33" i="7"/>
  <c r="H33" i="7"/>
  <c r="G33" i="7"/>
  <c r="F33" i="7"/>
  <c r="E33" i="7"/>
  <c r="D33" i="7"/>
  <c r="C33" i="7"/>
  <c r="D34" i="5"/>
  <c r="E34" i="5"/>
  <c r="F34" i="5"/>
  <c r="G34" i="5"/>
  <c r="H34" i="5"/>
  <c r="I34" i="5"/>
  <c r="J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3" i="4"/>
  <c r="I33" i="4"/>
  <c r="H33" i="4"/>
  <c r="G33" i="4"/>
  <c r="F33" i="4"/>
  <c r="E33" i="4"/>
  <c r="D33" i="4"/>
  <c r="C33" i="4"/>
  <c r="J32" i="4"/>
  <c r="I32" i="4"/>
  <c r="H32" i="4"/>
  <c r="G32" i="4"/>
  <c r="F32" i="4"/>
  <c r="E32" i="4"/>
  <c r="D32" i="4"/>
  <c r="C32" i="4"/>
  <c r="D34" i="2"/>
  <c r="E34" i="2"/>
  <c r="F34" i="2"/>
  <c r="G34" i="2"/>
  <c r="H34" i="2"/>
  <c r="I34" i="2"/>
  <c r="C34" i="2"/>
  <c r="D33" i="2"/>
  <c r="E33" i="2"/>
  <c r="F33" i="2"/>
  <c r="G33" i="2"/>
  <c r="H33" i="2"/>
  <c r="I33" i="2"/>
  <c r="C33" i="2"/>
  <c r="H59" i="13" l="1"/>
  <c r="H65" i="13" s="1"/>
  <c r="G59" i="13"/>
  <c r="G65" i="13" s="1"/>
  <c r="H58" i="13"/>
  <c r="H64" i="13" s="1"/>
  <c r="F59" i="13"/>
  <c r="F65" i="13" s="1"/>
  <c r="G58" i="13"/>
  <c r="G64" i="13" s="1"/>
</calcChain>
</file>

<file path=xl/sharedStrings.xml><?xml version="1.0" encoding="utf-8"?>
<sst xmlns="http://schemas.openxmlformats.org/spreadsheetml/2006/main" count="1762" uniqueCount="113">
  <si>
    <t>S.Cmb.</t>
  </si>
  <si>
    <t>WDS, PNC, ELEC, ED</t>
  </si>
  <si>
    <t>WDS, PNC, ED</t>
  </si>
  <si>
    <t>WDS, ELEC</t>
  </si>
  <si>
    <t>PNC, ELEC</t>
  </si>
  <si>
    <t>WDS, PNC</t>
  </si>
  <si>
    <t>WDS, PNC, ELEC</t>
  </si>
  <si>
    <t>ELEC</t>
  </si>
  <si>
    <t>ED</t>
  </si>
  <si>
    <t>WDS</t>
  </si>
  <si>
    <t>PNC</t>
  </si>
  <si>
    <t>ELEC, ED</t>
  </si>
  <si>
    <t>WDS, ED</t>
  </si>
  <si>
    <t>PNC, ELEC, ED</t>
  </si>
  <si>
    <t>%Cov.</t>
  </si>
  <si>
    <t>T.C.</t>
  </si>
  <si>
    <t>Fx.C.</t>
  </si>
  <si>
    <t>Vr.C.</t>
  </si>
  <si>
    <t>T.Km.</t>
  </si>
  <si>
    <t>N.V.</t>
  </si>
  <si>
    <t>N.VT.</t>
  </si>
  <si>
    <t>V.Ut.</t>
  </si>
  <si>
    <t>Comp.T.</t>
  </si>
  <si>
    <t>Gap[%]</t>
  </si>
  <si>
    <t>PNC T.C. + ELEC T.C.</t>
  </si>
  <si>
    <t>PNC Vr. C. + ELEC Vr. C.</t>
  </si>
  <si>
    <t>Fleet Mix</t>
  </si>
  <si>
    <t>WDS T.C. + ELEC T.C.</t>
  </si>
  <si>
    <t>PNC N.V. + WDS N.V.</t>
  </si>
  <si>
    <t>ELEC T.C. + ED T.C.</t>
  </si>
  <si>
    <t>ELEC Vr. C. + ED  Vr. C.</t>
  </si>
  <si>
    <t>ELEC, ED;0;0;1351;3000</t>
  </si>
  <si>
    <t>ELEC, ED;0;0;2703;2000</t>
  </si>
  <si>
    <t>ELEC, ED;0;0;4054;1000</t>
  </si>
  <si>
    <t>ELEC;0;0;5405;0</t>
  </si>
  <si>
    <t>ED;0;0;0;4000</t>
  </si>
  <si>
    <t>ELEC: 2703 SUs; ED: 2000 SUs</t>
  </si>
  <si>
    <t>WDS T.C. + ED T.C.</t>
  </si>
  <si>
    <t>WDS Vr. C. + ED Vr. C.</t>
  </si>
  <si>
    <t>ELEC T.C. + PNC T.C. + ED T.C.</t>
  </si>
  <si>
    <t>PNC;0;32;0;0</t>
  </si>
  <si>
    <t>PNC, ELEC;0;32;4865;0</t>
  </si>
  <si>
    <t>PNC, ED;0;32;0;3600</t>
  </si>
  <si>
    <t>PNC, ELEC, ED;0;32;1081;2800</t>
  </si>
  <si>
    <t>PNC, ELEC, ED;0;32;2432;1800</t>
  </si>
  <si>
    <t>PNC, ELEC, ED;0;32;3784;800</t>
  </si>
  <si>
    <t>ELEC N.V.  + PNC N.V. + ED N.V.</t>
  </si>
  <si>
    <t>ELEC T.C. + PNC T.C. + WDS T.C.</t>
  </si>
  <si>
    <t>ELEC Vr.C. + PNC Vr.C. + WDS Vr.C.</t>
  </si>
  <si>
    <t>ELEC N.V. + PNC N.V. + WDS N.V.</t>
  </si>
  <si>
    <t>ED 4000 SUs</t>
  </si>
  <si>
    <t>ELEC: 5405 SUs</t>
  </si>
  <si>
    <t>Demand WDS</t>
  </si>
  <si>
    <t>Demand PNC</t>
  </si>
  <si>
    <t>Demand ED</t>
  </si>
  <si>
    <t>Demand ELEC</t>
  </si>
  <si>
    <t>Hours Needed</t>
  </si>
  <si>
    <t>PNC T.C. + WDS T.C .</t>
  </si>
  <si>
    <t>PNC Vr. C. + WDS Vr.C.</t>
  </si>
  <si>
    <t>PNC Base Case T.Km.</t>
  </si>
  <si>
    <t>ED Base Case T.Km.</t>
  </si>
  <si>
    <t>PNC, ED</t>
  </si>
  <si>
    <t xml:space="preserve">|N| </t>
  </si>
  <si>
    <t>WDS Base Case Fx.C.</t>
  </si>
  <si>
    <t>ELEC Base Case Fx.C.</t>
  </si>
  <si>
    <t>PNC N.V. + ELEC N.V.</t>
  </si>
  <si>
    <t>PNC T.Km. + ELEC T.Km</t>
  </si>
  <si>
    <t>ELEC N.V. + ED  N.V.</t>
  </si>
  <si>
    <t>ELEC T.Km. + ED T.Km.</t>
  </si>
  <si>
    <t>Kapacity p Service Unit</t>
  </si>
  <si>
    <t>Hours Needed / Shiftlen</t>
  </si>
  <si>
    <t>PNC T.C. + ED T.C.</t>
  </si>
  <si>
    <t>PNC Vr. C. + ED Vr. C.</t>
  </si>
  <si>
    <t>PNC N.V. + ED N.V.</t>
  </si>
  <si>
    <t>PNC T.C. + WDS T.C.</t>
  </si>
  <si>
    <t>PNC Vr. C. + WDS  Vr. C.</t>
  </si>
  <si>
    <t>PNC N.V. + WDS  N.V.</t>
  </si>
  <si>
    <t>PNC T.Km. + WDS T.Km.</t>
  </si>
  <si>
    <t>WDS: 1000 SUs</t>
  </si>
  <si>
    <t>PNC: 32 SUs</t>
  </si>
  <si>
    <t>WDS: 800 SUs, PNC: 32 SUs</t>
  </si>
  <si>
    <t>ELEC T.C. + WDS T.C.</t>
  </si>
  <si>
    <t>ELEC Vr. C. + WDS  Vr. C.</t>
  </si>
  <si>
    <t>ELEC N.V. + WDS  N.V.</t>
  </si>
  <si>
    <t>ELEC T.Km. + WDS T.Km.</t>
  </si>
  <si>
    <t>ED T.C. + WDS T.C.</t>
  </si>
  <si>
    <t>ED Vr. C. + WDS  Vr. C.</t>
  </si>
  <si>
    <t>ED N.V. + WDS  N.V.</t>
  </si>
  <si>
    <t>ED T.Km. + WDS T.Km.</t>
  </si>
  <si>
    <t>ELEC T.KM. + PNC T.KM. + WDS T.KM.</t>
  </si>
  <si>
    <t>ED T.C. + PNC T.C. + WDS T.C.</t>
  </si>
  <si>
    <t>ED Vr.C. + PNC Vr.C. + WDS Vr.C.</t>
  </si>
  <si>
    <t>ED N.V. + PNC N.V. + WDS N.V.</t>
  </si>
  <si>
    <t>WDS, ELEC, ED</t>
  </si>
  <si>
    <t>WDS N.V. +  PNC N.V.  + ED N.V. + ELEC N.V.</t>
  </si>
  <si>
    <t>ELEC N.V. + PNC N.V. + WDS N.V..</t>
  </si>
  <si>
    <t>Gap N.V.</t>
  </si>
  <si>
    <t>Gap KM</t>
  </si>
  <si>
    <t>PNC, ELEC: 32 PNC SUs, 4865 ELEC SUs</t>
  </si>
  <si>
    <t>PNC T.Km. + ED T.Km.</t>
  </si>
  <si>
    <t>ELEC: 1351 SUs; ED: 3000 SUs</t>
  </si>
  <si>
    <t>N.Vt.</t>
  </si>
  <si>
    <t>ELEC T.Km.  + PNC T.Km. + ED T.Km</t>
  </si>
  <si>
    <t>ED T.Km. + PNC T.Km. + WDS T.Km.</t>
  </si>
  <si>
    <t>WDS T.Km. +  PNC T.Km.  + ED T.Km. + ELEC T.Km.</t>
  </si>
  <si>
    <t>v</t>
  </si>
  <si>
    <t>PNC, ED: 32 PNC SUs, 3600 ED SUs</t>
  </si>
  <si>
    <t xml:space="preserve">SUM single scenarios </t>
  </si>
  <si>
    <t>ELEC: 4054 SUs; ED: 1000 SUs</t>
  </si>
  <si>
    <t>ED: 400 SUs</t>
  </si>
  <si>
    <t>Base Cases</t>
  </si>
  <si>
    <t>Demand Level p. Coverage</t>
  </si>
  <si>
    <t>Total service delivery time / time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</si>
</sst>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JetBrains Mono"/>
      <family val="3"/>
    </font>
    <font>
      <b/>
      <sz val="10"/>
      <color theme="1"/>
      <name val="JetBrains Mono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/>
    <xf numFmtId="0" fontId="4" fillId="0" borderId="6" xfId="0" applyFont="1" applyBorder="1" applyAlignment="1">
      <alignment horizontal="center" vertical="top"/>
    </xf>
    <xf numFmtId="0" fontId="3" fillId="0" borderId="6" xfId="0" applyFont="1" applyBorder="1"/>
    <xf numFmtId="0" fontId="4" fillId="0" borderId="7" xfId="0" applyFont="1" applyBorder="1" applyAlignment="1">
      <alignment horizontal="center" vertical="top"/>
    </xf>
    <xf numFmtId="0" fontId="3" fillId="0" borderId="7" xfId="0" applyFont="1" applyBorder="1"/>
    <xf numFmtId="0" fontId="4" fillId="0" borderId="8" xfId="0" applyFont="1" applyBorder="1" applyAlignment="1">
      <alignment horizontal="center" vertical="top"/>
    </xf>
    <xf numFmtId="0" fontId="3" fillId="0" borderId="8" xfId="0" applyFont="1" applyBorder="1"/>
    <xf numFmtId="0" fontId="4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1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Border="1"/>
    <xf numFmtId="0" fontId="1" fillId="0" borderId="6" xfId="0" applyFont="1" applyBorder="1" applyAlignment="1">
      <alignment horizontal="center" vertical="top"/>
    </xf>
    <xf numFmtId="0" fontId="0" fillId="0" borderId="6" xfId="0" applyBorder="1"/>
    <xf numFmtId="0" fontId="1" fillId="0" borderId="8" xfId="0" applyFont="1" applyBorder="1" applyAlignment="1">
      <alignment horizontal="center" vertical="top"/>
    </xf>
    <xf numFmtId="0" fontId="0" fillId="0" borderId="8" xfId="0" applyBorder="1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4" fillId="0" borderId="13" xfId="0" applyFont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4" fillId="0" borderId="14" xfId="0" applyFont="1" applyBorder="1" applyAlignment="1">
      <alignment vertical="top"/>
    </xf>
    <xf numFmtId="0" fontId="0" fillId="0" borderId="15" xfId="0" applyBorder="1"/>
    <xf numFmtId="0" fontId="1" fillId="0" borderId="16" xfId="0" applyFont="1" applyFill="1" applyBorder="1" applyAlignment="1">
      <alignment vertical="top"/>
    </xf>
    <xf numFmtId="0" fontId="0" fillId="0" borderId="3" xfId="0" applyBorder="1"/>
    <xf numFmtId="0" fontId="4" fillId="0" borderId="16" xfId="0" applyFont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3" xfId="0" applyFont="1" applyBorder="1"/>
    <xf numFmtId="0" fontId="0" fillId="0" borderId="14" xfId="0" applyBorder="1"/>
    <xf numFmtId="0" fontId="1" fillId="0" borderId="5" xfId="0" applyFont="1" applyBorder="1"/>
    <xf numFmtId="0" fontId="1" fillId="0" borderId="16" xfId="0" applyFont="1" applyBorder="1"/>
    <xf numFmtId="0" fontId="1" fillId="0" borderId="4" xfId="0" applyFont="1" applyBorder="1"/>
    <xf numFmtId="0" fontId="1" fillId="0" borderId="13" xfId="0" applyFont="1" applyBorder="1"/>
    <xf numFmtId="0" fontId="6" fillId="0" borderId="13" xfId="0" applyFont="1" applyBorder="1"/>
    <xf numFmtId="0" fontId="6" fillId="0" borderId="17" xfId="0" applyFont="1" applyBorder="1"/>
    <xf numFmtId="0" fontId="4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7" fillId="0" borderId="13" xfId="0" applyFont="1" applyBorder="1"/>
    <xf numFmtId="0" fontId="4" fillId="0" borderId="18" xfId="0" applyFont="1" applyBorder="1" applyAlignment="1">
      <alignment horizontal="left" vertical="top"/>
    </xf>
    <xf numFmtId="0" fontId="0" fillId="0" borderId="0" xfId="0" applyFill="1"/>
    <xf numFmtId="0" fontId="3" fillId="0" borderId="0" xfId="0" applyFont="1" applyFill="1"/>
    <xf numFmtId="0" fontId="1" fillId="0" borderId="1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/>
    <xf numFmtId="0" fontId="1" fillId="0" borderId="12" xfId="0" applyFont="1" applyBorder="1"/>
    <xf numFmtId="0" fontId="1" fillId="0" borderId="17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4" xfId="0" applyFont="1" applyBorder="1"/>
    <xf numFmtId="0" fontId="5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PNC, ED, ELEC 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- Total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SCENARIOS'!$A$49</c:f>
              <c:strCache>
                <c:ptCount val="1"/>
                <c:pt idx="0">
                  <c:v>Demand WDS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SCENARIOS'!$C$49:$I$49</c:f>
              <c:numCache>
                <c:formatCode>General</c:formatCode>
                <c:ptCount val="7"/>
                <c:pt idx="0">
                  <c:v>12172.11</c:v>
                </c:pt>
                <c:pt idx="1">
                  <c:v>94349</c:v>
                </c:pt>
                <c:pt idx="2">
                  <c:v>251772.44</c:v>
                </c:pt>
                <c:pt idx="3">
                  <c:v>336478.73</c:v>
                </c:pt>
                <c:pt idx="4">
                  <c:v>766252.63</c:v>
                </c:pt>
                <c:pt idx="5">
                  <c:v>865764.16</c:v>
                </c:pt>
                <c:pt idx="6">
                  <c:v>966872.81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2-D34E-B92E-B645243AF4F8}"/>
            </c:ext>
          </c:extLst>
        </c:ser>
        <c:ser>
          <c:idx val="1"/>
          <c:order val="1"/>
          <c:tx>
            <c:strRef>
              <c:f>'SINGLE SCENARIOS'!$A$50</c:f>
              <c:strCache>
                <c:ptCount val="1"/>
                <c:pt idx="0">
                  <c:v>Demand PNC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SCENARIOS'!$C$50:$I$50</c:f>
              <c:numCache>
                <c:formatCode>General</c:formatCode>
                <c:ptCount val="7"/>
                <c:pt idx="0">
                  <c:v>63.918888173076922</c:v>
                </c:pt>
                <c:pt idx="1">
                  <c:v>175.21803352500001</c:v>
                </c:pt>
                <c:pt idx="2">
                  <c:v>254.72305902115389</c:v>
                </c:pt>
                <c:pt idx="3">
                  <c:v>282.14659979480768</c:v>
                </c:pt>
                <c:pt idx="4">
                  <c:v>429.46308755826919</c:v>
                </c:pt>
                <c:pt idx="5">
                  <c:v>492.46706549480768</c:v>
                </c:pt>
                <c:pt idx="6">
                  <c:v>551.1528958505769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2-D34E-B92E-B645243AF4F8}"/>
            </c:ext>
          </c:extLst>
        </c:ser>
        <c:ser>
          <c:idx val="3"/>
          <c:order val="2"/>
          <c:tx>
            <c:strRef>
              <c:f>'SINGLE SCENARIOS'!$A$51</c:f>
              <c:strCache>
                <c:ptCount val="1"/>
                <c:pt idx="0">
                  <c:v>Demand 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SCENARIOS'!$C$51:$I$51</c:f>
              <c:numCache>
                <c:formatCode>General</c:formatCode>
                <c:ptCount val="7"/>
                <c:pt idx="0">
                  <c:v>265.15190749999999</c:v>
                </c:pt>
                <c:pt idx="1">
                  <c:v>859.37662380000006</c:v>
                </c:pt>
                <c:pt idx="2">
                  <c:v>1836.8098543000001</c:v>
                </c:pt>
                <c:pt idx="3">
                  <c:v>2655.301032675</c:v>
                </c:pt>
                <c:pt idx="4">
                  <c:v>5936.8000236749986</c:v>
                </c:pt>
                <c:pt idx="5">
                  <c:v>6957.9939195249999</c:v>
                </c:pt>
                <c:pt idx="6">
                  <c:v>8022.036808025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2-D34E-B92E-B645243AF4F8}"/>
            </c:ext>
          </c:extLst>
        </c:ser>
        <c:ser>
          <c:idx val="2"/>
          <c:order val="3"/>
          <c:tx>
            <c:strRef>
              <c:f>'SINGLE SCENARIOS'!$A$52</c:f>
              <c:strCache>
                <c:ptCount val="1"/>
                <c:pt idx="0">
                  <c:v>Demand ELEC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SCENARIOS'!$C$52:$I$52</c:f>
              <c:numCache>
                <c:formatCode>General</c:formatCode>
                <c:ptCount val="7"/>
                <c:pt idx="0">
                  <c:v>9155.57</c:v>
                </c:pt>
                <c:pt idx="1">
                  <c:v>29495.87</c:v>
                </c:pt>
                <c:pt idx="2">
                  <c:v>62809.47</c:v>
                </c:pt>
                <c:pt idx="3">
                  <c:v>90858.15</c:v>
                </c:pt>
                <c:pt idx="4">
                  <c:v>196382.23</c:v>
                </c:pt>
                <c:pt idx="5">
                  <c:v>232262.53</c:v>
                </c:pt>
                <c:pt idx="6">
                  <c:v>269440.99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2-D34E-B92E-B645243A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DEmand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Quantities [# service units]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E-9244-8B89-46C7923A420F}"/>
            </c:ext>
          </c:extLst>
        </c:ser>
        <c:ser>
          <c:idx val="2"/>
          <c:order val="1"/>
          <c:tx>
            <c:strRef>
              <c:f>'SINGLE SCENARIOS'!$A$5:$B$5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E-9244-8B89-46C7923A420F}"/>
            </c:ext>
          </c:extLst>
        </c:ser>
        <c:ser>
          <c:idx val="3"/>
          <c:order val="2"/>
          <c:tx>
            <c:strRef>
              <c:f>'SINGLE SCENARIOS'!$A$35:$B$35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SCENARIOS'!$C$35:$I$35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3362.31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E-9244-8B89-46C7923A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'SINGLE SCENARIOS'!$A$23:$B$23</c:f>
              <c:strCache>
                <c:ptCount val="2"/>
                <c:pt idx="0">
                  <c:v>WDS</c:v>
                </c:pt>
                <c:pt idx="1">
                  <c:v>Fx.C.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SCENARIOS'!$C$23:$I$23</c:f>
              <c:numCache>
                <c:formatCode>General</c:formatCode>
                <c:ptCount val="7"/>
                <c:pt idx="0">
                  <c:v>36000</c:v>
                </c:pt>
                <c:pt idx="1">
                  <c:v>240000</c:v>
                </c:pt>
                <c:pt idx="2">
                  <c:v>624000</c:v>
                </c:pt>
                <c:pt idx="3">
                  <c:v>840000</c:v>
                </c:pt>
                <c:pt idx="4">
                  <c:v>1944000</c:v>
                </c:pt>
                <c:pt idx="5">
                  <c:v>2256000</c:v>
                </c:pt>
                <c:pt idx="6">
                  <c:v>2364000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2-774D-890C-851D69AD8E77}"/>
            </c:ext>
          </c:extLst>
        </c:ser>
        <c:ser>
          <c:idx val="1"/>
          <c:order val="1"/>
          <c:tx>
            <c:strRef>
              <c:f>'SINGLE SCENARIOS'!$A$43</c:f>
              <c:strCache>
                <c:ptCount val="1"/>
                <c:pt idx="0">
                  <c:v>WDS Base Case Fx.C.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SCENARIOS'!$C$43:$I$43</c:f>
              <c:numCache>
                <c:formatCode>General</c:formatCode>
                <c:ptCount val="7"/>
                <c:pt idx="0">
                  <c:v>19018.926469999999</c:v>
                </c:pt>
                <c:pt idx="1">
                  <c:v>147420.30619999999</c:v>
                </c:pt>
                <c:pt idx="2">
                  <c:v>393394.44057499996</c:v>
                </c:pt>
                <c:pt idx="3">
                  <c:v>525748.00973050005</c:v>
                </c:pt>
                <c:pt idx="4">
                  <c:v>1197269.7316055</c:v>
                </c:pt>
                <c:pt idx="5">
                  <c:v>1352756.4977054999</c:v>
                </c:pt>
                <c:pt idx="6">
                  <c:v>1510738.7688554998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62-774D-890C-851D69AD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Fixed costs (FX.c.)[€]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'SINGLE SCENARIOS'!$A$3:$B$3</c:f>
              <c:strCache>
                <c:ptCount val="2"/>
                <c:pt idx="0">
                  <c:v>ELEC</c:v>
                </c:pt>
                <c:pt idx="1">
                  <c:v>Fx.C.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SCENARIOS'!$C$3:$I$3</c:f>
              <c:numCache>
                <c:formatCode>General</c:formatCode>
                <c:ptCount val="7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108000</c:v>
                </c:pt>
                <c:pt idx="5">
                  <c:v>120000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9840-AD1C-5E9914DF13AD}"/>
            </c:ext>
          </c:extLst>
        </c:ser>
        <c:ser>
          <c:idx val="1"/>
          <c:order val="1"/>
          <c:tx>
            <c:strRef>
              <c:f>'SINGLE SCENARIOS'!$A$46</c:f>
              <c:strCache>
                <c:ptCount val="1"/>
                <c:pt idx="0">
                  <c:v>ELEC Base Case Fx.C.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2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SCENARIOS'!$C$46:$I$46</c:f>
              <c:numCache>
                <c:formatCode>General</c:formatCode>
                <c:ptCount val="7"/>
                <c:pt idx="0">
                  <c:v>75000</c:v>
                </c:pt>
                <c:pt idx="1">
                  <c:v>300000</c:v>
                </c:pt>
                <c:pt idx="2">
                  <c:v>600000</c:v>
                </c:pt>
                <c:pt idx="3">
                  <c:v>862500</c:v>
                </c:pt>
                <c:pt idx="4">
                  <c:v>1687500</c:v>
                </c:pt>
                <c:pt idx="5">
                  <c:v>1987500</c:v>
                </c:pt>
                <c:pt idx="6">
                  <c:v>2325000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A-9840-AD1C-5E9914DF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Fixed costs (FX.c.)[€]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1-C04B-9AB2-A790908ACB2F}"/>
            </c:ext>
          </c:extLst>
        </c:ser>
        <c:ser>
          <c:idx val="3"/>
          <c:order val="1"/>
          <c:tx>
            <c:strRef>
              <c:f>'SINGLE SCENARIOS'!$A$44</c:f>
              <c:strCache>
                <c:ptCount val="1"/>
                <c:pt idx="0">
                  <c:v>PNC Base Case T.Km.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x"/>
            <c:size val="6"/>
            <c:spPr>
              <a:solidFill>
                <a:schemeClr val="tx2">
                  <a:lumMod val="90000"/>
                  <a:lumOff val="1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SCENARIOS'!$C$44:$I$44</c:f>
              <c:numCache>
                <c:formatCode>General</c:formatCode>
                <c:ptCount val="7"/>
                <c:pt idx="0">
                  <c:v>7024.2588320481582</c:v>
                </c:pt>
                <c:pt idx="1">
                  <c:v>20082.923934979764</c:v>
                </c:pt>
                <c:pt idx="2">
                  <c:v>27694.885154853342</c:v>
                </c:pt>
                <c:pt idx="3">
                  <c:v>30454.840695715364</c:v>
                </c:pt>
                <c:pt idx="4">
                  <c:v>44914.116715360695</c:v>
                </c:pt>
                <c:pt idx="5">
                  <c:v>50915.493693150893</c:v>
                </c:pt>
                <c:pt idx="6">
                  <c:v>56750.182954503325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1-C04B-9AB2-A790908A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SCENARIOS'!$A$45:$B$45</c:f>
              <c:strCache>
                <c:ptCount val="2"/>
                <c:pt idx="0">
                  <c:v>ED Base Case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2">
                  <a:lumMod val="90000"/>
                  <a:lumOff val="10000"/>
                </a:schemeClr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SCENARIOS'!$C$45:$I$45</c:f>
              <c:numCache>
                <c:formatCode>General</c:formatCode>
                <c:ptCount val="7"/>
                <c:pt idx="0">
                  <c:v>14569.2117</c:v>
                </c:pt>
                <c:pt idx="1">
                  <c:v>51766.748399999997</c:v>
                </c:pt>
                <c:pt idx="2">
                  <c:v>98701.202600000004</c:v>
                </c:pt>
                <c:pt idx="3">
                  <c:v>139732.48699999999</c:v>
                </c:pt>
                <c:pt idx="4">
                  <c:v>301715.10399999999</c:v>
                </c:pt>
                <c:pt idx="5">
                  <c:v>349434.25699999998</c:v>
                </c:pt>
                <c:pt idx="6">
                  <c:v>402273.03899999999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C-294B-A6BD-B1C3293141EB}"/>
            </c:ext>
          </c:extLst>
        </c:ser>
        <c:ser>
          <c:idx val="3"/>
          <c:order val="1"/>
          <c:tx>
            <c:strRef>
              <c:f>'SINGLE SCENARIOS'!$A$35:$B$35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SCENARIOS'!$C$35:$I$35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3362.31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C-294B-A6BD-B1C32931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ELEC'!$A$16:$B$16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B-9541-B178-541E2A14F5C7}"/>
            </c:ext>
          </c:extLst>
        </c:ser>
        <c:ser>
          <c:idx val="2"/>
          <c:order val="1"/>
          <c:tx>
            <c:strRef>
              <c:f>'PNC, ELEC'!$A$6:$B$6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B-9541-B178-541E2A14F5C7}"/>
            </c:ext>
          </c:extLst>
        </c:ser>
        <c:ser>
          <c:idx val="0"/>
          <c:order val="2"/>
          <c:tx>
            <c:strRef>
              <c:f>'PNC, ELEC'!$A$26:$B$26</c:f>
              <c:strCache>
                <c:ptCount val="2"/>
                <c:pt idx="0">
                  <c:v>PNC,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ELEC'!$C$26:$I$26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9541-B178-541E2A14F5C7}"/>
            </c:ext>
          </c:extLst>
        </c:ser>
        <c:ser>
          <c:idx val="3"/>
          <c:order val="3"/>
          <c:tx>
            <c:strRef>
              <c:f>'PNC, ELEC'!$A$35</c:f>
              <c:strCache>
                <c:ptCount val="1"/>
                <c:pt idx="0">
                  <c:v>PNC N.V. + ELEC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ELEC'!$C$35:$I$35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B-9541-B178-541E2A14F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ELEC'!$A$15:$B$15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0-6C40-B51F-4169BEDCC5B8}"/>
            </c:ext>
          </c:extLst>
        </c:ser>
        <c:ser>
          <c:idx val="2"/>
          <c:order val="1"/>
          <c:tx>
            <c:strRef>
              <c:f>'PNC, ELEC'!$A$5:$B$5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0-6C40-B51F-4169BEDCC5B8}"/>
            </c:ext>
          </c:extLst>
        </c:ser>
        <c:ser>
          <c:idx val="0"/>
          <c:order val="2"/>
          <c:tx>
            <c:strRef>
              <c:f>'PNC, ELEC'!$A$25:$B$25</c:f>
              <c:strCache>
                <c:ptCount val="2"/>
                <c:pt idx="0">
                  <c:v>PNC, 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ELEC'!$C$25:$I$25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1797.02</c:v>
                </c:pt>
                <c:pt idx="3">
                  <c:v>2750.81</c:v>
                </c:pt>
                <c:pt idx="4">
                  <c:v>4576.13</c:v>
                </c:pt>
                <c:pt idx="5">
                  <c:v>5512.61</c:v>
                </c:pt>
                <c:pt idx="6">
                  <c:v>6641.3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20-6C40-B51F-4169BEDCC5B8}"/>
            </c:ext>
          </c:extLst>
        </c:ser>
        <c:ser>
          <c:idx val="3"/>
          <c:order val="3"/>
          <c:tx>
            <c:strRef>
              <c:f>'PNC, ELEC'!$A$36</c:f>
              <c:strCache>
                <c:ptCount val="1"/>
                <c:pt idx="0">
                  <c:v>PNC T.Km. + ELEC T.Km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ELEC'!$C$36:$I$36</c:f>
              <c:numCache>
                <c:formatCode>General</c:formatCode>
                <c:ptCount val="7"/>
                <c:pt idx="0">
                  <c:v>769.26</c:v>
                </c:pt>
                <c:pt idx="1">
                  <c:v>2029.5700000000002</c:v>
                </c:pt>
                <c:pt idx="2">
                  <c:v>3132.16</c:v>
                </c:pt>
                <c:pt idx="3">
                  <c:v>3874.8</c:v>
                </c:pt>
                <c:pt idx="4">
                  <c:v>7017.34</c:v>
                </c:pt>
                <c:pt idx="5">
                  <c:v>8300.1</c:v>
                </c:pt>
                <c:pt idx="6">
                  <c:v>9016.1299999999992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0-6C40-B51F-4169BEDC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45314313909929E-2"/>
          <c:y val="4.7077375171026781E-2"/>
          <c:w val="0.87297892012129596"/>
          <c:h val="0.743033781513735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'PNC, ELEC'!$A$39</c:f>
              <c:strCache>
                <c:ptCount val="1"/>
                <c:pt idx="0">
                  <c:v>PNC: 32 SUs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ELEC'!$C$39:$I$39</c:f>
              <c:numCache>
                <c:formatCode>General</c:formatCode>
                <c:ptCount val="7"/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0-5644-AA57-ACA764F7F154}"/>
            </c:ext>
          </c:extLst>
        </c:ser>
        <c:ser>
          <c:idx val="1"/>
          <c:order val="1"/>
          <c:tx>
            <c:strRef>
              <c:f>'PNC, ELEC'!$A$40</c:f>
              <c:strCache>
                <c:ptCount val="1"/>
                <c:pt idx="0">
                  <c:v>ELEC: 5405 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ELEC'!$C$40:$I$40</c:f>
              <c:numCache>
                <c:formatCode>General</c:formatCode>
                <c:ptCount val="7"/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0-5644-AA57-ACA764F7F154}"/>
            </c:ext>
          </c:extLst>
        </c:ser>
        <c:ser>
          <c:idx val="2"/>
          <c:order val="2"/>
          <c:tx>
            <c:strRef>
              <c:f>'PNC, ELEC'!$A$41</c:f>
              <c:strCache>
                <c:ptCount val="1"/>
                <c:pt idx="0">
                  <c:v>PNC, ELEC: 32 PNC SUs, 4865 ELEC 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ELEC'!$C$41:$I$41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0-5644-AA57-ACA764F7F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7678527"/>
        <c:axId val="1817813391"/>
      </c:barChart>
      <c:catAx>
        <c:axId val="18176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813391"/>
        <c:crosses val="autoZero"/>
        <c:auto val="1"/>
        <c:lblAlgn val="ctr"/>
        <c:lblOffset val="100"/>
        <c:noMultiLvlLbl val="0"/>
      </c:catAx>
      <c:valAx>
        <c:axId val="1817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FLEET MIX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6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'PNC, ED'!$A$18:$B$18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ED'!$C$18:$I$18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6-3240-AFE7-6DCE1C095EF5}"/>
            </c:ext>
          </c:extLst>
        </c:ser>
        <c:ser>
          <c:idx val="2"/>
          <c:order val="1"/>
          <c:tx>
            <c:strRef>
              <c:f>'PNC, ED'!$A$8:$B$8</c:f>
              <c:strCache>
                <c:ptCount val="2"/>
                <c:pt idx="0">
                  <c:v>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ED'!$C$8:$I$8</c:f>
              <c:numCache>
                <c:formatCode>General</c:formatCode>
                <c:ptCount val="7"/>
                <c:pt idx="0">
                  <c:v>0.2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0.84</c:v>
                </c:pt>
                <c:pt idx="5">
                  <c:v>0.93</c:v>
                </c:pt>
                <c:pt idx="6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F6-3240-AFE7-6DCE1C095EF5}"/>
            </c:ext>
          </c:extLst>
        </c:ser>
        <c:ser>
          <c:idx val="0"/>
          <c:order val="2"/>
          <c:tx>
            <c:strRef>
              <c:f>'PNC, ED'!$A$28:$B$28</c:f>
              <c:strCache>
                <c:ptCount val="2"/>
                <c:pt idx="0">
                  <c:v>PNC, 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ED'!$C$28:$I$28</c:f>
              <c:numCache>
                <c:formatCode>General</c:formatCode>
                <c:ptCount val="7"/>
                <c:pt idx="0">
                  <c:v>0.8</c:v>
                </c:pt>
                <c:pt idx="1">
                  <c:v>0.87</c:v>
                </c:pt>
                <c:pt idx="2">
                  <c:v>1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  <c:pt idx="6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F6-3240-AFE7-6DCE1C09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ED'!$A$16:$B$16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3-CF4A-936F-A7799ADB7C87}"/>
            </c:ext>
          </c:extLst>
        </c:ser>
        <c:ser>
          <c:idx val="2"/>
          <c:order val="1"/>
          <c:tx>
            <c:strRef>
              <c:f>'PNC, ED'!$A$6:$B$6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ED'!$C$6:$I$6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3-CF4A-936F-A7799ADB7C87}"/>
            </c:ext>
          </c:extLst>
        </c:ser>
        <c:ser>
          <c:idx val="0"/>
          <c:order val="2"/>
          <c:tx>
            <c:strRef>
              <c:f>'PNC, ED'!$A$26:$B$26</c:f>
              <c:strCache>
                <c:ptCount val="2"/>
                <c:pt idx="0">
                  <c:v>PNC,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ED'!$C$26:$I$26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3-CF4A-936F-A7799ADB7C87}"/>
            </c:ext>
          </c:extLst>
        </c:ser>
        <c:ser>
          <c:idx val="3"/>
          <c:order val="3"/>
          <c:tx>
            <c:strRef>
              <c:f>'PNC, ED'!$A$35</c:f>
              <c:strCache>
                <c:ptCount val="1"/>
                <c:pt idx="0">
                  <c:v>PNC N.V. + ED N.V.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ED'!$C$35:$J$35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3-CF4A-936F-A7799ADB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PNC, ED, ELEC 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- Total Service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times</a:t>
            </a:r>
            <a:endParaRPr lang="de-DE" sz="1200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SCENARIOS'!$A$49</c:f>
              <c:strCache>
                <c:ptCount val="1"/>
                <c:pt idx="0">
                  <c:v>Demand WDS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SCENARIOS'!$C$62:$I$62</c:f>
              <c:numCache>
                <c:formatCode>General</c:formatCode>
                <c:ptCount val="7"/>
                <c:pt idx="0">
                  <c:v>6.3396406250000004</c:v>
                </c:pt>
                <c:pt idx="1">
                  <c:v>49.140104166666667</c:v>
                </c:pt>
                <c:pt idx="2">
                  <c:v>131.13147916666668</c:v>
                </c:pt>
                <c:pt idx="3">
                  <c:v>175.24933854166665</c:v>
                </c:pt>
                <c:pt idx="4">
                  <c:v>399.08991145833335</c:v>
                </c:pt>
                <c:pt idx="5">
                  <c:v>450.91883333333334</c:v>
                </c:pt>
                <c:pt idx="6">
                  <c:v>503.57958854166668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D-7647-8FDF-F234B54CB7BC}"/>
            </c:ext>
          </c:extLst>
        </c:ser>
        <c:ser>
          <c:idx val="1"/>
          <c:order val="1"/>
          <c:tx>
            <c:strRef>
              <c:f>'SINGLE SCENARIOS'!$A$50</c:f>
              <c:strCache>
                <c:ptCount val="1"/>
                <c:pt idx="0">
                  <c:v>Demand PNC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SCENARIOS'!$C$63:$I$63</c:f>
              <c:numCache>
                <c:formatCode>General</c:formatCode>
                <c:ptCount val="7"/>
                <c:pt idx="0">
                  <c:v>1.9974652554086538</c:v>
                </c:pt>
                <c:pt idx="1">
                  <c:v>5.4755635476562503</c:v>
                </c:pt>
                <c:pt idx="2">
                  <c:v>7.960095594411059</c:v>
                </c:pt>
                <c:pt idx="3">
                  <c:v>8.8170812435877401</c:v>
                </c:pt>
                <c:pt idx="4">
                  <c:v>13.420721486195912</c:v>
                </c:pt>
                <c:pt idx="5">
                  <c:v>15.38959579671274</c:v>
                </c:pt>
                <c:pt idx="6">
                  <c:v>17.223527995330528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6D-7647-8FDF-F234B54CB7BC}"/>
            </c:ext>
          </c:extLst>
        </c:ser>
        <c:ser>
          <c:idx val="3"/>
          <c:order val="2"/>
          <c:tx>
            <c:strRef>
              <c:f>'SINGLE SCENARIOS'!$A$51</c:f>
              <c:strCache>
                <c:ptCount val="1"/>
                <c:pt idx="0">
                  <c:v>Demand 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SCENARIOS'!$C$64:$I$64</c:f>
              <c:numCache>
                <c:formatCode>General</c:formatCode>
                <c:ptCount val="7"/>
                <c:pt idx="0">
                  <c:v>0.5523998072916666</c:v>
                </c:pt>
                <c:pt idx="1">
                  <c:v>1.7903679662500001</c:v>
                </c:pt>
                <c:pt idx="2">
                  <c:v>3.8266871964583333</c:v>
                </c:pt>
                <c:pt idx="3">
                  <c:v>5.5318771514062499</c:v>
                </c:pt>
                <c:pt idx="4">
                  <c:v>12.368333382656246</c:v>
                </c:pt>
                <c:pt idx="5">
                  <c:v>14.495820665677083</c:v>
                </c:pt>
                <c:pt idx="6">
                  <c:v>16.712576683385418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6D-7647-8FDF-F234B54CB7BC}"/>
            </c:ext>
          </c:extLst>
        </c:ser>
        <c:ser>
          <c:idx val="2"/>
          <c:order val="3"/>
          <c:tx>
            <c:strRef>
              <c:f>'SINGLE SCENARIOS'!$A$52</c:f>
              <c:strCache>
                <c:ptCount val="1"/>
                <c:pt idx="0">
                  <c:v>Demand ELEC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SCENARIOS'!$C$65:$I$65</c:f>
              <c:numCache>
                <c:formatCode>General</c:formatCode>
                <c:ptCount val="7"/>
                <c:pt idx="0">
                  <c:v>9.5370520833333333E-2</c:v>
                </c:pt>
                <c:pt idx="1">
                  <c:v>0.30724864583333333</c:v>
                </c:pt>
                <c:pt idx="2">
                  <c:v>0.65426531249999997</c:v>
                </c:pt>
                <c:pt idx="3">
                  <c:v>0.94643906249999987</c:v>
                </c:pt>
                <c:pt idx="4">
                  <c:v>2.0456482291666669</c:v>
                </c:pt>
                <c:pt idx="5">
                  <c:v>2.4194013541666668</c:v>
                </c:pt>
                <c:pt idx="6">
                  <c:v>2.8066769791666664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6D-7647-8FDF-F234B54C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hours needed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for providing services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ED'!$A$15:$B$15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524C-AA4A-62D2C768C8B9}"/>
            </c:ext>
          </c:extLst>
        </c:ser>
        <c:ser>
          <c:idx val="2"/>
          <c:order val="1"/>
          <c:tx>
            <c:strRef>
              <c:f>'PNC, ED'!$A$5:$B$5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ED'!$C$5:$I$5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0-524C-AA4A-62D2C768C8B9}"/>
            </c:ext>
          </c:extLst>
        </c:ser>
        <c:ser>
          <c:idx val="0"/>
          <c:order val="2"/>
          <c:tx>
            <c:strRef>
              <c:f>'PNC, ED'!$A$25:$B$25</c:f>
              <c:strCache>
                <c:ptCount val="2"/>
                <c:pt idx="0">
                  <c:v>PNC,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ED'!$C$25:$I$25</c:f>
              <c:numCache>
                <c:formatCode>General</c:formatCode>
                <c:ptCount val="7"/>
                <c:pt idx="0">
                  <c:v>549.47</c:v>
                </c:pt>
                <c:pt idx="1">
                  <c:v>1726.17</c:v>
                </c:pt>
                <c:pt idx="2">
                  <c:v>2390.0700000000002</c:v>
                </c:pt>
                <c:pt idx="3">
                  <c:v>2700.9</c:v>
                </c:pt>
                <c:pt idx="4">
                  <c:v>4226.41</c:v>
                </c:pt>
                <c:pt idx="5">
                  <c:v>5230.97</c:v>
                </c:pt>
                <c:pt idx="6">
                  <c:v>5749.7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0-524C-AA4A-62D2C768C8B9}"/>
            </c:ext>
          </c:extLst>
        </c:ser>
        <c:ser>
          <c:idx val="3"/>
          <c:order val="3"/>
          <c:tx>
            <c:strRef>
              <c:f>'PNC, ED'!$A$36</c:f>
              <c:strCache>
                <c:ptCount val="1"/>
                <c:pt idx="0">
                  <c:v>PNC T.Km. + ED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ED'!$C$36:$I$36</c:f>
              <c:numCache>
                <c:formatCode>General</c:formatCode>
                <c:ptCount val="7"/>
                <c:pt idx="0">
                  <c:v>659.36</c:v>
                </c:pt>
                <c:pt idx="1">
                  <c:v>1804</c:v>
                </c:pt>
                <c:pt idx="2">
                  <c:v>2476.0699999999997</c:v>
                </c:pt>
                <c:pt idx="3">
                  <c:v>3072.91</c:v>
                </c:pt>
                <c:pt idx="4">
                  <c:v>4696.7999999999993</c:v>
                </c:pt>
                <c:pt idx="5">
                  <c:v>6702.9</c:v>
                </c:pt>
                <c:pt idx="6">
                  <c:v>6424.62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0-524C-AA4A-62D2C768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1007031089244E-2"/>
          <c:y val="7.7401735459662294E-2"/>
          <c:w val="0.87467169290970126"/>
          <c:h val="0.74008560037523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'PNC, ED'!$A$39</c:f>
              <c:strCache>
                <c:ptCount val="1"/>
                <c:pt idx="0">
                  <c:v>PNC: 32 SUs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ED'!$C$39:$I$39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A-CF4C-8824-1EB1DD552AA8}"/>
            </c:ext>
          </c:extLst>
        </c:ser>
        <c:ser>
          <c:idx val="1"/>
          <c:order val="1"/>
          <c:tx>
            <c:strRef>
              <c:f>'PNC, ED'!$A$40</c:f>
              <c:strCache>
                <c:ptCount val="1"/>
                <c:pt idx="0">
                  <c:v>ED: 400 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ED'!$C$40:$I$40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A-CF4C-8824-1EB1DD552AA8}"/>
            </c:ext>
          </c:extLst>
        </c:ser>
        <c:ser>
          <c:idx val="2"/>
          <c:order val="2"/>
          <c:tx>
            <c:strRef>
              <c:f>'PNC, ED'!$A$41</c:f>
              <c:strCache>
                <c:ptCount val="1"/>
                <c:pt idx="0">
                  <c:v>PNC, ED: 32 PNC SUs, 3600 ED 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'PNC, ED'!$C$41:$I$41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A-CF4C-8824-1EB1DD552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7678527"/>
        <c:axId val="1817813391"/>
      </c:barChart>
      <c:catAx>
        <c:axId val="18176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813391"/>
        <c:crosses val="autoZero"/>
        <c:auto val="1"/>
        <c:lblAlgn val="ctr"/>
        <c:lblOffset val="100"/>
        <c:noMultiLvlLbl val="0"/>
      </c:catAx>
      <c:valAx>
        <c:axId val="1817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FLEET MIX</a:t>
                </a:r>
              </a:p>
            </c:rich>
          </c:tx>
          <c:layout>
            <c:manualLayout>
              <c:xMode val="edge"/>
              <c:yMode val="edge"/>
              <c:x val="1.7511444135680274E-2"/>
              <c:y val="0.36047034811358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6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'ELEC, ED'!$A$16:$B$16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F-BF4A-9CAC-039E707DBB53}"/>
            </c:ext>
          </c:extLst>
        </c:ser>
        <c:ser>
          <c:idx val="2"/>
          <c:order val="1"/>
          <c:tx>
            <c:strRef>
              <c:f>'ELEC, ED'!$A$6:$B$6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F-BF4A-9CAC-039E707DBB53}"/>
            </c:ext>
          </c:extLst>
        </c:ser>
        <c:ser>
          <c:idx val="0"/>
          <c:order val="2"/>
          <c:tx>
            <c:strRef>
              <c:f>'ELEC, ED'!$A$26:$B$26</c:f>
              <c:strCache>
                <c:ptCount val="2"/>
                <c:pt idx="0">
                  <c:v>ELEC,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ED'!$C$26:$I$26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F-BF4A-9CAC-039E707DBB53}"/>
            </c:ext>
          </c:extLst>
        </c:ser>
        <c:ser>
          <c:idx val="3"/>
          <c:order val="3"/>
          <c:tx>
            <c:strRef>
              <c:f>'ELEC, ED'!$A$35</c:f>
              <c:strCache>
                <c:ptCount val="1"/>
                <c:pt idx="0">
                  <c:v>ELEC N.V. + ED 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ED'!$C$35:$I$35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F-BF4A-9CAC-039E707D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'ELEC, ED'!$A$15:$B$15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ED'!$C$15:$I$15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EE40-8903-3C48AB333E61}"/>
            </c:ext>
          </c:extLst>
        </c:ser>
        <c:ser>
          <c:idx val="2"/>
          <c:order val="1"/>
          <c:tx>
            <c:strRef>
              <c:f>'ELEC, ED'!$A$5:$B$5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3-EE40-8903-3C48AB333E61}"/>
            </c:ext>
          </c:extLst>
        </c:ser>
        <c:ser>
          <c:idx val="0"/>
          <c:order val="2"/>
          <c:tx>
            <c:strRef>
              <c:f>'ELEC, ED'!$A$25:$B$25</c:f>
              <c:strCache>
                <c:ptCount val="2"/>
                <c:pt idx="0">
                  <c:v>ELEC,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ED'!$C$25:$I$25</c:f>
              <c:numCache>
                <c:formatCode>General</c:formatCode>
                <c:ptCount val="7"/>
                <c:pt idx="0">
                  <c:v>329.68</c:v>
                </c:pt>
                <c:pt idx="1">
                  <c:v>952.64</c:v>
                </c:pt>
                <c:pt idx="2">
                  <c:v>1702.94</c:v>
                </c:pt>
                <c:pt idx="3">
                  <c:v>2466.75</c:v>
                </c:pt>
                <c:pt idx="4">
                  <c:v>5013.16</c:v>
                </c:pt>
                <c:pt idx="5">
                  <c:v>5579.84</c:v>
                </c:pt>
                <c:pt idx="6">
                  <c:v>7020.05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3-EE40-8903-3C48AB333E61}"/>
            </c:ext>
          </c:extLst>
        </c:ser>
        <c:ser>
          <c:idx val="3"/>
          <c:order val="3"/>
          <c:tx>
            <c:strRef>
              <c:f>'ELEC, ED'!$A$36</c:f>
              <c:strCache>
                <c:ptCount val="1"/>
                <c:pt idx="0">
                  <c:v>ELEC T.Km. + ED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'ELEC, ED'!$C$36:$I$36</c:f>
              <c:numCache>
                <c:formatCode>General</c:formatCode>
                <c:ptCount val="7"/>
                <c:pt idx="0">
                  <c:v>329.68</c:v>
                </c:pt>
                <c:pt idx="1">
                  <c:v>1526.1100000000001</c:v>
                </c:pt>
                <c:pt idx="2">
                  <c:v>2457.63</c:v>
                </c:pt>
                <c:pt idx="3">
                  <c:v>3524.89</c:v>
                </c:pt>
                <c:pt idx="4">
                  <c:v>6771.32</c:v>
                </c:pt>
                <c:pt idx="5">
                  <c:v>8291.7200000000012</c:v>
                </c:pt>
                <c:pt idx="6">
                  <c:v>8640.1299999999992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23-EE40-8903-3C48AB33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75404906951636E-2"/>
          <c:y val="7.6336485665364634E-2"/>
          <c:w val="0.87393338249508734"/>
          <c:h val="0.733404071170186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'ELEC, ED'!$A$39</c:f>
              <c:strCache>
                <c:ptCount val="1"/>
                <c:pt idx="0">
                  <c:v>ELEC: 5405 SUs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ELEC'!$C$1:$J$1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'ELEC, ED'!$C$39:$I$39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5-5044-83FA-07A0AEBC1F09}"/>
            </c:ext>
          </c:extLst>
        </c:ser>
        <c:ser>
          <c:idx val="1"/>
          <c:order val="1"/>
          <c:tx>
            <c:strRef>
              <c:f>'ELEC, ED'!$A$40</c:f>
              <c:strCache>
                <c:ptCount val="1"/>
                <c:pt idx="0">
                  <c:v>ED 4000 SUs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ELEC'!$C$1:$J$1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'ELEC, ED'!$C$40:$I$40</c:f>
              <c:numCache>
                <c:formatCode>General</c:formatCode>
                <c:ptCount val="7"/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5-5044-83FA-07A0AEBC1F09}"/>
            </c:ext>
          </c:extLst>
        </c:ser>
        <c:ser>
          <c:idx val="2"/>
          <c:order val="2"/>
          <c:tx>
            <c:strRef>
              <c:f>'ELEC, ED'!$A$43</c:f>
              <c:strCache>
                <c:ptCount val="1"/>
                <c:pt idx="0">
                  <c:v>ELEC: 4054 SUs; ED: 1000 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'PNC, ELEC'!$C$1:$J$1</c:f>
              <c:numCache>
                <c:formatCode>General</c:formatCode>
                <c:ptCount val="8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'ELEC, ED'!$C$43:$I$43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5-5044-83FA-07A0AEBC1F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7678527"/>
        <c:axId val="1817813391"/>
      </c:barChart>
      <c:catAx>
        <c:axId val="18176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813391"/>
        <c:crosses val="autoZero"/>
        <c:auto val="1"/>
        <c:lblAlgn val="ctr"/>
        <c:lblOffset val="100"/>
        <c:noMultiLvlLbl val="0"/>
      </c:catAx>
      <c:valAx>
        <c:axId val="1817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FLEET MIX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6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 ELEC- Single vs. combined - Total costs T.C.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ELEC'!$A$12:$B$12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ELEC'!$C$12:$I$12</c:f>
              <c:numCache>
                <c:formatCode>General</c:formatCode>
                <c:ptCount val="7"/>
                <c:pt idx="0">
                  <c:v>36058.86</c:v>
                </c:pt>
                <c:pt idx="1">
                  <c:v>240493.47</c:v>
                </c:pt>
                <c:pt idx="2">
                  <c:v>625155.09</c:v>
                </c:pt>
                <c:pt idx="3">
                  <c:v>841490.85</c:v>
                </c:pt>
                <c:pt idx="4">
                  <c:v>1947416.32</c:v>
                </c:pt>
                <c:pt idx="5">
                  <c:v>2259901.98</c:v>
                </c:pt>
                <c:pt idx="6">
                  <c:v>2368081.7599999998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0-CE49-91EA-118713E764A3}"/>
            </c:ext>
          </c:extLst>
        </c:ser>
        <c:ser>
          <c:idx val="2"/>
          <c:order val="1"/>
          <c:tx>
            <c:strRef>
              <c:f>'WDS, ELEC'!$A$2:$B$2</c:f>
              <c:strCache>
                <c:ptCount val="2"/>
                <c:pt idx="0">
                  <c:v>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ELEC'!$C$2:$I$2</c:f>
              <c:numCache>
                <c:formatCode>General</c:formatCode>
                <c:ptCount val="7"/>
                <c:pt idx="0">
                  <c:v>12009.06</c:v>
                </c:pt>
                <c:pt idx="1">
                  <c:v>24036.080000000002</c:v>
                </c:pt>
                <c:pt idx="2">
                  <c:v>36064.14</c:v>
                </c:pt>
                <c:pt idx="3">
                  <c:v>48089.13</c:v>
                </c:pt>
                <c:pt idx="4">
                  <c:v>108187.29</c:v>
                </c:pt>
                <c:pt idx="5">
                  <c:v>120203.71</c:v>
                </c:pt>
                <c:pt idx="6">
                  <c:v>144231.37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0-CE49-91EA-118713E764A3}"/>
            </c:ext>
          </c:extLst>
        </c:ser>
        <c:ser>
          <c:idx val="0"/>
          <c:order val="2"/>
          <c:tx>
            <c:strRef>
              <c:f>'WDS, ELEC'!$A$22:$B$22</c:f>
              <c:strCache>
                <c:ptCount val="2"/>
                <c:pt idx="0">
                  <c:v>WDS,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('WDS, ELEC'!$C$21:$G$21,'WDS, ELEC'!$I$21)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ELEC'!$C$23:$G$23,'WDS, ELEC'!$I$23)</c:f>
              <c:numCache>
                <c:formatCode>General</c:formatCode>
                <c:ptCount val="6"/>
                <c:pt idx="0">
                  <c:v>38000</c:v>
                </c:pt>
                <c:pt idx="1">
                  <c:v>264000</c:v>
                </c:pt>
                <c:pt idx="2">
                  <c:v>660000</c:v>
                </c:pt>
                <c:pt idx="3">
                  <c:v>924000</c:v>
                </c:pt>
                <c:pt idx="4">
                  <c:v>1992000</c:v>
                </c:pt>
                <c:pt idx="5">
                  <c:v>2532000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0-CE49-91EA-118713E764A3}"/>
            </c:ext>
          </c:extLst>
        </c:ser>
        <c:ser>
          <c:idx val="3"/>
          <c:order val="3"/>
          <c:tx>
            <c:strRef>
              <c:f>'WDS, ELEC'!$A$32</c:f>
              <c:strCache>
                <c:ptCount val="1"/>
                <c:pt idx="0">
                  <c:v>WDS T.C. + ELEC 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('WDS, ELEC'!$C$21:$G$21,'WDS, ELEC'!$I$21)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ELEC'!$C$32:$G$32,'WDS, ELEC'!$I$32)</c:f>
              <c:numCache>
                <c:formatCode>General</c:formatCode>
                <c:ptCount val="6"/>
                <c:pt idx="0">
                  <c:v>48067.92</c:v>
                </c:pt>
                <c:pt idx="1">
                  <c:v>264529.55</c:v>
                </c:pt>
                <c:pt idx="2">
                  <c:v>661219.23</c:v>
                </c:pt>
                <c:pt idx="3">
                  <c:v>889579.98</c:v>
                </c:pt>
                <c:pt idx="4">
                  <c:v>2055603.61</c:v>
                </c:pt>
                <c:pt idx="5">
                  <c:v>2512313.13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0-CE49-91EA-118713E7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Costs (T.c.)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Variable costs T.C.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ELEC'!$A$14:$B$14</c:f>
              <c:strCache>
                <c:ptCount val="2"/>
                <c:pt idx="0">
                  <c:v>WDS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ELEC'!$C$14:$I$14</c:f>
              <c:numCache>
                <c:formatCode>General</c:formatCode>
                <c:ptCount val="7"/>
                <c:pt idx="0">
                  <c:v>58.86</c:v>
                </c:pt>
                <c:pt idx="1">
                  <c:v>493.47</c:v>
                </c:pt>
                <c:pt idx="2">
                  <c:v>1155.0899999999999</c:v>
                </c:pt>
                <c:pt idx="3">
                  <c:v>1490.85</c:v>
                </c:pt>
                <c:pt idx="4">
                  <c:v>3416.32</c:v>
                </c:pt>
                <c:pt idx="5">
                  <c:v>3901.98</c:v>
                </c:pt>
                <c:pt idx="6">
                  <c:v>4081.76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E-AC40-89C9-463493E6DB5F}"/>
            </c:ext>
          </c:extLst>
        </c:ser>
        <c:ser>
          <c:idx val="2"/>
          <c:order val="1"/>
          <c:tx>
            <c:strRef>
              <c:f>'WDS, ELEC'!$A$4:$B$4</c:f>
              <c:strCache>
                <c:ptCount val="2"/>
                <c:pt idx="0">
                  <c:v>ELEC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ELEC'!$C$4:$I$4</c:f>
              <c:numCache>
                <c:formatCode>General</c:formatCode>
                <c:ptCount val="7"/>
                <c:pt idx="0">
                  <c:v>9.06</c:v>
                </c:pt>
                <c:pt idx="1">
                  <c:v>36.08</c:v>
                </c:pt>
                <c:pt idx="2">
                  <c:v>64.14</c:v>
                </c:pt>
                <c:pt idx="3">
                  <c:v>89.13</c:v>
                </c:pt>
                <c:pt idx="4">
                  <c:v>187.29</c:v>
                </c:pt>
                <c:pt idx="5">
                  <c:v>203.71</c:v>
                </c:pt>
                <c:pt idx="6">
                  <c:v>231.37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E-AC40-89C9-463493E6DB5F}"/>
            </c:ext>
          </c:extLst>
        </c:ser>
        <c:ser>
          <c:idx val="0"/>
          <c:order val="2"/>
          <c:tx>
            <c:strRef>
              <c:f>'WDS, ELEC'!$A$22:$B$22</c:f>
              <c:strCache>
                <c:ptCount val="2"/>
                <c:pt idx="0">
                  <c:v>WDS, ELEC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('WDS, ELEC'!$C$21:$G$21,'WDS, ELEC'!$I$21)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ELEC'!$C$24:$G$24,'WDS, ELEC'!$I$24)</c:f>
              <c:numCache>
                <c:formatCode>General</c:formatCode>
                <c:ptCount val="6"/>
                <c:pt idx="0">
                  <c:v>67.91</c:v>
                </c:pt>
                <c:pt idx="1">
                  <c:v>527.4</c:v>
                </c:pt>
                <c:pt idx="2">
                  <c:v>1221.0899999999999</c:v>
                </c:pt>
                <c:pt idx="3">
                  <c:v>1584.12</c:v>
                </c:pt>
                <c:pt idx="4">
                  <c:v>3537.46</c:v>
                </c:pt>
                <c:pt idx="5">
                  <c:v>4418.6899999999996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E-AC40-89C9-463493E6DB5F}"/>
            </c:ext>
          </c:extLst>
        </c:ser>
        <c:ser>
          <c:idx val="3"/>
          <c:order val="3"/>
          <c:tx>
            <c:strRef>
              <c:f>'WDS, ELEC'!$A$33</c:f>
              <c:strCache>
                <c:ptCount val="1"/>
                <c:pt idx="0">
                  <c:v>PNC Vr. C. + ELEC Vr. 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('WDS, ELEC'!$C$21:$G$21,'WDS, ELEC'!$I$21)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ELEC'!$C$33:$G$33,'WDS, ELEC'!$I$33)</c:f>
              <c:numCache>
                <c:formatCode>General</c:formatCode>
                <c:ptCount val="6"/>
                <c:pt idx="0">
                  <c:v>67.92</c:v>
                </c:pt>
                <c:pt idx="1">
                  <c:v>529.55000000000007</c:v>
                </c:pt>
                <c:pt idx="2">
                  <c:v>1219.23</c:v>
                </c:pt>
                <c:pt idx="3">
                  <c:v>1579.98</c:v>
                </c:pt>
                <c:pt idx="4">
                  <c:v>3603.61</c:v>
                </c:pt>
                <c:pt idx="5">
                  <c:v>4313.13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CE-AC40-89C9-463493E6D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Costs (T.c.)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ELEC '!$A$18:$B$18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ELEC 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'!$C$18:$I$18</c:f>
              <c:numCache>
                <c:formatCode>General</c:formatCode>
                <c:ptCount val="7"/>
                <c:pt idx="0">
                  <c:v>0.87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F0-2742-B8DE-59BF6A85DE61}"/>
            </c:ext>
          </c:extLst>
        </c:ser>
        <c:ser>
          <c:idx val="2"/>
          <c:order val="1"/>
          <c:tx>
            <c:strRef>
              <c:f>'WDS, ELEC '!$A$8:$B$8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 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'!$C$8:$I$8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0.85</c:v>
                </c:pt>
                <c:pt idx="4">
                  <c:v>0.89</c:v>
                </c:pt>
                <c:pt idx="5">
                  <c:v>0.96</c:v>
                </c:pt>
                <c:pt idx="6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F0-2742-B8DE-59BF6A85DE61}"/>
            </c:ext>
          </c:extLst>
        </c:ser>
        <c:ser>
          <c:idx val="0"/>
          <c:order val="2"/>
          <c:tx>
            <c:strRef>
              <c:f>'WDS, ELEC '!$A$28:$B$28</c:f>
              <c:strCache>
                <c:ptCount val="2"/>
                <c:pt idx="0">
                  <c:v>WDS,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ELEC 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'!$C$28:$I$28</c:f>
              <c:numCache>
                <c:formatCode>General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0.98</c:v>
                </c:pt>
                <c:pt idx="3">
                  <c:v>0.94</c:v>
                </c:pt>
                <c:pt idx="4">
                  <c:v>0.98</c:v>
                </c:pt>
                <c:pt idx="5">
                  <c:v>0.7</c:v>
                </c:pt>
                <c:pt idx="6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F0-2742-B8DE-59BF6A85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ELEC '!$A$16:$B$16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ELEC 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'!$C$16:$I$16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F447-85C0-41BB5370D200}"/>
            </c:ext>
          </c:extLst>
        </c:ser>
        <c:ser>
          <c:idx val="2"/>
          <c:order val="1"/>
          <c:tx>
            <c:strRef>
              <c:f>'WDS, ELEC 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 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5-F447-85C0-41BB5370D200}"/>
            </c:ext>
          </c:extLst>
        </c:ser>
        <c:ser>
          <c:idx val="0"/>
          <c:order val="2"/>
          <c:tx>
            <c:strRef>
              <c:f>'WDS, ELEC '!$A$26:$B$26</c:f>
              <c:strCache>
                <c:ptCount val="2"/>
                <c:pt idx="0">
                  <c:v>WDS,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ELEC 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'!$C$26:$I$26</c:f>
              <c:numCache>
                <c:formatCode>General</c:formatCode>
                <c:ptCount val="7"/>
                <c:pt idx="0">
                  <c:v>3</c:v>
                </c:pt>
                <c:pt idx="1">
                  <c:v>22</c:v>
                </c:pt>
                <c:pt idx="2">
                  <c:v>55</c:v>
                </c:pt>
                <c:pt idx="3">
                  <c:v>77</c:v>
                </c:pt>
                <c:pt idx="4">
                  <c:v>166</c:v>
                </c:pt>
                <c:pt idx="5">
                  <c:v>262</c:v>
                </c:pt>
                <c:pt idx="6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5-F447-85C0-41BB5370D200}"/>
            </c:ext>
          </c:extLst>
        </c:ser>
        <c:ser>
          <c:idx val="3"/>
          <c:order val="3"/>
          <c:tx>
            <c:strRef>
              <c:f>'WDS, ELEC '!$A$35</c:f>
              <c:strCache>
                <c:ptCount val="1"/>
                <c:pt idx="0">
                  <c:v>ELEC N.V. + WDS 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ELEC 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'!$C$35:$I$35</c:f>
              <c:numCache>
                <c:formatCode>General</c:formatCode>
                <c:ptCount val="7"/>
                <c:pt idx="0">
                  <c:v>4</c:v>
                </c:pt>
                <c:pt idx="1">
                  <c:v>22</c:v>
                </c:pt>
                <c:pt idx="2">
                  <c:v>55</c:v>
                </c:pt>
                <c:pt idx="3">
                  <c:v>74</c:v>
                </c:pt>
                <c:pt idx="4">
                  <c:v>171</c:v>
                </c:pt>
                <c:pt idx="5">
                  <c:v>198</c:v>
                </c:pt>
                <c:pt idx="6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5-F447-85C0-41BB5370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ELEC '!$A$15:$B$15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ELEC 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'!$C$15:$I$15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1-5C44-AAE4-3BF8B7BB065F}"/>
            </c:ext>
          </c:extLst>
        </c:ser>
        <c:ser>
          <c:idx val="2"/>
          <c:order val="1"/>
          <c:tx>
            <c:strRef>
              <c:f>'WDS, ELEC 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 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1-5C44-AAE4-3BF8B7BB065F}"/>
            </c:ext>
          </c:extLst>
        </c:ser>
        <c:ser>
          <c:idx val="0"/>
          <c:order val="2"/>
          <c:tx>
            <c:strRef>
              <c:f>'WDS, ELEC '!$A$25:$B$25</c:f>
              <c:strCache>
                <c:ptCount val="2"/>
                <c:pt idx="0">
                  <c:v>WDS, 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ELEC 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'!$C$25:$I$25</c:f>
              <c:numCache>
                <c:formatCode>General</c:formatCode>
                <c:ptCount val="7"/>
                <c:pt idx="0">
                  <c:v>1648.4</c:v>
                </c:pt>
                <c:pt idx="1">
                  <c:v>12800.89</c:v>
                </c:pt>
                <c:pt idx="2">
                  <c:v>29638.04</c:v>
                </c:pt>
                <c:pt idx="3">
                  <c:v>38449.53</c:v>
                </c:pt>
                <c:pt idx="4">
                  <c:v>85860.76</c:v>
                </c:pt>
                <c:pt idx="5">
                  <c:v>94547.17</c:v>
                </c:pt>
                <c:pt idx="6">
                  <c:v>107249.7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1-5C44-AAE4-3BF8B7BB065F}"/>
            </c:ext>
          </c:extLst>
        </c:ser>
        <c:ser>
          <c:idx val="3"/>
          <c:order val="3"/>
          <c:tx>
            <c:strRef>
              <c:f>'WDS, ELEC '!$A$36</c:f>
              <c:strCache>
                <c:ptCount val="1"/>
                <c:pt idx="0">
                  <c:v>ELEC T.Km. + WDS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ELEC 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 '!$C$36:$J$36</c:f>
              <c:numCache>
                <c:formatCode>General</c:formatCode>
                <c:ptCount val="8"/>
                <c:pt idx="0">
                  <c:v>1648.3999999999999</c:v>
                </c:pt>
                <c:pt idx="1">
                  <c:v>12853.18</c:v>
                </c:pt>
                <c:pt idx="2">
                  <c:v>29593.13</c:v>
                </c:pt>
                <c:pt idx="3">
                  <c:v>38349.089999999997</c:v>
                </c:pt>
                <c:pt idx="4">
                  <c:v>87466.209999999992</c:v>
                </c:pt>
                <c:pt idx="5">
                  <c:v>99652.800000000003</c:v>
                </c:pt>
                <c:pt idx="6">
                  <c:v>104687.75</c:v>
                </c:pt>
                <c:pt idx="7">
                  <c:v>6982.37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1-5C44-AAE4-3BF8B7BB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'SINGLE SCENARIOS'!$A$83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SCENARIOS'!$C$68:$I$68</c:f>
              <c:numCache>
                <c:formatCode>General</c:formatCode>
                <c:ptCount val="7"/>
                <c:pt idx="0">
                  <c:v>12.17211</c:v>
                </c:pt>
                <c:pt idx="1">
                  <c:v>94.349000000000004</c:v>
                </c:pt>
                <c:pt idx="2">
                  <c:v>251.77243999999999</c:v>
                </c:pt>
                <c:pt idx="3">
                  <c:v>336.47872999999998</c:v>
                </c:pt>
                <c:pt idx="4">
                  <c:v>766.25262999999995</c:v>
                </c:pt>
                <c:pt idx="5">
                  <c:v>865.76416000000006</c:v>
                </c:pt>
                <c:pt idx="6">
                  <c:v>966.87281000000007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9-F241-B2B5-F1EBB255AD36}"/>
            </c:ext>
          </c:extLst>
        </c:ser>
        <c:ser>
          <c:idx val="1"/>
          <c:order val="1"/>
          <c:tx>
            <c:strRef>
              <c:f>'SINGLE SCENARIOS'!$A$84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SCENARIOS'!$C$69:$I$69</c:f>
              <c:numCache>
                <c:formatCode>General</c:formatCode>
                <c:ptCount val="7"/>
                <c:pt idx="0">
                  <c:v>6.3918888173076921E-2</c:v>
                </c:pt>
                <c:pt idx="1">
                  <c:v>0.17521803352500001</c:v>
                </c:pt>
                <c:pt idx="2">
                  <c:v>0.25472305902115389</c:v>
                </c:pt>
                <c:pt idx="3">
                  <c:v>0.28214659979480766</c:v>
                </c:pt>
                <c:pt idx="4">
                  <c:v>0.42946308755826917</c:v>
                </c:pt>
                <c:pt idx="5">
                  <c:v>0.49246706549480768</c:v>
                </c:pt>
                <c:pt idx="6">
                  <c:v>0.55115289585057692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F-CA47-B30D-5E7AF791E1C7}"/>
            </c:ext>
          </c:extLst>
        </c:ser>
        <c:ser>
          <c:idx val="2"/>
          <c:order val="2"/>
          <c:tx>
            <c:strRef>
              <c:f>'SINGLE SCENARIOS'!$A$85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SCENARIOS'!$C$70:$I$70</c:f>
              <c:numCache>
                <c:formatCode>General</c:formatCode>
                <c:ptCount val="7"/>
                <c:pt idx="0">
                  <c:v>6.6287976875000001E-2</c:v>
                </c:pt>
                <c:pt idx="1">
                  <c:v>0.21484415595</c:v>
                </c:pt>
                <c:pt idx="2">
                  <c:v>0.459202463575</c:v>
                </c:pt>
                <c:pt idx="3">
                  <c:v>0.66382525816875004</c:v>
                </c:pt>
                <c:pt idx="4">
                  <c:v>1.4842000059187497</c:v>
                </c:pt>
                <c:pt idx="5">
                  <c:v>1.7394984798812501</c:v>
                </c:pt>
                <c:pt idx="6">
                  <c:v>2.0055092020062499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F-CA47-B30D-5E7AF791E1C7}"/>
            </c:ext>
          </c:extLst>
        </c:ser>
        <c:ser>
          <c:idx val="3"/>
          <c:order val="3"/>
          <c:tx>
            <c:strRef>
              <c:f>'SINGLE SCENARIOS'!$A$86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SCENARIOS'!$C$71:$I$71</c:f>
              <c:numCache>
                <c:formatCode>General</c:formatCode>
                <c:ptCount val="7"/>
                <c:pt idx="0">
                  <c:v>1.6935941546429891</c:v>
                </c:pt>
                <c:pt idx="1">
                  <c:v>5.4561357750647428</c:v>
                </c:pt>
                <c:pt idx="2">
                  <c:v>11.618473917869034</c:v>
                </c:pt>
                <c:pt idx="3">
                  <c:v>16.806908990011099</c:v>
                </c:pt>
                <c:pt idx="4">
                  <c:v>36.32671661117277</c:v>
                </c:pt>
                <c:pt idx="5">
                  <c:v>42.963842027376991</c:v>
                </c:pt>
                <c:pt idx="6">
                  <c:v>49.841100628930818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F-CA47-B30D-5E7AF791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demand / max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capacity per service type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'WDS, ELEC '!$A$39</c:f>
              <c:strCache>
                <c:ptCount val="1"/>
                <c:pt idx="0">
                  <c:v>WDS: 1000 SUs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ELEC '!$C$39:$I$39</c:f>
              <c:numCache>
                <c:formatCode>General</c:formatCode>
                <c:ptCount val="7"/>
                <c:pt idx="0">
                  <c:v>2</c:v>
                </c:pt>
                <c:pt idx="1">
                  <c:v>18</c:v>
                </c:pt>
                <c:pt idx="2">
                  <c:v>49</c:v>
                </c:pt>
                <c:pt idx="3">
                  <c:v>65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A-5D41-A740-399E54427A72}"/>
            </c:ext>
          </c:extLst>
        </c:ser>
        <c:ser>
          <c:idx val="1"/>
          <c:order val="1"/>
          <c:tx>
            <c:strRef>
              <c:f>'WDS, ELEC '!$A$40</c:f>
              <c:strCache>
                <c:ptCount val="1"/>
                <c:pt idx="0">
                  <c:v>PNC: 32 SUs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ELEC '!$C$40:$I$40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7ACA-5D41-A740-399E54427A72}"/>
            </c:ext>
          </c:extLst>
        </c:ser>
        <c:ser>
          <c:idx val="2"/>
          <c:order val="2"/>
          <c:tx>
            <c:strRef>
              <c:f>'WDS, ELEC '!$A$41</c:f>
              <c:strCache>
                <c:ptCount val="1"/>
                <c:pt idx="0">
                  <c:v>WDS: 800 SUs, PNC: 32 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ELEC '!$C$41:$I$41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A-5D41-A740-399E54427A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7678527"/>
        <c:axId val="1817813391"/>
      </c:barChart>
      <c:catAx>
        <c:axId val="18176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813391"/>
        <c:crosses val="autoZero"/>
        <c:auto val="1"/>
        <c:lblAlgn val="ctr"/>
        <c:lblOffset val="100"/>
        <c:noMultiLvlLbl val="0"/>
      </c:catAx>
      <c:valAx>
        <c:axId val="1817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FLEET MIX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6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PNC_'!$A$18:$B$18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PNC_'!$C$11:$I$11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PNC_'!$C$18:$I$18</c:f>
              <c:numCache>
                <c:formatCode>General</c:formatCode>
                <c:ptCount val="7"/>
                <c:pt idx="0">
                  <c:v>0.87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5-454F-B70A-4064CC0EFF8E}"/>
            </c:ext>
          </c:extLst>
        </c:ser>
        <c:ser>
          <c:idx val="2"/>
          <c:order val="1"/>
          <c:tx>
            <c:strRef>
              <c:f>'WDS, PNC_'!$A$8:$B$8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PNC_'!$C$8:$I$8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5-454F-B70A-4064CC0EFF8E}"/>
            </c:ext>
          </c:extLst>
        </c:ser>
        <c:ser>
          <c:idx val="0"/>
          <c:order val="2"/>
          <c:tx>
            <c:strRef>
              <c:f>'WDS, PNC_'!$A$28:$B$28</c:f>
              <c:strCache>
                <c:ptCount val="2"/>
                <c:pt idx="0">
                  <c:v>WDS, 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PNC_'!$C$28:$I$28</c:f>
              <c:numCache>
                <c:formatCode>General</c:formatCode>
                <c:ptCount val="7"/>
                <c:pt idx="0">
                  <c:v>0.93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5-454F-B70A-4064CC0E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295525559305"/>
          <c:y val="0.10741469816272965"/>
          <c:w val="0.83474878140232467"/>
          <c:h val="0.7544374453193351"/>
        </c:manualLayout>
      </c:layout>
      <c:scatterChart>
        <c:scatterStyle val="lineMarker"/>
        <c:varyColors val="0"/>
        <c:ser>
          <c:idx val="1"/>
          <c:order val="0"/>
          <c:tx>
            <c:strRef>
              <c:f>'WDS, PNC_'!$A$16:$B$16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PNC_'!$C$11:$I$11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PNC_'!$C$16:$I$16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1-644F-80F1-B138ED613907}"/>
            </c:ext>
          </c:extLst>
        </c:ser>
        <c:ser>
          <c:idx val="2"/>
          <c:order val="1"/>
          <c:tx>
            <c:strRef>
              <c:f>'WDS, PNC_'!$A$6:$B$6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1-644F-80F1-B138ED613907}"/>
            </c:ext>
          </c:extLst>
        </c:ser>
        <c:ser>
          <c:idx val="0"/>
          <c:order val="2"/>
          <c:tx>
            <c:strRef>
              <c:f>'WDS, PNC_'!$A$26:$B$26</c:f>
              <c:strCache>
                <c:ptCount val="2"/>
                <c:pt idx="0">
                  <c:v>WDS, 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69</c:v>
                </c:pt>
                <c:pt idx="4">
                  <c:v>156</c:v>
                </c:pt>
                <c:pt idx="5">
                  <c:v>177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F1-644F-80F1-B138ED613907}"/>
            </c:ext>
          </c:extLst>
        </c:ser>
        <c:ser>
          <c:idx val="3"/>
          <c:order val="3"/>
          <c:tx>
            <c:strRef>
              <c:f>'WDS, PNC_'!$A$35</c:f>
              <c:strCache>
                <c:ptCount val="1"/>
                <c:pt idx="0">
                  <c:v>PNC N.V. + WDS 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PNC_'!$C$35:$J$35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55</c:v>
                </c:pt>
                <c:pt idx="3">
                  <c:v>73</c:v>
                </c:pt>
                <c:pt idx="4">
                  <c:v>167</c:v>
                </c:pt>
                <c:pt idx="5">
                  <c:v>193</c:v>
                </c:pt>
                <c:pt idx="6">
                  <c:v>203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F1-644F-80F1-B138ED613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PNC_'!$A$15:$B$15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PNC_'!$C$11:$I$11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PNC_'!$C$15:$I$15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5-A149-B6E5-BC18263961B8}"/>
            </c:ext>
          </c:extLst>
        </c:ser>
        <c:ser>
          <c:idx val="2"/>
          <c:order val="1"/>
          <c:tx>
            <c:strRef>
              <c:f>'WDS, PNC_'!$A$5:$B$5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PNC_'!$C$5:$I$5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5-A149-B6E5-BC18263961B8}"/>
            </c:ext>
          </c:extLst>
        </c:ser>
        <c:ser>
          <c:idx val="0"/>
          <c:order val="2"/>
          <c:tx>
            <c:strRef>
              <c:f>'WDS, PNC_'!$A$25:$B$25</c:f>
              <c:strCache>
                <c:ptCount val="2"/>
                <c:pt idx="0">
                  <c:v>WDS, 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PNC_'!$C$25:$I$25</c:f>
              <c:numCache>
                <c:formatCode>General</c:formatCode>
                <c:ptCount val="7"/>
                <c:pt idx="0">
                  <c:v>1648.4</c:v>
                </c:pt>
                <c:pt idx="1">
                  <c:v>12348.44</c:v>
                </c:pt>
                <c:pt idx="2">
                  <c:v>28262.77</c:v>
                </c:pt>
                <c:pt idx="3">
                  <c:v>36566.19</c:v>
                </c:pt>
                <c:pt idx="4">
                  <c:v>81205.87</c:v>
                </c:pt>
                <c:pt idx="5">
                  <c:v>91134.37</c:v>
                </c:pt>
                <c:pt idx="6">
                  <c:v>102787.3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5-A149-B6E5-BC18263961B8}"/>
            </c:ext>
          </c:extLst>
        </c:ser>
        <c:ser>
          <c:idx val="3"/>
          <c:order val="3"/>
          <c:tx>
            <c:strRef>
              <c:f>'WDS, PNC_'!$A$36</c:f>
              <c:strCache>
                <c:ptCount val="1"/>
                <c:pt idx="0">
                  <c:v>PNC T.Km. + WDS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PNC_'!$C$36:$J$36</c:f>
              <c:numCache>
                <c:formatCode>General</c:formatCode>
                <c:ptCount val="8"/>
                <c:pt idx="0">
                  <c:v>1978.08</c:v>
                </c:pt>
                <c:pt idx="1">
                  <c:v>13131.07</c:v>
                </c:pt>
                <c:pt idx="2">
                  <c:v>29611.57</c:v>
                </c:pt>
                <c:pt idx="3">
                  <c:v>37897.11</c:v>
                </c:pt>
                <c:pt idx="4">
                  <c:v>85391.69</c:v>
                </c:pt>
                <c:pt idx="5">
                  <c:v>98063.98</c:v>
                </c:pt>
                <c:pt idx="6">
                  <c:v>102472.23999999999</c:v>
                </c:pt>
                <c:pt idx="7">
                  <c:v>6982.37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5-A149-B6E5-BC182639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7847769028871"/>
          <c:y val="5.996733174018052E-2"/>
          <c:w val="0.86568973936397486"/>
          <c:h val="0.77235025370075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'WDS, PNC_'!$A$39</c:f>
              <c:strCache>
                <c:ptCount val="1"/>
                <c:pt idx="0">
                  <c:v>WDS: 1000 SUs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PNC_'!$C$39:$I$39</c:f>
              <c:numCache>
                <c:formatCode>General</c:formatCode>
                <c:ptCount val="7"/>
                <c:pt idx="0">
                  <c:v>2</c:v>
                </c:pt>
                <c:pt idx="1">
                  <c:v>18</c:v>
                </c:pt>
                <c:pt idx="2">
                  <c:v>49</c:v>
                </c:pt>
                <c:pt idx="3">
                  <c:v>65</c:v>
                </c:pt>
                <c:pt idx="4">
                  <c:v>150</c:v>
                </c:pt>
                <c:pt idx="5">
                  <c:v>170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C-7C48-ACEC-F3F8FFD53DAE}"/>
            </c:ext>
          </c:extLst>
        </c:ser>
        <c:ser>
          <c:idx val="1"/>
          <c:order val="1"/>
          <c:tx>
            <c:strRef>
              <c:f>'WDS, PNC_'!$A$40</c:f>
              <c:strCache>
                <c:ptCount val="1"/>
                <c:pt idx="0">
                  <c:v>PNC: 32 SUs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PNC_'!$C$40:$I$40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EB3C-7C48-ACEC-F3F8FFD53DAE}"/>
            </c:ext>
          </c:extLst>
        </c:ser>
        <c:ser>
          <c:idx val="2"/>
          <c:order val="2"/>
          <c:tx>
            <c:strRef>
              <c:f>'WDS, PNC_'!$A$41</c:f>
              <c:strCache>
                <c:ptCount val="1"/>
                <c:pt idx="0">
                  <c:v>WDS: 800 SUs, PNC: 32 SUs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'WDS, PNC_'!$C$1:$I$1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cat>
          <c:val>
            <c:numRef>
              <c:f>'WDS, PNC_'!$C$41:$I$41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C-7C48-ACEC-F3F8FFD53D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7678527"/>
        <c:axId val="1817813391"/>
      </c:barChart>
      <c:catAx>
        <c:axId val="18176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813391"/>
        <c:crosses val="autoZero"/>
        <c:auto val="1"/>
        <c:lblAlgn val="ctr"/>
        <c:lblOffset val="100"/>
        <c:noMultiLvlLbl val="0"/>
      </c:catAx>
      <c:valAx>
        <c:axId val="1817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" pitchFamily="2" charset="0"/>
                  </a:rPr>
                  <a:t>FLEET MIX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8176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 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- Single vs. combined - Total costs T.C.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PNC'!$A$12:$B$12</c:f>
              <c:strCache>
                <c:ptCount val="2"/>
                <c:pt idx="0">
                  <c:v>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PNC'!$C$12:$I$12</c:f>
              <c:numCache>
                <c:formatCode>General</c:formatCode>
                <c:ptCount val="7"/>
                <c:pt idx="0">
                  <c:v>12022.64</c:v>
                </c:pt>
                <c:pt idx="1">
                  <c:v>24047.53</c:v>
                </c:pt>
                <c:pt idx="2">
                  <c:v>36064.9</c:v>
                </c:pt>
                <c:pt idx="3">
                  <c:v>36070.51</c:v>
                </c:pt>
                <c:pt idx="4">
                  <c:v>60101.82</c:v>
                </c:pt>
                <c:pt idx="5">
                  <c:v>60138.25</c:v>
                </c:pt>
                <c:pt idx="6">
                  <c:v>72140.09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7-6D4E-ABDA-79B51FD4EB69}"/>
            </c:ext>
          </c:extLst>
        </c:ser>
        <c:ser>
          <c:idx val="2"/>
          <c:order val="1"/>
          <c:tx>
            <c:strRef>
              <c:f>'WDS, PNC'!$A$2:$B$2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PNC'!$C$2:$I$2</c:f>
              <c:numCache>
                <c:formatCode>General</c:formatCode>
                <c:ptCount val="7"/>
                <c:pt idx="0">
                  <c:v>36058.86</c:v>
                </c:pt>
                <c:pt idx="1">
                  <c:v>240493.47</c:v>
                </c:pt>
                <c:pt idx="2">
                  <c:v>625155.09</c:v>
                </c:pt>
                <c:pt idx="3">
                  <c:v>841490.85</c:v>
                </c:pt>
                <c:pt idx="4">
                  <c:v>1947416.32</c:v>
                </c:pt>
                <c:pt idx="5">
                  <c:v>2259901.98</c:v>
                </c:pt>
                <c:pt idx="6">
                  <c:v>2368081.7599999998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7-6D4E-ABDA-79B51FD4EB69}"/>
            </c:ext>
          </c:extLst>
        </c:ser>
        <c:ser>
          <c:idx val="0"/>
          <c:order val="2"/>
          <c:tx>
            <c:strRef>
              <c:f>'WDS, PNC'!$A$22:$B$22</c:f>
              <c:strCache>
                <c:ptCount val="2"/>
                <c:pt idx="0">
                  <c:v>WDS, PNC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PNC'!$C$22:$I$22</c:f>
              <c:numCache>
                <c:formatCode>General</c:formatCode>
                <c:ptCount val="7"/>
                <c:pt idx="0">
                  <c:v>38067.910000000003</c:v>
                </c:pt>
                <c:pt idx="1">
                  <c:v>244508.76</c:v>
                </c:pt>
                <c:pt idx="2">
                  <c:v>631164.43000000005</c:v>
                </c:pt>
                <c:pt idx="3">
                  <c:v>837506.53</c:v>
                </c:pt>
                <c:pt idx="4">
                  <c:v>1887345.68</c:v>
                </c:pt>
                <c:pt idx="5">
                  <c:v>2141754.7400000002</c:v>
                </c:pt>
                <c:pt idx="6">
                  <c:v>2516234.84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7-6D4E-ABDA-79B51FD4EB69}"/>
            </c:ext>
          </c:extLst>
        </c:ser>
        <c:ser>
          <c:idx val="3"/>
          <c:order val="3"/>
          <c:tx>
            <c:strRef>
              <c:f>'WDS, PNC'!$A$32</c:f>
              <c:strCache>
                <c:ptCount val="1"/>
                <c:pt idx="0">
                  <c:v>PNC T.C. + WDS T.C 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PNC'!$C$32:$J$32</c:f>
              <c:numCache>
                <c:formatCode>General</c:formatCode>
                <c:ptCount val="8"/>
                <c:pt idx="0">
                  <c:v>48081.5</c:v>
                </c:pt>
                <c:pt idx="1">
                  <c:v>264541</c:v>
                </c:pt>
                <c:pt idx="2">
                  <c:v>661219.99</c:v>
                </c:pt>
                <c:pt idx="3">
                  <c:v>877561.36</c:v>
                </c:pt>
                <c:pt idx="4">
                  <c:v>2007518.1400000001</c:v>
                </c:pt>
                <c:pt idx="5">
                  <c:v>2320040.23</c:v>
                </c:pt>
                <c:pt idx="6">
                  <c:v>2440221.8499999996</c:v>
                </c:pt>
                <c:pt idx="7">
                  <c:v>168287.67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47-6D4E-ABDA-79B51FD4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Costs (T.c.)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 PNC - Single vs. combined - variable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costs (Vr.C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PNC'!$A$14:$B$14</c:f>
              <c:strCache>
                <c:ptCount val="2"/>
                <c:pt idx="0">
                  <c:v>PNC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PNC'!$C$14:$I$14</c:f>
              <c:numCache>
                <c:formatCode>General</c:formatCode>
                <c:ptCount val="7"/>
                <c:pt idx="0">
                  <c:v>22.64</c:v>
                </c:pt>
                <c:pt idx="1">
                  <c:v>47.53</c:v>
                </c:pt>
                <c:pt idx="2">
                  <c:v>64.900000000000006</c:v>
                </c:pt>
                <c:pt idx="3">
                  <c:v>70.510000000000005</c:v>
                </c:pt>
                <c:pt idx="4">
                  <c:v>101.82</c:v>
                </c:pt>
                <c:pt idx="5">
                  <c:v>138.25</c:v>
                </c:pt>
                <c:pt idx="6">
                  <c:v>140.09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D-C24E-BFA5-ABC962CD5705}"/>
            </c:ext>
          </c:extLst>
        </c:ser>
        <c:ser>
          <c:idx val="2"/>
          <c:order val="1"/>
          <c:tx>
            <c:strRef>
              <c:f>'WDS, PNC'!$A$4:$B$4</c:f>
              <c:strCache>
                <c:ptCount val="2"/>
                <c:pt idx="0">
                  <c:v>WDS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PNC'!$C$4:$I$4</c:f>
              <c:numCache>
                <c:formatCode>General</c:formatCode>
                <c:ptCount val="7"/>
                <c:pt idx="0">
                  <c:v>58.86</c:v>
                </c:pt>
                <c:pt idx="1">
                  <c:v>493.47</c:v>
                </c:pt>
                <c:pt idx="2">
                  <c:v>1155.0899999999999</c:v>
                </c:pt>
                <c:pt idx="3">
                  <c:v>1490.85</c:v>
                </c:pt>
                <c:pt idx="4">
                  <c:v>3416.32</c:v>
                </c:pt>
                <c:pt idx="5">
                  <c:v>3901.98</c:v>
                </c:pt>
                <c:pt idx="6">
                  <c:v>4081.76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D-C24E-BFA5-ABC962CD5705}"/>
            </c:ext>
          </c:extLst>
        </c:ser>
        <c:ser>
          <c:idx val="0"/>
          <c:order val="2"/>
          <c:tx>
            <c:strRef>
              <c:f>'WDS, PNC'!$A$24:$B$24</c:f>
              <c:strCache>
                <c:ptCount val="2"/>
                <c:pt idx="0">
                  <c:v>WDS, PNC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PNC'!$C$24:$I$24</c:f>
              <c:numCache>
                <c:formatCode>General</c:formatCode>
                <c:ptCount val="7"/>
                <c:pt idx="0">
                  <c:v>67.91</c:v>
                </c:pt>
                <c:pt idx="1">
                  <c:v>508.76</c:v>
                </c:pt>
                <c:pt idx="2">
                  <c:v>1164.43</c:v>
                </c:pt>
                <c:pt idx="3">
                  <c:v>1506.53</c:v>
                </c:pt>
                <c:pt idx="4">
                  <c:v>3345.68</c:v>
                </c:pt>
                <c:pt idx="5">
                  <c:v>3754.74</c:v>
                </c:pt>
                <c:pt idx="6">
                  <c:v>4234.84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D-C24E-BFA5-ABC962CD5705}"/>
            </c:ext>
          </c:extLst>
        </c:ser>
        <c:ser>
          <c:idx val="3"/>
          <c:order val="3"/>
          <c:tx>
            <c:strRef>
              <c:f>'WDS, PNC'!$A$33</c:f>
              <c:strCache>
                <c:ptCount val="1"/>
                <c:pt idx="0">
                  <c:v>PNC Vr. C. + WDS Vr.C.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PNC'!$C$33:$J$33</c:f>
              <c:numCache>
                <c:formatCode>General</c:formatCode>
                <c:ptCount val="8"/>
                <c:pt idx="0">
                  <c:v>81.5</c:v>
                </c:pt>
                <c:pt idx="1">
                  <c:v>541</c:v>
                </c:pt>
                <c:pt idx="2">
                  <c:v>1219.99</c:v>
                </c:pt>
                <c:pt idx="3">
                  <c:v>1561.36</c:v>
                </c:pt>
                <c:pt idx="4">
                  <c:v>3518.1400000000003</c:v>
                </c:pt>
                <c:pt idx="5">
                  <c:v>4040.23</c:v>
                </c:pt>
                <c:pt idx="6">
                  <c:v>4221.8500000000004</c:v>
                </c:pt>
                <c:pt idx="7">
                  <c:v>287.67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7D-C24E-BFA5-ABC962CD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variable Costs (Vr.c.) [€] (Travled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KM x price rate)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 PNC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PNC'!$A$18:$B$18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PNC'!$C$18:$I$18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6-F64E-AC65-CCA012E7F4B7}"/>
            </c:ext>
          </c:extLst>
        </c:ser>
        <c:ser>
          <c:idx val="2"/>
          <c:order val="1"/>
          <c:tx>
            <c:strRef>
              <c:f>'WDS, PNC'!$A$8:$B$8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PNC'!$C$8:$I$8</c:f>
              <c:numCache>
                <c:formatCode>General</c:formatCode>
                <c:ptCount val="7"/>
                <c:pt idx="0">
                  <c:v>0.87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6-F64E-AC65-CCA012E7F4B7}"/>
            </c:ext>
          </c:extLst>
        </c:ser>
        <c:ser>
          <c:idx val="0"/>
          <c:order val="2"/>
          <c:tx>
            <c:strRef>
              <c:f>'WDS, PNC'!$A$28:$B$28</c:f>
              <c:strCache>
                <c:ptCount val="2"/>
                <c:pt idx="0">
                  <c:v>WDS, 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PNC'!$C$28:$I$28</c:f>
              <c:numCache>
                <c:formatCode>General</c:formatCode>
                <c:ptCount val="7"/>
                <c:pt idx="0">
                  <c:v>0.93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56-F64E-AC65-CCA012E7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 PNC - Single vs. combined - Fleet size n.v.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'WDS, PNC'!$A$26:$B$26</c:f>
              <c:strCache>
                <c:ptCount val="2"/>
                <c:pt idx="0">
                  <c:v>WDS, 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69</c:v>
                </c:pt>
                <c:pt idx="4">
                  <c:v>156</c:v>
                </c:pt>
                <c:pt idx="5">
                  <c:v>177</c:v>
                </c:pt>
                <c:pt idx="6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CB-2343-AB54-705928B0EDAA}"/>
            </c:ext>
          </c:extLst>
        </c:ser>
        <c:ser>
          <c:idx val="3"/>
          <c:order val="1"/>
          <c:tx>
            <c:strRef>
              <c:f>'WDS, PNC'!$A$34</c:f>
              <c:strCache>
                <c:ptCount val="1"/>
                <c:pt idx="0">
                  <c:v>PNC N.V. + WDS N.V.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PNC'!$C$34:$J$34</c:f>
              <c:numCache>
                <c:formatCode>General</c:formatCode>
                <c:ptCount val="8"/>
                <c:pt idx="0">
                  <c:v>4</c:v>
                </c:pt>
                <c:pt idx="1">
                  <c:v>22</c:v>
                </c:pt>
                <c:pt idx="2">
                  <c:v>55</c:v>
                </c:pt>
                <c:pt idx="3">
                  <c:v>73</c:v>
                </c:pt>
                <c:pt idx="4">
                  <c:v>167</c:v>
                </c:pt>
                <c:pt idx="5">
                  <c:v>193</c:v>
                </c:pt>
                <c:pt idx="6">
                  <c:v>203</c:v>
                </c:pt>
                <c:pt idx="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CB-2343-AB54-705928B0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ED_'!$A$16:$B$16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ED_'!$C$11:$I$11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ED_'!$C$16:$I$16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8-CE41-B246-FA7E2F91DD3C}"/>
            </c:ext>
          </c:extLst>
        </c:ser>
        <c:ser>
          <c:idx val="2"/>
          <c:order val="1"/>
          <c:tx>
            <c:strRef>
              <c:f>'WDS, ED_'!$A$6:$B$6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ED_'!$C$1:$I$1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ED_'!$C$6:$I$6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8-CE41-B246-FA7E2F91DD3C}"/>
            </c:ext>
          </c:extLst>
        </c:ser>
        <c:ser>
          <c:idx val="0"/>
          <c:order val="2"/>
          <c:tx>
            <c:strRef>
              <c:f>'WDS, ED_'!$A$26:$B$26</c:f>
              <c:strCache>
                <c:ptCount val="2"/>
                <c:pt idx="0">
                  <c:v>WDS,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ED_'!$C$21:$I$21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160</c:v>
                </c:pt>
                <c:pt idx="5">
                  <c:v>192</c:v>
                </c:pt>
                <c:pt idx="6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8-CE41-B246-FA7E2F91DD3C}"/>
            </c:ext>
          </c:extLst>
        </c:ser>
        <c:ser>
          <c:idx val="3"/>
          <c:order val="3"/>
          <c:tx>
            <c:strRef>
              <c:f>'WDS, ED_'!$A$35</c:f>
              <c:strCache>
                <c:ptCount val="1"/>
                <c:pt idx="0">
                  <c:v>ED N.V. + WDS 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ED_'!$C$21:$I$21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ED_'!$C$35:$J$35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54</c:v>
                </c:pt>
                <c:pt idx="3">
                  <c:v>72</c:v>
                </c:pt>
                <c:pt idx="4">
                  <c:v>167</c:v>
                </c:pt>
                <c:pt idx="5">
                  <c:v>194</c:v>
                </c:pt>
                <c:pt idx="6">
                  <c:v>203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8-CE41-B246-FA7E2F91D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'SINGLE SCENARIOS'!$A$83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SCENARIOS'!$C$62:$I$62</c:f>
              <c:numCache>
                <c:formatCode>General</c:formatCode>
                <c:ptCount val="7"/>
                <c:pt idx="0">
                  <c:v>6.3396406250000004</c:v>
                </c:pt>
                <c:pt idx="1">
                  <c:v>49.140104166666667</c:v>
                </c:pt>
                <c:pt idx="2">
                  <c:v>131.13147916666668</c:v>
                </c:pt>
                <c:pt idx="3">
                  <c:v>175.24933854166665</c:v>
                </c:pt>
                <c:pt idx="4">
                  <c:v>399.08991145833335</c:v>
                </c:pt>
                <c:pt idx="5">
                  <c:v>450.91883333333334</c:v>
                </c:pt>
                <c:pt idx="6">
                  <c:v>503.57958854166668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7-0C4B-BCC1-019199E0C266}"/>
            </c:ext>
          </c:extLst>
        </c:ser>
        <c:ser>
          <c:idx val="1"/>
          <c:order val="1"/>
          <c:tx>
            <c:strRef>
              <c:f>'SINGLE SCENARIOS'!$A$84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SCENARIOS'!$C$63:$I$63</c:f>
              <c:numCache>
                <c:formatCode>General</c:formatCode>
                <c:ptCount val="7"/>
                <c:pt idx="0">
                  <c:v>1.9974652554086538</c:v>
                </c:pt>
                <c:pt idx="1">
                  <c:v>5.4755635476562503</c:v>
                </c:pt>
                <c:pt idx="2">
                  <c:v>7.960095594411059</c:v>
                </c:pt>
                <c:pt idx="3">
                  <c:v>8.8170812435877401</c:v>
                </c:pt>
                <c:pt idx="4">
                  <c:v>13.420721486195912</c:v>
                </c:pt>
                <c:pt idx="5">
                  <c:v>15.38959579671274</c:v>
                </c:pt>
                <c:pt idx="6">
                  <c:v>17.223527995330528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7-0C4B-BCC1-019199E0C266}"/>
            </c:ext>
          </c:extLst>
        </c:ser>
        <c:ser>
          <c:idx val="2"/>
          <c:order val="2"/>
          <c:tx>
            <c:strRef>
              <c:f>'SINGLE SCENARIOS'!$A$85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SCENARIOS'!$C$64:$I$64</c:f>
              <c:numCache>
                <c:formatCode>General</c:formatCode>
                <c:ptCount val="7"/>
                <c:pt idx="0">
                  <c:v>0.5523998072916666</c:v>
                </c:pt>
                <c:pt idx="1">
                  <c:v>1.7903679662500001</c:v>
                </c:pt>
                <c:pt idx="2">
                  <c:v>3.8266871964583333</c:v>
                </c:pt>
                <c:pt idx="3">
                  <c:v>5.5318771514062499</c:v>
                </c:pt>
                <c:pt idx="4">
                  <c:v>12.368333382656246</c:v>
                </c:pt>
                <c:pt idx="5">
                  <c:v>14.495820665677083</c:v>
                </c:pt>
                <c:pt idx="6">
                  <c:v>16.712576683385418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7-0C4B-BCC1-019199E0C266}"/>
            </c:ext>
          </c:extLst>
        </c:ser>
        <c:ser>
          <c:idx val="3"/>
          <c:order val="3"/>
          <c:tx>
            <c:strRef>
              <c:f>'SINGLE SCENARIOS'!$A$86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SCENARIOS'!$C$65:$I$65</c:f>
              <c:numCache>
                <c:formatCode>General</c:formatCode>
                <c:ptCount val="7"/>
                <c:pt idx="0">
                  <c:v>9.5370520833333333E-2</c:v>
                </c:pt>
                <c:pt idx="1">
                  <c:v>0.30724864583333333</c:v>
                </c:pt>
                <c:pt idx="2">
                  <c:v>0.65426531249999997</c:v>
                </c:pt>
                <c:pt idx="3">
                  <c:v>0.94643906249999987</c:v>
                </c:pt>
                <c:pt idx="4">
                  <c:v>2.0456482291666669</c:v>
                </c:pt>
                <c:pt idx="5">
                  <c:v>2.4194013541666668</c:v>
                </c:pt>
                <c:pt idx="6">
                  <c:v>2.8066769791666664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7-0C4B-BCC1-019199E0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service delivery time / 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Shift length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ED_'!$A$15:$B$15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ED_'!$C$11:$I$11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ED_'!$C$15:$I$15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D-7F49-9D15-15D3B49A369D}"/>
            </c:ext>
          </c:extLst>
        </c:ser>
        <c:ser>
          <c:idx val="2"/>
          <c:order val="1"/>
          <c:tx>
            <c:strRef>
              <c:f>'WDS, ED_'!$A$5:$B$5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ED_'!$C$1:$I$1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ED_'!$C$5:$I$5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7F49-9D15-15D3B49A369D}"/>
            </c:ext>
          </c:extLst>
        </c:ser>
        <c:ser>
          <c:idx val="0"/>
          <c:order val="2"/>
          <c:tx>
            <c:strRef>
              <c:f>'WDS, ED_'!$A$25:$B$25</c:f>
              <c:strCache>
                <c:ptCount val="2"/>
                <c:pt idx="0">
                  <c:v>WDS,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ED_'!$C$21:$I$21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12310.56</c:v>
                </c:pt>
                <c:pt idx="2">
                  <c:v>27533.55</c:v>
                </c:pt>
                <c:pt idx="3">
                  <c:v>36799.01</c:v>
                </c:pt>
                <c:pt idx="4">
                  <c:v>82611.59</c:v>
                </c:pt>
                <c:pt idx="5">
                  <c:v>95572.17</c:v>
                </c:pt>
                <c:pt idx="6">
                  <c:v>120507.94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7F49-9D15-15D3B49A369D}"/>
            </c:ext>
          </c:extLst>
        </c:ser>
        <c:ser>
          <c:idx val="3"/>
          <c:order val="3"/>
          <c:tx>
            <c:strRef>
              <c:f>'WDS, ED_'!$A$36</c:f>
              <c:strCache>
                <c:ptCount val="1"/>
                <c:pt idx="0">
                  <c:v>ED T.Km. + WDS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ED_'!$C$21:$I$21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ED_'!$C$36:$J$36</c:f>
              <c:numCache>
                <c:formatCode>General</c:formatCode>
                <c:ptCount val="8"/>
                <c:pt idx="0">
                  <c:v>1538.5</c:v>
                </c:pt>
                <c:pt idx="1">
                  <c:v>12627.61</c:v>
                </c:pt>
                <c:pt idx="2">
                  <c:v>28937.040000000001</c:v>
                </c:pt>
                <c:pt idx="3">
                  <c:v>37547.199999999997</c:v>
                </c:pt>
                <c:pt idx="4">
                  <c:v>85145.67</c:v>
                </c:pt>
                <c:pt idx="5">
                  <c:v>98055.599999999991</c:v>
                </c:pt>
                <c:pt idx="6">
                  <c:v>102096.23999999999</c:v>
                </c:pt>
                <c:pt idx="7">
                  <c:v>6982.37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D-7F49-9D15-15D3B49A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 (T.Km.)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 w="12700" cap="sq" cmpd="sng"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WDS,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ED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- Single vs. combined - Total costs T.C.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ED'!$A$12:$B$12</c:f>
              <c:strCache>
                <c:ptCount val="2"/>
                <c:pt idx="0">
                  <c:v>WDS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ED'!$C$12:$I$12</c:f>
              <c:numCache>
                <c:formatCode>General</c:formatCode>
                <c:ptCount val="7"/>
                <c:pt idx="0">
                  <c:v>36058.86</c:v>
                </c:pt>
                <c:pt idx="1">
                  <c:v>240493.47</c:v>
                </c:pt>
                <c:pt idx="2">
                  <c:v>625155.09</c:v>
                </c:pt>
                <c:pt idx="3">
                  <c:v>841490.85</c:v>
                </c:pt>
                <c:pt idx="4">
                  <c:v>1947416.32</c:v>
                </c:pt>
                <c:pt idx="5">
                  <c:v>2259901.98</c:v>
                </c:pt>
                <c:pt idx="6">
                  <c:v>2368081.7599999998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4-144B-AF80-D2CD9B009F4B}"/>
            </c:ext>
          </c:extLst>
        </c:ser>
        <c:ser>
          <c:idx val="2"/>
          <c:order val="1"/>
          <c:tx>
            <c:strRef>
              <c:f>'WDS, ED'!$A$2:$B$2</c:f>
              <c:strCache>
                <c:ptCount val="2"/>
                <c:pt idx="0">
                  <c:v>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ED'!$C$2:$I$2</c:f>
              <c:numCache>
                <c:formatCode>General</c:formatCode>
                <c:ptCount val="7"/>
                <c:pt idx="0">
                  <c:v>12004.53</c:v>
                </c:pt>
                <c:pt idx="1">
                  <c:v>12026.79</c:v>
                </c:pt>
                <c:pt idx="2">
                  <c:v>24037.11</c:v>
                </c:pt>
                <c:pt idx="3">
                  <c:v>24056.09</c:v>
                </c:pt>
                <c:pt idx="4">
                  <c:v>60091.69</c:v>
                </c:pt>
                <c:pt idx="5">
                  <c:v>72137.91</c:v>
                </c:pt>
                <c:pt idx="6">
                  <c:v>72124.600000000006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4-144B-AF80-D2CD9B009F4B}"/>
            </c:ext>
          </c:extLst>
        </c:ser>
        <c:ser>
          <c:idx val="0"/>
          <c:order val="2"/>
          <c:tx>
            <c:strRef>
              <c:f>'WDS, ED'!$A$22:$B$22</c:f>
              <c:strCache>
                <c:ptCount val="2"/>
                <c:pt idx="0">
                  <c:v>WDS,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ED'!$C$22:$I$22</c:f>
              <c:numCache>
                <c:formatCode>General</c:formatCode>
                <c:ptCount val="7"/>
                <c:pt idx="0">
                  <c:v>38058.86</c:v>
                </c:pt>
                <c:pt idx="1">
                  <c:v>242507.2</c:v>
                </c:pt>
                <c:pt idx="2">
                  <c:v>629134.38</c:v>
                </c:pt>
                <c:pt idx="3">
                  <c:v>849516.12</c:v>
                </c:pt>
                <c:pt idx="4">
                  <c:v>1935403.6</c:v>
                </c:pt>
                <c:pt idx="5">
                  <c:v>2307937.5699999998</c:v>
                </c:pt>
                <c:pt idx="6">
                  <c:v>3196964.93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44-144B-AF80-D2CD9B009F4B}"/>
            </c:ext>
          </c:extLst>
        </c:ser>
        <c:ser>
          <c:idx val="3"/>
          <c:order val="3"/>
          <c:tx>
            <c:strRef>
              <c:f>'WDS, ED'!$A$32</c:f>
              <c:strCache>
                <c:ptCount val="1"/>
                <c:pt idx="0">
                  <c:v>WDS T.C. + ED T.C.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ED'!$C$32:$I$32</c:f>
              <c:numCache>
                <c:formatCode>General</c:formatCode>
                <c:ptCount val="7"/>
                <c:pt idx="0">
                  <c:v>48063.39</c:v>
                </c:pt>
                <c:pt idx="1">
                  <c:v>252520.26</c:v>
                </c:pt>
                <c:pt idx="2">
                  <c:v>649192.19999999995</c:v>
                </c:pt>
                <c:pt idx="3">
                  <c:v>865546.94</c:v>
                </c:pt>
                <c:pt idx="4">
                  <c:v>2007508.01</c:v>
                </c:pt>
                <c:pt idx="5">
                  <c:v>2332039.89</c:v>
                </c:pt>
                <c:pt idx="6">
                  <c:v>2440206.36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44-144B-AF80-D2CD9B00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Costs (T.c.)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Variable costs T.C.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ED'!$A$14:$B$14</c:f>
              <c:strCache>
                <c:ptCount val="2"/>
                <c:pt idx="0">
                  <c:v>WDS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ED'!$C$14:$I$14</c:f>
              <c:numCache>
                <c:formatCode>General</c:formatCode>
                <c:ptCount val="7"/>
                <c:pt idx="0">
                  <c:v>58.86</c:v>
                </c:pt>
                <c:pt idx="1">
                  <c:v>493.47</c:v>
                </c:pt>
                <c:pt idx="2">
                  <c:v>1155.0899999999999</c:v>
                </c:pt>
                <c:pt idx="3">
                  <c:v>1490.85</c:v>
                </c:pt>
                <c:pt idx="4">
                  <c:v>3416.32</c:v>
                </c:pt>
                <c:pt idx="5">
                  <c:v>3901.98</c:v>
                </c:pt>
                <c:pt idx="6">
                  <c:v>4081.76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B-A74D-9C76-4468664A06D6}"/>
            </c:ext>
          </c:extLst>
        </c:ser>
        <c:ser>
          <c:idx val="2"/>
          <c:order val="1"/>
          <c:tx>
            <c:strRef>
              <c:f>'WDS, ED'!$A$4:$B$4</c:f>
              <c:strCache>
                <c:ptCount val="2"/>
                <c:pt idx="0">
                  <c:v>ED</c:v>
                </c:pt>
                <c:pt idx="1">
                  <c:v>Vr.C.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ED'!$C$4:$I$4</c:f>
              <c:numCache>
                <c:formatCode>General</c:formatCode>
                <c:ptCount val="7"/>
                <c:pt idx="0">
                  <c:v>4.53</c:v>
                </c:pt>
                <c:pt idx="1">
                  <c:v>26.79</c:v>
                </c:pt>
                <c:pt idx="2">
                  <c:v>37.11</c:v>
                </c:pt>
                <c:pt idx="3">
                  <c:v>56.09</c:v>
                </c:pt>
                <c:pt idx="4">
                  <c:v>91.69</c:v>
                </c:pt>
                <c:pt idx="5">
                  <c:v>137.91</c:v>
                </c:pt>
                <c:pt idx="6">
                  <c:v>124.6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B-A74D-9C76-4468664A06D6}"/>
            </c:ext>
          </c:extLst>
        </c:ser>
        <c:ser>
          <c:idx val="0"/>
          <c:order val="2"/>
          <c:tx>
            <c:strRef>
              <c:f>'WDS, ED'!$A$22:$B$22</c:f>
              <c:strCache>
                <c:ptCount val="2"/>
                <c:pt idx="0">
                  <c:v>WDS, ED</c:v>
                </c:pt>
                <c:pt idx="1">
                  <c:v>T.C.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('WDS, ED'!$C$21:$G$21,'WDS, ED'!$I$21)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ED'!$C$24:$G$24,'WDS, ED'!$I$24)</c:f>
              <c:numCache>
                <c:formatCode>General</c:formatCode>
                <c:ptCount val="6"/>
                <c:pt idx="0">
                  <c:v>58.86</c:v>
                </c:pt>
                <c:pt idx="1">
                  <c:v>507.2</c:v>
                </c:pt>
                <c:pt idx="2">
                  <c:v>1134.3800000000001</c:v>
                </c:pt>
                <c:pt idx="3">
                  <c:v>1516.12</c:v>
                </c:pt>
                <c:pt idx="4">
                  <c:v>3403.6</c:v>
                </c:pt>
                <c:pt idx="5">
                  <c:v>4964.93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9B-A74D-9C76-4468664A06D6}"/>
            </c:ext>
          </c:extLst>
        </c:ser>
        <c:ser>
          <c:idx val="3"/>
          <c:order val="3"/>
          <c:tx>
            <c:strRef>
              <c:f>'WDS, ED'!$A$33</c:f>
              <c:strCache>
                <c:ptCount val="1"/>
                <c:pt idx="0">
                  <c:v>WDS Vr. C. + ED Vr. C.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('WDS, ED'!$C$21:$G$21,'WDS, ED'!$I$21)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0.42</c:v>
                </c:pt>
              </c:numCache>
            </c:numRef>
          </c:xVal>
          <c:yVal>
            <c:numRef>
              <c:f>('WDS, ED'!$C$33:$G$33,'WDS, ED'!$I$33)</c:f>
              <c:numCache>
                <c:formatCode>General</c:formatCode>
                <c:ptCount val="6"/>
                <c:pt idx="0">
                  <c:v>63.39</c:v>
                </c:pt>
                <c:pt idx="1">
                  <c:v>520.26</c:v>
                </c:pt>
                <c:pt idx="2">
                  <c:v>1192.1999999999998</c:v>
                </c:pt>
                <c:pt idx="3">
                  <c:v>1546.9399999999998</c:v>
                </c:pt>
                <c:pt idx="4">
                  <c:v>3508.01</c:v>
                </c:pt>
                <c:pt idx="5">
                  <c:v>4206.3600000000006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9B-A74D-9C76-4468664A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variable Costs (Vr.c.) [€] (Travled KM x price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'PNC, ELEC, ED'!$A$18:$B$18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'PNC,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ED'!$C$18:$I$18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1-0542-860E-F0C8ED11F369}"/>
            </c:ext>
          </c:extLst>
        </c:ser>
        <c:ser>
          <c:idx val="2"/>
          <c:order val="1"/>
          <c:tx>
            <c:strRef>
              <c:f>'PNC, ELEC, ED'!$A$8:$B$8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ED'!$C$8:$I$8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0.85</c:v>
                </c:pt>
                <c:pt idx="4">
                  <c:v>0.89</c:v>
                </c:pt>
                <c:pt idx="5">
                  <c:v>0.96</c:v>
                </c:pt>
                <c:pt idx="6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1-0542-860E-F0C8ED11F369}"/>
            </c:ext>
          </c:extLst>
        </c:ser>
        <c:ser>
          <c:idx val="0"/>
          <c:order val="2"/>
          <c:tx>
            <c:strRef>
              <c:f>'PNC, ELEC, ED'!$A$28:$B$28</c:f>
              <c:strCache>
                <c:ptCount val="2"/>
                <c:pt idx="0">
                  <c:v>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ED'!$C$28:$I$28</c:f>
              <c:numCache>
                <c:formatCode>General</c:formatCode>
                <c:ptCount val="7"/>
                <c:pt idx="0">
                  <c:v>0.2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0.84</c:v>
                </c:pt>
                <c:pt idx="5">
                  <c:v>0.93</c:v>
                </c:pt>
                <c:pt idx="6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1-0542-860E-F0C8ED11F369}"/>
            </c:ext>
          </c:extLst>
        </c:ser>
        <c:ser>
          <c:idx val="3"/>
          <c:order val="3"/>
          <c:tx>
            <c:strRef>
              <c:f>'PNC, ELEC, ED'!$A$38:$B$38</c:f>
              <c:strCache>
                <c:ptCount val="2"/>
                <c:pt idx="0">
                  <c:v>PNC, ELEC, 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ELEC, ED'!$C$31:$H$31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'PNC, ELEC, ED'!$C$38:$H$38</c:f>
              <c:numCache>
                <c:formatCode>General</c:formatCode>
                <c:ptCount val="6"/>
                <c:pt idx="0">
                  <c:v>0.8</c:v>
                </c:pt>
                <c:pt idx="1">
                  <c:v>0.87</c:v>
                </c:pt>
                <c:pt idx="2">
                  <c:v>1</c:v>
                </c:pt>
                <c:pt idx="3">
                  <c:v>0.9</c:v>
                </c:pt>
                <c:pt idx="4">
                  <c:v>0.96</c:v>
                </c:pt>
                <c:pt idx="5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1-0542-860E-F0C8ED11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35352457562125E-2"/>
          <c:y val="0.2626134831668811"/>
          <c:w val="0.95032929508487574"/>
          <c:h val="0.690831346411055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'PNC, ELEC, ED'!$A$51</c:f>
              <c:strCache>
                <c:ptCount val="1"/>
                <c:pt idx="0">
                  <c:v>PNC;0;32;0;0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ED'!$C$51:$H$51</c:f>
              <c:numCache>
                <c:formatCode>General</c:formatCode>
                <c:ptCount val="6"/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3340-83E0-FCF1E99E1C58}"/>
            </c:ext>
          </c:extLst>
        </c:ser>
        <c:ser>
          <c:idx val="2"/>
          <c:order val="1"/>
          <c:tx>
            <c:strRef>
              <c:f>'PNC, ELEC, ED'!$A$52</c:f>
              <c:strCache>
                <c:ptCount val="1"/>
                <c:pt idx="0">
                  <c:v>ELEC;0;0;5405;0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ED'!$C$52:$H$52</c:f>
              <c:numCache>
                <c:formatCode>General</c:formatCode>
                <c:ptCount val="6"/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3340-83E0-FCF1E99E1C58}"/>
            </c:ext>
          </c:extLst>
        </c:ser>
        <c:ser>
          <c:idx val="3"/>
          <c:order val="2"/>
          <c:tx>
            <c:strRef>
              <c:f>'PNC, ELEC, ED'!$A$53</c:f>
              <c:strCache>
                <c:ptCount val="1"/>
                <c:pt idx="0">
                  <c:v>ED;0;0;0;4000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ED'!$C$53:$H$53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3340-83E0-FCF1E99E1C58}"/>
            </c:ext>
          </c:extLst>
        </c:ser>
        <c:ser>
          <c:idx val="4"/>
          <c:order val="3"/>
          <c:tx>
            <c:strRef>
              <c:f>'PNC, ELEC, ED'!$A$54</c:f>
              <c:strCache>
                <c:ptCount val="1"/>
                <c:pt idx="0">
                  <c:v>PNC, ELEC;0;32;4865;0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ED'!$C$54:$H$54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3340-83E0-FCF1E99E1C58}"/>
            </c:ext>
          </c:extLst>
        </c:ser>
        <c:ser>
          <c:idx val="5"/>
          <c:order val="4"/>
          <c:tx>
            <c:strRef>
              <c:f>'PNC, ELEC, ED'!$A$55</c:f>
              <c:strCache>
                <c:ptCount val="1"/>
                <c:pt idx="0">
                  <c:v>PNC, ED;0;32;0;3600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ED'!$C$55:$H$55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C9-3340-83E0-FCF1E99E1C58}"/>
            </c:ext>
          </c:extLst>
        </c:ser>
        <c:ser>
          <c:idx val="6"/>
          <c:order val="5"/>
          <c:tx>
            <c:strRef>
              <c:f>'PNC, ELEC, ED'!$A$56</c:f>
              <c:strCache>
                <c:ptCount val="1"/>
                <c:pt idx="0">
                  <c:v>ELEC, ED;0;0;1351;3000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ED'!$C$56:$H$56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AC9-3340-83E0-FCF1E99E1C58}"/>
            </c:ext>
          </c:extLst>
        </c:ser>
        <c:ser>
          <c:idx val="7"/>
          <c:order val="6"/>
          <c:tx>
            <c:strRef>
              <c:f>'PNC, ELEC, ED'!$A$57</c:f>
              <c:strCache>
                <c:ptCount val="1"/>
                <c:pt idx="0">
                  <c:v>ELEC, ED;0;0;2703;2000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ED'!$C$57:$H$57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3AC9-3340-83E0-FCF1E99E1C58}"/>
            </c:ext>
          </c:extLst>
        </c:ser>
        <c:ser>
          <c:idx val="8"/>
          <c:order val="7"/>
          <c:tx>
            <c:strRef>
              <c:f>'PNC, ELEC, ED'!$A$58</c:f>
              <c:strCache>
                <c:ptCount val="1"/>
                <c:pt idx="0">
                  <c:v>ELEC, ED;0;0;4054;1000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ED'!$C$58:$H$58</c:f>
              <c:numCache>
                <c:formatCode>General</c:formatCode>
                <c:ptCount val="6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C9-3340-83E0-FCF1E99E1C58}"/>
            </c:ext>
          </c:extLst>
        </c:ser>
        <c:ser>
          <c:idx val="9"/>
          <c:order val="8"/>
          <c:tx>
            <c:strRef>
              <c:f>'PNC, ELEC, ED'!$A$59</c:f>
              <c:strCache>
                <c:ptCount val="1"/>
                <c:pt idx="0">
                  <c:v>PNC, ELEC, ED;0;32;1081;2800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ED'!$C$59:$H$59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AC9-3340-83E0-FCF1E99E1C58}"/>
            </c:ext>
          </c:extLst>
        </c:ser>
        <c:ser>
          <c:idx val="10"/>
          <c:order val="9"/>
          <c:tx>
            <c:strRef>
              <c:f>'PNC, ELEC, ED'!$A$60</c:f>
              <c:strCache>
                <c:ptCount val="1"/>
                <c:pt idx="0">
                  <c:v>PNC, ELEC, ED;0;32;2432;1800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ED'!$C$60:$H$60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C9-3340-83E0-FCF1E99E1C58}"/>
            </c:ext>
          </c:extLst>
        </c:ser>
        <c:ser>
          <c:idx val="11"/>
          <c:order val="10"/>
          <c:tx>
            <c:strRef>
              <c:f>'PNC, ELEC, ED'!$A$61</c:f>
              <c:strCache>
                <c:ptCount val="1"/>
                <c:pt idx="0">
                  <c:v>PNC, ELEC, ED;0;32;3784;800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'PNC, ELEC, ED'!$C$50:$H$50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cat>
          <c:val>
            <c:numRef>
              <c:f>'PNC, ELEC, ED'!$C$61:$H$61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C9-3340-83E0-FCF1E99E1C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78657168"/>
        <c:axId val="2016348639"/>
      </c:barChart>
      <c:catAx>
        <c:axId val="17786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2016348639"/>
        <c:crosses val="autoZero"/>
        <c:auto val="1"/>
        <c:lblAlgn val="ctr"/>
        <c:lblOffset val="100"/>
        <c:noMultiLvlLbl val="0"/>
      </c:catAx>
      <c:valAx>
        <c:axId val="20163486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786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6453899581349069E-2"/>
          <c:w val="1"/>
          <c:h val="0.21123966130280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'PNC, ELEC, ED'!$A$15:$B$15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'PNC,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4-404A-A7C4-4FD961CFBC91}"/>
            </c:ext>
          </c:extLst>
        </c:ser>
        <c:ser>
          <c:idx val="2"/>
          <c:order val="1"/>
          <c:tx>
            <c:strRef>
              <c:f>'PNC, ELEC, ED'!$A$5:$B$5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B4-404A-A7C4-4FD961CFBC91}"/>
            </c:ext>
          </c:extLst>
        </c:ser>
        <c:ser>
          <c:idx val="0"/>
          <c:order val="2"/>
          <c:tx>
            <c:strRef>
              <c:f>'PNC, ELEC, ED'!$A$25:$B$25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ED'!$C$25:$I$25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B4-404A-A7C4-4FD961CFBC91}"/>
            </c:ext>
          </c:extLst>
        </c:ser>
        <c:ser>
          <c:idx val="4"/>
          <c:order val="3"/>
          <c:tx>
            <c:strRef>
              <c:f>'PNC, ELEC, ED'!$A$35:$B$35</c:f>
              <c:strCache>
                <c:ptCount val="2"/>
                <c:pt idx="0">
                  <c:v>PNC, ELEC,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tx2">
                  <a:alpha val="0"/>
                </a:schemeClr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'PNC, ELEC, ED'!$C$31:$I$31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ED'!$C$35:$I$35</c:f>
              <c:numCache>
                <c:formatCode>General</c:formatCode>
                <c:ptCount val="7"/>
                <c:pt idx="0">
                  <c:v>439.57</c:v>
                </c:pt>
                <c:pt idx="1">
                  <c:v>1678.67</c:v>
                </c:pt>
                <c:pt idx="2">
                  <c:v>2233.27</c:v>
                </c:pt>
                <c:pt idx="3">
                  <c:v>3127.84</c:v>
                </c:pt>
                <c:pt idx="4">
                  <c:v>5690.9</c:v>
                </c:pt>
                <c:pt idx="5">
                  <c:v>6305.01</c:v>
                </c:pt>
                <c:pt idx="6">
                  <c:v>7640.76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B4-404A-A7C4-4FD961CFBC91}"/>
            </c:ext>
          </c:extLst>
        </c:ser>
        <c:ser>
          <c:idx val="3"/>
          <c:order val="4"/>
          <c:tx>
            <c:strRef>
              <c:f>'PNC, ELEC, ED'!$A$47</c:f>
              <c:strCache>
                <c:ptCount val="1"/>
                <c:pt idx="0">
                  <c:v>ELEC T.Km.  + PNC T.Km. + ED T.Km</c:v>
                </c:pt>
              </c:strCache>
            </c:strRef>
          </c:tx>
          <c:spPr>
            <a:ln w="2222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ED'!$C$47:$I$47</c:f>
              <c:numCache>
                <c:formatCode>General</c:formatCode>
                <c:ptCount val="7"/>
                <c:pt idx="0">
                  <c:v>879.15</c:v>
                </c:pt>
                <c:pt idx="1">
                  <c:v>2679.84</c:v>
                </c:pt>
                <c:pt idx="2">
                  <c:v>4032.9299999999994</c:v>
                </c:pt>
                <c:pt idx="3">
                  <c:v>5236.2999999999993</c:v>
                </c:pt>
                <c:pt idx="4">
                  <c:v>9242.73</c:v>
                </c:pt>
                <c:pt idx="5">
                  <c:v>11647.36</c:v>
                </c:pt>
                <c:pt idx="6">
                  <c:v>12040.439999999999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B4-404A-A7C4-4FD961CF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 (T.KM.)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ELEC, ED'!$A$16:$B$16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'PNC,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7D4F-BF0B-BB4DA58009A8}"/>
            </c:ext>
          </c:extLst>
        </c:ser>
        <c:ser>
          <c:idx val="2"/>
          <c:order val="1"/>
          <c:tx>
            <c:strRef>
              <c:f>'PNC, ELEC, ED'!$A$6:$B$6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7D4F-BF0B-BB4DA58009A8}"/>
            </c:ext>
          </c:extLst>
        </c:ser>
        <c:ser>
          <c:idx val="0"/>
          <c:order val="2"/>
          <c:tx>
            <c:strRef>
              <c:f>'PNC, ELEC, ED'!$A$26:$B$26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ED'!$C$26:$I$26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9-7D4F-BF0B-BB4DA58009A8}"/>
            </c:ext>
          </c:extLst>
        </c:ser>
        <c:ser>
          <c:idx val="4"/>
          <c:order val="3"/>
          <c:tx>
            <c:strRef>
              <c:f>'PNC, ELEC, ED'!$A$36:$B$36</c:f>
              <c:strCache>
                <c:ptCount val="2"/>
                <c:pt idx="0">
                  <c:v>PNC, ELEC,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ED'!$C$36:$I$36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9-7D4F-BF0B-BB4DA58009A8}"/>
            </c:ext>
          </c:extLst>
        </c:ser>
        <c:ser>
          <c:idx val="3"/>
          <c:order val="4"/>
          <c:tx>
            <c:strRef>
              <c:f>'PNC, ELEC, ED'!$A$46:$B$46</c:f>
              <c:strCache>
                <c:ptCount val="2"/>
                <c:pt idx="0">
                  <c:v>ELEC N.V.  + PNC N.V. + ED N.V.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ED'!$C$46:$I$46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19</c:v>
                </c:pt>
                <c:pt idx="5">
                  <c:v>21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9-7D4F-BF0B-BB4DA580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'PNC, ELEC, ED'!$A$15:$B$15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'PNC,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F-B446-A5A6-AA9F34F4DAAE}"/>
            </c:ext>
          </c:extLst>
        </c:ser>
        <c:ser>
          <c:idx val="2"/>
          <c:order val="1"/>
          <c:tx>
            <c:strRef>
              <c:f>'PNC, ELEC, ED'!$A$5:$B$5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F-B446-A5A6-AA9F34F4DAAE}"/>
            </c:ext>
          </c:extLst>
        </c:ser>
        <c:ser>
          <c:idx val="0"/>
          <c:order val="2"/>
          <c:tx>
            <c:strRef>
              <c:f>'PNC, ELEC, ED'!$A$25:$B$25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ED'!$C$25:$I$25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F-B446-A5A6-AA9F34F4DAAE}"/>
            </c:ext>
          </c:extLst>
        </c:ser>
        <c:ser>
          <c:idx val="4"/>
          <c:order val="3"/>
          <c:tx>
            <c:strRef>
              <c:f>'PNC, ELEC, ED'!$A$35:$B$35</c:f>
              <c:strCache>
                <c:ptCount val="2"/>
                <c:pt idx="0">
                  <c:v>PNC, ELEC,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'PNC,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ED'!$C$35:$I$35</c:f>
              <c:numCache>
                <c:formatCode>General</c:formatCode>
                <c:ptCount val="7"/>
                <c:pt idx="0">
                  <c:v>439.57</c:v>
                </c:pt>
                <c:pt idx="1">
                  <c:v>1678.67</c:v>
                </c:pt>
                <c:pt idx="2">
                  <c:v>2233.27</c:v>
                </c:pt>
                <c:pt idx="3">
                  <c:v>3127.84</c:v>
                </c:pt>
                <c:pt idx="4">
                  <c:v>5690.9</c:v>
                </c:pt>
                <c:pt idx="5">
                  <c:v>6305.01</c:v>
                </c:pt>
                <c:pt idx="6">
                  <c:v>7640.76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F-B446-A5A6-AA9F34F4DAAE}"/>
            </c:ext>
          </c:extLst>
        </c:ser>
        <c:ser>
          <c:idx val="3"/>
          <c:order val="4"/>
          <c:tx>
            <c:strRef>
              <c:f>'PNC, ELEC, ED'!$A$47:$B$47</c:f>
              <c:strCache>
                <c:ptCount val="2"/>
                <c:pt idx="0">
                  <c:v>ELEC T.Km.  + PNC T.Km. + ED T.Km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'PNC,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'PNC, ELEC, ED'!$C$47:$I$47</c:f>
              <c:numCache>
                <c:formatCode>General</c:formatCode>
                <c:ptCount val="7"/>
                <c:pt idx="0">
                  <c:v>879.15</c:v>
                </c:pt>
                <c:pt idx="1">
                  <c:v>2679.84</c:v>
                </c:pt>
                <c:pt idx="2">
                  <c:v>4032.9299999999994</c:v>
                </c:pt>
                <c:pt idx="3">
                  <c:v>5236.2999999999993</c:v>
                </c:pt>
                <c:pt idx="4">
                  <c:v>9242.73</c:v>
                </c:pt>
                <c:pt idx="5">
                  <c:v>11647.36</c:v>
                </c:pt>
                <c:pt idx="6">
                  <c:v>12040.439999999999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F-B446-A5A6-AA9F34F4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Kilometers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ELEC, ED'!$A$16:$B$16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C-C543-9703-4723A363E1CD}"/>
            </c:ext>
          </c:extLst>
        </c:ser>
        <c:ser>
          <c:idx val="2"/>
          <c:order val="1"/>
          <c:tx>
            <c:strRef>
              <c:f>'WDS, ELEC, ED'!$A$6:$B$6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ED'!$C$6:$I$6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4C-C543-9703-4723A363E1CD}"/>
            </c:ext>
          </c:extLst>
        </c:ser>
        <c:ser>
          <c:idx val="0"/>
          <c:order val="2"/>
          <c:tx>
            <c:strRef>
              <c:f>'WDS, ELEC, ED'!$A$26:$B$26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4C-C543-9703-4723A363E1CD}"/>
            </c:ext>
          </c:extLst>
        </c:ser>
        <c:ser>
          <c:idx val="4"/>
          <c:order val="3"/>
          <c:tx>
            <c:strRef>
              <c:f>'WDS, ELEC, ED'!$A$36:$B$36</c:f>
              <c:strCache>
                <c:ptCount val="2"/>
                <c:pt idx="0">
                  <c:v>WDS, ELEC,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('WDS, ELEC, ED'!$C$1:$E$1,'WDS, ELEC, ED'!$H$1:$I$1)</c:f>
              <c:numCache>
                <c:formatCode>General</c:formatCode>
                <c:ptCount val="5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0.36</c:v>
                </c:pt>
                <c:pt idx="4">
                  <c:v>0.42</c:v>
                </c:pt>
              </c:numCache>
            </c:numRef>
          </c:xVal>
          <c:yVal>
            <c:numRef>
              <c:f>('WDS, ELEC, ED'!$C$36:$E$36,'WDS, ELEC, ED'!$H$36:$I$36)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57</c:v>
                </c:pt>
                <c:pt idx="3">
                  <c:v>193</c:v>
                </c:pt>
                <c:pt idx="4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4C-C543-9703-4723A363E1CD}"/>
            </c:ext>
          </c:extLst>
        </c:ser>
        <c:ser>
          <c:idx val="3"/>
          <c:order val="4"/>
          <c:tx>
            <c:strRef>
              <c:f>'WDS, ELEC, ED'!$A$46:$B$46</c:f>
              <c:strCache>
                <c:ptCount val="2"/>
                <c:pt idx="0">
                  <c:v>ELEC N.V. + PNC N.V. + WDS N.V.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ED'!$C$46:$I$46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57</c:v>
                </c:pt>
                <c:pt idx="3">
                  <c:v>76</c:v>
                </c:pt>
                <c:pt idx="4">
                  <c:v>176</c:v>
                </c:pt>
                <c:pt idx="5">
                  <c:v>204</c:v>
                </c:pt>
                <c:pt idx="6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4C-C543-9703-4723A363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ELEC, ED'!$A$15:$B$15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ELEC,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ED'!$C$15:$I$15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9-5D45-A7CD-B83D28098118}"/>
            </c:ext>
          </c:extLst>
        </c:ser>
        <c:ser>
          <c:idx val="2"/>
          <c:order val="1"/>
          <c:tx>
            <c:strRef>
              <c:f>'WDS, ELEC, ED'!$A$5:$B$5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ED'!$C$5:$I$5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9-5D45-A7CD-B83D28098118}"/>
            </c:ext>
          </c:extLst>
        </c:ser>
        <c:ser>
          <c:idx val="0"/>
          <c:order val="2"/>
          <c:tx>
            <c:strRef>
              <c:f>'WDS, ELEC, ED'!$A$25:$B$25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ELEC,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9-5D45-A7CD-B83D28098118}"/>
            </c:ext>
          </c:extLst>
        </c:ser>
        <c:ser>
          <c:idx val="4"/>
          <c:order val="3"/>
          <c:tx>
            <c:strRef>
              <c:f>'WDS, ELEC, ED'!$A$35:$B$35</c:f>
              <c:strCache>
                <c:ptCount val="2"/>
                <c:pt idx="0">
                  <c:v>WDS, ELEC,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('WDS, ELEC, ED'!$C$1:$E$1,'WDS, ELEC, ED'!$H$1:$I$1)</c:f>
              <c:numCache>
                <c:formatCode>General</c:formatCode>
                <c:ptCount val="5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0.36</c:v>
                </c:pt>
                <c:pt idx="4">
                  <c:v>0.42</c:v>
                </c:pt>
              </c:numCache>
            </c:numRef>
          </c:xVal>
          <c:yVal>
            <c:numRef>
              <c:f>('WDS, ELEC, ED'!$C$35:$E$35,'WDS, ELEC, ED'!$H$35:$I$35)</c:f>
              <c:numCache>
                <c:formatCode>General</c:formatCode>
                <c:ptCount val="5"/>
                <c:pt idx="0">
                  <c:v>1868.19</c:v>
                </c:pt>
                <c:pt idx="1">
                  <c:v>13118.69</c:v>
                </c:pt>
                <c:pt idx="2">
                  <c:v>29618.25</c:v>
                </c:pt>
                <c:pt idx="3">
                  <c:v>99012.74</c:v>
                </c:pt>
                <c:pt idx="4">
                  <c:v>110529.8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9-5D45-A7CD-B83D28098118}"/>
            </c:ext>
          </c:extLst>
        </c:ser>
        <c:ser>
          <c:idx val="3"/>
          <c:order val="4"/>
          <c:tx>
            <c:strRef>
              <c:f>'WDS, ELEC, ED'!$A$47:$B$47</c:f>
              <c:strCache>
                <c:ptCount val="2"/>
                <c:pt idx="0">
                  <c:v>ELEC T.KM. + PNC T.KM. + WDS T.KM.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ELEC,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ELEC, ED'!$C$47:$I$47</c:f>
              <c:numCache>
                <c:formatCode>General</c:formatCode>
                <c:ptCount val="7"/>
                <c:pt idx="0">
                  <c:v>1758.29</c:v>
                </c:pt>
                <c:pt idx="1">
                  <c:v>13503.45</c:v>
                </c:pt>
                <c:pt idx="2">
                  <c:v>30493.9</c:v>
                </c:pt>
                <c:pt idx="3">
                  <c:v>39710.589999999997</c:v>
                </c:pt>
                <c:pt idx="4">
                  <c:v>89691.599999999991</c:v>
                </c:pt>
                <c:pt idx="5">
                  <c:v>103000.06</c:v>
                </c:pt>
                <c:pt idx="6">
                  <c:v>107712.06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9-5D45-A7CD-B83D2809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SCENARIOS'!$A$84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SCENARIOS'!$C$63:$I$63</c:f>
              <c:numCache>
                <c:formatCode>General</c:formatCode>
                <c:ptCount val="7"/>
                <c:pt idx="0">
                  <c:v>1.9974652554086538</c:v>
                </c:pt>
                <c:pt idx="1">
                  <c:v>5.4755635476562503</c:v>
                </c:pt>
                <c:pt idx="2">
                  <c:v>7.960095594411059</c:v>
                </c:pt>
                <c:pt idx="3">
                  <c:v>8.8170812435877401</c:v>
                </c:pt>
                <c:pt idx="4">
                  <c:v>13.420721486195912</c:v>
                </c:pt>
                <c:pt idx="5">
                  <c:v>15.38959579671274</c:v>
                </c:pt>
                <c:pt idx="6">
                  <c:v>17.223527995330528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7-FB45-932E-5A79239A5FBA}"/>
            </c:ext>
          </c:extLst>
        </c:ser>
        <c:ser>
          <c:idx val="2"/>
          <c:order val="1"/>
          <c:tx>
            <c:strRef>
              <c:f>'SINGLE SCENARIOS'!$A$85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SCENARIOS'!$C$64:$I$64</c:f>
              <c:numCache>
                <c:formatCode>General</c:formatCode>
                <c:ptCount val="7"/>
                <c:pt idx="0">
                  <c:v>0.5523998072916666</c:v>
                </c:pt>
                <c:pt idx="1">
                  <c:v>1.7903679662500001</c:v>
                </c:pt>
                <c:pt idx="2">
                  <c:v>3.8266871964583333</c:v>
                </c:pt>
                <c:pt idx="3">
                  <c:v>5.5318771514062499</c:v>
                </c:pt>
                <c:pt idx="4">
                  <c:v>12.368333382656246</c:v>
                </c:pt>
                <c:pt idx="5">
                  <c:v>14.495820665677083</c:v>
                </c:pt>
                <c:pt idx="6">
                  <c:v>16.712576683385418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27-FB45-932E-5A79239A5FBA}"/>
            </c:ext>
          </c:extLst>
        </c:ser>
        <c:ser>
          <c:idx val="3"/>
          <c:order val="2"/>
          <c:tx>
            <c:strRef>
              <c:f>'SINGLE SCENARIOS'!$A$86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SCENARIOS'!$C$65:$I$65</c:f>
              <c:numCache>
                <c:formatCode>General</c:formatCode>
                <c:ptCount val="7"/>
                <c:pt idx="0">
                  <c:v>9.5370520833333333E-2</c:v>
                </c:pt>
                <c:pt idx="1">
                  <c:v>0.30724864583333333</c:v>
                </c:pt>
                <c:pt idx="2">
                  <c:v>0.65426531249999997</c:v>
                </c:pt>
                <c:pt idx="3">
                  <c:v>0.94643906249999987</c:v>
                </c:pt>
                <c:pt idx="4">
                  <c:v>2.0456482291666669</c:v>
                </c:pt>
                <c:pt idx="5">
                  <c:v>2.4194013541666668</c:v>
                </c:pt>
                <c:pt idx="6">
                  <c:v>2.8066769791666664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27-FB45-932E-5A79239A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service delivery time / Shift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PNC, ED'!$A$16:$B$16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134B-A3B4-A831A64C9CF0}"/>
            </c:ext>
          </c:extLst>
        </c:ser>
        <c:ser>
          <c:idx val="2"/>
          <c:order val="1"/>
          <c:tx>
            <c:strRef>
              <c:f>'WDS, PNC, ED'!$A$6:$B$6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ED'!$C$6:$I$6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A-134B-A3B4-A831A64C9CF0}"/>
            </c:ext>
          </c:extLst>
        </c:ser>
        <c:ser>
          <c:idx val="0"/>
          <c:order val="2"/>
          <c:tx>
            <c:strRef>
              <c:f>'WDS, PNC, ED'!$A$26:$B$26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A-134B-A3B4-A831A64C9CF0}"/>
            </c:ext>
          </c:extLst>
        </c:ser>
        <c:ser>
          <c:idx val="4"/>
          <c:order val="3"/>
          <c:tx>
            <c:strRef>
              <c:f>'WDS, PNC, ED'!$A$36:$B$36</c:f>
              <c:strCache>
                <c:ptCount val="2"/>
                <c:pt idx="0">
                  <c:v>WDS, PNC,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ED'!$C$36:$I$36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53</c:v>
                </c:pt>
                <c:pt idx="3">
                  <c:v>73</c:v>
                </c:pt>
                <c:pt idx="4">
                  <c:v>160</c:v>
                </c:pt>
                <c:pt idx="5">
                  <c:v>188</c:v>
                </c:pt>
                <c:pt idx="6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A-134B-A3B4-A831A64C9CF0}"/>
            </c:ext>
          </c:extLst>
        </c:ser>
        <c:ser>
          <c:idx val="3"/>
          <c:order val="4"/>
          <c:tx>
            <c:strRef>
              <c:f>'WDS, PNC, ED'!$A$46:$B$46</c:f>
              <c:strCache>
                <c:ptCount val="2"/>
                <c:pt idx="0">
                  <c:v>ED N.V. + PNC N.V. + WDS N.V.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ED'!$C$46:$I$46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57</c:v>
                </c:pt>
                <c:pt idx="3">
                  <c:v>75</c:v>
                </c:pt>
                <c:pt idx="4">
                  <c:v>172</c:v>
                </c:pt>
                <c:pt idx="5">
                  <c:v>199</c:v>
                </c:pt>
                <c:pt idx="6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A-134B-A3B4-A831A64C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PNC, ED'!$A$16:$B$16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ED'!$C$11:$I$11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3-9441-AC46-937C45D4CB5F}"/>
            </c:ext>
          </c:extLst>
        </c:ser>
        <c:ser>
          <c:idx val="2"/>
          <c:order val="1"/>
          <c:tx>
            <c:strRef>
              <c:f>'WDS, PNC, ED'!$A$5:$B$5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ED'!$C$5:$I$5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3-9441-AC46-937C45D4CB5F}"/>
            </c:ext>
          </c:extLst>
        </c:ser>
        <c:ser>
          <c:idx val="0"/>
          <c:order val="2"/>
          <c:tx>
            <c:strRef>
              <c:f>'WDS, PNC, ED'!$A$25:$B$25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3-9441-AC46-937C45D4CB5F}"/>
            </c:ext>
          </c:extLst>
        </c:ser>
        <c:ser>
          <c:idx val="4"/>
          <c:order val="3"/>
          <c:tx>
            <c:strRef>
              <c:f>'WDS, PNC, ED'!$A$35:$B$35</c:f>
              <c:strCache>
                <c:ptCount val="2"/>
                <c:pt idx="0">
                  <c:v>WDS, PNC,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ED'!$C$1:$I$1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ED'!$C$35:$I$35</c:f>
              <c:numCache>
                <c:formatCode>General</c:formatCode>
                <c:ptCount val="7"/>
                <c:pt idx="0">
                  <c:v>1648.4</c:v>
                </c:pt>
                <c:pt idx="1">
                  <c:v>12218.34</c:v>
                </c:pt>
                <c:pt idx="2">
                  <c:v>28533.81</c:v>
                </c:pt>
                <c:pt idx="3">
                  <c:v>36804.9</c:v>
                </c:pt>
                <c:pt idx="4">
                  <c:v>79721.75</c:v>
                </c:pt>
                <c:pt idx="5">
                  <c:v>95100.14</c:v>
                </c:pt>
                <c:pt idx="6">
                  <c:v>106549.2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3-9441-AC46-937C45D4CB5F}"/>
            </c:ext>
          </c:extLst>
        </c:ser>
        <c:ser>
          <c:idx val="3"/>
          <c:order val="4"/>
          <c:tx>
            <c:strRef>
              <c:f>'WDS, PNC, ED'!$A$47:$B$47</c:f>
              <c:strCache>
                <c:ptCount val="2"/>
                <c:pt idx="0">
                  <c:v>ED T.Km. + PNC T.Km. + WDS T.Km.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ED'!$C$21:$I$21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ED'!$C$47:$I$47</c:f>
              <c:numCache>
                <c:formatCode>General</c:formatCode>
                <c:ptCount val="7"/>
                <c:pt idx="0">
                  <c:v>2087.9699999999998</c:v>
                </c:pt>
                <c:pt idx="1">
                  <c:v>13781.34</c:v>
                </c:pt>
                <c:pt idx="2">
                  <c:v>30512.34</c:v>
                </c:pt>
                <c:pt idx="3">
                  <c:v>39258.61</c:v>
                </c:pt>
                <c:pt idx="4">
                  <c:v>87617.08</c:v>
                </c:pt>
                <c:pt idx="5">
                  <c:v>101411.23999999999</c:v>
                </c:pt>
                <c:pt idx="6">
                  <c:v>105496.54999999999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13-9441-AC46-937C45D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PNC, ELEC'!$A$18:$B$18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ELEC'!$C$18:$I$18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1-1547-BBC9-5A8DB9EF1311}"/>
            </c:ext>
          </c:extLst>
        </c:ser>
        <c:ser>
          <c:idx val="2"/>
          <c:order val="1"/>
          <c:tx>
            <c:strRef>
              <c:f>'WDS, PNC, ELEC'!$A$8:$B$8</c:f>
              <c:strCache>
                <c:ptCount val="2"/>
                <c:pt idx="0">
                  <c:v>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ELEC'!$C$8:$I$8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0.85</c:v>
                </c:pt>
                <c:pt idx="4">
                  <c:v>0.89</c:v>
                </c:pt>
                <c:pt idx="5">
                  <c:v>0.96</c:v>
                </c:pt>
                <c:pt idx="6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1-1547-BBC9-5A8DB9EF1311}"/>
            </c:ext>
          </c:extLst>
        </c:ser>
        <c:ser>
          <c:idx val="0"/>
          <c:order val="2"/>
          <c:tx>
            <c:strRef>
              <c:f>'WDS, PNC, ELEC'!$A$28:$B$28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ELEC'!$C$28:$I$28</c:f>
              <c:numCache>
                <c:formatCode>General</c:formatCode>
                <c:ptCount val="7"/>
                <c:pt idx="0">
                  <c:v>0.87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1-1547-BBC9-5A8DB9EF1311}"/>
            </c:ext>
          </c:extLst>
        </c:ser>
        <c:ser>
          <c:idx val="3"/>
          <c:order val="3"/>
          <c:tx>
            <c:strRef>
              <c:f>'WDS, PNC, ELEC'!$A$38:$B$38</c:f>
              <c:strCache>
                <c:ptCount val="2"/>
                <c:pt idx="0">
                  <c:v>WDS, PNC, ELEC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PNC, ELEC'!$C$31:$H$31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'WDS, PNC, ELEC'!$C$38:$H$38</c:f>
              <c:numCache>
                <c:formatCode>General</c:formatCode>
                <c:ptCount val="6"/>
                <c:pt idx="0">
                  <c:v>0.8</c:v>
                </c:pt>
                <c:pt idx="1">
                  <c:v>0.96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1-1547-BBC9-5A8DB9EF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PNC, ELEC'!$A$16:$B$16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AA44-AB89-FA847E272225}"/>
            </c:ext>
          </c:extLst>
        </c:ser>
        <c:ser>
          <c:idx val="2"/>
          <c:order val="1"/>
          <c:tx>
            <c:strRef>
              <c:f>'WDS, PNC, ELEC'!$A$6:$B$6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5-AA44-AB89-FA847E272225}"/>
            </c:ext>
          </c:extLst>
        </c:ser>
        <c:ser>
          <c:idx val="0"/>
          <c:order val="2"/>
          <c:tx>
            <c:strRef>
              <c:f>'WDS, PNC, ELEC'!$A$26:$B$26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C5-AA44-AB89-FA847E272225}"/>
            </c:ext>
          </c:extLst>
        </c:ser>
        <c:ser>
          <c:idx val="4"/>
          <c:order val="3"/>
          <c:tx>
            <c:strRef>
              <c:f>'WDS, PNC, ELEC'!$A$36:$B$36</c:f>
              <c:strCache>
                <c:ptCount val="2"/>
                <c:pt idx="0">
                  <c:v>WDS, PNC, 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ELEC'!$C$36:$I$36</c:f>
              <c:numCache>
                <c:formatCode>General</c:formatCode>
                <c:ptCount val="7"/>
                <c:pt idx="0">
                  <c:v>4</c:v>
                </c:pt>
                <c:pt idx="1">
                  <c:v>22</c:v>
                </c:pt>
                <c:pt idx="2">
                  <c:v>62</c:v>
                </c:pt>
                <c:pt idx="3">
                  <c:v>79</c:v>
                </c:pt>
                <c:pt idx="4">
                  <c:v>167</c:v>
                </c:pt>
                <c:pt idx="5">
                  <c:v>190</c:v>
                </c:pt>
                <c:pt idx="6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C5-AA44-AB89-FA847E272225}"/>
            </c:ext>
          </c:extLst>
        </c:ser>
        <c:ser>
          <c:idx val="3"/>
          <c:order val="4"/>
          <c:tx>
            <c:strRef>
              <c:f>'WDS, PNC, ELEC'!$A$46:$B$46</c:f>
              <c:strCache>
                <c:ptCount val="2"/>
                <c:pt idx="0">
                  <c:v>ELEC N.V. + PNC N.V. + WDS N.V..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ELEC'!$C$46:$I$46</c:f>
              <c:numCache>
                <c:formatCode>General</c:formatCode>
                <c:ptCount val="7"/>
                <c:pt idx="0">
                  <c:v>5</c:v>
                </c:pt>
                <c:pt idx="1">
                  <c:v>24</c:v>
                </c:pt>
                <c:pt idx="2">
                  <c:v>58</c:v>
                </c:pt>
                <c:pt idx="3">
                  <c:v>77</c:v>
                </c:pt>
                <c:pt idx="4">
                  <c:v>176</c:v>
                </c:pt>
                <c:pt idx="5">
                  <c:v>203</c:v>
                </c:pt>
                <c:pt idx="6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5-AA44-AB89-FA847E27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PNC, ELEC'!$A$16:$B$16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C-8F49-BC69-E89AA357F6E9}"/>
            </c:ext>
          </c:extLst>
        </c:ser>
        <c:ser>
          <c:idx val="2"/>
          <c:order val="1"/>
          <c:tx>
            <c:strRef>
              <c:f>'WDS, PNC, ELEC'!$A$5:$B$5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C-8F49-BC69-E89AA357F6E9}"/>
            </c:ext>
          </c:extLst>
        </c:ser>
        <c:ser>
          <c:idx val="0"/>
          <c:order val="2"/>
          <c:tx>
            <c:strRef>
              <c:f>'WDS, PNC, ELEC'!$A$25:$B$25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C-8F49-BC69-E89AA357F6E9}"/>
            </c:ext>
          </c:extLst>
        </c:ser>
        <c:ser>
          <c:idx val="4"/>
          <c:order val="3"/>
          <c:tx>
            <c:strRef>
              <c:f>'WDS, PNC, ELEC'!$A$35:$B$35</c:f>
              <c:strCache>
                <c:ptCount val="2"/>
                <c:pt idx="0">
                  <c:v>WDS, PNC, 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ELEC'!$C$35:$I$35</c:f>
              <c:numCache>
                <c:formatCode>General</c:formatCode>
                <c:ptCount val="7"/>
                <c:pt idx="0">
                  <c:v>1868.19</c:v>
                </c:pt>
                <c:pt idx="1">
                  <c:v>13131.06</c:v>
                </c:pt>
                <c:pt idx="2">
                  <c:v>31470.79</c:v>
                </c:pt>
                <c:pt idx="3">
                  <c:v>40390.769999999997</c:v>
                </c:pt>
                <c:pt idx="4">
                  <c:v>86244.61</c:v>
                </c:pt>
                <c:pt idx="5">
                  <c:v>97389.46</c:v>
                </c:pt>
                <c:pt idx="6">
                  <c:v>108292.54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C-8F49-BC69-E89AA357F6E9}"/>
            </c:ext>
          </c:extLst>
        </c:ser>
        <c:ser>
          <c:idx val="3"/>
          <c:order val="4"/>
          <c:tx>
            <c:strRef>
              <c:f>'WDS, PNC, ELEC'!$A$47:$B$47</c:f>
              <c:strCache>
                <c:ptCount val="2"/>
                <c:pt idx="0">
                  <c:v>ELEC T.KM. + PNC T.KM. + WDS T.KM.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ELEC'!$C$47:$I$47</c:f>
              <c:numCache>
                <c:formatCode>General</c:formatCode>
                <c:ptCount val="7"/>
                <c:pt idx="0">
                  <c:v>2197.87</c:v>
                </c:pt>
                <c:pt idx="1">
                  <c:v>14006.91</c:v>
                </c:pt>
                <c:pt idx="2">
                  <c:v>31168.43</c:v>
                </c:pt>
                <c:pt idx="3">
                  <c:v>40060.5</c:v>
                </c:pt>
                <c:pt idx="4">
                  <c:v>89937.62</c:v>
                </c:pt>
                <c:pt idx="5">
                  <c:v>103008.44</c:v>
                </c:pt>
                <c:pt idx="6">
                  <c:v>108088.06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C-8F49-BC69-E89AA357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PNC</a:t>
            </a:r>
            <a:r>
              <a:rPr lang="de-DE" sz="120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,</a:t>
            </a:r>
            <a:r>
              <a:rPr lang="de-DE" sz="120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ELEC - Single vs. combined - vehicle Utilization (V.Ut.)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'WDS, PNC, ED, ELEC'!$A$18:$B$18</c:f>
              <c:strCache>
                <c:ptCount val="2"/>
                <c:pt idx="0">
                  <c:v>PNC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ED,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ELEC'!$C$18:$I$18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0.93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5-B54F-A7D7-5BD660DF9EA7}"/>
            </c:ext>
          </c:extLst>
        </c:ser>
        <c:ser>
          <c:idx val="2"/>
          <c:order val="1"/>
          <c:tx>
            <c:strRef>
              <c:f>'WDS, PNC, ED, ELEC'!$A$8:$B$8</c:f>
              <c:strCache>
                <c:ptCount val="2"/>
                <c:pt idx="0">
                  <c:v>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ELEC'!$C$8:$I$8</c:f>
              <c:numCache>
                <c:formatCode>General</c:formatCode>
                <c:ptCount val="7"/>
                <c:pt idx="0">
                  <c:v>0.2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0.84</c:v>
                </c:pt>
                <c:pt idx="5">
                  <c:v>0.93</c:v>
                </c:pt>
                <c:pt idx="6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5-B54F-A7D7-5BD660DF9EA7}"/>
            </c:ext>
          </c:extLst>
        </c:ser>
        <c:ser>
          <c:idx val="0"/>
          <c:order val="2"/>
          <c:tx>
            <c:strRef>
              <c:f>'WDS, PNC, ED, ELEC'!$A$28:$B$28</c:f>
              <c:strCache>
                <c:ptCount val="2"/>
                <c:pt idx="0">
                  <c:v>WDS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ED,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ELEC'!$C$28:$I$28</c:f>
              <c:numCache>
                <c:formatCode>General</c:formatCode>
                <c:ptCount val="7"/>
                <c:pt idx="0">
                  <c:v>0.87</c:v>
                </c:pt>
                <c:pt idx="1">
                  <c:v>0.96</c:v>
                </c:pt>
                <c:pt idx="2">
                  <c:v>0.99</c:v>
                </c:pt>
                <c:pt idx="3">
                  <c:v>0.97</c:v>
                </c:pt>
                <c:pt idx="4">
                  <c:v>0.95</c:v>
                </c:pt>
                <c:pt idx="5">
                  <c:v>0.93</c:v>
                </c:pt>
                <c:pt idx="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5-B54F-A7D7-5BD660DF9EA7}"/>
            </c:ext>
          </c:extLst>
        </c:ser>
        <c:ser>
          <c:idx val="3"/>
          <c:order val="3"/>
          <c:tx>
            <c:strRef>
              <c:f>'WDS, PNC, ED, ELEC'!$A$48:$B$48</c:f>
              <c:strCache>
                <c:ptCount val="2"/>
                <c:pt idx="0">
                  <c:v>WDS, PNC, ELEC, ED</c:v>
                </c:pt>
                <c:pt idx="1">
                  <c:v>V.Ut.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'WDS, PNC, ED, ELEC'!$C$41:$H$41</c:f>
              <c:numCache>
                <c:formatCode>General</c:formatCode>
                <c:ptCount val="6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</c:numCache>
            </c:numRef>
          </c:xVal>
          <c:yVal>
            <c:numRef>
              <c:f>'WDS, PNC, ED, ELEC'!$C$48:$H$48</c:f>
              <c:numCache>
                <c:formatCode>General</c:formatCode>
                <c:ptCount val="6"/>
                <c:pt idx="0">
                  <c:v>0.9</c:v>
                </c:pt>
                <c:pt idx="1">
                  <c:v>0.86</c:v>
                </c:pt>
                <c:pt idx="2">
                  <c:v>0.99</c:v>
                </c:pt>
                <c:pt idx="3">
                  <c:v>0.95</c:v>
                </c:pt>
                <c:pt idx="4">
                  <c:v>0.99</c:v>
                </c:pt>
                <c:pt idx="5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85-B54F-A7D7-5BD660DF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Vehicle</a:t>
                </a:r>
                <a:r>
                  <a:rPr lang="de-DE" baseline="0"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utilization (active vehicledays / days + fleet size)</a:t>
                </a:r>
                <a:endParaRPr lang="de-DE"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'WDS, PNC, ED, ELEC'!$A$16:$B$16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ED,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3-384B-B137-71F15CFBB861}"/>
            </c:ext>
          </c:extLst>
        </c:ser>
        <c:ser>
          <c:idx val="2"/>
          <c:order val="1"/>
          <c:tx>
            <c:strRef>
              <c:f>'WDS, PNC, ED, ELEC'!$A$6:$B$6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ELEC'!$C$6:$I$6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B3-384B-B137-71F15CFBB861}"/>
            </c:ext>
          </c:extLst>
        </c:ser>
        <c:ser>
          <c:idx val="0"/>
          <c:order val="2"/>
          <c:tx>
            <c:strRef>
              <c:f>'WDS, PNC, ED, ELEC'!$A$26:$B$26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ED,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B3-384B-B137-71F15CFBB861}"/>
            </c:ext>
          </c:extLst>
        </c:ser>
        <c:ser>
          <c:idx val="4"/>
          <c:order val="3"/>
          <c:tx>
            <c:strRef>
              <c:f>'WDS, PNC, ED, ELEC'!$A$36:$B$36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ELEC'!$C$36:$I$36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B3-384B-B137-71F15CFBB861}"/>
            </c:ext>
          </c:extLst>
        </c:ser>
        <c:ser>
          <c:idx val="5"/>
          <c:order val="4"/>
          <c:tx>
            <c:strRef>
              <c:f>'WDS, PNC, ED, ELEC'!$A$46:$B$46</c:f>
              <c:strCache>
                <c:ptCount val="2"/>
                <c:pt idx="0">
                  <c:v>WDS, PNC, ELEC, 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ELEC'!$C$46:$I$46</c:f>
              <c:numCache>
                <c:formatCode>General</c:formatCode>
                <c:ptCount val="7"/>
                <c:pt idx="0">
                  <c:v>4</c:v>
                </c:pt>
                <c:pt idx="1">
                  <c:v>25</c:v>
                </c:pt>
                <c:pt idx="2">
                  <c:v>56</c:v>
                </c:pt>
                <c:pt idx="3">
                  <c:v>80</c:v>
                </c:pt>
                <c:pt idx="4">
                  <c:v>171</c:v>
                </c:pt>
                <c:pt idx="5">
                  <c:v>199</c:v>
                </c:pt>
                <c:pt idx="6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B3-384B-B137-71F15CFBB861}"/>
            </c:ext>
          </c:extLst>
        </c:ser>
        <c:ser>
          <c:idx val="3"/>
          <c:order val="5"/>
          <c:tx>
            <c:strRef>
              <c:f>'WDS, PNC, ED, ELEC'!$A$57:$B$57</c:f>
              <c:strCache>
                <c:ptCount val="2"/>
                <c:pt idx="0">
                  <c:v>WDS N.V. +  PNC N.V.  + ED N.V. + ELEC 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ED,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ELEC'!$C$57:$I$57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57</c:v>
                </c:pt>
                <c:pt idx="3">
                  <c:v>75</c:v>
                </c:pt>
                <c:pt idx="4">
                  <c:v>172</c:v>
                </c:pt>
                <c:pt idx="5">
                  <c:v>199</c:v>
                </c:pt>
                <c:pt idx="6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B3-384B-B137-71F15CFB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5730662499188"/>
          <c:y val="0.20418853309946988"/>
          <c:w val="0.83503450291309311"/>
          <c:h val="0.68643568655105336"/>
        </c:manualLayout>
      </c:layout>
      <c:scatterChart>
        <c:scatterStyle val="lineMarker"/>
        <c:varyColors val="0"/>
        <c:ser>
          <c:idx val="1"/>
          <c:order val="0"/>
          <c:tx>
            <c:strRef>
              <c:f>'WDS, PNC, ED, ELEC'!$A$15:$B$15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'WDS, PNC, ED, ELEC'!$C$11:$I$11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F-DA46-BF5E-634454DE2EBA}"/>
            </c:ext>
          </c:extLst>
        </c:ser>
        <c:ser>
          <c:idx val="2"/>
          <c:order val="1"/>
          <c:tx>
            <c:strRef>
              <c:f>'WDS, PNC, ED, ELEC'!$A$5:$B$5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ELEC'!$C$5:$I$5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3024.31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F-DA46-BF5E-634454DE2EBA}"/>
            </c:ext>
          </c:extLst>
        </c:ser>
        <c:ser>
          <c:idx val="0"/>
          <c:order val="2"/>
          <c:tx>
            <c:strRef>
              <c:f>'WDS, PNC, ED, ELEC'!$A$25:$B$25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'WDS, PNC, ED,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F-DA46-BF5E-634454DE2EBA}"/>
            </c:ext>
          </c:extLst>
        </c:ser>
        <c:ser>
          <c:idx val="4"/>
          <c:order val="3"/>
          <c:tx>
            <c:strRef>
              <c:f>'WDS, PNC, ED, ELEC'!$A$35:$B$35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ELEC'!$C$35:$I$35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F-DA46-BF5E-634454DE2EBA}"/>
            </c:ext>
          </c:extLst>
        </c:ser>
        <c:ser>
          <c:idx val="5"/>
          <c:order val="4"/>
          <c:tx>
            <c:strRef>
              <c:f>'WDS, PNC, ED, ELEC'!$A$45:$B$45</c:f>
              <c:strCache>
                <c:ptCount val="2"/>
                <c:pt idx="0">
                  <c:v>WDS, PNC, ELEC, 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'WDS, PNC, ED, ELEC'!$C$1:$I$1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ELEC'!$C$45:$I$45</c:f>
              <c:numCache>
                <c:formatCode>General</c:formatCode>
                <c:ptCount val="7"/>
                <c:pt idx="0">
                  <c:v>2087.9699999999998</c:v>
                </c:pt>
                <c:pt idx="1">
                  <c:v>13373.09</c:v>
                </c:pt>
                <c:pt idx="2">
                  <c:v>29460.49</c:v>
                </c:pt>
                <c:pt idx="3">
                  <c:v>41354.22</c:v>
                </c:pt>
                <c:pt idx="4">
                  <c:v>88573.21</c:v>
                </c:pt>
                <c:pt idx="5">
                  <c:v>100713.39</c:v>
                </c:pt>
                <c:pt idx="6">
                  <c:v>112801.56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F-DA46-BF5E-634454DE2EBA}"/>
            </c:ext>
          </c:extLst>
        </c:ser>
        <c:ser>
          <c:idx val="3"/>
          <c:order val="5"/>
          <c:tx>
            <c:strRef>
              <c:f>'WDS, PNC, ED, ELEC'!$A$58:$B$58</c:f>
              <c:strCache>
                <c:ptCount val="2"/>
                <c:pt idx="0">
                  <c:v>WDS T.Km. +  PNC T.Km.  + ED T.Km. + ELEC 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'WDS, PNC, ED, ELEC'!$C$21:$I$21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'WDS, PNC, ED, ELEC'!$C$58:$I$58</c:f>
              <c:numCache>
                <c:formatCode>General</c:formatCode>
                <c:ptCount val="7"/>
                <c:pt idx="0">
                  <c:v>2087.9699999999998</c:v>
                </c:pt>
                <c:pt idx="1">
                  <c:v>13781.34</c:v>
                </c:pt>
                <c:pt idx="2">
                  <c:v>30512.34</c:v>
                </c:pt>
                <c:pt idx="3">
                  <c:v>39258.61</c:v>
                </c:pt>
                <c:pt idx="4">
                  <c:v>87617.08</c:v>
                </c:pt>
                <c:pt idx="5">
                  <c:v>101411.23999999999</c:v>
                </c:pt>
                <c:pt idx="6">
                  <c:v>105496.54999999999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F-DA46-BF5E-634454DE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3.1940155717061526E-2"/>
          <c:y val="1.2685361093298334E-2"/>
          <c:w val="0.96246968828923007"/>
          <c:h val="0.14924510448276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9734085146451"/>
          <c:y val="0.10618461153828636"/>
          <c:w val="0.82477266646696479"/>
          <c:h val="0.7747264973745794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'SINGLE SCENARIOS'!$A$84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'SINGLE SCENARIOS'!$C$31:$I$31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SCENARIOS'!$C$69:$I$69</c:f>
              <c:numCache>
                <c:formatCode>General</c:formatCode>
                <c:ptCount val="7"/>
                <c:pt idx="0">
                  <c:v>6.3918888173076921E-2</c:v>
                </c:pt>
                <c:pt idx="1">
                  <c:v>0.17521803352500001</c:v>
                </c:pt>
                <c:pt idx="2">
                  <c:v>0.25472305902115389</c:v>
                </c:pt>
                <c:pt idx="3">
                  <c:v>0.28214659979480766</c:v>
                </c:pt>
                <c:pt idx="4">
                  <c:v>0.42946308755826917</c:v>
                </c:pt>
                <c:pt idx="5">
                  <c:v>0.49246706549480768</c:v>
                </c:pt>
                <c:pt idx="6">
                  <c:v>0.55115289585057692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B-DA4C-91A3-7F870B0A7BE8}"/>
            </c:ext>
          </c:extLst>
        </c:ser>
        <c:ser>
          <c:idx val="2"/>
          <c:order val="1"/>
          <c:tx>
            <c:strRef>
              <c:f>'SINGLE SCENARIOS'!$A$85</c:f>
              <c:strCache>
                <c:ptCount val="1"/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SCENARIOS'!$C$70:$I$70</c:f>
              <c:numCache>
                <c:formatCode>General</c:formatCode>
                <c:ptCount val="7"/>
                <c:pt idx="0">
                  <c:v>6.6287976875000001E-2</c:v>
                </c:pt>
                <c:pt idx="1">
                  <c:v>0.21484415595</c:v>
                </c:pt>
                <c:pt idx="2">
                  <c:v>0.459202463575</c:v>
                </c:pt>
                <c:pt idx="3">
                  <c:v>0.66382525816875004</c:v>
                </c:pt>
                <c:pt idx="4">
                  <c:v>1.4842000059187497</c:v>
                </c:pt>
                <c:pt idx="5">
                  <c:v>1.7394984798812501</c:v>
                </c:pt>
                <c:pt idx="6">
                  <c:v>2.0055092020062499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B-DA4C-91A3-7F870B0A7BE8}"/>
            </c:ext>
          </c:extLst>
        </c:ser>
        <c:ser>
          <c:idx val="3"/>
          <c:order val="2"/>
          <c:tx>
            <c:strRef>
              <c:f>'SINGLE SCENARIOS'!$A$86</c:f>
              <c:strCache>
                <c:ptCount val="1"/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SCENARIOS'!$C$71:$I$71</c:f>
              <c:numCache>
                <c:formatCode>General</c:formatCode>
                <c:ptCount val="7"/>
                <c:pt idx="0">
                  <c:v>1.6935941546429891</c:v>
                </c:pt>
                <c:pt idx="1">
                  <c:v>5.4561357750647428</c:v>
                </c:pt>
                <c:pt idx="2">
                  <c:v>11.618473917869034</c:v>
                </c:pt>
                <c:pt idx="3">
                  <c:v>16.806908990011099</c:v>
                </c:pt>
                <c:pt idx="4">
                  <c:v>36.32671661117277</c:v>
                </c:pt>
                <c:pt idx="5">
                  <c:v>42.963842027376991</c:v>
                </c:pt>
                <c:pt idx="6">
                  <c:v>49.841100628930818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B-DA4C-91A3-7F870B0A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total demand / max</a:t>
                </a:r>
                <a:r>
                  <a:rPr lang="de-DE" sz="1200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 capacity per service type</a:t>
                </a:r>
                <a:endParaRPr lang="de-DE" sz="120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F-6A46-98F6-6F3628F576A9}"/>
            </c:ext>
          </c:extLst>
        </c:ser>
        <c:ser>
          <c:idx val="2"/>
          <c:order val="1"/>
          <c:tx>
            <c:strRef>
              <c:f>'SINGLE SCENARIOS'!$A$6:$B$6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F-6A46-98F6-6F3628F576A9}"/>
            </c:ext>
          </c:extLst>
        </c:ser>
        <c:ser>
          <c:idx val="0"/>
          <c:order val="2"/>
          <c:tx>
            <c:strRef>
              <c:f>'SINGLE SCENARIOS'!$A$26:$B$26</c:f>
              <c:strCache>
                <c:ptCount val="2"/>
                <c:pt idx="0">
                  <c:v>WDS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SCENARIOS'!$C$26:$I$26</c:f>
              <c:numCache>
                <c:formatCode>General</c:formatCode>
                <c:ptCount val="7"/>
                <c:pt idx="0">
                  <c:v>3</c:v>
                </c:pt>
                <c:pt idx="1">
                  <c:v>20</c:v>
                </c:pt>
                <c:pt idx="2">
                  <c:v>52</c:v>
                </c:pt>
                <c:pt idx="3">
                  <c:v>70</c:v>
                </c:pt>
                <c:pt idx="4">
                  <c:v>162</c:v>
                </c:pt>
                <c:pt idx="5">
                  <c:v>188</c:v>
                </c:pt>
                <c:pt idx="6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F-6A46-98F6-6F3628F576A9}"/>
            </c:ext>
          </c:extLst>
        </c:ser>
        <c:ser>
          <c:idx val="3"/>
          <c:order val="3"/>
          <c:tx>
            <c:strRef>
              <c:f>'SINGLE SCENARIOS'!$A$36:$B$36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SCENARIOS'!$C$36:$I$36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F-6A46-98F6-6F3628F57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SCENARIOS'!$A$15:$B$15</c:f>
              <c:strCache>
                <c:ptCount val="2"/>
                <c:pt idx="0">
                  <c:v>PNC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SCENARIOS'!$C$15:$I$15</c:f>
              <c:numCache>
                <c:formatCode>General</c:formatCode>
                <c:ptCount val="7"/>
                <c:pt idx="0">
                  <c:v>549.47</c:v>
                </c:pt>
                <c:pt idx="1">
                  <c:v>1153.73</c:v>
                </c:pt>
                <c:pt idx="2">
                  <c:v>1575.3</c:v>
                </c:pt>
                <c:pt idx="3">
                  <c:v>1711.41</c:v>
                </c:pt>
                <c:pt idx="4">
                  <c:v>2471.41</c:v>
                </c:pt>
                <c:pt idx="5">
                  <c:v>3355.64</c:v>
                </c:pt>
                <c:pt idx="6">
                  <c:v>3400.31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6-7241-88A3-2B49E44E795B}"/>
            </c:ext>
          </c:extLst>
        </c:ser>
        <c:ser>
          <c:idx val="2"/>
          <c:order val="1"/>
          <c:tx>
            <c:strRef>
              <c:f>'SINGLE SCENARIOS'!$A$5:$B$5</c:f>
              <c:strCache>
                <c:ptCount val="2"/>
                <c:pt idx="0">
                  <c:v>ELEC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SCENARIOS'!$C$5:$I$5</c:f>
              <c:numCache>
                <c:formatCode>General</c:formatCode>
                <c:ptCount val="7"/>
                <c:pt idx="0">
                  <c:v>219.79</c:v>
                </c:pt>
                <c:pt idx="1">
                  <c:v>875.84</c:v>
                </c:pt>
                <c:pt idx="2">
                  <c:v>1556.86</c:v>
                </c:pt>
                <c:pt idx="3">
                  <c:v>2163.39</c:v>
                </c:pt>
                <c:pt idx="4">
                  <c:v>4545.93</c:v>
                </c:pt>
                <c:pt idx="5">
                  <c:v>4944.46</c:v>
                </c:pt>
                <c:pt idx="6">
                  <c:v>5615.82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6-7241-88A3-2B49E44E795B}"/>
            </c:ext>
          </c:extLst>
        </c:ser>
        <c:ser>
          <c:idx val="0"/>
          <c:order val="2"/>
          <c:tx>
            <c:strRef>
              <c:f>'SINGLE SCENARIOS'!$A$25:$B$25</c:f>
              <c:strCache>
                <c:ptCount val="2"/>
                <c:pt idx="0">
                  <c:v>WDS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SCENARIOS'!$C$25:$I$25</c:f>
              <c:numCache>
                <c:formatCode>General</c:formatCode>
                <c:ptCount val="7"/>
                <c:pt idx="0">
                  <c:v>1428.61</c:v>
                </c:pt>
                <c:pt idx="1">
                  <c:v>11977.34</c:v>
                </c:pt>
                <c:pt idx="2">
                  <c:v>28036.27</c:v>
                </c:pt>
                <c:pt idx="3">
                  <c:v>36185.699999999997</c:v>
                </c:pt>
                <c:pt idx="4">
                  <c:v>82920.28</c:v>
                </c:pt>
                <c:pt idx="5">
                  <c:v>94708.34</c:v>
                </c:pt>
                <c:pt idx="6">
                  <c:v>99071.93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6-7241-88A3-2B49E44E795B}"/>
            </c:ext>
          </c:extLst>
        </c:ser>
        <c:ser>
          <c:idx val="3"/>
          <c:order val="3"/>
          <c:tx>
            <c:strRef>
              <c:f>'SINGLE SCENARIOS'!$A$35:$B$35</c:f>
              <c:strCache>
                <c:ptCount val="2"/>
                <c:pt idx="0">
                  <c:v>ED</c:v>
                </c:pt>
                <c:pt idx="1">
                  <c:v>T.Km.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SCENARIOS'!$C$35:$I$35</c:f>
              <c:numCache>
                <c:formatCode>General</c:formatCode>
                <c:ptCount val="7"/>
                <c:pt idx="0">
                  <c:v>109.89</c:v>
                </c:pt>
                <c:pt idx="1">
                  <c:v>650.27</c:v>
                </c:pt>
                <c:pt idx="2">
                  <c:v>900.77</c:v>
                </c:pt>
                <c:pt idx="3">
                  <c:v>1361.5</c:v>
                </c:pt>
                <c:pt idx="4">
                  <c:v>2225.39</c:v>
                </c:pt>
                <c:pt idx="5">
                  <c:v>3347.26</c:v>
                </c:pt>
                <c:pt idx="6">
                  <c:v>3362.31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6-7241-88A3-2B49E44E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Traveled kilometers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'SINGLE SCENARIOS'!$A$16:$B$16</c:f>
              <c:strCache>
                <c:ptCount val="2"/>
                <c:pt idx="0">
                  <c:v>PNC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'SINGLE SCENARIOS'!$C$11:$I$11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SCENARIOS'!$C$16:$I$16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D-544A-9148-B43AB744F44F}"/>
            </c:ext>
          </c:extLst>
        </c:ser>
        <c:ser>
          <c:idx val="2"/>
          <c:order val="1"/>
          <c:tx>
            <c:strRef>
              <c:f>'SINGLE SCENARIOS'!$A$6:$B$6</c:f>
              <c:strCache>
                <c:ptCount val="2"/>
                <c:pt idx="0">
                  <c:v>ELEC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'SINGLE SCENARIOS'!$C$1:$I$1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SCENARIOS'!$C$6:$I$6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D-544A-9148-B43AB744F44F}"/>
            </c:ext>
          </c:extLst>
        </c:ser>
        <c:ser>
          <c:idx val="3"/>
          <c:order val="2"/>
          <c:tx>
            <c:strRef>
              <c:f>'SINGLE SCENARIOS'!$A$36:$B$36</c:f>
              <c:strCache>
                <c:ptCount val="2"/>
                <c:pt idx="0">
                  <c:v>ED</c:v>
                </c:pt>
                <c:pt idx="1">
                  <c:v>N.V.</c:v>
                </c:pt>
              </c:strCache>
            </c:strRef>
          </c:tx>
          <c:spPr>
            <a:ln w="22225" cap="rnd">
              <a:solidFill>
                <a:schemeClr val="tx2">
                  <a:lumMod val="90000"/>
                  <a:lumOff val="10000"/>
                </a:schemeClr>
              </a:solidFill>
              <a:prstDash val="sysDash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'SINGLE SCENARIOS'!$C$21:$I$21</c:f>
              <c:numCache>
                <c:formatCode>General</c:formatCode>
                <c:ptCount val="7"/>
                <c:pt idx="0">
                  <c:v>0.02</c:v>
                </c:pt>
                <c:pt idx="1">
                  <c:v>0.09</c:v>
                </c:pt>
                <c:pt idx="2">
                  <c:v>0.16</c:v>
                </c:pt>
                <c:pt idx="3">
                  <c:v>0.22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0.42</c:v>
                </c:pt>
              </c:numCache>
            </c:numRef>
          </c:xVal>
          <c:yVal>
            <c:numRef>
              <c:f>'SINGLE SCENARIOS'!$C$36:$I$36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D-544A-9148-B43AB744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856831"/>
        <c:axId val="1174837487"/>
      </c:scatterChart>
      <c:valAx>
        <c:axId val="117485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37487"/>
        <c:crosses val="autoZero"/>
        <c:crossBetween val="midCat"/>
      </c:valAx>
      <c:valAx>
        <c:axId val="11748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de-DE" sz="1200">
                    <a:solidFill>
                      <a:schemeClr val="tx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rPr>
                  <a:t>Fleet size (n.V.)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chemeClr val="tx1"/>
                  </a:solidFill>
                  <a:latin typeface="Helvetica Neue" panose="02000503000000020004" pitchFamily="2" charset="0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de-DE"/>
          </a:p>
        </c:txPr>
        <c:crossAx val="1174856831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750240</xdr:colOff>
      <xdr:row>88</xdr:row>
      <xdr:rowOff>122296</xdr:rowOff>
    </xdr:from>
    <xdr:to>
      <xdr:col>24</xdr:col>
      <xdr:colOff>356539</xdr:colOff>
      <xdr:row>112</xdr:row>
      <xdr:rowOff>143462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65F5A37-CE3E-2945-9CB0-2F3B9FCC9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173095</xdr:colOff>
      <xdr:row>88</xdr:row>
      <xdr:rowOff>72750</xdr:rowOff>
    </xdr:from>
    <xdr:to>
      <xdr:col>17</xdr:col>
      <xdr:colOff>610383</xdr:colOff>
      <xdr:row>113</xdr:row>
      <xdr:rowOff>133898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851978C-C927-3644-8E1F-997986185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531157</xdr:colOff>
      <xdr:row>49</xdr:row>
      <xdr:rowOff>159549</xdr:rowOff>
    </xdr:from>
    <xdr:to>
      <xdr:col>34</xdr:col>
      <xdr:colOff>73621</xdr:colOff>
      <xdr:row>74</xdr:row>
      <xdr:rowOff>71578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ECF80AC-868B-6640-99E7-828DEAEBD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813676</xdr:colOff>
      <xdr:row>49</xdr:row>
      <xdr:rowOff>181914</xdr:rowOff>
    </xdr:from>
    <xdr:to>
      <xdr:col>41</xdr:col>
      <xdr:colOff>388590</xdr:colOff>
      <xdr:row>74</xdr:row>
      <xdr:rowOff>111697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5EFFC845-8836-EB4E-AEE1-DDF721CF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218826</xdr:colOff>
      <xdr:row>47</xdr:row>
      <xdr:rowOff>94979</xdr:rowOff>
    </xdr:from>
    <xdr:to>
      <xdr:col>17</xdr:col>
      <xdr:colOff>802713</xdr:colOff>
      <xdr:row>76</xdr:row>
      <xdr:rowOff>125083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76D32F04-4654-2E4C-B3CB-E672780E4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157318</xdr:colOff>
      <xdr:row>47</xdr:row>
      <xdr:rowOff>113949</xdr:rowOff>
    </xdr:from>
    <xdr:to>
      <xdr:col>25</xdr:col>
      <xdr:colOff>741204</xdr:colOff>
      <xdr:row>76</xdr:row>
      <xdr:rowOff>144053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0341B3B-F082-814C-B060-EF227DE09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186266</xdr:colOff>
      <xdr:row>0</xdr:row>
      <xdr:rowOff>0</xdr:rowOff>
    </xdr:from>
    <xdr:to>
      <xdr:col>17</xdr:col>
      <xdr:colOff>787400</xdr:colOff>
      <xdr:row>22</xdr:row>
      <xdr:rowOff>167216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4FA65403-4EFE-8846-9C7C-D809D1B5D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171245</xdr:colOff>
      <xdr:row>0</xdr:row>
      <xdr:rowOff>40968</xdr:rowOff>
    </xdr:from>
    <xdr:to>
      <xdr:col>25</xdr:col>
      <xdr:colOff>762000</xdr:colOff>
      <xdr:row>23</xdr:row>
      <xdr:rowOff>23829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2C30930D-5DEE-2B44-A001-0D158CBE8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174493</xdr:colOff>
      <xdr:row>23</xdr:row>
      <xdr:rowOff>125434</xdr:rowOff>
    </xdr:from>
    <xdr:to>
      <xdr:col>17</xdr:col>
      <xdr:colOff>787260</xdr:colOff>
      <xdr:row>46</xdr:row>
      <xdr:rowOff>104500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1C53C7BE-DFBA-494A-A555-07478E315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81077</xdr:colOff>
      <xdr:row>24</xdr:row>
      <xdr:rowOff>56648</xdr:rowOff>
    </xdr:from>
    <xdr:to>
      <xdr:col>25</xdr:col>
      <xdr:colOff>683464</xdr:colOff>
      <xdr:row>47</xdr:row>
      <xdr:rowOff>39509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765E8150-76C1-9648-9696-940508382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140606</xdr:colOff>
      <xdr:row>0</xdr:row>
      <xdr:rowOff>49314</xdr:rowOff>
    </xdr:from>
    <xdr:to>
      <xdr:col>33</xdr:col>
      <xdr:colOff>753373</xdr:colOff>
      <xdr:row>23</xdr:row>
      <xdr:rowOff>32175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C7F37E71-2E25-374C-9485-07B1222F5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5564</xdr:colOff>
      <xdr:row>24</xdr:row>
      <xdr:rowOff>66257</xdr:rowOff>
    </xdr:from>
    <xdr:to>
      <xdr:col>33</xdr:col>
      <xdr:colOff>618331</xdr:colOff>
      <xdr:row>47</xdr:row>
      <xdr:rowOff>49118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DEAE3A61-A25D-3343-9A95-3BE926A46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166904</xdr:colOff>
      <xdr:row>0</xdr:row>
      <xdr:rowOff>44509</xdr:rowOff>
    </xdr:from>
    <xdr:to>
      <xdr:col>41</xdr:col>
      <xdr:colOff>769293</xdr:colOff>
      <xdr:row>23</xdr:row>
      <xdr:rowOff>27370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7894F436-0721-BE4D-A51E-A80C3CE9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141111</xdr:colOff>
      <xdr:row>24</xdr:row>
      <xdr:rowOff>94074</xdr:rowOff>
    </xdr:from>
    <xdr:to>
      <xdr:col>41</xdr:col>
      <xdr:colOff>743499</xdr:colOff>
      <xdr:row>47</xdr:row>
      <xdr:rowOff>76935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FC9F6C33-9F22-7648-96DC-E4ECB24B1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82550</xdr:rowOff>
    </xdr:from>
    <xdr:to>
      <xdr:col>18</xdr:col>
      <xdr:colOff>38100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7AC26D-9E43-8541-B703-5D3D0351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24</xdr:row>
      <xdr:rowOff>38100</xdr:rowOff>
    </xdr:from>
    <xdr:to>
      <xdr:col>18</xdr:col>
      <xdr:colOff>25400</xdr:colOff>
      <xdr:row>47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C4F900-3195-0D4E-8E5A-AC8DD31BE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231609</xdr:colOff>
      <xdr:row>0</xdr:row>
      <xdr:rowOff>106578</xdr:rowOff>
    </xdr:from>
    <xdr:to>
      <xdr:col>29</xdr:col>
      <xdr:colOff>830959</xdr:colOff>
      <xdr:row>23</xdr:row>
      <xdr:rowOff>87528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2DEA4-22FF-1C47-8E28-6C3614E0C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674882</xdr:colOff>
      <xdr:row>28</xdr:row>
      <xdr:rowOff>174513</xdr:rowOff>
    </xdr:from>
    <xdr:to>
      <xdr:col>30</xdr:col>
      <xdr:colOff>270933</xdr:colOff>
      <xdr:row>59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F4C44D3-589F-3F4B-BC72-03C5EA87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130560</xdr:colOff>
      <xdr:row>55</xdr:row>
      <xdr:rowOff>178037</xdr:rowOff>
    </xdr:from>
    <xdr:to>
      <xdr:col>17</xdr:col>
      <xdr:colOff>732948</xdr:colOff>
      <xdr:row>82</xdr:row>
      <xdr:rowOff>142524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48BD9D1-3279-CD40-86C4-ECBAB4AD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338667</xdr:colOff>
      <xdr:row>0</xdr:row>
      <xdr:rowOff>169332</xdr:rowOff>
    </xdr:from>
    <xdr:to>
      <xdr:col>20</xdr:col>
      <xdr:colOff>787401</xdr:colOff>
      <xdr:row>30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6BDC630-0248-B440-AF0B-95E98F26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321734</xdr:colOff>
      <xdr:row>31</xdr:row>
      <xdr:rowOff>101600</xdr:rowOff>
    </xdr:from>
    <xdr:to>
      <xdr:col>20</xdr:col>
      <xdr:colOff>770468</xdr:colOff>
      <xdr:row>61</xdr:row>
      <xdr:rowOff>84668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3C3C3BA-3A16-F14A-BED5-4D57DF8EC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390462</xdr:colOff>
      <xdr:row>0</xdr:row>
      <xdr:rowOff>18676</xdr:rowOff>
    </xdr:from>
    <xdr:to>
      <xdr:col>20</xdr:col>
      <xdr:colOff>7461</xdr:colOff>
      <xdr:row>29</xdr:row>
      <xdr:rowOff>82455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98A582-EA71-2F40-8377-46EEFE0C2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392205</xdr:colOff>
      <xdr:row>30</xdr:row>
      <xdr:rowOff>112059</xdr:rowOff>
    </xdr:from>
    <xdr:to>
      <xdr:col>20</xdr:col>
      <xdr:colOff>9204</xdr:colOff>
      <xdr:row>59</xdr:row>
      <xdr:rowOff>175837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FDDEE9F-2E26-0A41-95E0-9343845DB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544286</xdr:colOff>
      <xdr:row>1</xdr:row>
      <xdr:rowOff>0</xdr:rowOff>
    </xdr:from>
    <xdr:to>
      <xdr:col>20</xdr:col>
      <xdr:colOff>296334</xdr:colOff>
      <xdr:row>31</xdr:row>
      <xdr:rowOff>128211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574A8C-BF25-B742-A1DC-CC4A247D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498929</xdr:colOff>
      <xdr:row>33</xdr:row>
      <xdr:rowOff>22679</xdr:rowOff>
    </xdr:from>
    <xdr:to>
      <xdr:col>20</xdr:col>
      <xdr:colOff>250977</xdr:colOff>
      <xdr:row>63</xdr:row>
      <xdr:rowOff>150890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DD1E13-DF4F-0847-AC54-C3DF5AB91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330827</xdr:colOff>
      <xdr:row>0</xdr:row>
      <xdr:rowOff>185953</xdr:rowOff>
    </xdr:from>
    <xdr:to>
      <xdr:col>26</xdr:col>
      <xdr:colOff>96740</xdr:colOff>
      <xdr:row>23</xdr:row>
      <xdr:rowOff>166903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02E349-1FE8-3644-ACC3-C9F9101E8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359442</xdr:colOff>
      <xdr:row>1</xdr:row>
      <xdr:rowOff>40967</xdr:rowOff>
    </xdr:from>
    <xdr:to>
      <xdr:col>20</xdr:col>
      <xdr:colOff>194345</xdr:colOff>
      <xdr:row>30</xdr:row>
      <xdr:rowOff>190045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0BEC2F4-03AB-7540-B53A-F827BA732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314085</xdr:colOff>
      <xdr:row>32</xdr:row>
      <xdr:rowOff>73159</xdr:rowOff>
    </xdr:from>
    <xdr:to>
      <xdr:col>20</xdr:col>
      <xdr:colOff>148988</xdr:colOff>
      <xdr:row>62</xdr:row>
      <xdr:rowOff>31055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B23C52-F43D-A346-ADD7-5B01C8F2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352352</xdr:colOff>
      <xdr:row>1</xdr:row>
      <xdr:rowOff>13749</xdr:rowOff>
    </xdr:from>
    <xdr:to>
      <xdr:col>28</xdr:col>
      <xdr:colOff>118264</xdr:colOff>
      <xdr:row>23</xdr:row>
      <xdr:rowOff>188428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18EEF4-8332-2642-BD0C-4632E7B83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351985</xdr:colOff>
      <xdr:row>1</xdr:row>
      <xdr:rowOff>100528</xdr:rowOff>
    </xdr:from>
    <xdr:to>
      <xdr:col>20</xdr:col>
      <xdr:colOff>124696</xdr:colOff>
      <xdr:row>32</xdr:row>
      <xdr:rowOff>101859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6FF5119-BBC4-F64F-8548-4103F209A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312615</xdr:colOff>
      <xdr:row>33</xdr:row>
      <xdr:rowOff>0</xdr:rowOff>
    </xdr:from>
    <xdr:to>
      <xdr:col>20</xdr:col>
      <xdr:colOff>85326</xdr:colOff>
      <xdr:row>64</xdr:row>
      <xdr:rowOff>1331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A0EC884-FA48-8F42-A4D5-6183CDA62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63501</xdr:colOff>
      <xdr:row>1</xdr:row>
      <xdr:rowOff>82551</xdr:rowOff>
    </xdr:from>
    <xdr:to>
      <xdr:col>18</xdr:col>
      <xdr:colOff>283634</xdr:colOff>
      <xdr:row>25</xdr:row>
      <xdr:rowOff>184151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37BE87-EF35-424E-9100-CFD8A5478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7860</xdr:colOff>
      <xdr:row>26</xdr:row>
      <xdr:rowOff>101603</xdr:rowOff>
    </xdr:from>
    <xdr:to>
      <xdr:col>18</xdr:col>
      <xdr:colOff>227993</xdr:colOff>
      <xdr:row>51</xdr:row>
      <xdr:rowOff>16936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D53E0-13B9-6C48-B48A-EFA1EFAD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663364</xdr:colOff>
      <xdr:row>1</xdr:row>
      <xdr:rowOff>159172</xdr:rowOff>
    </xdr:from>
    <xdr:to>
      <xdr:col>26</xdr:col>
      <xdr:colOff>342053</xdr:colOff>
      <xdr:row>24</xdr:row>
      <xdr:rowOff>32173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8B97F02-42B6-BA41-84B3-E195C57D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601337</xdr:colOff>
      <xdr:row>0</xdr:row>
      <xdr:rowOff>76200</xdr:rowOff>
    </xdr:from>
    <xdr:to>
      <xdr:col>34</xdr:col>
      <xdr:colOff>371973</xdr:colOff>
      <xdr:row>23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B96F6E8-C12D-774B-90B0-EF65BD8F4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185852</xdr:colOff>
      <xdr:row>0</xdr:row>
      <xdr:rowOff>77439</xdr:rowOff>
    </xdr:from>
    <xdr:to>
      <xdr:col>18</xdr:col>
      <xdr:colOff>405985</xdr:colOff>
      <xdr:row>24</xdr:row>
      <xdr:rowOff>179039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7D798AA-85C3-C744-891C-5D3237CC7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184409</xdr:colOff>
      <xdr:row>26</xdr:row>
      <xdr:rowOff>0</xdr:rowOff>
    </xdr:from>
    <xdr:to>
      <xdr:col>18</xdr:col>
      <xdr:colOff>404542</xdr:colOff>
      <xdr:row>50</xdr:row>
      <xdr:rowOff>101600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0CFBD98-2D1F-9641-B875-991016723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583151</xdr:colOff>
      <xdr:row>0</xdr:row>
      <xdr:rowOff>45781</xdr:rowOff>
    </xdr:from>
    <xdr:to>
      <xdr:col>26</xdr:col>
      <xdr:colOff>644792</xdr:colOff>
      <xdr:row>24</xdr:row>
      <xdr:rowOff>132203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839FC09-D9B3-EC43-ABDF-C3B07BB5F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730450</xdr:colOff>
      <xdr:row>0</xdr:row>
      <xdr:rowOff>152646</xdr:rowOff>
    </xdr:from>
    <xdr:to>
      <xdr:col>19</xdr:col>
      <xdr:colOff>152065</xdr:colOff>
      <xdr:row>25</xdr:row>
      <xdr:rowOff>134285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F307CC3-6E13-4540-AAAF-75EC8D2A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765060</xdr:colOff>
      <xdr:row>27</xdr:row>
      <xdr:rowOff>122409</xdr:rowOff>
    </xdr:from>
    <xdr:to>
      <xdr:col>19</xdr:col>
      <xdr:colOff>186675</xdr:colOff>
      <xdr:row>52</xdr:row>
      <xdr:rowOff>104047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F7820A6-0F0F-0B40-B57F-3A02DC87E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122409</xdr:colOff>
      <xdr:row>14</xdr:row>
      <xdr:rowOff>76507</xdr:rowOff>
    </xdr:from>
    <xdr:to>
      <xdr:col>27</xdr:col>
      <xdr:colOff>648336</xdr:colOff>
      <xdr:row>37</xdr:row>
      <xdr:rowOff>10508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EDA0F83-1178-0542-BEA0-E157FD72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82550</xdr:rowOff>
    </xdr:from>
    <xdr:to>
      <xdr:col>18</xdr:col>
      <xdr:colOff>38100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984D27-8A57-7545-9338-F68BBFE3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24</xdr:row>
      <xdr:rowOff>38100</xdr:rowOff>
    </xdr:from>
    <xdr:to>
      <xdr:col>18</xdr:col>
      <xdr:colOff>25400</xdr:colOff>
      <xdr:row>47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3FECE10-9CCF-0340-BDE4-459C7792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330200</xdr:colOff>
      <xdr:row>0</xdr:row>
      <xdr:rowOff>25400</xdr:rowOff>
    </xdr:from>
    <xdr:to>
      <xdr:col>26</xdr:col>
      <xdr:colOff>101600</xdr:colOff>
      <xdr:row>23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55DAF1-384E-9D4E-A6C0-A661B06C6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355599</xdr:colOff>
      <xdr:row>0</xdr:row>
      <xdr:rowOff>76200</xdr:rowOff>
    </xdr:from>
    <xdr:to>
      <xdr:col>18</xdr:col>
      <xdr:colOff>575733</xdr:colOff>
      <xdr:row>24</xdr:row>
      <xdr:rowOff>177800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915C12A-4B8F-DE48-98AC-D851FF8A4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26</xdr:row>
      <xdr:rowOff>50799</xdr:rowOff>
    </xdr:from>
    <xdr:to>
      <xdr:col>18</xdr:col>
      <xdr:colOff>537634</xdr:colOff>
      <xdr:row>50</xdr:row>
      <xdr:rowOff>152399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F369D65-03C1-1245-B714-D25081E4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24</xdr:row>
      <xdr:rowOff>84666</xdr:rowOff>
    </xdr:from>
    <xdr:to>
      <xdr:col>27</xdr:col>
      <xdr:colOff>10584</xdr:colOff>
      <xdr:row>49</xdr:row>
      <xdr:rowOff>169332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13853DF-5EF1-1243-AA62-80BB989B2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567266</xdr:colOff>
      <xdr:row>0</xdr:row>
      <xdr:rowOff>76200</xdr:rowOff>
    </xdr:from>
    <xdr:to>
      <xdr:col>27</xdr:col>
      <xdr:colOff>334434</xdr:colOff>
      <xdr:row>23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E19D72A-3C44-0A4F-950C-E7699791C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287866</xdr:colOff>
      <xdr:row>0</xdr:row>
      <xdr:rowOff>93132</xdr:rowOff>
    </xdr:from>
    <xdr:to>
      <xdr:col>18</xdr:col>
      <xdr:colOff>50800</xdr:colOff>
      <xdr:row>25</xdr:row>
      <xdr:rowOff>8465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6271D0F-7079-974A-AB4B-53A4D3EF0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275166</xdr:colOff>
      <xdr:row>25</xdr:row>
      <xdr:rowOff>139699</xdr:rowOff>
    </xdr:from>
    <xdr:to>
      <xdr:col>18</xdr:col>
      <xdr:colOff>38100</xdr:colOff>
      <xdr:row>50</xdr:row>
      <xdr:rowOff>55033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9E93E75-6352-9248-9AEE-398A6BAD1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270935</xdr:colOff>
      <xdr:row>25</xdr:row>
      <xdr:rowOff>84666</xdr:rowOff>
    </xdr:from>
    <xdr:to>
      <xdr:col>26</xdr:col>
      <xdr:colOff>186268</xdr:colOff>
      <xdr:row>51</xdr:row>
      <xdr:rowOff>110067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2DFBC01-A35B-0E4E-B8C9-DD06DDC7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82550</xdr:rowOff>
    </xdr:from>
    <xdr:to>
      <xdr:col>18</xdr:col>
      <xdr:colOff>38100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E2A6FD-CA55-C349-B8C3-A8F0A3872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23</xdr:row>
      <xdr:rowOff>139700</xdr:rowOff>
    </xdr:from>
    <xdr:to>
      <xdr:col>18</xdr:col>
      <xdr:colOff>114300</xdr:colOff>
      <xdr:row>46</xdr:row>
      <xdr:rowOff>120650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B261B3-56EC-A845-98A5-AA134ACEC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0</xdr:row>
      <xdr:rowOff>76200</xdr:rowOff>
    </xdr:from>
    <xdr:to>
      <xdr:col>25</xdr:col>
      <xdr:colOff>723900</xdr:colOff>
      <xdr:row>23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318F8F-16A0-2444-80C8-3BC199544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165100</xdr:colOff>
      <xdr:row>23</xdr:row>
      <xdr:rowOff>152400</xdr:rowOff>
    </xdr:from>
    <xdr:to>
      <xdr:col>25</xdr:col>
      <xdr:colOff>762000</xdr:colOff>
      <xdr:row>46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A133488-2940-D84A-A600-2B5CC240F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0</xdr:row>
      <xdr:rowOff>0</xdr:rowOff>
    </xdr:from>
    <xdr:to>
      <xdr:col>18</xdr:col>
      <xdr:colOff>482599</xdr:colOff>
      <xdr:row>21</xdr:row>
      <xdr:rowOff>78317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AEE788-EFBA-A641-A091-23D3C32A3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21</xdr:row>
      <xdr:rowOff>165100</xdr:rowOff>
    </xdr:from>
    <xdr:to>
      <xdr:col>18</xdr:col>
      <xdr:colOff>467480</xdr:colOff>
      <xdr:row>45</xdr:row>
      <xdr:rowOff>25401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3124F1-E600-F34A-BFB3-558A1D0F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opLeftCell="A37" workbookViewId="0">
      <selection activeCell="E155" sqref="E155"/>
    </sheetView>
  </sheetViews>
  <sheetFormatPr baseColWidth="10" defaultColWidth="8.83203125" defaultRowHeight="15"/>
  <cols>
    <col min="1" max="1" width="15.33203125" customWidth="1"/>
  </cols>
  <sheetData>
    <row r="1" spans="1:9">
      <c r="A1" s="16" t="s">
        <v>0</v>
      </c>
      <c r="B1" s="16" t="s">
        <v>62</v>
      </c>
      <c r="C1" s="16">
        <v>0</v>
      </c>
      <c r="D1" s="16">
        <v>3</v>
      </c>
      <c r="E1" s="16">
        <v>6</v>
      </c>
      <c r="F1" s="16">
        <v>9</v>
      </c>
      <c r="G1" s="16">
        <v>12</v>
      </c>
      <c r="H1" s="16">
        <v>15</v>
      </c>
      <c r="I1" s="16">
        <v>18</v>
      </c>
    </row>
    <row r="2" spans="1:9">
      <c r="A2" s="40" t="s">
        <v>9</v>
      </c>
      <c r="B2" s="16" t="s">
        <v>14</v>
      </c>
      <c r="C2">
        <v>0.02</v>
      </c>
      <c r="D2">
        <v>0.09</v>
      </c>
      <c r="E2">
        <v>0.16</v>
      </c>
      <c r="F2">
        <v>0.22</v>
      </c>
      <c r="G2">
        <v>0.28999999999999998</v>
      </c>
      <c r="H2">
        <v>0.36</v>
      </c>
      <c r="I2">
        <v>0.42</v>
      </c>
    </row>
    <row r="3" spans="1:9">
      <c r="A3" s="40"/>
      <c r="B3" s="16" t="s">
        <v>15</v>
      </c>
      <c r="C3">
        <v>36058.86</v>
      </c>
      <c r="D3">
        <v>240493.47</v>
      </c>
      <c r="E3">
        <v>625155.09</v>
      </c>
      <c r="F3">
        <v>841490.85</v>
      </c>
      <c r="G3">
        <v>1947416.32</v>
      </c>
      <c r="H3">
        <v>2259901.98</v>
      </c>
      <c r="I3">
        <v>2368081.7599999998</v>
      </c>
    </row>
    <row r="4" spans="1:9">
      <c r="A4" s="40"/>
      <c r="B4" s="16" t="s">
        <v>16</v>
      </c>
      <c r="C4">
        <v>36000</v>
      </c>
      <c r="D4">
        <v>240000</v>
      </c>
      <c r="E4">
        <v>624000</v>
      </c>
      <c r="F4">
        <v>840000</v>
      </c>
      <c r="G4">
        <v>1944000</v>
      </c>
      <c r="H4">
        <v>2256000</v>
      </c>
      <c r="I4">
        <v>2364000</v>
      </c>
    </row>
    <row r="5" spans="1:9">
      <c r="A5" s="40"/>
      <c r="B5" s="16" t="s">
        <v>17</v>
      </c>
      <c r="C5">
        <v>58.86</v>
      </c>
      <c r="D5">
        <v>493.47</v>
      </c>
      <c r="E5">
        <v>1155.0899999999999</v>
      </c>
      <c r="F5">
        <v>1490.85</v>
      </c>
      <c r="G5">
        <v>3416.32</v>
      </c>
      <c r="H5">
        <v>3901.98</v>
      </c>
      <c r="I5">
        <v>4081.76</v>
      </c>
    </row>
    <row r="6" spans="1:9">
      <c r="A6" s="40"/>
      <c r="B6" s="16" t="s">
        <v>18</v>
      </c>
      <c r="C6">
        <v>1428.61</v>
      </c>
      <c r="D6">
        <v>11977.34</v>
      </c>
      <c r="E6">
        <v>28036.27</v>
      </c>
      <c r="F6">
        <v>36185.699999999997</v>
      </c>
      <c r="G6">
        <v>82920.28</v>
      </c>
      <c r="H6">
        <v>94708.34</v>
      </c>
      <c r="I6">
        <v>99071.93</v>
      </c>
    </row>
    <row r="7" spans="1:9">
      <c r="A7" s="40"/>
      <c r="B7" s="16" t="s">
        <v>19</v>
      </c>
      <c r="C7">
        <v>3</v>
      </c>
      <c r="D7">
        <v>20</v>
      </c>
      <c r="E7">
        <v>52</v>
      </c>
      <c r="F7">
        <v>70</v>
      </c>
      <c r="G7">
        <v>162</v>
      </c>
      <c r="H7">
        <v>188</v>
      </c>
      <c r="I7">
        <v>197</v>
      </c>
    </row>
    <row r="8" spans="1:9">
      <c r="A8" s="40"/>
      <c r="B8" s="16" t="s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>
      <c r="A9" s="40"/>
      <c r="B9" s="16" t="s">
        <v>21</v>
      </c>
      <c r="C9">
        <v>0.87</v>
      </c>
      <c r="D9">
        <v>0.96</v>
      </c>
      <c r="E9">
        <v>0.99</v>
      </c>
      <c r="F9">
        <v>0.97</v>
      </c>
      <c r="G9">
        <v>0.95</v>
      </c>
      <c r="H9">
        <v>0.93</v>
      </c>
      <c r="I9">
        <v>0.99</v>
      </c>
    </row>
    <row r="10" spans="1:9">
      <c r="A10" s="40"/>
      <c r="B10" s="16" t="s">
        <v>22</v>
      </c>
      <c r="C10">
        <v>0.04</v>
      </c>
      <c r="D10">
        <v>0.54</v>
      </c>
      <c r="E10">
        <v>3.34</v>
      </c>
      <c r="F10">
        <v>63.86</v>
      </c>
      <c r="G10">
        <v>1073.9100000000001</v>
      </c>
      <c r="H10">
        <v>1750.07</v>
      </c>
      <c r="I10">
        <v>5101.62</v>
      </c>
    </row>
    <row r="11" spans="1:9">
      <c r="A11" s="40"/>
      <c r="B11" s="16" t="s">
        <v>23</v>
      </c>
      <c r="C11">
        <v>0</v>
      </c>
      <c r="D11">
        <v>0.06</v>
      </c>
      <c r="E11">
        <v>0.03</v>
      </c>
      <c r="F11">
        <v>0.04</v>
      </c>
      <c r="G11">
        <v>0.05</v>
      </c>
      <c r="H11">
        <v>0.08</v>
      </c>
      <c r="I11">
        <v>0.02</v>
      </c>
    </row>
    <row r="12" spans="1:9">
      <c r="A12" s="40" t="s">
        <v>61</v>
      </c>
      <c r="B12" s="16" t="s">
        <v>14</v>
      </c>
      <c r="C12">
        <v>0.02</v>
      </c>
      <c r="D12">
        <v>0.09</v>
      </c>
      <c r="E12">
        <v>0.16</v>
      </c>
      <c r="F12">
        <v>0.22</v>
      </c>
      <c r="G12">
        <v>0.28999999999999998</v>
      </c>
      <c r="H12">
        <v>0.36</v>
      </c>
      <c r="I12">
        <v>0.42</v>
      </c>
    </row>
    <row r="13" spans="1:9">
      <c r="A13" s="40"/>
      <c r="B13" s="16" t="s">
        <v>15</v>
      </c>
      <c r="C13">
        <v>14022.64</v>
      </c>
      <c r="D13">
        <v>36071.120000000003</v>
      </c>
      <c r="E13">
        <v>50098.47</v>
      </c>
      <c r="F13">
        <v>64111.28</v>
      </c>
      <c r="G13">
        <v>102174.13</v>
      </c>
      <c r="H13">
        <v>122215.52</v>
      </c>
      <c r="I13">
        <v>134236.89000000001</v>
      </c>
    </row>
    <row r="14" spans="1:9">
      <c r="A14" s="40"/>
      <c r="B14" s="16" t="s">
        <v>16</v>
      </c>
      <c r="C14">
        <v>14000</v>
      </c>
      <c r="D14">
        <v>36000</v>
      </c>
      <c r="E14">
        <v>50000</v>
      </c>
      <c r="F14">
        <v>64000</v>
      </c>
      <c r="G14">
        <v>102000</v>
      </c>
      <c r="H14">
        <v>122000</v>
      </c>
      <c r="I14">
        <v>134000</v>
      </c>
    </row>
    <row r="15" spans="1:9">
      <c r="A15" s="40"/>
      <c r="B15" s="16" t="s">
        <v>17</v>
      </c>
      <c r="C15">
        <v>22.64</v>
      </c>
      <c r="D15">
        <v>71.12</v>
      </c>
      <c r="E15">
        <v>98.47</v>
      </c>
      <c r="F15">
        <v>111.28</v>
      </c>
      <c r="G15">
        <v>174.13</v>
      </c>
      <c r="H15">
        <v>215.52</v>
      </c>
      <c r="I15">
        <v>236.89</v>
      </c>
    </row>
    <row r="16" spans="1:9">
      <c r="A16" s="40"/>
      <c r="B16" s="16" t="s">
        <v>18</v>
      </c>
      <c r="C16">
        <v>549.47</v>
      </c>
      <c r="D16">
        <v>1726.17</v>
      </c>
      <c r="E16">
        <v>2390.0700000000002</v>
      </c>
      <c r="F16">
        <v>2700.9</v>
      </c>
      <c r="G16">
        <v>4226.41</v>
      </c>
      <c r="H16">
        <v>5230.97</v>
      </c>
      <c r="I16">
        <v>5749.7</v>
      </c>
    </row>
    <row r="17" spans="1:9">
      <c r="A17" s="40"/>
      <c r="B17" s="16" t="s">
        <v>19</v>
      </c>
      <c r="C17">
        <v>1</v>
      </c>
      <c r="D17">
        <v>3</v>
      </c>
      <c r="E17">
        <v>4</v>
      </c>
      <c r="F17">
        <v>5</v>
      </c>
      <c r="G17">
        <v>8</v>
      </c>
      <c r="H17">
        <v>10</v>
      </c>
      <c r="I17">
        <v>11</v>
      </c>
    </row>
    <row r="18" spans="1:9">
      <c r="A18" s="40"/>
      <c r="B18" s="16" t="s">
        <v>20</v>
      </c>
      <c r="C18">
        <v>1</v>
      </c>
      <c r="D18">
        <v>2</v>
      </c>
      <c r="E18">
        <v>3</v>
      </c>
      <c r="F18">
        <v>3</v>
      </c>
      <c r="G18">
        <v>3</v>
      </c>
      <c r="H18">
        <v>3</v>
      </c>
      <c r="I18">
        <v>3</v>
      </c>
    </row>
    <row r="19" spans="1:9">
      <c r="A19" s="40"/>
      <c r="B19" s="16" t="s">
        <v>21</v>
      </c>
      <c r="C19">
        <v>0.8</v>
      </c>
      <c r="D19">
        <v>0.87</v>
      </c>
      <c r="E19">
        <v>1</v>
      </c>
      <c r="F19">
        <v>0.96</v>
      </c>
      <c r="G19">
        <v>0.97</v>
      </c>
      <c r="H19">
        <v>0.96</v>
      </c>
      <c r="I19">
        <v>0.98</v>
      </c>
    </row>
    <row r="20" spans="1:9">
      <c r="A20" s="40"/>
      <c r="B20" s="16" t="s">
        <v>22</v>
      </c>
      <c r="C20">
        <v>0.03</v>
      </c>
      <c r="D20">
        <v>1.32</v>
      </c>
      <c r="E20">
        <v>15.75</v>
      </c>
      <c r="F20">
        <v>101.52</v>
      </c>
      <c r="G20">
        <v>190.07</v>
      </c>
      <c r="H20">
        <v>7688.33</v>
      </c>
      <c r="I20">
        <v>6010.9</v>
      </c>
    </row>
    <row r="21" spans="1:9">
      <c r="A21" s="40"/>
      <c r="B21" s="16" t="s">
        <v>23</v>
      </c>
      <c r="C21">
        <v>0.14000000000000001</v>
      </c>
      <c r="D21">
        <v>0.12</v>
      </c>
      <c r="E21">
        <v>0.18</v>
      </c>
      <c r="F21">
        <v>0.06</v>
      </c>
      <c r="G21">
        <v>0.18</v>
      </c>
      <c r="H21">
        <v>0.19</v>
      </c>
      <c r="I21">
        <v>0.17</v>
      </c>
    </row>
    <row r="22" spans="1:9">
      <c r="A22" s="40" t="s">
        <v>6</v>
      </c>
      <c r="B22" s="16" t="s">
        <v>14</v>
      </c>
      <c r="C22">
        <v>0.02</v>
      </c>
      <c r="D22">
        <v>0.09</v>
      </c>
      <c r="E22">
        <v>0.16</v>
      </c>
      <c r="F22">
        <v>0.22</v>
      </c>
      <c r="G22">
        <v>0.28999999999999998</v>
      </c>
      <c r="H22">
        <v>0.36</v>
      </c>
      <c r="I22">
        <v>0.42</v>
      </c>
    </row>
    <row r="23" spans="1:9">
      <c r="A23" s="40"/>
      <c r="B23" s="16" t="s">
        <v>15</v>
      </c>
      <c r="C23">
        <v>50076.97</v>
      </c>
      <c r="D23">
        <v>268541</v>
      </c>
      <c r="E23">
        <v>751296.6</v>
      </c>
      <c r="F23">
        <v>957664.1</v>
      </c>
      <c r="G23">
        <v>2021553.28</v>
      </c>
      <c r="H23">
        <v>2300012.4500000002</v>
      </c>
      <c r="I23">
        <v>2576461.65</v>
      </c>
    </row>
    <row r="24" spans="1:9">
      <c r="A24" s="40"/>
      <c r="B24" s="16" t="s">
        <v>16</v>
      </c>
      <c r="C24">
        <v>50000</v>
      </c>
      <c r="D24">
        <v>268000</v>
      </c>
      <c r="E24">
        <v>750000</v>
      </c>
      <c r="F24">
        <v>956000</v>
      </c>
      <c r="G24">
        <v>2018000</v>
      </c>
      <c r="H24">
        <v>2296000</v>
      </c>
      <c r="I24">
        <v>2572000</v>
      </c>
    </row>
    <row r="25" spans="1:9">
      <c r="A25" s="40"/>
      <c r="B25" s="16" t="s">
        <v>17</v>
      </c>
      <c r="C25">
        <v>76.97</v>
      </c>
      <c r="D25">
        <v>541</v>
      </c>
      <c r="E25">
        <v>1296.5999999999999</v>
      </c>
      <c r="F25">
        <v>1664.1</v>
      </c>
      <c r="G25">
        <v>3553.28</v>
      </c>
      <c r="H25">
        <v>4012.45</v>
      </c>
      <c r="I25">
        <v>4461.6499999999996</v>
      </c>
    </row>
    <row r="26" spans="1:9">
      <c r="A26" s="40"/>
      <c r="B26" s="16" t="s">
        <v>18</v>
      </c>
      <c r="C26">
        <v>1868.19</v>
      </c>
      <c r="D26">
        <v>13131.06</v>
      </c>
      <c r="E26">
        <v>31470.79</v>
      </c>
      <c r="F26">
        <v>40390.769999999997</v>
      </c>
      <c r="G26">
        <v>86244.61</v>
      </c>
      <c r="H26">
        <v>97389.46</v>
      </c>
      <c r="I26">
        <v>108292.54</v>
      </c>
    </row>
    <row r="27" spans="1:9">
      <c r="A27" s="40"/>
      <c r="B27" s="16" t="s">
        <v>19</v>
      </c>
      <c r="C27">
        <v>4</v>
      </c>
      <c r="D27">
        <v>22</v>
      </c>
      <c r="E27">
        <v>62</v>
      </c>
      <c r="F27">
        <v>79</v>
      </c>
      <c r="G27">
        <v>167</v>
      </c>
      <c r="H27">
        <v>190</v>
      </c>
      <c r="I27">
        <v>212</v>
      </c>
    </row>
    <row r="28" spans="1:9">
      <c r="A28" s="40"/>
      <c r="B28" s="16" t="s">
        <v>20</v>
      </c>
      <c r="C28">
        <v>2</v>
      </c>
      <c r="D28">
        <v>2</v>
      </c>
      <c r="E28">
        <v>3</v>
      </c>
      <c r="F28">
        <v>3</v>
      </c>
      <c r="G28">
        <v>3</v>
      </c>
      <c r="H28">
        <v>3</v>
      </c>
      <c r="I28">
        <v>3</v>
      </c>
    </row>
    <row r="29" spans="1:9">
      <c r="A29" s="40"/>
      <c r="B29" s="16" t="s">
        <v>21</v>
      </c>
      <c r="C29">
        <v>0.8</v>
      </c>
      <c r="D29">
        <v>0.96</v>
      </c>
      <c r="E29">
        <v>0.9</v>
      </c>
      <c r="F29">
        <v>0.95</v>
      </c>
      <c r="G29">
        <v>0.99</v>
      </c>
      <c r="H29">
        <v>0.99</v>
      </c>
      <c r="I29">
        <v>0.99</v>
      </c>
    </row>
    <row r="30" spans="1:9">
      <c r="A30" s="40"/>
      <c r="B30" s="16" t="s">
        <v>22</v>
      </c>
      <c r="C30">
        <v>0.06</v>
      </c>
      <c r="D30">
        <v>15.65</v>
      </c>
      <c r="E30">
        <v>290.58</v>
      </c>
      <c r="F30">
        <v>572.77</v>
      </c>
      <c r="G30">
        <v>11182.44</v>
      </c>
      <c r="H30">
        <v>7882.68</v>
      </c>
      <c r="I30">
        <v>11124.56</v>
      </c>
    </row>
    <row r="31" spans="1:9">
      <c r="A31" s="40"/>
      <c r="B31" s="16" t="s">
        <v>23</v>
      </c>
      <c r="C31">
        <v>0.2</v>
      </c>
      <c r="D31">
        <v>0.09</v>
      </c>
      <c r="E31">
        <v>0.15</v>
      </c>
      <c r="F31">
        <v>0.11</v>
      </c>
      <c r="G31">
        <v>0.04</v>
      </c>
      <c r="H31">
        <v>0.05</v>
      </c>
      <c r="I31">
        <v>0.05</v>
      </c>
    </row>
    <row r="32" spans="1:9">
      <c r="A32" s="40" t="s">
        <v>5</v>
      </c>
      <c r="B32" s="16" t="s">
        <v>14</v>
      </c>
      <c r="C32">
        <v>0.02</v>
      </c>
      <c r="D32">
        <v>0.09</v>
      </c>
      <c r="E32">
        <v>0.16</v>
      </c>
      <c r="F32">
        <v>0.22</v>
      </c>
      <c r="G32">
        <v>0.28999999999999998</v>
      </c>
      <c r="H32">
        <v>0.36</v>
      </c>
      <c r="I32">
        <v>0.42</v>
      </c>
    </row>
    <row r="33" spans="1:9">
      <c r="A33" s="40"/>
      <c r="B33" s="16" t="s">
        <v>15</v>
      </c>
      <c r="C33">
        <v>38067.910000000003</v>
      </c>
      <c r="D33">
        <v>244508.76</v>
      </c>
      <c r="E33">
        <v>631164.43000000005</v>
      </c>
      <c r="F33">
        <v>837506.53</v>
      </c>
      <c r="G33">
        <v>1887345.68</v>
      </c>
      <c r="H33">
        <v>2141754.7400000002</v>
      </c>
      <c r="I33">
        <v>2516234.84</v>
      </c>
    </row>
    <row r="34" spans="1:9">
      <c r="A34" s="40"/>
      <c r="B34" s="16" t="s">
        <v>16</v>
      </c>
      <c r="C34">
        <v>38000</v>
      </c>
      <c r="D34">
        <v>244000</v>
      </c>
      <c r="E34">
        <v>630000</v>
      </c>
      <c r="F34">
        <v>836000</v>
      </c>
      <c r="G34">
        <v>1884000</v>
      </c>
      <c r="H34">
        <v>2138000</v>
      </c>
      <c r="I34">
        <v>2512000</v>
      </c>
    </row>
    <row r="35" spans="1:9">
      <c r="A35" s="40"/>
      <c r="B35" s="16" t="s">
        <v>17</v>
      </c>
      <c r="C35">
        <v>67.91</v>
      </c>
      <c r="D35">
        <v>508.76</v>
      </c>
      <c r="E35">
        <v>1164.43</v>
      </c>
      <c r="F35">
        <v>1506.53</v>
      </c>
      <c r="G35">
        <v>3345.68</v>
      </c>
      <c r="H35">
        <v>3754.74</v>
      </c>
      <c r="I35">
        <v>4234.84</v>
      </c>
    </row>
    <row r="36" spans="1:9">
      <c r="A36" s="40"/>
      <c r="B36" s="16" t="s">
        <v>18</v>
      </c>
      <c r="C36">
        <v>1648.4</v>
      </c>
      <c r="D36">
        <v>12348.44</v>
      </c>
      <c r="E36">
        <v>28262.77</v>
      </c>
      <c r="F36">
        <v>36566.19</v>
      </c>
      <c r="G36">
        <v>81205.87</v>
      </c>
      <c r="H36">
        <v>91134.37</v>
      </c>
      <c r="I36">
        <v>102787.3</v>
      </c>
    </row>
    <row r="37" spans="1:9">
      <c r="A37" s="40"/>
      <c r="B37" s="16" t="s">
        <v>19</v>
      </c>
      <c r="C37">
        <v>3</v>
      </c>
      <c r="D37">
        <v>20</v>
      </c>
      <c r="E37">
        <v>52</v>
      </c>
      <c r="F37">
        <v>69</v>
      </c>
      <c r="G37">
        <v>156</v>
      </c>
      <c r="H37">
        <v>177</v>
      </c>
      <c r="I37">
        <v>208</v>
      </c>
    </row>
    <row r="38" spans="1:9">
      <c r="A38" s="40"/>
      <c r="B38" s="16" t="s">
        <v>20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</row>
    <row r="39" spans="1:9">
      <c r="A39" s="40"/>
      <c r="B39" s="16" t="s">
        <v>21</v>
      </c>
      <c r="C39">
        <v>0.93</v>
      </c>
      <c r="D39">
        <v>0.98</v>
      </c>
      <c r="E39">
        <v>1</v>
      </c>
      <c r="F39">
        <v>1</v>
      </c>
      <c r="G39">
        <v>1</v>
      </c>
      <c r="H39">
        <v>1</v>
      </c>
      <c r="I39">
        <v>0.95</v>
      </c>
    </row>
    <row r="40" spans="1:9">
      <c r="A40" s="40"/>
      <c r="B40" s="16" t="s">
        <v>22</v>
      </c>
      <c r="C40">
        <v>0.03</v>
      </c>
      <c r="D40">
        <v>0.91</v>
      </c>
      <c r="E40">
        <v>3970.21</v>
      </c>
      <c r="F40">
        <v>113.95</v>
      </c>
      <c r="G40">
        <v>2738.9</v>
      </c>
      <c r="H40">
        <v>3821.2</v>
      </c>
      <c r="I40">
        <v>4994.3</v>
      </c>
    </row>
    <row r="41" spans="1:9">
      <c r="A41" s="40"/>
      <c r="B41" s="16" t="s">
        <v>23</v>
      </c>
      <c r="C41">
        <v>0.03</v>
      </c>
      <c r="D41">
        <v>0.05</v>
      </c>
      <c r="E41">
        <v>0.03</v>
      </c>
      <c r="F41">
        <v>0.02</v>
      </c>
      <c r="G41">
        <v>0.02</v>
      </c>
      <c r="H41">
        <v>0.02</v>
      </c>
      <c r="I41">
        <v>7.0000000000000007E-2</v>
      </c>
    </row>
    <row r="42" spans="1:9">
      <c r="A42" s="40" t="s">
        <v>1</v>
      </c>
      <c r="B42" s="16" t="s">
        <v>14</v>
      </c>
      <c r="C42">
        <v>0.02</v>
      </c>
      <c r="D42">
        <v>0.09</v>
      </c>
      <c r="E42">
        <v>0.16</v>
      </c>
      <c r="F42">
        <v>0.22</v>
      </c>
      <c r="G42">
        <v>0.28999999999999998</v>
      </c>
      <c r="H42">
        <v>0.36</v>
      </c>
      <c r="I42">
        <v>0.42</v>
      </c>
    </row>
    <row r="43" spans="1:9">
      <c r="A43" s="40"/>
      <c r="B43" s="16" t="s">
        <v>15</v>
      </c>
      <c r="C43">
        <v>52086.02</v>
      </c>
      <c r="D43">
        <v>306550.96999999997</v>
      </c>
      <c r="E43">
        <v>687213.77</v>
      </c>
      <c r="F43">
        <v>975703.79</v>
      </c>
      <c r="G43">
        <v>2083649.22</v>
      </c>
      <c r="H43">
        <v>2416149.39</v>
      </c>
      <c r="I43">
        <v>2686647.42</v>
      </c>
    </row>
    <row r="44" spans="1:9">
      <c r="A44" s="40"/>
      <c r="B44" s="16" t="s">
        <v>16</v>
      </c>
      <c r="C44">
        <v>52000</v>
      </c>
      <c r="D44">
        <v>306000</v>
      </c>
      <c r="E44">
        <v>686000</v>
      </c>
      <c r="F44">
        <v>974000</v>
      </c>
      <c r="G44">
        <v>2080000</v>
      </c>
      <c r="H44">
        <v>2412000</v>
      </c>
      <c r="I44">
        <v>2682000</v>
      </c>
    </row>
    <row r="45" spans="1:9">
      <c r="A45" s="40"/>
      <c r="B45" s="16" t="s">
        <v>17</v>
      </c>
      <c r="C45">
        <v>86.02</v>
      </c>
      <c r="D45">
        <v>550.97</v>
      </c>
      <c r="E45">
        <v>1213.77</v>
      </c>
      <c r="F45">
        <v>1703.79</v>
      </c>
      <c r="G45">
        <v>3649.22</v>
      </c>
      <c r="H45">
        <v>4149.3900000000003</v>
      </c>
      <c r="I45">
        <v>4647.42</v>
      </c>
    </row>
    <row r="46" spans="1:9">
      <c r="A46" s="40"/>
      <c r="B46" s="16" t="s">
        <v>18</v>
      </c>
      <c r="C46">
        <v>2087.9699999999998</v>
      </c>
      <c r="D46">
        <v>13373.09</v>
      </c>
      <c r="E46">
        <v>29460.49</v>
      </c>
      <c r="F46">
        <v>41354.22</v>
      </c>
      <c r="G46">
        <v>88573.21</v>
      </c>
      <c r="H46">
        <v>100713.39</v>
      </c>
      <c r="I46">
        <v>112801.56</v>
      </c>
    </row>
    <row r="47" spans="1:9">
      <c r="A47" s="40"/>
      <c r="B47" s="16" t="s">
        <v>19</v>
      </c>
      <c r="C47">
        <v>4</v>
      </c>
      <c r="D47">
        <v>25</v>
      </c>
      <c r="E47">
        <v>56</v>
      </c>
      <c r="F47">
        <v>80</v>
      </c>
      <c r="G47">
        <v>171</v>
      </c>
      <c r="H47">
        <v>199</v>
      </c>
      <c r="I47">
        <v>222</v>
      </c>
    </row>
    <row r="48" spans="1:9">
      <c r="A48" s="40"/>
      <c r="B48" s="16" t="s">
        <v>20</v>
      </c>
      <c r="C48">
        <v>3</v>
      </c>
      <c r="D48">
        <v>4</v>
      </c>
      <c r="E48">
        <v>5</v>
      </c>
      <c r="F48">
        <v>4</v>
      </c>
      <c r="G48">
        <v>4</v>
      </c>
      <c r="H48">
        <v>4</v>
      </c>
      <c r="I48">
        <v>4</v>
      </c>
    </row>
    <row r="49" spans="1:9">
      <c r="A49" s="40"/>
      <c r="B49" s="16" t="s">
        <v>21</v>
      </c>
      <c r="C49">
        <v>0.9</v>
      </c>
      <c r="D49">
        <v>0.86</v>
      </c>
      <c r="E49">
        <v>0.99</v>
      </c>
      <c r="F49">
        <v>0.95</v>
      </c>
      <c r="G49">
        <v>0.99</v>
      </c>
      <c r="H49">
        <v>0.97</v>
      </c>
      <c r="I49">
        <v>0.98</v>
      </c>
    </row>
    <row r="50" spans="1:9">
      <c r="A50" s="40"/>
      <c r="B50" s="16" t="s">
        <v>22</v>
      </c>
      <c r="C50">
        <v>0.09</v>
      </c>
      <c r="D50">
        <v>13.31</v>
      </c>
      <c r="E50">
        <v>578.57000000000005</v>
      </c>
      <c r="F50">
        <v>954.65</v>
      </c>
      <c r="G50">
        <v>8155.02</v>
      </c>
      <c r="H50">
        <v>12300.92</v>
      </c>
      <c r="I50">
        <v>20052.95</v>
      </c>
    </row>
    <row r="51" spans="1:9">
      <c r="A51" s="40"/>
      <c r="B51" s="16" t="s">
        <v>23</v>
      </c>
      <c r="C51">
        <v>0.18</v>
      </c>
      <c r="D51">
        <v>0.2</v>
      </c>
      <c r="E51">
        <v>7.0000000000000007E-2</v>
      </c>
      <c r="F51">
        <v>0.12</v>
      </c>
      <c r="G51">
        <v>7.0000000000000007E-2</v>
      </c>
      <c r="H51">
        <v>0.09</v>
      </c>
      <c r="I51">
        <v>0.08</v>
      </c>
    </row>
    <row r="52" spans="1:9">
      <c r="A52" s="41" t="s">
        <v>12</v>
      </c>
      <c r="B52" s="30" t="s">
        <v>14</v>
      </c>
      <c r="C52">
        <v>0.02</v>
      </c>
      <c r="D52">
        <v>0.09</v>
      </c>
      <c r="E52">
        <v>0.16</v>
      </c>
      <c r="F52">
        <v>0.22</v>
      </c>
      <c r="G52">
        <v>0.28999999999999998</v>
      </c>
      <c r="H52">
        <v>0.36</v>
      </c>
      <c r="I52">
        <v>0.42</v>
      </c>
    </row>
    <row r="53" spans="1:9">
      <c r="A53" s="42"/>
      <c r="B53" s="30" t="s">
        <v>15</v>
      </c>
      <c r="C53">
        <v>38058.86</v>
      </c>
      <c r="D53">
        <v>242507.2</v>
      </c>
      <c r="E53">
        <v>629134.38</v>
      </c>
      <c r="F53">
        <v>849516.12</v>
      </c>
      <c r="G53">
        <v>1935403.6</v>
      </c>
      <c r="H53">
        <v>2307937.5699999998</v>
      </c>
      <c r="I53">
        <v>3196964.93</v>
      </c>
    </row>
    <row r="54" spans="1:9">
      <c r="A54" s="42"/>
      <c r="B54" s="30" t="s">
        <v>16</v>
      </c>
      <c r="C54">
        <v>38000</v>
      </c>
      <c r="D54">
        <v>242000</v>
      </c>
      <c r="E54">
        <v>628000</v>
      </c>
      <c r="F54">
        <v>848000</v>
      </c>
      <c r="G54">
        <v>1932000</v>
      </c>
      <c r="H54">
        <v>2304000</v>
      </c>
      <c r="I54">
        <v>3192000</v>
      </c>
    </row>
    <row r="55" spans="1:9">
      <c r="A55" s="42"/>
      <c r="B55" s="30" t="s">
        <v>17</v>
      </c>
      <c r="C55">
        <v>58.86</v>
      </c>
      <c r="D55">
        <v>507.2</v>
      </c>
      <c r="E55">
        <v>1134.3800000000001</v>
      </c>
      <c r="F55">
        <v>1516.12</v>
      </c>
      <c r="G55">
        <v>3403.6</v>
      </c>
      <c r="H55">
        <v>3937.57</v>
      </c>
      <c r="I55">
        <v>4964.93</v>
      </c>
    </row>
    <row r="56" spans="1:9">
      <c r="A56" s="42"/>
      <c r="B56" s="30" t="s">
        <v>18</v>
      </c>
      <c r="C56">
        <v>1428.61</v>
      </c>
      <c r="D56">
        <v>12310.56</v>
      </c>
      <c r="E56">
        <v>27533.55</v>
      </c>
      <c r="F56">
        <v>36799.01</v>
      </c>
      <c r="G56">
        <v>82611.59</v>
      </c>
      <c r="H56">
        <v>95572.17</v>
      </c>
      <c r="I56">
        <v>120507.94</v>
      </c>
    </row>
    <row r="57" spans="1:9">
      <c r="A57" s="42"/>
      <c r="B57" s="30" t="s">
        <v>19</v>
      </c>
      <c r="C57">
        <v>3</v>
      </c>
      <c r="D57">
        <v>20</v>
      </c>
      <c r="E57">
        <v>52</v>
      </c>
      <c r="F57">
        <v>70</v>
      </c>
      <c r="G57">
        <v>160</v>
      </c>
      <c r="H57">
        <v>192</v>
      </c>
      <c r="I57">
        <v>266</v>
      </c>
    </row>
    <row r="58" spans="1:9">
      <c r="A58" s="42"/>
      <c r="B58" s="30" t="s">
        <v>20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</row>
    <row r="59" spans="1:9">
      <c r="A59" s="42"/>
      <c r="B59" s="30" t="s">
        <v>21</v>
      </c>
      <c r="C59">
        <v>0.87</v>
      </c>
      <c r="D59">
        <v>0.98</v>
      </c>
      <c r="E59">
        <v>0.99</v>
      </c>
      <c r="F59">
        <v>0.99</v>
      </c>
      <c r="G59">
        <v>0.99</v>
      </c>
      <c r="H59">
        <v>0.94</v>
      </c>
      <c r="I59">
        <v>0.83</v>
      </c>
    </row>
    <row r="60" spans="1:9">
      <c r="A60" s="42"/>
      <c r="B60" s="30" t="s">
        <v>22</v>
      </c>
      <c r="C60">
        <v>0.02</v>
      </c>
      <c r="D60">
        <v>0.72</v>
      </c>
      <c r="E60">
        <v>5985.03</v>
      </c>
      <c r="F60">
        <v>69.069999999999993</v>
      </c>
      <c r="G60">
        <v>1099.77</v>
      </c>
      <c r="H60">
        <v>2490.1</v>
      </c>
      <c r="I60">
        <v>43201.26</v>
      </c>
    </row>
    <row r="61" spans="1:9">
      <c r="A61" s="43"/>
      <c r="B61" s="30" t="s">
        <v>23</v>
      </c>
      <c r="C61">
        <v>0.03</v>
      </c>
      <c r="D61">
        <v>0.06</v>
      </c>
      <c r="E61">
        <v>0.04</v>
      </c>
      <c r="F61">
        <v>0.05</v>
      </c>
      <c r="G61">
        <v>0.05</v>
      </c>
      <c r="H61">
        <v>0.1</v>
      </c>
      <c r="I61">
        <v>0.27</v>
      </c>
    </row>
    <row r="62" spans="1:9">
      <c r="A62" s="41" t="s">
        <v>7</v>
      </c>
      <c r="B62" s="30" t="s">
        <v>14</v>
      </c>
      <c r="C62">
        <v>0.02</v>
      </c>
      <c r="D62">
        <v>0.09</v>
      </c>
      <c r="E62">
        <v>0.16</v>
      </c>
      <c r="F62">
        <v>0.22</v>
      </c>
      <c r="G62">
        <v>0.28999999999999998</v>
      </c>
      <c r="H62">
        <v>0.36</v>
      </c>
      <c r="I62">
        <v>0.42</v>
      </c>
    </row>
    <row r="63" spans="1:9">
      <c r="A63" s="42"/>
      <c r="B63" s="30" t="s">
        <v>15</v>
      </c>
      <c r="C63">
        <v>12009.06</v>
      </c>
      <c r="D63">
        <v>24036.080000000002</v>
      </c>
      <c r="E63">
        <v>36064.14</v>
      </c>
      <c r="F63">
        <v>48089.13</v>
      </c>
      <c r="G63">
        <v>108187.29</v>
      </c>
      <c r="H63">
        <v>120203.71</v>
      </c>
      <c r="I63">
        <v>144231.37</v>
      </c>
    </row>
    <row r="64" spans="1:9">
      <c r="A64" s="42"/>
      <c r="B64" s="30" t="s">
        <v>16</v>
      </c>
      <c r="C64">
        <v>12000</v>
      </c>
      <c r="D64">
        <v>24000</v>
      </c>
      <c r="E64">
        <v>36000</v>
      </c>
      <c r="F64">
        <v>48000</v>
      </c>
      <c r="G64">
        <v>108000</v>
      </c>
      <c r="H64">
        <v>120000</v>
      </c>
      <c r="I64">
        <v>144000</v>
      </c>
    </row>
    <row r="65" spans="1:9">
      <c r="A65" s="42"/>
      <c r="B65" s="30" t="s">
        <v>17</v>
      </c>
      <c r="C65">
        <v>9.06</v>
      </c>
      <c r="D65">
        <v>36.08</v>
      </c>
      <c r="E65">
        <v>64.14</v>
      </c>
      <c r="F65">
        <v>89.13</v>
      </c>
      <c r="G65">
        <v>187.29</v>
      </c>
      <c r="H65">
        <v>203.71</v>
      </c>
      <c r="I65">
        <v>231.37</v>
      </c>
    </row>
    <row r="66" spans="1:9">
      <c r="A66" s="42"/>
      <c r="B66" s="30" t="s">
        <v>18</v>
      </c>
      <c r="C66">
        <v>219.79</v>
      </c>
      <c r="D66">
        <v>875.84</v>
      </c>
      <c r="E66">
        <v>1556.86</v>
      </c>
      <c r="F66">
        <v>2163.39</v>
      </c>
      <c r="G66">
        <v>4545.93</v>
      </c>
      <c r="H66">
        <v>4944.46</v>
      </c>
      <c r="I66">
        <v>5615.82</v>
      </c>
    </row>
    <row r="67" spans="1:9">
      <c r="A67" s="42"/>
      <c r="B67" s="30" t="s">
        <v>19</v>
      </c>
      <c r="C67">
        <v>1</v>
      </c>
      <c r="D67">
        <v>2</v>
      </c>
      <c r="E67">
        <v>3</v>
      </c>
      <c r="F67">
        <v>4</v>
      </c>
      <c r="G67">
        <v>9</v>
      </c>
      <c r="H67">
        <v>10</v>
      </c>
      <c r="I67">
        <v>12</v>
      </c>
    </row>
    <row r="68" spans="1:9">
      <c r="A68" s="42"/>
      <c r="B68" s="30" t="s">
        <v>20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>
      <c r="A69" s="42"/>
      <c r="B69" s="30" t="s">
        <v>21</v>
      </c>
      <c r="C69">
        <v>0.4</v>
      </c>
      <c r="D69">
        <v>0.7</v>
      </c>
      <c r="E69">
        <v>0.8</v>
      </c>
      <c r="F69">
        <v>0.85</v>
      </c>
      <c r="G69">
        <v>0.89</v>
      </c>
      <c r="H69">
        <v>0.96</v>
      </c>
      <c r="I69">
        <v>0.92</v>
      </c>
    </row>
    <row r="70" spans="1:9">
      <c r="A70" s="42"/>
      <c r="B70" s="30" t="s">
        <v>22</v>
      </c>
      <c r="C70">
        <v>0</v>
      </c>
      <c r="D70">
        <v>0.03</v>
      </c>
      <c r="E70">
        <v>0.63</v>
      </c>
      <c r="F70">
        <v>4.3499999999999996</v>
      </c>
      <c r="G70">
        <v>0.92</v>
      </c>
      <c r="H70">
        <v>3.42</v>
      </c>
      <c r="I70">
        <v>95.63</v>
      </c>
    </row>
    <row r="71" spans="1:9">
      <c r="A71" s="43"/>
      <c r="B71" s="30" t="s">
        <v>23</v>
      </c>
      <c r="C71">
        <v>0</v>
      </c>
      <c r="D71">
        <v>0</v>
      </c>
      <c r="E71">
        <v>0</v>
      </c>
      <c r="F71">
        <v>0</v>
      </c>
      <c r="G71">
        <v>0.19</v>
      </c>
      <c r="H71">
        <v>0.14000000000000001</v>
      </c>
      <c r="I71">
        <v>0.17</v>
      </c>
    </row>
    <row r="72" spans="1:9">
      <c r="A72" s="40" t="s">
        <v>11</v>
      </c>
      <c r="B72" s="16" t="s">
        <v>14</v>
      </c>
      <c r="C72">
        <v>0.02</v>
      </c>
      <c r="D72">
        <v>0.09</v>
      </c>
      <c r="E72">
        <v>0.16</v>
      </c>
      <c r="F72">
        <v>0.22</v>
      </c>
      <c r="G72">
        <v>0.28999999999999998</v>
      </c>
      <c r="H72">
        <v>0.36</v>
      </c>
      <c r="I72">
        <v>0.42</v>
      </c>
    </row>
    <row r="73" spans="1:9">
      <c r="A73" s="40"/>
      <c r="B73" s="16" t="s">
        <v>15</v>
      </c>
      <c r="C73">
        <v>14013.58</v>
      </c>
      <c r="D73">
        <v>26039.25</v>
      </c>
      <c r="E73">
        <v>40070.160000000003</v>
      </c>
      <c r="F73">
        <v>64101.63</v>
      </c>
      <c r="G73">
        <v>128206.54</v>
      </c>
      <c r="H73">
        <v>144229.89000000001</v>
      </c>
      <c r="I73">
        <v>166289.23000000001</v>
      </c>
    </row>
    <row r="74" spans="1:9">
      <c r="A74" s="40"/>
      <c r="B74" s="16" t="s">
        <v>16</v>
      </c>
      <c r="C74">
        <v>14000</v>
      </c>
      <c r="D74">
        <v>26000</v>
      </c>
      <c r="E74">
        <v>40000</v>
      </c>
      <c r="F74">
        <v>64000</v>
      </c>
      <c r="G74">
        <v>128000</v>
      </c>
      <c r="H74">
        <v>144000</v>
      </c>
      <c r="I74">
        <v>166000</v>
      </c>
    </row>
    <row r="75" spans="1:9">
      <c r="A75" s="40"/>
      <c r="B75" s="16" t="s">
        <v>17</v>
      </c>
      <c r="C75">
        <v>13.58</v>
      </c>
      <c r="D75">
        <v>39.25</v>
      </c>
      <c r="E75">
        <v>70.16</v>
      </c>
      <c r="F75">
        <v>101.63</v>
      </c>
      <c r="G75">
        <v>206.54</v>
      </c>
      <c r="H75">
        <v>229.89</v>
      </c>
      <c r="I75">
        <v>289.23</v>
      </c>
    </row>
    <row r="76" spans="1:9">
      <c r="A76" s="40"/>
      <c r="B76" s="16" t="s">
        <v>18</v>
      </c>
      <c r="C76">
        <v>329.68</v>
      </c>
      <c r="D76">
        <v>952.64</v>
      </c>
      <c r="E76">
        <v>1702.94</v>
      </c>
      <c r="F76">
        <v>2466.75</v>
      </c>
      <c r="G76">
        <v>5013.16</v>
      </c>
      <c r="H76">
        <v>5579.84</v>
      </c>
      <c r="I76">
        <v>7020.05</v>
      </c>
    </row>
    <row r="77" spans="1:9">
      <c r="A77" s="40"/>
      <c r="B77" s="16" t="s">
        <v>19</v>
      </c>
      <c r="C77">
        <v>1</v>
      </c>
      <c r="D77">
        <v>2</v>
      </c>
      <c r="E77">
        <v>3</v>
      </c>
      <c r="F77">
        <v>5</v>
      </c>
      <c r="G77">
        <v>10</v>
      </c>
      <c r="H77">
        <v>11</v>
      </c>
      <c r="I77">
        <v>13</v>
      </c>
    </row>
    <row r="78" spans="1:9">
      <c r="A78" s="40"/>
      <c r="B78" s="16" t="s">
        <v>20</v>
      </c>
      <c r="C78">
        <v>1</v>
      </c>
      <c r="D78">
        <v>2</v>
      </c>
      <c r="E78">
        <v>2</v>
      </c>
      <c r="F78">
        <v>3</v>
      </c>
      <c r="G78">
        <v>3</v>
      </c>
      <c r="H78">
        <v>2</v>
      </c>
      <c r="I78">
        <v>3</v>
      </c>
    </row>
    <row r="79" spans="1:9">
      <c r="A79" s="40"/>
      <c r="B79" s="16" t="s">
        <v>21</v>
      </c>
      <c r="C79">
        <v>0.6</v>
      </c>
      <c r="D79">
        <v>0.8</v>
      </c>
      <c r="E79">
        <v>1</v>
      </c>
      <c r="F79">
        <v>0.84</v>
      </c>
      <c r="G79">
        <v>0.98</v>
      </c>
      <c r="H79">
        <v>1</v>
      </c>
      <c r="I79">
        <v>0.98</v>
      </c>
    </row>
    <row r="80" spans="1:9">
      <c r="A80" s="40"/>
      <c r="B80" s="16" t="s">
        <v>22</v>
      </c>
      <c r="C80">
        <v>0.01</v>
      </c>
      <c r="D80">
        <v>0.34</v>
      </c>
      <c r="E80">
        <v>3.48</v>
      </c>
      <c r="F80">
        <v>62.19</v>
      </c>
      <c r="G80">
        <v>451.31</v>
      </c>
      <c r="H80">
        <v>789.11</v>
      </c>
      <c r="I80">
        <v>2381.66</v>
      </c>
    </row>
    <row r="81" spans="1:9">
      <c r="A81" s="40"/>
      <c r="B81" s="16" t="s">
        <v>23</v>
      </c>
      <c r="C81">
        <v>0.14000000000000001</v>
      </c>
      <c r="D81">
        <v>0.1</v>
      </c>
      <c r="E81">
        <v>0.14000000000000001</v>
      </c>
      <c r="F81">
        <v>0.19</v>
      </c>
      <c r="G81">
        <v>0.2</v>
      </c>
      <c r="H81">
        <v>0.16</v>
      </c>
      <c r="I81">
        <v>0.15</v>
      </c>
    </row>
    <row r="82" spans="1:9">
      <c r="A82" s="41" t="s">
        <v>10</v>
      </c>
      <c r="B82" s="30" t="s">
        <v>14</v>
      </c>
      <c r="C82">
        <v>0.02</v>
      </c>
      <c r="D82">
        <v>0.09</v>
      </c>
      <c r="E82">
        <v>0.16</v>
      </c>
      <c r="F82">
        <v>0.22</v>
      </c>
      <c r="G82">
        <v>0.28999999999999998</v>
      </c>
      <c r="H82">
        <v>0.36</v>
      </c>
      <c r="I82">
        <v>0.42</v>
      </c>
    </row>
    <row r="83" spans="1:9">
      <c r="A83" s="42"/>
      <c r="B83" s="30" t="s">
        <v>15</v>
      </c>
      <c r="C83">
        <v>12022.64</v>
      </c>
      <c r="D83">
        <v>24047.53</v>
      </c>
      <c r="E83">
        <v>36064.9</v>
      </c>
      <c r="F83">
        <v>36070.51</v>
      </c>
      <c r="G83">
        <v>60101.82</v>
      </c>
      <c r="H83">
        <v>60138.25</v>
      </c>
      <c r="I83">
        <v>72140.09</v>
      </c>
    </row>
    <row r="84" spans="1:9">
      <c r="A84" s="42"/>
      <c r="B84" s="30" t="s">
        <v>16</v>
      </c>
      <c r="C84">
        <v>12000</v>
      </c>
      <c r="D84">
        <v>24000</v>
      </c>
      <c r="E84">
        <v>36000</v>
      </c>
      <c r="F84">
        <v>36000</v>
      </c>
      <c r="G84">
        <v>60000</v>
      </c>
      <c r="H84">
        <v>60000</v>
      </c>
      <c r="I84">
        <v>72000</v>
      </c>
    </row>
    <row r="85" spans="1:9">
      <c r="A85" s="42"/>
      <c r="B85" s="30" t="s">
        <v>17</v>
      </c>
      <c r="C85">
        <v>22.64</v>
      </c>
      <c r="D85">
        <v>47.53</v>
      </c>
      <c r="E85">
        <v>64.900000000000006</v>
      </c>
      <c r="F85">
        <v>70.510000000000005</v>
      </c>
      <c r="G85">
        <v>101.82</v>
      </c>
      <c r="H85">
        <v>138.25</v>
      </c>
      <c r="I85">
        <v>140.09</v>
      </c>
    </row>
    <row r="86" spans="1:9">
      <c r="A86" s="42"/>
      <c r="B86" s="30" t="s">
        <v>18</v>
      </c>
      <c r="C86">
        <v>549.47</v>
      </c>
      <c r="D86">
        <v>1153.73</v>
      </c>
      <c r="E86">
        <v>1575.3</v>
      </c>
      <c r="F86">
        <v>1711.41</v>
      </c>
      <c r="G86">
        <v>2471.41</v>
      </c>
      <c r="H86">
        <v>3355.64</v>
      </c>
      <c r="I86">
        <v>3400.31</v>
      </c>
    </row>
    <row r="87" spans="1:9">
      <c r="A87" s="42"/>
      <c r="B87" s="30" t="s">
        <v>19</v>
      </c>
      <c r="C87">
        <v>1</v>
      </c>
      <c r="D87">
        <v>2</v>
      </c>
      <c r="E87">
        <v>3</v>
      </c>
      <c r="F87">
        <v>3</v>
      </c>
      <c r="G87">
        <v>5</v>
      </c>
      <c r="H87">
        <v>5</v>
      </c>
      <c r="I87">
        <v>6</v>
      </c>
    </row>
    <row r="88" spans="1:9">
      <c r="A88" s="42"/>
      <c r="B88" s="30" t="s">
        <v>20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</row>
    <row r="89" spans="1:9">
      <c r="A89" s="42"/>
      <c r="B89" s="30" t="s">
        <v>21</v>
      </c>
      <c r="C89">
        <v>0.6</v>
      </c>
      <c r="D89">
        <v>1</v>
      </c>
      <c r="E89">
        <v>0.93</v>
      </c>
      <c r="F89">
        <v>1</v>
      </c>
      <c r="G89">
        <v>0.88</v>
      </c>
      <c r="H89">
        <v>1</v>
      </c>
      <c r="I89">
        <v>0.93</v>
      </c>
    </row>
    <row r="90" spans="1:9">
      <c r="A90" s="42"/>
      <c r="B90" s="30" t="s">
        <v>22</v>
      </c>
      <c r="C90">
        <v>0.03</v>
      </c>
      <c r="D90">
        <v>0.08</v>
      </c>
      <c r="E90">
        <v>0.68</v>
      </c>
      <c r="F90">
        <v>1.71</v>
      </c>
      <c r="G90">
        <v>25.53</v>
      </c>
      <c r="H90">
        <v>55.98</v>
      </c>
      <c r="I90">
        <v>1110.04</v>
      </c>
    </row>
    <row r="91" spans="1:9">
      <c r="A91" s="43"/>
      <c r="B91" s="30" t="s">
        <v>23</v>
      </c>
      <c r="C91">
        <v>0</v>
      </c>
      <c r="D91">
        <v>0</v>
      </c>
      <c r="E91">
        <v>0</v>
      </c>
      <c r="F91">
        <v>0</v>
      </c>
      <c r="G91">
        <v>0.2</v>
      </c>
      <c r="H91">
        <v>0</v>
      </c>
      <c r="I91">
        <v>0.17</v>
      </c>
    </row>
    <row r="92" spans="1:9">
      <c r="A92" s="40" t="s">
        <v>8</v>
      </c>
      <c r="B92" s="16" t="s">
        <v>14</v>
      </c>
      <c r="C92">
        <v>0.02</v>
      </c>
      <c r="D92">
        <v>0.09</v>
      </c>
      <c r="E92">
        <v>0.16</v>
      </c>
      <c r="F92">
        <v>0.22</v>
      </c>
      <c r="G92">
        <v>0.28999999999999998</v>
      </c>
      <c r="H92">
        <v>0.36</v>
      </c>
      <c r="I92">
        <v>0.42</v>
      </c>
    </row>
    <row r="93" spans="1:9">
      <c r="A93" s="40"/>
      <c r="B93" s="16" t="s">
        <v>15</v>
      </c>
      <c r="C93">
        <v>12004.53</v>
      </c>
      <c r="D93">
        <v>12026.79</v>
      </c>
      <c r="E93">
        <v>24037.11</v>
      </c>
      <c r="F93">
        <v>24056.09</v>
      </c>
      <c r="G93">
        <v>60091.69</v>
      </c>
      <c r="H93">
        <v>72137.91</v>
      </c>
      <c r="I93">
        <v>72124.600000000006</v>
      </c>
    </row>
    <row r="94" spans="1:9">
      <c r="A94" s="40"/>
      <c r="B94" s="16" t="s">
        <v>16</v>
      </c>
      <c r="C94">
        <v>12000</v>
      </c>
      <c r="D94">
        <v>12000</v>
      </c>
      <c r="E94">
        <v>24000</v>
      </c>
      <c r="F94">
        <v>24000</v>
      </c>
      <c r="G94">
        <v>60000</v>
      </c>
      <c r="H94">
        <v>72000</v>
      </c>
      <c r="I94">
        <v>72000</v>
      </c>
    </row>
    <row r="95" spans="1:9">
      <c r="A95" s="40"/>
      <c r="B95" s="16" t="s">
        <v>17</v>
      </c>
      <c r="C95">
        <v>4.53</v>
      </c>
      <c r="D95">
        <v>26.79</v>
      </c>
      <c r="E95">
        <v>37.11</v>
      </c>
      <c r="F95">
        <v>56.09</v>
      </c>
      <c r="G95">
        <v>91.69</v>
      </c>
      <c r="H95">
        <v>137.91</v>
      </c>
      <c r="I95">
        <v>124.6</v>
      </c>
    </row>
    <row r="96" spans="1:9">
      <c r="A96" s="40"/>
      <c r="B96" s="16" t="s">
        <v>18</v>
      </c>
      <c r="C96">
        <v>109.89</v>
      </c>
      <c r="D96">
        <v>650.27</v>
      </c>
      <c r="E96">
        <v>900.77</v>
      </c>
      <c r="F96">
        <v>1361.5</v>
      </c>
      <c r="G96">
        <v>2225.39</v>
      </c>
      <c r="H96">
        <v>3347.26</v>
      </c>
      <c r="I96">
        <v>3024.31</v>
      </c>
    </row>
    <row r="97" spans="1:9">
      <c r="A97" s="40"/>
      <c r="B97" s="16" t="s">
        <v>19</v>
      </c>
      <c r="C97">
        <v>1</v>
      </c>
      <c r="D97">
        <v>1</v>
      </c>
      <c r="E97">
        <v>2</v>
      </c>
      <c r="F97">
        <v>2</v>
      </c>
      <c r="G97">
        <v>5</v>
      </c>
      <c r="H97">
        <v>6</v>
      </c>
      <c r="I97">
        <v>6</v>
      </c>
    </row>
    <row r="98" spans="1:9">
      <c r="A98" s="40"/>
      <c r="B98" s="16" t="s">
        <v>20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9">
      <c r="A99" s="40"/>
      <c r="B99" s="16" t="s">
        <v>21</v>
      </c>
      <c r="C99">
        <v>0.2</v>
      </c>
      <c r="D99">
        <v>1</v>
      </c>
      <c r="E99">
        <v>0.7</v>
      </c>
      <c r="F99">
        <v>1</v>
      </c>
      <c r="G99">
        <v>0.84</v>
      </c>
      <c r="H99">
        <v>0.93</v>
      </c>
      <c r="I99">
        <v>0.97</v>
      </c>
    </row>
    <row r="100" spans="1:9">
      <c r="A100" s="40"/>
      <c r="B100" s="16" t="s">
        <v>22</v>
      </c>
      <c r="C100">
        <v>0.03</v>
      </c>
      <c r="D100">
        <v>0.09</v>
      </c>
      <c r="E100">
        <v>6.07</v>
      </c>
      <c r="F100">
        <v>11.43</v>
      </c>
      <c r="G100">
        <v>34.67</v>
      </c>
      <c r="H100">
        <v>18.18</v>
      </c>
      <c r="I100">
        <v>224.58</v>
      </c>
    </row>
    <row r="101" spans="1:9">
      <c r="A101" s="40"/>
      <c r="B101" s="16" t="s">
        <v>23</v>
      </c>
      <c r="C101">
        <v>0</v>
      </c>
      <c r="D101">
        <v>0</v>
      </c>
      <c r="E101">
        <v>0</v>
      </c>
      <c r="F101">
        <v>0</v>
      </c>
      <c r="G101">
        <v>0.2</v>
      </c>
      <c r="H101">
        <v>0.17</v>
      </c>
      <c r="I101">
        <v>0.17</v>
      </c>
    </row>
    <row r="102" spans="1:9">
      <c r="A102" s="40" t="s">
        <v>3</v>
      </c>
      <c r="B102" s="16" t="s">
        <v>14</v>
      </c>
      <c r="C102">
        <v>0.02</v>
      </c>
      <c r="D102">
        <v>0.09</v>
      </c>
      <c r="E102">
        <v>0.16</v>
      </c>
      <c r="F102">
        <v>0.22</v>
      </c>
      <c r="G102">
        <v>0.28999999999999998</v>
      </c>
      <c r="H102">
        <v>0.36</v>
      </c>
      <c r="I102">
        <v>0.42</v>
      </c>
    </row>
    <row r="103" spans="1:9">
      <c r="A103" s="40"/>
      <c r="B103" s="16" t="s">
        <v>15</v>
      </c>
      <c r="C103">
        <v>38067.910000000003</v>
      </c>
      <c r="D103">
        <v>264527.40000000002</v>
      </c>
      <c r="E103">
        <v>661221.09</v>
      </c>
      <c r="F103">
        <v>925584.12</v>
      </c>
      <c r="G103">
        <v>1995537.46</v>
      </c>
      <c r="H103">
        <v>3147895.34</v>
      </c>
      <c r="I103">
        <v>2536418.69</v>
      </c>
    </row>
    <row r="104" spans="1:9">
      <c r="A104" s="40"/>
      <c r="B104" s="16" t="s">
        <v>16</v>
      </c>
      <c r="C104">
        <v>38000</v>
      </c>
      <c r="D104">
        <v>264000</v>
      </c>
      <c r="E104">
        <v>660000</v>
      </c>
      <c r="F104">
        <v>924000</v>
      </c>
      <c r="G104">
        <v>1992000</v>
      </c>
      <c r="H104">
        <v>3144000</v>
      </c>
      <c r="I104">
        <v>2532000</v>
      </c>
    </row>
    <row r="105" spans="1:9">
      <c r="A105" s="40"/>
      <c r="B105" s="16" t="s">
        <v>17</v>
      </c>
      <c r="C105">
        <v>67.91</v>
      </c>
      <c r="D105">
        <v>527.4</v>
      </c>
      <c r="E105">
        <v>1221.0899999999999</v>
      </c>
      <c r="F105">
        <v>1584.12</v>
      </c>
      <c r="G105">
        <v>3537.46</v>
      </c>
      <c r="H105">
        <v>3895.34</v>
      </c>
      <c r="I105">
        <v>4418.6899999999996</v>
      </c>
    </row>
    <row r="106" spans="1:9">
      <c r="A106" s="40"/>
      <c r="B106" s="16" t="s">
        <v>18</v>
      </c>
      <c r="C106">
        <v>1648.4</v>
      </c>
      <c r="D106">
        <v>12800.89</v>
      </c>
      <c r="E106">
        <v>29638.04</v>
      </c>
      <c r="F106">
        <v>38449.53</v>
      </c>
      <c r="G106">
        <v>85860.76</v>
      </c>
      <c r="H106">
        <v>94547.17</v>
      </c>
      <c r="I106">
        <v>107249.69</v>
      </c>
    </row>
    <row r="107" spans="1:9">
      <c r="A107" s="40"/>
      <c r="B107" s="16" t="s">
        <v>19</v>
      </c>
      <c r="C107">
        <v>3</v>
      </c>
      <c r="D107">
        <v>22</v>
      </c>
      <c r="E107">
        <v>55</v>
      </c>
      <c r="F107">
        <v>77</v>
      </c>
      <c r="G107">
        <v>166</v>
      </c>
      <c r="H107">
        <v>262</v>
      </c>
      <c r="I107">
        <v>211</v>
      </c>
    </row>
    <row r="108" spans="1:9">
      <c r="A108" s="40"/>
      <c r="B108" s="16" t="s">
        <v>20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</row>
    <row r="109" spans="1:9">
      <c r="A109" s="40"/>
      <c r="B109" s="16" t="s">
        <v>21</v>
      </c>
      <c r="C109">
        <v>1</v>
      </c>
      <c r="D109">
        <v>0.94</v>
      </c>
      <c r="E109">
        <v>0.98</v>
      </c>
      <c r="F109">
        <v>0.94</v>
      </c>
      <c r="G109">
        <v>0.98</v>
      </c>
      <c r="H109">
        <v>0.7</v>
      </c>
      <c r="I109">
        <v>0.98</v>
      </c>
    </row>
    <row r="110" spans="1:9">
      <c r="A110" s="40"/>
      <c r="B110" s="16" t="s">
        <v>22</v>
      </c>
      <c r="C110">
        <v>0.09</v>
      </c>
      <c r="D110">
        <v>7.84</v>
      </c>
      <c r="E110">
        <v>628.88</v>
      </c>
      <c r="F110">
        <v>893.04</v>
      </c>
      <c r="G110">
        <v>5109.6899999999996</v>
      </c>
      <c r="H110">
        <v>43408.23</v>
      </c>
      <c r="I110">
        <v>17141.95</v>
      </c>
    </row>
    <row r="111" spans="1:9">
      <c r="A111" s="40"/>
      <c r="B111" s="16" t="s">
        <v>23</v>
      </c>
      <c r="C111">
        <v>0</v>
      </c>
      <c r="D111">
        <v>0.09</v>
      </c>
      <c r="E111">
        <v>0.04</v>
      </c>
      <c r="F111">
        <v>0.08</v>
      </c>
      <c r="G111">
        <v>0.03</v>
      </c>
      <c r="H111">
        <v>0.31</v>
      </c>
      <c r="I111">
        <v>0.04</v>
      </c>
    </row>
    <row r="112" spans="1:9">
      <c r="A112" s="40" t="s">
        <v>2</v>
      </c>
      <c r="B112" s="16" t="s">
        <v>14</v>
      </c>
      <c r="C112">
        <v>0.02</v>
      </c>
      <c r="D112">
        <v>0.09</v>
      </c>
      <c r="E112">
        <v>0.16</v>
      </c>
      <c r="F112">
        <v>0.22</v>
      </c>
      <c r="G112">
        <v>0.28999999999999998</v>
      </c>
      <c r="H112">
        <v>0.36</v>
      </c>
      <c r="I112">
        <v>0.42</v>
      </c>
    </row>
    <row r="113" spans="1:9">
      <c r="A113" s="40"/>
      <c r="B113" s="16" t="s">
        <v>15</v>
      </c>
      <c r="C113">
        <v>40067.910000000003</v>
      </c>
      <c r="D113">
        <v>246503.4</v>
      </c>
      <c r="E113">
        <v>643175.59</v>
      </c>
      <c r="F113">
        <v>903516.36</v>
      </c>
      <c r="G113">
        <v>1957284.54</v>
      </c>
      <c r="H113">
        <v>2281918.13</v>
      </c>
      <c r="I113">
        <v>2598389.83</v>
      </c>
    </row>
    <row r="114" spans="1:9">
      <c r="A114" s="40"/>
      <c r="B114" s="16" t="s">
        <v>16</v>
      </c>
      <c r="C114">
        <v>40000</v>
      </c>
      <c r="D114">
        <v>246000</v>
      </c>
      <c r="E114">
        <v>642000</v>
      </c>
      <c r="F114">
        <v>902000</v>
      </c>
      <c r="G114">
        <v>1954000</v>
      </c>
      <c r="H114">
        <v>2278000</v>
      </c>
      <c r="I114">
        <v>2594000</v>
      </c>
    </row>
    <row r="115" spans="1:9">
      <c r="A115" s="40"/>
      <c r="B115" s="16" t="s">
        <v>17</v>
      </c>
      <c r="C115">
        <v>67.91</v>
      </c>
      <c r="D115">
        <v>503.4</v>
      </c>
      <c r="E115">
        <v>1175.5899999999999</v>
      </c>
      <c r="F115">
        <v>1516.36</v>
      </c>
      <c r="G115">
        <v>3284.54</v>
      </c>
      <c r="H115">
        <v>3918.13</v>
      </c>
      <c r="I115">
        <v>4389.83</v>
      </c>
    </row>
    <row r="116" spans="1:9">
      <c r="A116" s="40"/>
      <c r="B116" s="16" t="s">
        <v>18</v>
      </c>
      <c r="C116">
        <v>1648.4</v>
      </c>
      <c r="D116">
        <v>12218.34</v>
      </c>
      <c r="E116">
        <v>28533.81</v>
      </c>
      <c r="F116">
        <v>36804.9</v>
      </c>
      <c r="G116">
        <v>79721.75</v>
      </c>
      <c r="H116">
        <v>95100.14</v>
      </c>
      <c r="I116">
        <v>106549.23</v>
      </c>
    </row>
    <row r="117" spans="1:9">
      <c r="A117" s="40"/>
      <c r="B117" s="16" t="s">
        <v>19</v>
      </c>
      <c r="C117">
        <v>3</v>
      </c>
      <c r="D117">
        <v>20</v>
      </c>
      <c r="E117">
        <v>53</v>
      </c>
      <c r="F117">
        <v>73</v>
      </c>
      <c r="G117">
        <v>160</v>
      </c>
      <c r="H117">
        <v>188</v>
      </c>
      <c r="I117">
        <v>214</v>
      </c>
    </row>
    <row r="118" spans="1:9">
      <c r="A118" s="40"/>
      <c r="B118" s="16" t="s">
        <v>20</v>
      </c>
      <c r="C118">
        <v>3</v>
      </c>
      <c r="D118">
        <v>3</v>
      </c>
      <c r="E118">
        <v>5</v>
      </c>
      <c r="F118">
        <v>3</v>
      </c>
      <c r="G118">
        <v>4</v>
      </c>
      <c r="H118">
        <v>3</v>
      </c>
      <c r="I118">
        <v>3</v>
      </c>
    </row>
    <row r="119" spans="1:9">
      <c r="A119" s="40"/>
      <c r="B119" s="16" t="s">
        <v>21</v>
      </c>
      <c r="C119">
        <v>1</v>
      </c>
      <c r="D119">
        <v>0.98</v>
      </c>
      <c r="E119">
        <v>1</v>
      </c>
      <c r="F119">
        <v>0.96</v>
      </c>
      <c r="G119">
        <v>0.98</v>
      </c>
      <c r="H119">
        <v>0.98</v>
      </c>
      <c r="I119">
        <v>0.96</v>
      </c>
    </row>
    <row r="120" spans="1:9">
      <c r="A120" s="40"/>
      <c r="B120" s="16" t="s">
        <v>22</v>
      </c>
      <c r="C120">
        <v>0.15</v>
      </c>
      <c r="D120">
        <v>46.57</v>
      </c>
      <c r="E120">
        <v>1369.7</v>
      </c>
      <c r="F120">
        <v>578.28</v>
      </c>
      <c r="G120">
        <v>6058.42</v>
      </c>
      <c r="H120">
        <v>16085.89</v>
      </c>
      <c r="I120">
        <v>19161.29</v>
      </c>
    </row>
    <row r="121" spans="1:9">
      <c r="A121" s="40"/>
      <c r="B121" s="16" t="s">
        <v>23</v>
      </c>
      <c r="C121">
        <v>0.04</v>
      </c>
      <c r="D121">
        <v>0.06</v>
      </c>
      <c r="E121">
        <v>0.05</v>
      </c>
      <c r="F121">
        <v>0.09</v>
      </c>
      <c r="G121">
        <v>0.05</v>
      </c>
      <c r="H121">
        <v>0.08</v>
      </c>
      <c r="I121">
        <v>0.1</v>
      </c>
    </row>
    <row r="122" spans="1:9">
      <c r="A122" s="40" t="s">
        <v>4</v>
      </c>
      <c r="B122" s="16" t="s">
        <v>14</v>
      </c>
      <c r="C122">
        <v>0.02</v>
      </c>
      <c r="D122">
        <v>0.09</v>
      </c>
      <c r="E122">
        <v>0.16</v>
      </c>
      <c r="F122">
        <v>0.22</v>
      </c>
      <c r="G122">
        <v>0.28999999999999998</v>
      </c>
      <c r="H122">
        <v>0.36</v>
      </c>
      <c r="I122">
        <v>0.42</v>
      </c>
    </row>
    <row r="123" spans="1:9">
      <c r="A123" s="40"/>
      <c r="B123" s="16" t="s">
        <v>15</v>
      </c>
      <c r="C123">
        <v>14022.64</v>
      </c>
      <c r="D123">
        <v>28047.53</v>
      </c>
      <c r="E123">
        <v>42074.04</v>
      </c>
      <c r="F123">
        <v>64113.33</v>
      </c>
      <c r="G123">
        <v>118188.54</v>
      </c>
      <c r="H123">
        <v>142227.12</v>
      </c>
      <c r="I123">
        <v>166273.62</v>
      </c>
    </row>
    <row r="124" spans="1:9">
      <c r="A124" s="40"/>
      <c r="B124" s="16" t="s">
        <v>16</v>
      </c>
      <c r="C124">
        <v>14000</v>
      </c>
      <c r="D124">
        <v>28000</v>
      </c>
      <c r="E124">
        <v>42000</v>
      </c>
      <c r="F124">
        <v>64000</v>
      </c>
      <c r="G124">
        <v>118000</v>
      </c>
      <c r="H124">
        <v>142000</v>
      </c>
      <c r="I124">
        <v>166000</v>
      </c>
    </row>
    <row r="125" spans="1:9">
      <c r="A125" s="40"/>
      <c r="B125" s="16" t="s">
        <v>17</v>
      </c>
      <c r="C125">
        <v>22.64</v>
      </c>
      <c r="D125">
        <v>47.53</v>
      </c>
      <c r="E125">
        <v>74.040000000000006</v>
      </c>
      <c r="F125">
        <v>113.33</v>
      </c>
      <c r="G125">
        <v>188.54</v>
      </c>
      <c r="H125">
        <v>227.12</v>
      </c>
      <c r="I125">
        <v>273.62</v>
      </c>
    </row>
    <row r="126" spans="1:9">
      <c r="A126" s="40"/>
      <c r="B126" s="16" t="s">
        <v>18</v>
      </c>
      <c r="C126">
        <v>549.47</v>
      </c>
      <c r="D126">
        <v>1153.73</v>
      </c>
      <c r="E126">
        <v>1797.02</v>
      </c>
      <c r="F126">
        <v>2750.81</v>
      </c>
      <c r="G126">
        <v>4576.13</v>
      </c>
      <c r="H126">
        <v>5512.61</v>
      </c>
      <c r="I126">
        <v>6641.3</v>
      </c>
    </row>
    <row r="127" spans="1:9">
      <c r="A127" s="40"/>
      <c r="B127" s="16" t="s">
        <v>19</v>
      </c>
      <c r="C127">
        <v>1</v>
      </c>
      <c r="D127">
        <v>2</v>
      </c>
      <c r="E127">
        <v>3</v>
      </c>
      <c r="F127">
        <v>5</v>
      </c>
      <c r="G127">
        <v>9</v>
      </c>
      <c r="H127">
        <v>11</v>
      </c>
      <c r="I127">
        <v>13</v>
      </c>
    </row>
    <row r="128" spans="1:9">
      <c r="A128" s="40"/>
      <c r="B128" s="16" t="s">
        <v>20</v>
      </c>
      <c r="C128">
        <v>1</v>
      </c>
      <c r="D128">
        <v>1</v>
      </c>
      <c r="E128">
        <v>1</v>
      </c>
      <c r="F128">
        <v>3</v>
      </c>
      <c r="G128">
        <v>2</v>
      </c>
      <c r="H128">
        <v>3</v>
      </c>
      <c r="I128">
        <v>3</v>
      </c>
    </row>
    <row r="129" spans="1:9">
      <c r="A129" s="40"/>
      <c r="B129" s="16" t="s">
        <v>21</v>
      </c>
      <c r="C129">
        <v>1</v>
      </c>
      <c r="D129">
        <v>1</v>
      </c>
      <c r="E129">
        <v>1</v>
      </c>
      <c r="F129">
        <v>0.96</v>
      </c>
      <c r="G129">
        <v>0.98</v>
      </c>
      <c r="H129">
        <v>0.98</v>
      </c>
      <c r="I129">
        <v>0.98</v>
      </c>
    </row>
    <row r="130" spans="1:9">
      <c r="A130" s="40"/>
      <c r="B130" s="16" t="s">
        <v>22</v>
      </c>
      <c r="C130">
        <v>0.01</v>
      </c>
      <c r="D130">
        <v>0.26</v>
      </c>
      <c r="E130">
        <v>10.59</v>
      </c>
      <c r="F130">
        <v>92.82</v>
      </c>
      <c r="G130">
        <v>255.21</v>
      </c>
      <c r="H130">
        <v>811.32</v>
      </c>
      <c r="I130">
        <v>3415.69</v>
      </c>
    </row>
    <row r="131" spans="1:9">
      <c r="A131" s="40"/>
      <c r="B131" s="16" t="s">
        <v>23</v>
      </c>
      <c r="C131">
        <v>0.14000000000000001</v>
      </c>
      <c r="D131">
        <v>0.1</v>
      </c>
      <c r="E131">
        <v>0.06</v>
      </c>
      <c r="F131">
        <v>0.19</v>
      </c>
      <c r="G131">
        <v>0.17</v>
      </c>
      <c r="H131">
        <v>0.19</v>
      </c>
      <c r="I131">
        <v>0.2</v>
      </c>
    </row>
    <row r="132" spans="1:9">
      <c r="A132" s="40" t="s">
        <v>13</v>
      </c>
      <c r="B132" s="16" t="s">
        <v>14</v>
      </c>
      <c r="C132">
        <v>0.02</v>
      </c>
      <c r="D132">
        <v>0.09</v>
      </c>
      <c r="E132">
        <v>0.16</v>
      </c>
      <c r="F132">
        <v>0.22</v>
      </c>
      <c r="G132">
        <v>0.28999999999999998</v>
      </c>
      <c r="H132">
        <v>0.36</v>
      </c>
      <c r="I132">
        <v>0.42</v>
      </c>
    </row>
    <row r="133" spans="1:9">
      <c r="A133" s="40"/>
      <c r="B133" s="16" t="s">
        <v>15</v>
      </c>
      <c r="C133">
        <v>16018.11</v>
      </c>
      <c r="D133">
        <v>42069.16</v>
      </c>
      <c r="E133">
        <v>58092.01</v>
      </c>
      <c r="F133">
        <v>82128.87</v>
      </c>
      <c r="G133">
        <v>148234.47</v>
      </c>
      <c r="H133">
        <v>164259.76999999999</v>
      </c>
      <c r="I133">
        <v>188314.8</v>
      </c>
    </row>
    <row r="134" spans="1:9">
      <c r="A134" s="40"/>
      <c r="B134" s="16" t="s">
        <v>16</v>
      </c>
      <c r="C134">
        <v>16000</v>
      </c>
      <c r="D134">
        <v>42000</v>
      </c>
      <c r="E134">
        <v>58000</v>
      </c>
      <c r="F134">
        <v>82000</v>
      </c>
      <c r="G134">
        <v>148000</v>
      </c>
      <c r="H134">
        <v>164000</v>
      </c>
      <c r="I134">
        <v>188000</v>
      </c>
    </row>
    <row r="135" spans="1:9">
      <c r="A135" s="40"/>
      <c r="B135" s="16" t="s">
        <v>17</v>
      </c>
      <c r="C135">
        <v>18.11</v>
      </c>
      <c r="D135">
        <v>69.16</v>
      </c>
      <c r="E135">
        <v>92.01</v>
      </c>
      <c r="F135">
        <v>128.87</v>
      </c>
      <c r="G135">
        <v>234.47</v>
      </c>
      <c r="H135">
        <v>259.77</v>
      </c>
      <c r="I135">
        <v>314.8</v>
      </c>
    </row>
    <row r="136" spans="1:9">
      <c r="A136" s="40"/>
      <c r="B136" s="16" t="s">
        <v>18</v>
      </c>
      <c r="C136">
        <v>439.57</v>
      </c>
      <c r="D136">
        <v>1678.67</v>
      </c>
      <c r="E136">
        <v>2233.27</v>
      </c>
      <c r="F136">
        <v>3127.84</v>
      </c>
      <c r="G136">
        <v>5690.9</v>
      </c>
      <c r="H136">
        <v>6305.01</v>
      </c>
      <c r="I136">
        <v>7640.76</v>
      </c>
    </row>
    <row r="137" spans="1:9">
      <c r="A137" s="40"/>
      <c r="B137" s="16" t="s">
        <v>19</v>
      </c>
      <c r="C137">
        <v>1</v>
      </c>
      <c r="D137">
        <v>3</v>
      </c>
      <c r="E137">
        <v>4</v>
      </c>
      <c r="F137">
        <v>6</v>
      </c>
      <c r="G137">
        <v>11</v>
      </c>
      <c r="H137">
        <v>12</v>
      </c>
      <c r="I137">
        <v>14</v>
      </c>
    </row>
    <row r="138" spans="1:9">
      <c r="A138" s="40"/>
      <c r="B138" s="16" t="s">
        <v>20</v>
      </c>
      <c r="C138">
        <v>1</v>
      </c>
      <c r="D138">
        <v>3</v>
      </c>
      <c r="E138">
        <v>3</v>
      </c>
      <c r="F138">
        <v>3</v>
      </c>
      <c r="G138">
        <v>5</v>
      </c>
      <c r="H138">
        <v>4</v>
      </c>
      <c r="I138">
        <v>4</v>
      </c>
    </row>
    <row r="139" spans="1:9">
      <c r="A139" s="40"/>
      <c r="B139" s="16" t="s">
        <v>21</v>
      </c>
      <c r="C139">
        <v>0.8</v>
      </c>
      <c r="D139">
        <v>0.87</v>
      </c>
      <c r="E139">
        <v>1</v>
      </c>
      <c r="F139">
        <v>0.9</v>
      </c>
      <c r="G139">
        <v>0.96</v>
      </c>
      <c r="H139">
        <v>0.98</v>
      </c>
      <c r="I139">
        <v>1</v>
      </c>
    </row>
    <row r="140" spans="1:9">
      <c r="A140" s="40"/>
      <c r="B140" s="16" t="s">
        <v>22</v>
      </c>
      <c r="C140">
        <v>0.01</v>
      </c>
      <c r="D140">
        <v>1.1399999999999999</v>
      </c>
      <c r="E140">
        <v>84.11</v>
      </c>
      <c r="F140">
        <v>358.06</v>
      </c>
      <c r="G140">
        <v>14933.54</v>
      </c>
      <c r="H140">
        <v>12372.06</v>
      </c>
      <c r="I140">
        <v>38408.379999999997</v>
      </c>
    </row>
    <row r="141" spans="1:9">
      <c r="A141" s="40"/>
      <c r="B141" s="16" t="s">
        <v>23</v>
      </c>
      <c r="C141">
        <v>0</v>
      </c>
      <c r="D141">
        <v>0.14000000000000001</v>
      </c>
      <c r="E141">
        <v>0.2</v>
      </c>
      <c r="F141">
        <v>0.2</v>
      </c>
      <c r="G141">
        <v>0.2</v>
      </c>
      <c r="H141">
        <v>0.18</v>
      </c>
      <c r="I141">
        <v>0.19</v>
      </c>
    </row>
    <row r="142" spans="1:9">
      <c r="A142" s="40" t="s">
        <v>93</v>
      </c>
      <c r="B142" s="30" t="s">
        <v>14</v>
      </c>
      <c r="C142">
        <v>0.02</v>
      </c>
      <c r="D142">
        <v>0.09</v>
      </c>
      <c r="E142">
        <v>0.16</v>
      </c>
      <c r="F142">
        <v>0</v>
      </c>
      <c r="G142">
        <v>0</v>
      </c>
      <c r="H142">
        <v>0.36</v>
      </c>
      <c r="I142">
        <v>0.42</v>
      </c>
    </row>
    <row r="143" spans="1:9">
      <c r="A143" s="40"/>
      <c r="B143" s="30" t="s">
        <v>15</v>
      </c>
      <c r="C143">
        <v>50076.97</v>
      </c>
      <c r="D143">
        <v>266540.49</v>
      </c>
      <c r="E143">
        <v>691220.27</v>
      </c>
      <c r="F143">
        <v>0</v>
      </c>
      <c r="G143">
        <v>0</v>
      </c>
      <c r="H143">
        <v>2334079.33</v>
      </c>
      <c r="I143">
        <v>2608553.83</v>
      </c>
    </row>
    <row r="144" spans="1:9">
      <c r="A144" s="40"/>
      <c r="B144" s="30" t="s">
        <v>16</v>
      </c>
      <c r="C144">
        <v>50000</v>
      </c>
      <c r="D144">
        <v>266000</v>
      </c>
      <c r="E144">
        <v>690000</v>
      </c>
      <c r="F144">
        <v>0</v>
      </c>
      <c r="G144">
        <v>0</v>
      </c>
      <c r="H144">
        <v>2330000</v>
      </c>
      <c r="I144">
        <v>2604000</v>
      </c>
    </row>
    <row r="145" spans="1:9">
      <c r="A145" s="40"/>
      <c r="B145" s="30" t="s">
        <v>17</v>
      </c>
      <c r="C145">
        <v>76.97</v>
      </c>
      <c r="D145">
        <v>540.49</v>
      </c>
      <c r="E145">
        <v>1220.27</v>
      </c>
      <c r="F145">
        <v>0</v>
      </c>
      <c r="G145">
        <v>0</v>
      </c>
      <c r="H145">
        <v>4079.33</v>
      </c>
      <c r="I145">
        <v>4553.83</v>
      </c>
    </row>
    <row r="146" spans="1:9">
      <c r="A146" s="40"/>
      <c r="B146" s="30" t="s">
        <v>18</v>
      </c>
      <c r="C146">
        <v>1868.19</v>
      </c>
      <c r="D146">
        <v>13118.69</v>
      </c>
      <c r="E146">
        <v>29618.25</v>
      </c>
      <c r="F146">
        <v>0</v>
      </c>
      <c r="G146">
        <v>0</v>
      </c>
      <c r="H146">
        <v>99012.74</v>
      </c>
      <c r="I146">
        <v>110529.76</v>
      </c>
    </row>
    <row r="147" spans="1:9">
      <c r="A147" s="40"/>
      <c r="B147" s="30" t="s">
        <v>19</v>
      </c>
      <c r="C147">
        <v>4</v>
      </c>
      <c r="D147">
        <v>22</v>
      </c>
      <c r="E147">
        <v>57</v>
      </c>
      <c r="F147">
        <v>0</v>
      </c>
      <c r="G147">
        <v>0</v>
      </c>
      <c r="H147">
        <v>193</v>
      </c>
      <c r="I147">
        <v>217</v>
      </c>
    </row>
    <row r="148" spans="1:9">
      <c r="A148" s="40"/>
      <c r="B148" s="30" t="s">
        <v>20</v>
      </c>
      <c r="C148">
        <v>2</v>
      </c>
      <c r="D148">
        <v>3</v>
      </c>
      <c r="E148">
        <v>3</v>
      </c>
      <c r="F148">
        <v>0</v>
      </c>
      <c r="G148">
        <v>0</v>
      </c>
      <c r="H148">
        <v>3</v>
      </c>
      <c r="I148">
        <v>3</v>
      </c>
    </row>
    <row r="149" spans="1:9">
      <c r="A149" s="40"/>
      <c r="B149" s="30" t="s">
        <v>21</v>
      </c>
      <c r="C149">
        <v>0.85</v>
      </c>
      <c r="D149">
        <v>0.95</v>
      </c>
      <c r="E149">
        <v>0.96</v>
      </c>
      <c r="F149">
        <v>0</v>
      </c>
      <c r="G149">
        <v>0</v>
      </c>
      <c r="H149">
        <v>0.98</v>
      </c>
      <c r="I149">
        <v>0.98</v>
      </c>
    </row>
    <row r="150" spans="1:9">
      <c r="A150" s="40"/>
      <c r="B150" s="30" t="s">
        <v>22</v>
      </c>
      <c r="C150">
        <v>7.0000000000000007E-2</v>
      </c>
      <c r="D150">
        <v>18.8</v>
      </c>
      <c r="E150">
        <v>277.47000000000003</v>
      </c>
      <c r="F150">
        <v>0</v>
      </c>
      <c r="G150">
        <v>0</v>
      </c>
      <c r="H150">
        <v>19914.54</v>
      </c>
      <c r="I150">
        <v>38491.120000000003</v>
      </c>
    </row>
    <row r="151" spans="1:9">
      <c r="A151" s="40"/>
      <c r="B151" s="30" t="s">
        <v>23</v>
      </c>
      <c r="C151">
        <v>0.2</v>
      </c>
      <c r="D151">
        <v>0.1</v>
      </c>
      <c r="E151">
        <v>0.08</v>
      </c>
      <c r="F151">
        <v>0</v>
      </c>
      <c r="G151">
        <v>0</v>
      </c>
      <c r="H151">
        <v>0.06</v>
      </c>
      <c r="I151">
        <v>0.06</v>
      </c>
    </row>
  </sheetData>
  <mergeCells count="15">
    <mergeCell ref="A142:A151"/>
    <mergeCell ref="A2:A11"/>
    <mergeCell ref="A12:A21"/>
    <mergeCell ref="A22:A31"/>
    <mergeCell ref="A32:A41"/>
    <mergeCell ref="A42:A51"/>
    <mergeCell ref="A132:A141"/>
    <mergeCell ref="A102:A111"/>
    <mergeCell ref="A112:A121"/>
    <mergeCell ref="A122:A131"/>
    <mergeCell ref="A52:A61"/>
    <mergeCell ref="A62:A71"/>
    <mergeCell ref="A72:A81"/>
    <mergeCell ref="A82:A91"/>
    <mergeCell ref="A92:A10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55FB-0F86-DA41-A02D-A57DAE07136C}">
  <sheetPr>
    <tabColor theme="6" tint="0.59999389629810485"/>
  </sheetPr>
  <dimension ref="A1:J46"/>
  <sheetViews>
    <sheetView zoomScale="75" workbookViewId="0">
      <selection activeCell="C38" sqref="C38:I38"/>
    </sheetView>
  </sheetViews>
  <sheetFormatPr baseColWidth="10" defaultRowHeight="15"/>
  <cols>
    <col min="2" max="2" width="17.83203125" customWidth="1"/>
  </cols>
  <sheetData>
    <row r="1" spans="1:10">
      <c r="A1" s="15" t="s">
        <v>8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8</v>
      </c>
      <c r="B2" s="14" t="s">
        <v>15</v>
      </c>
      <c r="C2" s="9">
        <v>12004.53</v>
      </c>
      <c r="D2" s="9">
        <v>12026.79</v>
      </c>
      <c r="E2" s="9">
        <v>24037.11</v>
      </c>
      <c r="F2" s="9">
        <v>24056.09</v>
      </c>
      <c r="G2" s="9">
        <v>60091.69</v>
      </c>
      <c r="H2" s="9">
        <v>72137.91</v>
      </c>
      <c r="I2" s="9">
        <v>72124.600000000006</v>
      </c>
      <c r="J2">
        <v>168287.67</v>
      </c>
    </row>
    <row r="3" spans="1:10">
      <c r="A3" s="15" t="s">
        <v>8</v>
      </c>
      <c r="B3" s="14" t="s">
        <v>16</v>
      </c>
      <c r="C3" s="9">
        <v>12000</v>
      </c>
      <c r="D3" s="9">
        <v>12000</v>
      </c>
      <c r="E3" s="9">
        <v>24000</v>
      </c>
      <c r="F3" s="9">
        <v>24000</v>
      </c>
      <c r="G3" s="9">
        <v>60000</v>
      </c>
      <c r="H3" s="9">
        <v>72000</v>
      </c>
      <c r="I3" s="9">
        <v>72000</v>
      </c>
      <c r="J3">
        <v>168000</v>
      </c>
    </row>
    <row r="4" spans="1:10">
      <c r="A4" s="15" t="s">
        <v>8</v>
      </c>
      <c r="B4" s="14" t="s">
        <v>17</v>
      </c>
      <c r="C4" s="9">
        <v>4.53</v>
      </c>
      <c r="D4" s="9">
        <v>26.79</v>
      </c>
      <c r="E4" s="9">
        <v>37.11</v>
      </c>
      <c r="F4" s="9">
        <v>56.09</v>
      </c>
      <c r="G4" s="9">
        <v>91.69</v>
      </c>
      <c r="H4" s="9">
        <v>137.91</v>
      </c>
      <c r="I4" s="9">
        <v>124.6</v>
      </c>
      <c r="J4">
        <v>287.67</v>
      </c>
    </row>
    <row r="5" spans="1:10">
      <c r="A5" s="15" t="s">
        <v>8</v>
      </c>
      <c r="B5" s="14" t="s">
        <v>18</v>
      </c>
      <c r="C5" s="9">
        <v>109.89</v>
      </c>
      <c r="D5" s="9">
        <v>650.27</v>
      </c>
      <c r="E5" s="9">
        <v>900.77</v>
      </c>
      <c r="F5" s="9">
        <v>1361.5</v>
      </c>
      <c r="G5" s="9">
        <v>2225.39</v>
      </c>
      <c r="H5" s="9">
        <v>3347.26</v>
      </c>
      <c r="I5" s="9">
        <v>3024.31</v>
      </c>
      <c r="J5">
        <v>6982.37</v>
      </c>
    </row>
    <row r="6" spans="1:10">
      <c r="A6" s="15" t="s">
        <v>8</v>
      </c>
      <c r="B6" s="14" t="s">
        <v>19</v>
      </c>
      <c r="C6" s="9">
        <v>1</v>
      </c>
      <c r="D6" s="9">
        <v>1</v>
      </c>
      <c r="E6" s="9">
        <v>2</v>
      </c>
      <c r="F6" s="9">
        <v>2</v>
      </c>
      <c r="G6" s="9">
        <v>5</v>
      </c>
      <c r="H6" s="9">
        <v>6</v>
      </c>
      <c r="I6" s="9">
        <v>6</v>
      </c>
      <c r="J6">
        <v>14</v>
      </c>
    </row>
    <row r="7" spans="1:10">
      <c r="A7" s="15" t="s">
        <v>8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8</v>
      </c>
      <c r="B8" s="14" t="s">
        <v>21</v>
      </c>
      <c r="C8" s="9">
        <v>0.2</v>
      </c>
      <c r="D8" s="9">
        <v>1</v>
      </c>
      <c r="E8" s="9">
        <v>0.7</v>
      </c>
      <c r="F8" s="9">
        <v>1</v>
      </c>
      <c r="G8" s="9">
        <v>0.84</v>
      </c>
      <c r="H8" s="9">
        <v>0.93</v>
      </c>
      <c r="I8" s="9">
        <v>0.97</v>
      </c>
      <c r="J8">
        <v>0.97</v>
      </c>
    </row>
    <row r="9" spans="1:10">
      <c r="A9" s="15" t="s">
        <v>8</v>
      </c>
      <c r="B9" s="14" t="s">
        <v>22</v>
      </c>
      <c r="C9" s="9">
        <v>0.03</v>
      </c>
      <c r="D9" s="9">
        <v>0.09</v>
      </c>
      <c r="E9" s="9">
        <v>6.07</v>
      </c>
      <c r="F9" s="9">
        <v>11.43</v>
      </c>
      <c r="G9" s="9">
        <v>34.67</v>
      </c>
      <c r="H9" s="9">
        <v>18.18</v>
      </c>
      <c r="I9" s="9">
        <v>224.58</v>
      </c>
      <c r="J9">
        <v>1285.95</v>
      </c>
    </row>
    <row r="10" spans="1:10">
      <c r="A10" s="15" t="s">
        <v>8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0.17</v>
      </c>
      <c r="I10" s="9">
        <v>0.17</v>
      </c>
      <c r="J10">
        <v>7.0000000000000007E-2</v>
      </c>
    </row>
    <row r="11" spans="1:10">
      <c r="A11" s="15" t="s">
        <v>9</v>
      </c>
      <c r="B11" s="13" t="s">
        <v>14</v>
      </c>
      <c r="C11" s="9">
        <v>0.02</v>
      </c>
      <c r="D11" s="9">
        <v>0.09</v>
      </c>
      <c r="E11" s="9">
        <v>0.16</v>
      </c>
      <c r="F11" s="9">
        <v>0.22</v>
      </c>
      <c r="G11" s="9">
        <v>0.28999999999999998</v>
      </c>
      <c r="H11" s="9">
        <v>0.36</v>
      </c>
      <c r="I11" s="9">
        <v>0.42</v>
      </c>
      <c r="J11">
        <v>0</v>
      </c>
    </row>
    <row r="12" spans="1:10">
      <c r="A12" s="15" t="s">
        <v>9</v>
      </c>
      <c r="B12" s="14" t="s">
        <v>15</v>
      </c>
      <c r="C12" s="9">
        <v>36058.86</v>
      </c>
      <c r="D12" s="9">
        <v>240493.5</v>
      </c>
      <c r="E12" s="9">
        <v>625155.1</v>
      </c>
      <c r="F12" s="9">
        <v>841490.9</v>
      </c>
      <c r="G12" s="9">
        <v>1947416</v>
      </c>
      <c r="H12" s="9">
        <v>2259902</v>
      </c>
      <c r="I12" s="9">
        <v>2368082</v>
      </c>
      <c r="J12">
        <v>0</v>
      </c>
    </row>
    <row r="13" spans="1:10">
      <c r="A13" s="15" t="s">
        <v>9</v>
      </c>
      <c r="B13" s="14" t="s">
        <v>16</v>
      </c>
      <c r="C13" s="9">
        <v>36000</v>
      </c>
      <c r="D13" s="9">
        <v>240000</v>
      </c>
      <c r="E13" s="9">
        <v>624000</v>
      </c>
      <c r="F13" s="9">
        <v>840000</v>
      </c>
      <c r="G13" s="9">
        <v>1944000</v>
      </c>
      <c r="H13" s="9">
        <v>2256000</v>
      </c>
      <c r="I13" s="9">
        <v>2364000</v>
      </c>
      <c r="J13">
        <v>0</v>
      </c>
    </row>
    <row r="14" spans="1:10">
      <c r="A14" s="15" t="s">
        <v>9</v>
      </c>
      <c r="B14" s="14" t="s">
        <v>17</v>
      </c>
      <c r="C14" s="9">
        <v>58.86</v>
      </c>
      <c r="D14" s="9">
        <v>493.47</v>
      </c>
      <c r="E14" s="9">
        <v>1155.0899999999999</v>
      </c>
      <c r="F14" s="9">
        <v>1490.85</v>
      </c>
      <c r="G14" s="9">
        <v>3416.32</v>
      </c>
      <c r="H14" s="9">
        <v>3901.98</v>
      </c>
      <c r="I14" s="9">
        <v>4081.76</v>
      </c>
      <c r="J14">
        <v>0</v>
      </c>
    </row>
    <row r="15" spans="1:10">
      <c r="A15" s="15" t="s">
        <v>9</v>
      </c>
      <c r="B15" s="14" t="s">
        <v>18</v>
      </c>
      <c r="C15" s="9">
        <v>1428.61</v>
      </c>
      <c r="D15" s="9">
        <v>11977.34</v>
      </c>
      <c r="E15" s="9">
        <v>28036.27</v>
      </c>
      <c r="F15" s="9">
        <v>36185.699999999997</v>
      </c>
      <c r="G15" s="9">
        <v>82920.28</v>
      </c>
      <c r="H15" s="9">
        <v>94708.34</v>
      </c>
      <c r="I15" s="9">
        <v>99071.93</v>
      </c>
      <c r="J15">
        <v>0</v>
      </c>
    </row>
    <row r="16" spans="1:10">
      <c r="A16" s="15" t="s">
        <v>9</v>
      </c>
      <c r="B16" s="14" t="s">
        <v>19</v>
      </c>
      <c r="C16" s="9">
        <v>3</v>
      </c>
      <c r="D16" s="9">
        <v>20</v>
      </c>
      <c r="E16" s="9">
        <v>52</v>
      </c>
      <c r="F16" s="9">
        <v>70</v>
      </c>
      <c r="G16" s="9">
        <v>162</v>
      </c>
      <c r="H16" s="9">
        <v>188</v>
      </c>
      <c r="I16" s="9">
        <v>197</v>
      </c>
      <c r="J16">
        <v>0</v>
      </c>
    </row>
    <row r="17" spans="1:10">
      <c r="A17" s="15" t="s">
        <v>9</v>
      </c>
      <c r="B17" s="14" t="s">
        <v>20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>
        <v>0</v>
      </c>
    </row>
    <row r="18" spans="1:10">
      <c r="A18" s="15" t="s">
        <v>9</v>
      </c>
      <c r="B18" s="14" t="s">
        <v>21</v>
      </c>
      <c r="C18" s="9">
        <v>0.87</v>
      </c>
      <c r="D18" s="9">
        <v>0.96</v>
      </c>
      <c r="E18" s="9">
        <v>0.99</v>
      </c>
      <c r="F18" s="9">
        <v>0.97</v>
      </c>
      <c r="G18" s="9">
        <v>0.95</v>
      </c>
      <c r="H18" s="9">
        <v>0.93</v>
      </c>
      <c r="I18" s="9">
        <v>0.99</v>
      </c>
      <c r="J18">
        <v>0</v>
      </c>
    </row>
    <row r="19" spans="1:10">
      <c r="A19" s="15" t="s">
        <v>9</v>
      </c>
      <c r="B19" s="14" t="s">
        <v>22</v>
      </c>
      <c r="C19" s="9">
        <v>0.04</v>
      </c>
      <c r="D19" s="9">
        <v>0.54</v>
      </c>
      <c r="E19" s="9">
        <v>3.34</v>
      </c>
      <c r="F19" s="9">
        <v>63.86</v>
      </c>
      <c r="G19" s="9">
        <v>1073.9100000000001</v>
      </c>
      <c r="H19" s="9">
        <v>1750.07</v>
      </c>
      <c r="I19" s="9">
        <v>5101.62</v>
      </c>
      <c r="J19">
        <v>0</v>
      </c>
    </row>
    <row r="20" spans="1:10">
      <c r="A20" s="15" t="s">
        <v>9</v>
      </c>
      <c r="B20" s="14" t="s">
        <v>23</v>
      </c>
      <c r="C20" s="9">
        <v>0</v>
      </c>
      <c r="D20" s="9">
        <v>0.06</v>
      </c>
      <c r="E20" s="9">
        <v>0.03</v>
      </c>
      <c r="F20" s="9">
        <v>0.04</v>
      </c>
      <c r="G20" s="9">
        <v>0.05</v>
      </c>
      <c r="H20" s="9">
        <v>0.08</v>
      </c>
      <c r="I20" s="9">
        <v>0.02</v>
      </c>
      <c r="J20">
        <v>0</v>
      </c>
    </row>
    <row r="21" spans="1:10">
      <c r="A21" s="33" t="s">
        <v>12</v>
      </c>
      <c r="B21" s="30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33" t="s">
        <v>12</v>
      </c>
      <c r="B22" s="30" t="s">
        <v>15</v>
      </c>
      <c r="C22">
        <v>38058.86</v>
      </c>
      <c r="D22">
        <v>242507.2</v>
      </c>
      <c r="E22">
        <v>629134.38</v>
      </c>
      <c r="F22">
        <v>849516.12</v>
      </c>
      <c r="G22">
        <v>1935403.6</v>
      </c>
      <c r="H22">
        <v>2307937.5699999998</v>
      </c>
      <c r="I22">
        <v>3196964.93</v>
      </c>
      <c r="J22">
        <v>194304.45</v>
      </c>
    </row>
    <row r="23" spans="1:10">
      <c r="A23" s="33" t="s">
        <v>12</v>
      </c>
      <c r="B23" s="30" t="s">
        <v>16</v>
      </c>
      <c r="C23">
        <v>38000</v>
      </c>
      <c r="D23">
        <v>242000</v>
      </c>
      <c r="E23">
        <v>628000</v>
      </c>
      <c r="F23">
        <v>848000</v>
      </c>
      <c r="G23">
        <v>1932000</v>
      </c>
      <c r="H23">
        <v>2304000</v>
      </c>
      <c r="I23">
        <v>3192000</v>
      </c>
      <c r="J23">
        <v>194000</v>
      </c>
    </row>
    <row r="24" spans="1:10">
      <c r="A24" s="33" t="s">
        <v>12</v>
      </c>
      <c r="B24" s="30" t="s">
        <v>17</v>
      </c>
      <c r="C24">
        <v>58.86</v>
      </c>
      <c r="D24">
        <v>507.2</v>
      </c>
      <c r="E24">
        <v>1134.3800000000001</v>
      </c>
      <c r="F24">
        <v>1516.12</v>
      </c>
      <c r="G24">
        <v>3403.6</v>
      </c>
      <c r="H24">
        <v>3937.57</v>
      </c>
      <c r="I24">
        <v>4964.93</v>
      </c>
      <c r="J24">
        <v>304.45</v>
      </c>
    </row>
    <row r="25" spans="1:10">
      <c r="A25" s="33" t="s">
        <v>12</v>
      </c>
      <c r="B25" s="30" t="s">
        <v>18</v>
      </c>
      <c r="C25">
        <v>1428.61</v>
      </c>
      <c r="D25">
        <v>12310.56</v>
      </c>
      <c r="E25">
        <v>27533.55</v>
      </c>
      <c r="F25">
        <v>36799.01</v>
      </c>
      <c r="G25">
        <v>82611.59</v>
      </c>
      <c r="H25">
        <v>95572.17</v>
      </c>
      <c r="I25">
        <v>120507.94</v>
      </c>
      <c r="J25">
        <v>7389.56</v>
      </c>
    </row>
    <row r="26" spans="1:10">
      <c r="A26" s="33" t="s">
        <v>12</v>
      </c>
      <c r="B26" s="30" t="s">
        <v>19</v>
      </c>
      <c r="C26">
        <v>3</v>
      </c>
      <c r="D26">
        <v>20</v>
      </c>
      <c r="E26">
        <v>52</v>
      </c>
      <c r="F26">
        <v>70</v>
      </c>
      <c r="G26">
        <v>160</v>
      </c>
      <c r="H26">
        <v>192</v>
      </c>
      <c r="I26">
        <v>266</v>
      </c>
      <c r="J26">
        <v>15</v>
      </c>
    </row>
    <row r="27" spans="1:10">
      <c r="A27" s="33" t="s">
        <v>12</v>
      </c>
      <c r="B27" s="30" t="s">
        <v>101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>
      <c r="A28" s="33" t="s">
        <v>12</v>
      </c>
      <c r="B28" s="30" t="s">
        <v>21</v>
      </c>
      <c r="C28">
        <v>0.87</v>
      </c>
      <c r="D28">
        <v>0.98</v>
      </c>
      <c r="E28">
        <v>0.99</v>
      </c>
      <c r="F28">
        <v>0.99</v>
      </c>
      <c r="G28">
        <v>0.99</v>
      </c>
      <c r="H28">
        <v>0.94</v>
      </c>
      <c r="I28">
        <v>0.83</v>
      </c>
      <c r="J28">
        <v>0.96</v>
      </c>
    </row>
    <row r="29" spans="1:10">
      <c r="A29" s="33" t="s">
        <v>12</v>
      </c>
      <c r="B29" s="30" t="s">
        <v>22</v>
      </c>
      <c r="C29">
        <v>0.02</v>
      </c>
      <c r="D29">
        <v>0.72</v>
      </c>
      <c r="E29">
        <v>5985.03</v>
      </c>
      <c r="F29">
        <v>69.069999999999993</v>
      </c>
      <c r="G29">
        <v>1099.77</v>
      </c>
      <c r="H29">
        <v>2490.1</v>
      </c>
      <c r="I29">
        <v>43201.26</v>
      </c>
      <c r="J29">
        <v>7099.54</v>
      </c>
    </row>
    <row r="30" spans="1:10">
      <c r="A30" s="33" t="s">
        <v>12</v>
      </c>
      <c r="B30" s="30" t="s">
        <v>23</v>
      </c>
      <c r="C30">
        <v>0.03</v>
      </c>
      <c r="D30">
        <v>0.06</v>
      </c>
      <c r="E30">
        <v>0.04</v>
      </c>
      <c r="F30">
        <v>0.05</v>
      </c>
      <c r="G30">
        <v>0.05</v>
      </c>
      <c r="H30">
        <v>0.1</v>
      </c>
      <c r="I30">
        <v>0.27</v>
      </c>
      <c r="J30">
        <v>0.19</v>
      </c>
    </row>
    <row r="32" spans="1:10">
      <c r="A32" s="72" t="s">
        <v>107</v>
      </c>
      <c r="B32" s="7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</row>
    <row r="33" spans="1:10">
      <c r="A33" s="72" t="s">
        <v>85</v>
      </c>
      <c r="B33" s="73"/>
      <c r="C33">
        <f>C12+C2</f>
        <v>48063.39</v>
      </c>
      <c r="D33">
        <f>D12+D2</f>
        <v>252520.29</v>
      </c>
      <c r="E33">
        <f>E12+E2</f>
        <v>649192.21</v>
      </c>
      <c r="F33">
        <f>F12+F2</f>
        <v>865546.99</v>
      </c>
      <c r="G33">
        <f>G12+G2</f>
        <v>2007507.69</v>
      </c>
      <c r="H33">
        <f>H12+H2</f>
        <v>2332039.91</v>
      </c>
      <c r="I33">
        <f>I12+I2</f>
        <v>2440206.6</v>
      </c>
      <c r="J33">
        <f>J12+J2</f>
        <v>168287.67</v>
      </c>
    </row>
    <row r="34" spans="1:10">
      <c r="A34" s="72" t="s">
        <v>86</v>
      </c>
      <c r="B34" s="73"/>
      <c r="C34">
        <f>C14+C4</f>
        <v>63.39</v>
      </c>
      <c r="D34">
        <f>D14+D4</f>
        <v>520.26</v>
      </c>
      <c r="E34">
        <f>E14+E4</f>
        <v>1192.1999999999998</v>
      </c>
      <c r="F34">
        <f>F14+F4</f>
        <v>1546.9399999999998</v>
      </c>
      <c r="G34">
        <f>G14+G4</f>
        <v>3508.01</v>
      </c>
      <c r="H34">
        <f>H14+H4</f>
        <v>4039.89</v>
      </c>
      <c r="I34">
        <f>I14+I4</f>
        <v>4206.3600000000006</v>
      </c>
      <c r="J34">
        <f>J14+J4</f>
        <v>287.67</v>
      </c>
    </row>
    <row r="35" spans="1:10">
      <c r="A35" s="72" t="s">
        <v>87</v>
      </c>
      <c r="B35" s="73"/>
      <c r="C35">
        <f>C16+C6</f>
        <v>4</v>
      </c>
      <c r="D35">
        <f>D16+D6</f>
        <v>21</v>
      </c>
      <c r="E35">
        <f>E16+E6</f>
        <v>54</v>
      </c>
      <c r="F35">
        <f>F16+F6</f>
        <v>72</v>
      </c>
      <c r="G35">
        <f>G16+G6</f>
        <v>167</v>
      </c>
      <c r="H35">
        <f>H16+H6</f>
        <v>194</v>
      </c>
      <c r="I35">
        <f>I16+I6</f>
        <v>203</v>
      </c>
      <c r="J35">
        <f>J16+J6</f>
        <v>14</v>
      </c>
    </row>
    <row r="36" spans="1:10">
      <c r="A36" s="72" t="s">
        <v>88</v>
      </c>
      <c r="B36" s="73"/>
      <c r="C36">
        <f>C15+C5</f>
        <v>1538.5</v>
      </c>
      <c r="D36">
        <f>D15+D5</f>
        <v>12627.61</v>
      </c>
      <c r="E36">
        <f>E15+E5</f>
        <v>28937.040000000001</v>
      </c>
      <c r="F36">
        <f>F15+F5</f>
        <v>37547.199999999997</v>
      </c>
      <c r="G36">
        <f>G15+G5</f>
        <v>85145.67</v>
      </c>
      <c r="H36">
        <f>H15+H5</f>
        <v>98055.599999999991</v>
      </c>
      <c r="I36">
        <f>I15+I5</f>
        <v>102096.23999999999</v>
      </c>
      <c r="J36">
        <f>J15+J5</f>
        <v>6982.37</v>
      </c>
    </row>
    <row r="38" spans="1:10">
      <c r="A38" s="72" t="s">
        <v>26</v>
      </c>
      <c r="B38" s="73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10">
      <c r="A39" s="70" t="s">
        <v>78</v>
      </c>
      <c r="B39" s="64"/>
      <c r="C39">
        <v>2</v>
      </c>
      <c r="D39">
        <v>18</v>
      </c>
      <c r="E39">
        <v>49</v>
      </c>
      <c r="F39">
        <v>65</v>
      </c>
      <c r="G39">
        <v>150</v>
      </c>
      <c r="H39">
        <v>170</v>
      </c>
      <c r="I39">
        <v>200</v>
      </c>
    </row>
    <row r="40" spans="1:10">
      <c r="A40" s="70" t="s">
        <v>79</v>
      </c>
      <c r="B40" s="64"/>
    </row>
    <row r="41" spans="1:10">
      <c r="A41" s="70" t="s">
        <v>80</v>
      </c>
      <c r="B41" s="64"/>
      <c r="C41">
        <v>1</v>
      </c>
      <c r="D41">
        <v>2</v>
      </c>
      <c r="E41">
        <v>3</v>
      </c>
      <c r="F41">
        <v>4</v>
      </c>
      <c r="G41">
        <v>6</v>
      </c>
      <c r="H41">
        <v>7</v>
      </c>
      <c r="I41">
        <v>16</v>
      </c>
    </row>
    <row r="42" spans="1:10">
      <c r="B42" s="4"/>
    </row>
    <row r="45" spans="1:10">
      <c r="B45" s="4"/>
    </row>
    <row r="46" spans="1:10">
      <c r="B46" s="4"/>
    </row>
  </sheetData>
  <mergeCells count="6">
    <mergeCell ref="A38:B38"/>
    <mergeCell ref="A33:B33"/>
    <mergeCell ref="A34:B34"/>
    <mergeCell ref="A35:B35"/>
    <mergeCell ref="A36:B36"/>
    <mergeCell ref="A32:B32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E284-82B1-774C-86AF-EB70C8CBE3C9}">
  <sheetPr>
    <tabColor theme="6"/>
  </sheetPr>
  <dimension ref="A1:J40"/>
  <sheetViews>
    <sheetView workbookViewId="0">
      <selection activeCell="T35" sqref="T35"/>
    </sheetView>
  </sheetViews>
  <sheetFormatPr baseColWidth="10" defaultRowHeight="15"/>
  <sheetData>
    <row r="1" spans="1:10">
      <c r="A1" s="2" t="s">
        <v>8</v>
      </c>
      <c r="B1" s="7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8</v>
      </c>
      <c r="B2" s="7" t="s">
        <v>15</v>
      </c>
      <c r="C2">
        <v>12004.53</v>
      </c>
      <c r="D2">
        <v>12026.79</v>
      </c>
      <c r="E2">
        <v>24037.11</v>
      </c>
      <c r="F2">
        <v>24056.09</v>
      </c>
      <c r="G2">
        <v>60091.69</v>
      </c>
      <c r="H2">
        <v>72137.91</v>
      </c>
      <c r="I2">
        <v>72124.600000000006</v>
      </c>
      <c r="J2">
        <v>168287.67</v>
      </c>
    </row>
    <row r="3" spans="1:10">
      <c r="A3" s="2" t="s">
        <v>8</v>
      </c>
      <c r="B3" s="7" t="s">
        <v>16</v>
      </c>
      <c r="C3">
        <v>12000</v>
      </c>
      <c r="D3">
        <v>12000</v>
      </c>
      <c r="E3">
        <v>24000</v>
      </c>
      <c r="F3">
        <v>24000</v>
      </c>
      <c r="G3">
        <v>60000</v>
      </c>
      <c r="H3">
        <v>72000</v>
      </c>
      <c r="I3">
        <v>72000</v>
      </c>
      <c r="J3">
        <v>168000</v>
      </c>
    </row>
    <row r="4" spans="1:10">
      <c r="A4" s="2" t="s">
        <v>8</v>
      </c>
      <c r="B4" s="7" t="s">
        <v>17</v>
      </c>
      <c r="C4">
        <v>4.53</v>
      </c>
      <c r="D4">
        <v>26.79</v>
      </c>
      <c r="E4">
        <v>37.11</v>
      </c>
      <c r="F4">
        <v>56.09</v>
      </c>
      <c r="G4">
        <v>91.69</v>
      </c>
      <c r="H4">
        <v>137.91</v>
      </c>
      <c r="I4">
        <v>124.6</v>
      </c>
      <c r="J4">
        <v>287.67</v>
      </c>
    </row>
    <row r="5" spans="1:10">
      <c r="A5" s="2" t="s">
        <v>8</v>
      </c>
      <c r="B5" s="7" t="s">
        <v>18</v>
      </c>
      <c r="C5">
        <v>109.89</v>
      </c>
      <c r="D5">
        <v>650.27</v>
      </c>
      <c r="E5">
        <v>900.77</v>
      </c>
      <c r="F5">
        <v>1361.5</v>
      </c>
      <c r="G5">
        <v>2225.39</v>
      </c>
      <c r="H5">
        <v>3347.26</v>
      </c>
      <c r="I5">
        <v>3024.31</v>
      </c>
      <c r="J5">
        <v>6982.37</v>
      </c>
    </row>
    <row r="6" spans="1:10">
      <c r="A6" s="2" t="s">
        <v>8</v>
      </c>
      <c r="B6" s="7" t="s">
        <v>19</v>
      </c>
      <c r="C6">
        <v>1</v>
      </c>
      <c r="D6">
        <v>1</v>
      </c>
      <c r="E6">
        <v>2</v>
      </c>
      <c r="F6">
        <v>2</v>
      </c>
      <c r="G6">
        <v>5</v>
      </c>
      <c r="H6">
        <v>6</v>
      </c>
      <c r="I6">
        <v>6</v>
      </c>
      <c r="J6">
        <v>14</v>
      </c>
    </row>
    <row r="7" spans="1:10">
      <c r="A7" s="2" t="s">
        <v>8</v>
      </c>
      <c r="B7" s="7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8</v>
      </c>
      <c r="B8" s="7" t="s">
        <v>21</v>
      </c>
      <c r="C8">
        <v>0.2</v>
      </c>
      <c r="D8">
        <v>1</v>
      </c>
      <c r="E8">
        <v>0.7</v>
      </c>
      <c r="F8">
        <v>1</v>
      </c>
      <c r="G8">
        <v>0.84</v>
      </c>
      <c r="H8">
        <v>0.93</v>
      </c>
      <c r="I8">
        <v>0.97</v>
      </c>
      <c r="J8">
        <v>0.97</v>
      </c>
    </row>
    <row r="9" spans="1:10">
      <c r="A9" s="2" t="s">
        <v>8</v>
      </c>
      <c r="B9" s="7" t="s">
        <v>22</v>
      </c>
      <c r="C9">
        <v>0.03</v>
      </c>
      <c r="D9">
        <v>0.09</v>
      </c>
      <c r="E9">
        <v>6.07</v>
      </c>
      <c r="F9">
        <v>11.43</v>
      </c>
      <c r="G9">
        <v>34.67</v>
      </c>
      <c r="H9">
        <v>18.18</v>
      </c>
      <c r="I9">
        <v>224.58</v>
      </c>
      <c r="J9">
        <v>1285.95</v>
      </c>
    </row>
    <row r="10" spans="1:10">
      <c r="A10" s="2" t="s">
        <v>8</v>
      </c>
      <c r="B10" s="7" t="s">
        <v>23</v>
      </c>
      <c r="C10">
        <v>0</v>
      </c>
      <c r="D10">
        <v>0</v>
      </c>
      <c r="E10">
        <v>0</v>
      </c>
      <c r="F10">
        <v>0</v>
      </c>
      <c r="G10">
        <v>0.2</v>
      </c>
      <c r="H10">
        <v>0.17</v>
      </c>
      <c r="I10">
        <v>0.17</v>
      </c>
      <c r="J10">
        <v>7.0000000000000007E-2</v>
      </c>
    </row>
    <row r="11" spans="1:10">
      <c r="A11" s="2" t="s">
        <v>9</v>
      </c>
      <c r="B11" s="7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9</v>
      </c>
      <c r="B12" s="7" t="s">
        <v>15</v>
      </c>
      <c r="C12">
        <v>36058.86</v>
      </c>
      <c r="D12">
        <v>240493.47</v>
      </c>
      <c r="E12">
        <v>625155.09</v>
      </c>
      <c r="F12">
        <v>841490.85</v>
      </c>
      <c r="G12">
        <v>1947416.32</v>
      </c>
      <c r="H12">
        <v>2259901.98</v>
      </c>
      <c r="I12">
        <v>2368081.7599999998</v>
      </c>
      <c r="J12">
        <v>0</v>
      </c>
    </row>
    <row r="13" spans="1:10">
      <c r="A13" s="2" t="s">
        <v>9</v>
      </c>
      <c r="B13" s="7" t="s">
        <v>16</v>
      </c>
      <c r="C13">
        <v>36000</v>
      </c>
      <c r="D13">
        <v>240000</v>
      </c>
      <c r="E13">
        <v>624000</v>
      </c>
      <c r="F13">
        <v>840000</v>
      </c>
      <c r="G13">
        <v>1944000</v>
      </c>
      <c r="H13">
        <v>2256000</v>
      </c>
      <c r="I13">
        <v>2364000</v>
      </c>
      <c r="J13">
        <v>0</v>
      </c>
    </row>
    <row r="14" spans="1:10">
      <c r="A14" s="2" t="s">
        <v>9</v>
      </c>
      <c r="B14" s="7" t="s">
        <v>17</v>
      </c>
      <c r="C14">
        <v>58.86</v>
      </c>
      <c r="D14">
        <v>493.47</v>
      </c>
      <c r="E14">
        <v>1155.0899999999999</v>
      </c>
      <c r="F14">
        <v>1490.85</v>
      </c>
      <c r="G14">
        <v>3416.32</v>
      </c>
      <c r="H14">
        <v>3901.98</v>
      </c>
      <c r="I14">
        <v>4081.76</v>
      </c>
      <c r="J14">
        <v>0</v>
      </c>
    </row>
    <row r="15" spans="1:10">
      <c r="A15" s="2" t="s">
        <v>9</v>
      </c>
      <c r="B15" s="7" t="s">
        <v>18</v>
      </c>
      <c r="C15">
        <v>1428.61</v>
      </c>
      <c r="D15">
        <v>11977.34</v>
      </c>
      <c r="E15">
        <v>28036.27</v>
      </c>
      <c r="F15">
        <v>36185.699999999997</v>
      </c>
      <c r="G15">
        <v>82920.28</v>
      </c>
      <c r="H15">
        <v>94708.34</v>
      </c>
      <c r="I15">
        <v>99071.93</v>
      </c>
      <c r="J15">
        <v>0</v>
      </c>
    </row>
    <row r="16" spans="1:10">
      <c r="A16" s="2" t="s">
        <v>9</v>
      </c>
      <c r="B16" s="7" t="s">
        <v>19</v>
      </c>
      <c r="C16">
        <v>3</v>
      </c>
      <c r="D16">
        <v>20</v>
      </c>
      <c r="E16">
        <v>52</v>
      </c>
      <c r="F16">
        <v>70</v>
      </c>
      <c r="G16">
        <v>162</v>
      </c>
      <c r="H16">
        <v>188</v>
      </c>
      <c r="I16">
        <v>197</v>
      </c>
      <c r="J16">
        <v>0</v>
      </c>
    </row>
    <row r="17" spans="1:10">
      <c r="A17" s="2" t="s">
        <v>9</v>
      </c>
      <c r="B17" s="7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9</v>
      </c>
      <c r="B18" s="7" t="s">
        <v>21</v>
      </c>
      <c r="C18">
        <v>0.87</v>
      </c>
      <c r="D18">
        <v>0.96</v>
      </c>
      <c r="E18">
        <v>0.99</v>
      </c>
      <c r="F18">
        <v>0.97</v>
      </c>
      <c r="G18">
        <v>0.95</v>
      </c>
      <c r="H18">
        <v>0.93</v>
      </c>
      <c r="I18">
        <v>0.99</v>
      </c>
      <c r="J18">
        <v>0</v>
      </c>
    </row>
    <row r="19" spans="1:10">
      <c r="A19" s="2" t="s">
        <v>9</v>
      </c>
      <c r="B19" s="7" t="s">
        <v>22</v>
      </c>
      <c r="C19">
        <v>0.04</v>
      </c>
      <c r="D19">
        <v>0.54</v>
      </c>
      <c r="E19">
        <v>3.34</v>
      </c>
      <c r="F19">
        <v>63.86</v>
      </c>
      <c r="G19">
        <v>1073.9100000000001</v>
      </c>
      <c r="H19">
        <v>1750.07</v>
      </c>
      <c r="I19">
        <v>5101.62</v>
      </c>
      <c r="J19">
        <v>0</v>
      </c>
    </row>
    <row r="20" spans="1:10">
      <c r="A20" s="2" t="s">
        <v>9</v>
      </c>
      <c r="B20" s="7" t="s">
        <v>23</v>
      </c>
      <c r="C20">
        <v>0</v>
      </c>
      <c r="D20">
        <v>0.06</v>
      </c>
      <c r="E20">
        <v>0.03</v>
      </c>
      <c r="F20">
        <v>0.04</v>
      </c>
      <c r="G20">
        <v>0.05</v>
      </c>
      <c r="H20">
        <v>0.08</v>
      </c>
      <c r="I20">
        <v>0.02</v>
      </c>
      <c r="J20">
        <v>0</v>
      </c>
    </row>
    <row r="21" spans="1:10">
      <c r="A21" s="2" t="s">
        <v>12</v>
      </c>
      <c r="B21" s="16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12</v>
      </c>
      <c r="B22" s="16" t="s">
        <v>15</v>
      </c>
      <c r="C22">
        <v>38058.86</v>
      </c>
      <c r="D22">
        <v>242507.2</v>
      </c>
      <c r="E22">
        <v>629134.38</v>
      </c>
      <c r="F22">
        <v>849516.12</v>
      </c>
      <c r="G22">
        <v>1935403.6</v>
      </c>
      <c r="H22">
        <v>2307937.5699999998</v>
      </c>
      <c r="I22">
        <v>3196964.93</v>
      </c>
      <c r="J22">
        <v>194304.45</v>
      </c>
    </row>
    <row r="23" spans="1:10">
      <c r="A23" s="2" t="s">
        <v>12</v>
      </c>
      <c r="B23" s="16" t="s">
        <v>16</v>
      </c>
      <c r="C23">
        <v>38000</v>
      </c>
      <c r="D23">
        <v>242000</v>
      </c>
      <c r="E23">
        <v>628000</v>
      </c>
      <c r="F23">
        <v>848000</v>
      </c>
      <c r="G23">
        <v>1932000</v>
      </c>
      <c r="H23">
        <v>2304000</v>
      </c>
      <c r="I23">
        <v>3192000</v>
      </c>
      <c r="J23">
        <v>194000</v>
      </c>
    </row>
    <row r="24" spans="1:10">
      <c r="A24" s="2" t="s">
        <v>12</v>
      </c>
      <c r="B24" s="16" t="s">
        <v>17</v>
      </c>
      <c r="C24">
        <v>58.86</v>
      </c>
      <c r="D24">
        <v>507.2</v>
      </c>
      <c r="E24">
        <v>1134.3800000000001</v>
      </c>
      <c r="F24">
        <v>1516.12</v>
      </c>
      <c r="G24">
        <v>3403.6</v>
      </c>
      <c r="H24">
        <v>3937.57</v>
      </c>
      <c r="I24">
        <v>4964.93</v>
      </c>
      <c r="J24">
        <v>304.45</v>
      </c>
    </row>
    <row r="25" spans="1:10">
      <c r="A25" s="2" t="s">
        <v>12</v>
      </c>
      <c r="B25" s="16" t="s">
        <v>18</v>
      </c>
      <c r="C25">
        <v>1428.61</v>
      </c>
      <c r="D25">
        <v>12310.56</v>
      </c>
      <c r="E25">
        <v>27533.55</v>
      </c>
      <c r="F25">
        <v>36799.01</v>
      </c>
      <c r="G25">
        <v>82611.59</v>
      </c>
      <c r="H25">
        <v>95572.17</v>
      </c>
      <c r="I25">
        <v>120507.94</v>
      </c>
      <c r="J25">
        <v>7389.56</v>
      </c>
    </row>
    <row r="26" spans="1:10">
      <c r="A26" s="2" t="s">
        <v>12</v>
      </c>
      <c r="B26" s="16" t="s">
        <v>19</v>
      </c>
      <c r="C26">
        <v>3</v>
      </c>
      <c r="D26">
        <v>20</v>
      </c>
      <c r="E26">
        <v>52</v>
      </c>
      <c r="F26">
        <v>70</v>
      </c>
      <c r="G26">
        <v>160</v>
      </c>
      <c r="H26">
        <v>192</v>
      </c>
      <c r="I26">
        <v>266</v>
      </c>
      <c r="J26">
        <v>15</v>
      </c>
    </row>
    <row r="27" spans="1:10">
      <c r="A27" s="2" t="s">
        <v>12</v>
      </c>
      <c r="B27" s="16" t="s">
        <v>20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>
      <c r="A28" s="2" t="s">
        <v>12</v>
      </c>
      <c r="B28" s="16" t="s">
        <v>21</v>
      </c>
      <c r="C28">
        <v>0.87</v>
      </c>
      <c r="D28">
        <v>0.98</v>
      </c>
      <c r="E28">
        <v>0.99</v>
      </c>
      <c r="F28">
        <v>0.99</v>
      </c>
      <c r="G28">
        <v>0.99</v>
      </c>
      <c r="H28">
        <v>0.94</v>
      </c>
      <c r="I28">
        <v>0.83</v>
      </c>
      <c r="J28">
        <v>0.96</v>
      </c>
    </row>
    <row r="29" spans="1:10">
      <c r="A29" s="2" t="s">
        <v>12</v>
      </c>
      <c r="B29" s="16" t="s">
        <v>22</v>
      </c>
      <c r="C29">
        <v>0.02</v>
      </c>
      <c r="D29">
        <v>0.72</v>
      </c>
      <c r="E29">
        <v>5985.03</v>
      </c>
      <c r="F29">
        <v>69.069999999999993</v>
      </c>
      <c r="G29">
        <v>1099.77</v>
      </c>
      <c r="H29">
        <v>2490.1</v>
      </c>
      <c r="I29">
        <v>43201.26</v>
      </c>
      <c r="J29">
        <v>7099.54</v>
      </c>
    </row>
    <row r="30" spans="1:10">
      <c r="A30" s="2" t="s">
        <v>12</v>
      </c>
      <c r="B30" s="16" t="s">
        <v>23</v>
      </c>
      <c r="C30">
        <v>0.03</v>
      </c>
      <c r="D30">
        <v>0.06</v>
      </c>
      <c r="E30">
        <v>0.04</v>
      </c>
      <c r="F30">
        <v>0.05</v>
      </c>
      <c r="G30">
        <v>0.05</v>
      </c>
      <c r="H30">
        <v>0.1</v>
      </c>
      <c r="I30">
        <v>0.27</v>
      </c>
      <c r="J30">
        <v>0.19</v>
      </c>
    </row>
    <row r="32" spans="1:10">
      <c r="A32" s="3" t="s">
        <v>37</v>
      </c>
      <c r="C32">
        <f>C12+C2</f>
        <v>48063.39</v>
      </c>
      <c r="D32">
        <f t="shared" ref="D32:J32" si="0">D12+D2</f>
        <v>252520.26</v>
      </c>
      <c r="E32">
        <f t="shared" si="0"/>
        <v>649192.19999999995</v>
      </c>
      <c r="F32">
        <f t="shared" si="0"/>
        <v>865546.94</v>
      </c>
      <c r="G32">
        <f t="shared" si="0"/>
        <v>2007508.01</v>
      </c>
      <c r="H32">
        <f t="shared" si="0"/>
        <v>2332039.89</v>
      </c>
      <c r="I32">
        <f t="shared" si="0"/>
        <v>2440206.36</v>
      </c>
      <c r="J32">
        <f t="shared" si="0"/>
        <v>168287.67</v>
      </c>
    </row>
    <row r="33" spans="1:10">
      <c r="A33" s="3" t="s">
        <v>38</v>
      </c>
      <c r="C33">
        <f>C14+C4</f>
        <v>63.39</v>
      </c>
      <c r="D33">
        <f t="shared" ref="D33:J33" si="1">D14+D4</f>
        <v>520.26</v>
      </c>
      <c r="E33">
        <f t="shared" si="1"/>
        <v>1192.1999999999998</v>
      </c>
      <c r="F33">
        <f t="shared" si="1"/>
        <v>1546.9399999999998</v>
      </c>
      <c r="G33">
        <f t="shared" si="1"/>
        <v>3508.01</v>
      </c>
      <c r="H33">
        <f t="shared" si="1"/>
        <v>4039.89</v>
      </c>
      <c r="I33">
        <f t="shared" si="1"/>
        <v>4206.3600000000006</v>
      </c>
      <c r="J33">
        <f t="shared" si="1"/>
        <v>287.67</v>
      </c>
    </row>
    <row r="38" spans="1:10">
      <c r="B38" s="4"/>
    </row>
    <row r="39" spans="1:10">
      <c r="B39" s="4"/>
    </row>
    <row r="40" spans="1:10">
      <c r="B40" s="4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C074-F612-EF40-AD64-81ABF66B6EDE}">
  <sheetPr>
    <tabColor theme="7" tint="0.39997558519241921"/>
  </sheetPr>
  <dimension ref="A1:J61"/>
  <sheetViews>
    <sheetView zoomScale="75" workbookViewId="0">
      <selection activeCell="E61" sqref="E61"/>
    </sheetView>
  </sheetViews>
  <sheetFormatPr baseColWidth="10" defaultRowHeight="15"/>
  <cols>
    <col min="1" max="1" width="15" customWidth="1"/>
    <col min="2" max="2" width="27.6640625" customWidth="1"/>
  </cols>
  <sheetData>
    <row r="1" spans="1:10">
      <c r="A1" s="2" t="s">
        <v>7</v>
      </c>
      <c r="B1" s="7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7</v>
      </c>
      <c r="B2" s="7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  <c r="J2">
        <v>168287.67</v>
      </c>
    </row>
    <row r="3" spans="1:10">
      <c r="A3" s="2" t="s">
        <v>7</v>
      </c>
      <c r="B3" s="7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  <c r="J3">
        <v>168000</v>
      </c>
    </row>
    <row r="4" spans="1:10">
      <c r="A4" s="2" t="s">
        <v>7</v>
      </c>
      <c r="B4" s="7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  <c r="J4">
        <v>287.67</v>
      </c>
    </row>
    <row r="5" spans="1:10">
      <c r="A5" s="2" t="s">
        <v>7</v>
      </c>
      <c r="B5" s="7" t="s">
        <v>18</v>
      </c>
      <c r="C5">
        <v>219.79</v>
      </c>
      <c r="D5">
        <v>875.84</v>
      </c>
      <c r="E5">
        <v>1556.86</v>
      </c>
      <c r="F5">
        <v>2163.39</v>
      </c>
      <c r="G5">
        <v>4545.93</v>
      </c>
      <c r="H5">
        <v>4944.46</v>
      </c>
      <c r="I5">
        <v>5615.82</v>
      </c>
      <c r="J5">
        <v>6982.37</v>
      </c>
    </row>
    <row r="6" spans="1:10">
      <c r="A6" s="2" t="s">
        <v>7</v>
      </c>
      <c r="B6" s="7" t="s">
        <v>19</v>
      </c>
      <c r="C6">
        <v>1</v>
      </c>
      <c r="D6">
        <v>2</v>
      </c>
      <c r="E6">
        <v>3</v>
      </c>
      <c r="F6">
        <v>4</v>
      </c>
      <c r="G6">
        <v>9</v>
      </c>
      <c r="H6">
        <v>10</v>
      </c>
      <c r="I6">
        <v>12</v>
      </c>
      <c r="J6">
        <v>14</v>
      </c>
    </row>
    <row r="7" spans="1:10">
      <c r="A7" s="2" t="s">
        <v>7</v>
      </c>
      <c r="B7" s="7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7</v>
      </c>
      <c r="B8" s="7" t="s">
        <v>21</v>
      </c>
      <c r="C8">
        <v>0.4</v>
      </c>
      <c r="D8">
        <v>0.7</v>
      </c>
      <c r="E8">
        <v>0.8</v>
      </c>
      <c r="F8">
        <v>0.85</v>
      </c>
      <c r="G8">
        <v>0.89</v>
      </c>
      <c r="H8">
        <v>0.96</v>
      </c>
      <c r="I8">
        <v>0.92</v>
      </c>
      <c r="J8">
        <v>0.97</v>
      </c>
    </row>
    <row r="9" spans="1:10">
      <c r="A9" s="2" t="s">
        <v>7</v>
      </c>
      <c r="B9" s="7" t="s">
        <v>22</v>
      </c>
      <c r="C9">
        <v>0</v>
      </c>
      <c r="D9">
        <v>0.03</v>
      </c>
      <c r="E9">
        <v>0.63</v>
      </c>
      <c r="F9">
        <v>4.3499999999999996</v>
      </c>
      <c r="G9">
        <v>0.92</v>
      </c>
      <c r="H9">
        <v>3.42</v>
      </c>
      <c r="I9">
        <v>95.63</v>
      </c>
      <c r="J9">
        <v>1285.95</v>
      </c>
    </row>
    <row r="10" spans="1:10">
      <c r="A10" s="2" t="s">
        <v>7</v>
      </c>
      <c r="B10" s="7" t="s">
        <v>23</v>
      </c>
      <c r="C10">
        <v>0</v>
      </c>
      <c r="D10">
        <v>0</v>
      </c>
      <c r="E10">
        <v>0</v>
      </c>
      <c r="F10">
        <v>0</v>
      </c>
      <c r="G10">
        <v>0.19</v>
      </c>
      <c r="H10">
        <v>0.14000000000000001</v>
      </c>
      <c r="I10">
        <v>0.17</v>
      </c>
      <c r="J10">
        <v>7.0000000000000007E-2</v>
      </c>
    </row>
    <row r="11" spans="1:10">
      <c r="A11" s="2" t="s">
        <v>10</v>
      </c>
      <c r="B11" s="7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7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7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7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7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7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7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7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7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7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8</v>
      </c>
      <c r="B21" s="7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8</v>
      </c>
      <c r="B22" s="7" t="s">
        <v>15</v>
      </c>
      <c r="C22">
        <v>12004.53</v>
      </c>
      <c r="D22">
        <v>12026.79</v>
      </c>
      <c r="E22">
        <v>24037.11</v>
      </c>
      <c r="F22">
        <v>24056.09</v>
      </c>
      <c r="G22">
        <v>60091.69</v>
      </c>
      <c r="H22">
        <v>72137.91</v>
      </c>
      <c r="I22">
        <v>72124.600000000006</v>
      </c>
      <c r="J22">
        <v>194304.45</v>
      </c>
    </row>
    <row r="23" spans="1:10">
      <c r="A23" s="2" t="s">
        <v>8</v>
      </c>
      <c r="B23" s="7" t="s">
        <v>16</v>
      </c>
      <c r="C23">
        <v>12000</v>
      </c>
      <c r="D23">
        <v>12000</v>
      </c>
      <c r="E23">
        <v>24000</v>
      </c>
      <c r="F23">
        <v>24000</v>
      </c>
      <c r="G23">
        <v>60000</v>
      </c>
      <c r="H23">
        <v>72000</v>
      </c>
      <c r="I23">
        <v>72000</v>
      </c>
      <c r="J23">
        <v>194000</v>
      </c>
    </row>
    <row r="24" spans="1:10">
      <c r="A24" s="2" t="s">
        <v>8</v>
      </c>
      <c r="B24" s="7" t="s">
        <v>17</v>
      </c>
      <c r="C24">
        <v>4.53</v>
      </c>
      <c r="D24">
        <v>26.79</v>
      </c>
      <c r="E24">
        <v>37.11</v>
      </c>
      <c r="F24">
        <v>56.09</v>
      </c>
      <c r="G24">
        <v>91.69</v>
      </c>
      <c r="H24">
        <v>137.91</v>
      </c>
      <c r="I24">
        <v>124.6</v>
      </c>
      <c r="J24">
        <v>304.45</v>
      </c>
    </row>
    <row r="25" spans="1:10">
      <c r="A25" s="2" t="s">
        <v>8</v>
      </c>
      <c r="B25" s="7" t="s">
        <v>18</v>
      </c>
      <c r="C25">
        <v>109.89</v>
      </c>
      <c r="D25">
        <v>650.27</v>
      </c>
      <c r="E25">
        <v>900.77</v>
      </c>
      <c r="F25">
        <v>1361.5</v>
      </c>
      <c r="G25">
        <v>2225.39</v>
      </c>
      <c r="H25">
        <v>3347.26</v>
      </c>
      <c r="I25">
        <v>3024.31</v>
      </c>
      <c r="J25">
        <v>7389.56</v>
      </c>
    </row>
    <row r="26" spans="1:10">
      <c r="A26" s="2" t="s">
        <v>8</v>
      </c>
      <c r="B26" s="7" t="s">
        <v>19</v>
      </c>
      <c r="C26">
        <v>1</v>
      </c>
      <c r="D26">
        <v>1</v>
      </c>
      <c r="E26">
        <v>2</v>
      </c>
      <c r="F26">
        <v>2</v>
      </c>
      <c r="G26">
        <v>5</v>
      </c>
      <c r="H26">
        <v>6</v>
      </c>
      <c r="I26">
        <v>6</v>
      </c>
      <c r="J26">
        <v>15</v>
      </c>
    </row>
    <row r="27" spans="1:10">
      <c r="A27" s="2" t="s">
        <v>8</v>
      </c>
      <c r="B27" s="7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</row>
    <row r="28" spans="1:10">
      <c r="A28" s="2" t="s">
        <v>8</v>
      </c>
      <c r="B28" s="7" t="s">
        <v>21</v>
      </c>
      <c r="C28">
        <v>0.2</v>
      </c>
      <c r="D28">
        <v>1</v>
      </c>
      <c r="E28">
        <v>0.7</v>
      </c>
      <c r="F28">
        <v>1</v>
      </c>
      <c r="G28">
        <v>0.84</v>
      </c>
      <c r="H28">
        <v>0.93</v>
      </c>
      <c r="I28">
        <v>0.97</v>
      </c>
      <c r="J28">
        <v>0.96</v>
      </c>
    </row>
    <row r="29" spans="1:10">
      <c r="A29" s="2" t="s">
        <v>8</v>
      </c>
      <c r="B29" s="7" t="s">
        <v>22</v>
      </c>
      <c r="C29">
        <v>0.03</v>
      </c>
      <c r="D29">
        <v>0.09</v>
      </c>
      <c r="E29">
        <v>6.07</v>
      </c>
      <c r="F29">
        <v>11.43</v>
      </c>
      <c r="G29">
        <v>34.67</v>
      </c>
      <c r="H29">
        <v>18.18</v>
      </c>
      <c r="I29">
        <v>224.58</v>
      </c>
      <c r="J29">
        <v>7099.54</v>
      </c>
    </row>
    <row r="30" spans="1:10">
      <c r="A30" s="2" t="s">
        <v>8</v>
      </c>
      <c r="B30" s="7" t="s">
        <v>23</v>
      </c>
      <c r="C30">
        <v>0</v>
      </c>
      <c r="D30">
        <v>0</v>
      </c>
      <c r="E30">
        <v>0</v>
      </c>
      <c r="F30">
        <v>0</v>
      </c>
      <c r="G30">
        <v>0.2</v>
      </c>
      <c r="H30">
        <v>0.17</v>
      </c>
      <c r="I30">
        <v>0.17</v>
      </c>
      <c r="J30">
        <v>0.19</v>
      </c>
    </row>
    <row r="31" spans="1:10">
      <c r="A31" s="2" t="s">
        <v>13</v>
      </c>
      <c r="B31" s="7" t="s">
        <v>14</v>
      </c>
      <c r="C31">
        <v>0.02</v>
      </c>
      <c r="D31">
        <v>0.09</v>
      </c>
      <c r="E31">
        <v>0.16</v>
      </c>
      <c r="F31">
        <v>0.22</v>
      </c>
      <c r="G31">
        <v>0.28999999999999998</v>
      </c>
      <c r="H31">
        <v>0.36</v>
      </c>
      <c r="I31">
        <v>0.42</v>
      </c>
    </row>
    <row r="32" spans="1:10">
      <c r="A32" s="2" t="s">
        <v>13</v>
      </c>
      <c r="B32" s="7" t="s">
        <v>15</v>
      </c>
      <c r="C32" s="9">
        <v>16018.11</v>
      </c>
      <c r="D32" s="9">
        <v>42069.16</v>
      </c>
      <c r="E32" s="9">
        <v>58092.01</v>
      </c>
      <c r="F32" s="9">
        <v>82128.87</v>
      </c>
      <c r="G32" s="9">
        <v>148234.5</v>
      </c>
      <c r="H32" s="9">
        <v>164259.79999999999</v>
      </c>
      <c r="I32" s="9">
        <v>188314.8</v>
      </c>
    </row>
    <row r="33" spans="1:10">
      <c r="A33" s="2" t="s">
        <v>13</v>
      </c>
      <c r="B33" s="7" t="s">
        <v>16</v>
      </c>
      <c r="C33" s="9">
        <v>16000</v>
      </c>
      <c r="D33" s="9">
        <v>42000</v>
      </c>
      <c r="E33" s="9">
        <v>58000</v>
      </c>
      <c r="F33" s="9">
        <v>82000</v>
      </c>
      <c r="G33" s="9">
        <v>148000</v>
      </c>
      <c r="H33" s="9">
        <v>164000</v>
      </c>
      <c r="I33" s="9">
        <v>188000</v>
      </c>
    </row>
    <row r="34" spans="1:10">
      <c r="A34" s="2" t="s">
        <v>13</v>
      </c>
      <c r="B34" s="7" t="s">
        <v>17</v>
      </c>
      <c r="C34" s="9">
        <v>18.11</v>
      </c>
      <c r="D34" s="9">
        <v>69.16</v>
      </c>
      <c r="E34" s="9">
        <v>92.01</v>
      </c>
      <c r="F34" s="9">
        <v>128.87</v>
      </c>
      <c r="G34" s="9">
        <v>234.47</v>
      </c>
      <c r="H34" s="9">
        <v>259.77</v>
      </c>
      <c r="I34" s="9">
        <v>314.8</v>
      </c>
    </row>
    <row r="35" spans="1:10">
      <c r="A35" s="2" t="s">
        <v>13</v>
      </c>
      <c r="B35" s="7" t="s">
        <v>18</v>
      </c>
      <c r="C35" s="9">
        <v>439.57</v>
      </c>
      <c r="D35" s="9">
        <v>1678.67</v>
      </c>
      <c r="E35" s="9">
        <v>2233.27</v>
      </c>
      <c r="F35" s="9">
        <v>3127.84</v>
      </c>
      <c r="G35" s="9">
        <v>5690.9</v>
      </c>
      <c r="H35" s="9">
        <v>6305.01</v>
      </c>
      <c r="I35" s="9">
        <v>7640.76</v>
      </c>
    </row>
    <row r="36" spans="1:10">
      <c r="A36" s="2" t="s">
        <v>13</v>
      </c>
      <c r="B36" s="7" t="s">
        <v>19</v>
      </c>
      <c r="C36" s="9">
        <v>1</v>
      </c>
      <c r="D36" s="9">
        <v>3</v>
      </c>
      <c r="E36" s="9">
        <v>4</v>
      </c>
      <c r="F36" s="9">
        <v>6</v>
      </c>
      <c r="G36" s="9">
        <v>11</v>
      </c>
      <c r="H36" s="9">
        <v>12</v>
      </c>
      <c r="I36" s="9">
        <v>14</v>
      </c>
    </row>
    <row r="37" spans="1:10">
      <c r="A37" s="2" t="s">
        <v>13</v>
      </c>
      <c r="B37" s="7" t="s">
        <v>20</v>
      </c>
      <c r="C37" s="9">
        <v>1</v>
      </c>
      <c r="D37" s="9">
        <v>3</v>
      </c>
      <c r="E37" s="9">
        <v>3</v>
      </c>
      <c r="F37" s="9">
        <v>3</v>
      </c>
      <c r="G37" s="9">
        <v>5</v>
      </c>
      <c r="H37" s="9">
        <v>4</v>
      </c>
      <c r="I37" s="9">
        <v>4</v>
      </c>
    </row>
    <row r="38" spans="1:10">
      <c r="A38" s="2" t="s">
        <v>13</v>
      </c>
      <c r="B38" s="7" t="s">
        <v>21</v>
      </c>
      <c r="C38" s="9">
        <v>0.8</v>
      </c>
      <c r="D38" s="9">
        <v>0.87</v>
      </c>
      <c r="E38" s="9">
        <v>1</v>
      </c>
      <c r="F38" s="9">
        <v>0.9</v>
      </c>
      <c r="G38" s="9">
        <v>0.96</v>
      </c>
      <c r="H38" s="9">
        <v>0.98</v>
      </c>
      <c r="I38" s="9">
        <v>1</v>
      </c>
    </row>
    <row r="39" spans="1:10">
      <c r="A39" s="2" t="s">
        <v>13</v>
      </c>
      <c r="B39" s="7" t="s">
        <v>22</v>
      </c>
      <c r="C39" s="9">
        <v>0.01</v>
      </c>
      <c r="D39" s="9">
        <v>1.1399999999999999</v>
      </c>
      <c r="E39" s="9">
        <v>84.11</v>
      </c>
      <c r="F39" s="9">
        <v>358.06</v>
      </c>
      <c r="G39" s="9">
        <v>14933.54</v>
      </c>
      <c r="H39" s="9">
        <v>12372.06</v>
      </c>
      <c r="I39" s="9">
        <v>38408.379999999997</v>
      </c>
    </row>
    <row r="40" spans="1:10">
      <c r="A40" s="2" t="s">
        <v>13</v>
      </c>
      <c r="B40" s="7" t="s">
        <v>23</v>
      </c>
      <c r="C40" s="9">
        <v>0</v>
      </c>
      <c r="D40" s="9">
        <v>0.14000000000000001</v>
      </c>
      <c r="E40" s="9">
        <v>0.2</v>
      </c>
      <c r="F40" s="9">
        <v>0.2</v>
      </c>
      <c r="G40" s="9">
        <v>0.2</v>
      </c>
      <c r="H40" s="9">
        <v>0.18</v>
      </c>
      <c r="I40" s="9">
        <v>0.19</v>
      </c>
    </row>
    <row r="41" spans="1:10">
      <c r="A41" s="10"/>
      <c r="B41" s="11"/>
    </row>
    <row r="42" spans="1:10">
      <c r="A42" s="10"/>
      <c r="B42" s="11"/>
    </row>
    <row r="43" spans="1:10">
      <c r="A43" s="72" t="s">
        <v>107</v>
      </c>
      <c r="B43" s="77"/>
      <c r="C43" s="9">
        <v>0.02</v>
      </c>
      <c r="D43" s="9">
        <v>0.09</v>
      </c>
      <c r="E43" s="9">
        <v>0.16</v>
      </c>
      <c r="F43" s="9">
        <v>0.22</v>
      </c>
      <c r="G43" s="9">
        <v>0.28999999999999998</v>
      </c>
      <c r="H43" s="9">
        <v>0.36</v>
      </c>
      <c r="I43" s="9">
        <v>0.42</v>
      </c>
      <c r="J43" s="9"/>
    </row>
    <row r="44" spans="1:10">
      <c r="A44" s="72" t="s">
        <v>39</v>
      </c>
      <c r="B44" s="73"/>
      <c r="C44">
        <f>C12+C2+C22</f>
        <v>36036.229999999996</v>
      </c>
      <c r="D44">
        <f t="shared" ref="D44:I44" si="0">D12+D2+D22</f>
        <v>60110.400000000001</v>
      </c>
      <c r="E44">
        <f t="shared" si="0"/>
        <v>96166.150000000009</v>
      </c>
      <c r="F44">
        <f t="shared" si="0"/>
        <v>108215.73</v>
      </c>
      <c r="G44">
        <f t="shared" si="0"/>
        <v>228380.79999999999</v>
      </c>
      <c r="H44">
        <f t="shared" si="0"/>
        <v>252479.87000000002</v>
      </c>
      <c r="I44">
        <f t="shared" si="0"/>
        <v>288496.06</v>
      </c>
      <c r="J44">
        <f t="shared" ref="J44" si="1">J12+J2</f>
        <v>168287.67</v>
      </c>
    </row>
    <row r="45" spans="1:10">
      <c r="A45" s="72" t="s">
        <v>25</v>
      </c>
      <c r="B45" s="73"/>
      <c r="C45">
        <f>C14+C4+C24</f>
        <v>36.230000000000004</v>
      </c>
      <c r="D45">
        <f t="shared" ref="D45:I45" si="2">D14+D4+D24</f>
        <v>110.4</v>
      </c>
      <c r="E45">
        <f t="shared" si="2"/>
        <v>166.15000000000003</v>
      </c>
      <c r="F45">
        <f t="shared" si="2"/>
        <v>215.73</v>
      </c>
      <c r="G45">
        <f t="shared" si="2"/>
        <v>380.8</v>
      </c>
      <c r="H45">
        <f t="shared" si="2"/>
        <v>479.87</v>
      </c>
      <c r="I45">
        <f t="shared" si="2"/>
        <v>496.06000000000006</v>
      </c>
      <c r="J45">
        <f t="shared" ref="J45" si="3">J14+J4</f>
        <v>287.67</v>
      </c>
    </row>
    <row r="46" spans="1:10">
      <c r="A46" s="72" t="s">
        <v>46</v>
      </c>
      <c r="B46" s="73"/>
      <c r="C46">
        <f>C26+C16+C6</f>
        <v>3</v>
      </c>
      <c r="D46">
        <f t="shared" ref="D46:I46" si="4">D26+D16+D6</f>
        <v>5</v>
      </c>
      <c r="E46">
        <f t="shared" si="4"/>
        <v>8</v>
      </c>
      <c r="F46">
        <f t="shared" si="4"/>
        <v>9</v>
      </c>
      <c r="G46">
        <f t="shared" si="4"/>
        <v>19</v>
      </c>
      <c r="H46">
        <f t="shared" si="4"/>
        <v>21</v>
      </c>
      <c r="I46">
        <f t="shared" si="4"/>
        <v>24</v>
      </c>
    </row>
    <row r="47" spans="1:10">
      <c r="A47" s="72" t="s">
        <v>102</v>
      </c>
      <c r="B47" s="73"/>
      <c r="C47">
        <f>C25+C15+C5</f>
        <v>879.15</v>
      </c>
      <c r="D47">
        <f t="shared" ref="D47:H47" si="5">D25+D15+D5</f>
        <v>2679.84</v>
      </c>
      <c r="E47">
        <f t="shared" si="5"/>
        <v>4032.9299999999994</v>
      </c>
      <c r="F47">
        <f t="shared" si="5"/>
        <v>5236.2999999999993</v>
      </c>
      <c r="G47">
        <f t="shared" si="5"/>
        <v>9242.73</v>
      </c>
      <c r="H47">
        <f t="shared" si="5"/>
        <v>11647.36</v>
      </c>
      <c r="I47">
        <f>I25+I15+I5</f>
        <v>12040.439999999999</v>
      </c>
    </row>
    <row r="48" spans="1:10">
      <c r="A48" s="72" t="s">
        <v>26</v>
      </c>
      <c r="B48" s="73"/>
      <c r="I48">
        <f>I47-I35</f>
        <v>4399.6799999999985</v>
      </c>
    </row>
    <row r="50" spans="1:9">
      <c r="A50" s="72" t="s">
        <v>26</v>
      </c>
      <c r="B50" s="73"/>
      <c r="C50" s="9">
        <v>0.02</v>
      </c>
      <c r="D50" s="9">
        <v>0.09</v>
      </c>
      <c r="E50" s="9">
        <v>0.16</v>
      </c>
      <c r="F50" s="9">
        <v>0.22</v>
      </c>
      <c r="G50" s="9">
        <v>0.28999999999999998</v>
      </c>
      <c r="H50" s="9">
        <v>0.36</v>
      </c>
      <c r="I50" s="9">
        <v>0.42</v>
      </c>
    </row>
    <row r="51" spans="1:9">
      <c r="A51" s="72" t="s">
        <v>40</v>
      </c>
      <c r="B51" s="73"/>
      <c r="D51">
        <v>1</v>
      </c>
      <c r="H51">
        <v>1</v>
      </c>
      <c r="I51">
        <v>0</v>
      </c>
    </row>
    <row r="52" spans="1:9">
      <c r="A52" s="72" t="s">
        <v>34</v>
      </c>
      <c r="B52" s="73"/>
      <c r="G52">
        <v>2</v>
      </c>
      <c r="H52">
        <v>1</v>
      </c>
      <c r="I52">
        <v>0</v>
      </c>
    </row>
    <row r="53" spans="1:9">
      <c r="A53" s="72" t="s">
        <v>35</v>
      </c>
      <c r="B53" s="73"/>
      <c r="F53">
        <v>1</v>
      </c>
      <c r="G53">
        <v>1</v>
      </c>
      <c r="I53">
        <v>0</v>
      </c>
    </row>
    <row r="54" spans="1:9">
      <c r="A54" s="72" t="s">
        <v>41</v>
      </c>
      <c r="B54" s="73"/>
      <c r="D54">
        <v>1</v>
      </c>
      <c r="E54">
        <v>2</v>
      </c>
      <c r="F54">
        <v>3</v>
      </c>
      <c r="G54">
        <v>4</v>
      </c>
      <c r="H54">
        <v>5</v>
      </c>
      <c r="I54">
        <v>0</v>
      </c>
    </row>
    <row r="55" spans="1:9">
      <c r="A55" s="72" t="s">
        <v>42</v>
      </c>
      <c r="B55" s="73"/>
      <c r="G55">
        <v>1</v>
      </c>
      <c r="I55">
        <v>0</v>
      </c>
    </row>
    <row r="56" spans="1:9">
      <c r="A56" s="72" t="s">
        <v>31</v>
      </c>
      <c r="B56" s="73"/>
      <c r="I56">
        <v>0</v>
      </c>
    </row>
    <row r="57" spans="1:9">
      <c r="A57" s="72" t="s">
        <v>32</v>
      </c>
      <c r="B57" s="73"/>
      <c r="I57">
        <v>0</v>
      </c>
    </row>
    <row r="58" spans="1:9">
      <c r="A58" s="72" t="s">
        <v>33</v>
      </c>
      <c r="B58" s="73"/>
      <c r="E58">
        <v>1</v>
      </c>
      <c r="F58">
        <v>2</v>
      </c>
      <c r="G58">
        <v>3</v>
      </c>
      <c r="H58">
        <v>5</v>
      </c>
      <c r="I58">
        <v>0</v>
      </c>
    </row>
    <row r="59" spans="1:9">
      <c r="A59" s="72" t="s">
        <v>43</v>
      </c>
      <c r="B59" s="73"/>
      <c r="I59">
        <v>0</v>
      </c>
    </row>
    <row r="60" spans="1:9">
      <c r="A60" s="72" t="s">
        <v>44</v>
      </c>
      <c r="B60" s="73"/>
      <c r="C60">
        <v>1</v>
      </c>
      <c r="I60">
        <v>0</v>
      </c>
    </row>
    <row r="61" spans="1:9">
      <c r="A61" s="72" t="s">
        <v>45</v>
      </c>
      <c r="B61" s="73"/>
      <c r="D61">
        <v>1</v>
      </c>
      <c r="E61">
        <v>1</v>
      </c>
      <c r="I61">
        <v>0</v>
      </c>
    </row>
  </sheetData>
  <mergeCells count="18">
    <mergeCell ref="A59:B59"/>
    <mergeCell ref="A61:B61"/>
    <mergeCell ref="A60:B60"/>
    <mergeCell ref="A51:B51"/>
    <mergeCell ref="A50:B50"/>
    <mergeCell ref="A52:B52"/>
    <mergeCell ref="A53:B53"/>
    <mergeCell ref="A54:B54"/>
    <mergeCell ref="A55:B55"/>
    <mergeCell ref="A56:B56"/>
    <mergeCell ref="A58:B58"/>
    <mergeCell ref="A57:B57"/>
    <mergeCell ref="A44:B44"/>
    <mergeCell ref="A45:B45"/>
    <mergeCell ref="A46:B46"/>
    <mergeCell ref="A47:B47"/>
    <mergeCell ref="A48:B48"/>
    <mergeCell ref="A43:B43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FDA9-F7F4-034C-AC58-AC516C96DC5D}">
  <sheetPr>
    <tabColor theme="5" tint="0.79998168889431442"/>
  </sheetPr>
  <dimension ref="A1:J60"/>
  <sheetViews>
    <sheetView zoomScale="68" workbookViewId="0">
      <selection activeCell="G52" sqref="G52"/>
    </sheetView>
  </sheetViews>
  <sheetFormatPr baseColWidth="10" defaultRowHeight="15"/>
  <cols>
    <col min="1" max="1" width="15" customWidth="1"/>
    <col min="2" max="2" width="27.6640625" customWidth="1"/>
  </cols>
  <sheetData>
    <row r="1" spans="1:10">
      <c r="A1" s="15" t="s">
        <v>8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8</v>
      </c>
      <c r="B2" s="14" t="s">
        <v>15</v>
      </c>
      <c r="C2" s="9">
        <v>12004.53</v>
      </c>
      <c r="D2" s="9">
        <v>12026.79</v>
      </c>
      <c r="E2" s="9">
        <v>24037.11</v>
      </c>
      <c r="F2" s="9">
        <v>24056.09</v>
      </c>
      <c r="G2" s="9">
        <v>60091.69</v>
      </c>
      <c r="H2" s="9">
        <v>72137.91</v>
      </c>
      <c r="I2" s="9">
        <v>72124.600000000006</v>
      </c>
      <c r="J2">
        <v>168287.67</v>
      </c>
    </row>
    <row r="3" spans="1:10">
      <c r="A3" s="15" t="s">
        <v>8</v>
      </c>
      <c r="B3" s="14" t="s">
        <v>16</v>
      </c>
      <c r="C3" s="9">
        <v>12000</v>
      </c>
      <c r="D3" s="9">
        <v>12000</v>
      </c>
      <c r="E3" s="9">
        <v>24000</v>
      </c>
      <c r="F3" s="9">
        <v>24000</v>
      </c>
      <c r="G3" s="9">
        <v>60000</v>
      </c>
      <c r="H3" s="9">
        <v>72000</v>
      </c>
      <c r="I3" s="9">
        <v>72000</v>
      </c>
      <c r="J3">
        <v>168000</v>
      </c>
    </row>
    <row r="4" spans="1:10">
      <c r="A4" s="15" t="s">
        <v>8</v>
      </c>
      <c r="B4" s="14" t="s">
        <v>17</v>
      </c>
      <c r="C4" s="9">
        <v>4.53</v>
      </c>
      <c r="D4" s="9">
        <v>26.79</v>
      </c>
      <c r="E4" s="9">
        <v>37.11</v>
      </c>
      <c r="F4" s="9">
        <v>56.09</v>
      </c>
      <c r="G4" s="9">
        <v>91.69</v>
      </c>
      <c r="H4" s="9">
        <v>137.91</v>
      </c>
      <c r="I4" s="9">
        <v>124.6</v>
      </c>
      <c r="J4">
        <v>287.67</v>
      </c>
    </row>
    <row r="5" spans="1:10">
      <c r="A5" s="15" t="s">
        <v>8</v>
      </c>
      <c r="B5" s="14" t="s">
        <v>18</v>
      </c>
      <c r="C5" s="9">
        <v>109.89</v>
      </c>
      <c r="D5" s="9">
        <v>650.27</v>
      </c>
      <c r="E5" s="9">
        <v>900.77</v>
      </c>
      <c r="F5" s="9">
        <v>1361.5</v>
      </c>
      <c r="G5" s="9">
        <v>2225.39</v>
      </c>
      <c r="H5" s="9">
        <v>3347.26</v>
      </c>
      <c r="I5" s="9">
        <v>3024.31</v>
      </c>
      <c r="J5">
        <v>6982.37</v>
      </c>
    </row>
    <row r="6" spans="1:10">
      <c r="A6" s="15" t="s">
        <v>8</v>
      </c>
      <c r="B6" s="14" t="s">
        <v>19</v>
      </c>
      <c r="C6" s="9">
        <v>1</v>
      </c>
      <c r="D6" s="9">
        <v>1</v>
      </c>
      <c r="E6" s="9">
        <v>2</v>
      </c>
      <c r="F6" s="9">
        <v>2</v>
      </c>
      <c r="G6" s="9">
        <v>5</v>
      </c>
      <c r="H6" s="9">
        <v>6</v>
      </c>
      <c r="I6" s="9">
        <v>6</v>
      </c>
      <c r="J6">
        <v>14</v>
      </c>
    </row>
    <row r="7" spans="1:10">
      <c r="A7" s="15" t="s">
        <v>8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8</v>
      </c>
      <c r="B8" s="14" t="s">
        <v>21</v>
      </c>
      <c r="C8" s="9">
        <v>0.2</v>
      </c>
      <c r="D8" s="9">
        <v>1</v>
      </c>
      <c r="E8" s="9">
        <v>0.7</v>
      </c>
      <c r="F8" s="9">
        <v>1</v>
      </c>
      <c r="G8" s="9">
        <v>0.84</v>
      </c>
      <c r="H8" s="9">
        <v>0.93</v>
      </c>
      <c r="I8" s="9">
        <v>0.97</v>
      </c>
      <c r="J8">
        <v>0.97</v>
      </c>
    </row>
    <row r="9" spans="1:10">
      <c r="A9" s="15" t="s">
        <v>8</v>
      </c>
      <c r="B9" s="14" t="s">
        <v>22</v>
      </c>
      <c r="C9" s="9">
        <v>0.03</v>
      </c>
      <c r="D9" s="9">
        <v>0.09</v>
      </c>
      <c r="E9" s="9">
        <v>6.07</v>
      </c>
      <c r="F9" s="9">
        <v>11.43</v>
      </c>
      <c r="G9" s="9">
        <v>34.67</v>
      </c>
      <c r="H9" s="9">
        <v>18.18</v>
      </c>
      <c r="I9" s="9">
        <v>224.58</v>
      </c>
      <c r="J9">
        <v>1285.95</v>
      </c>
    </row>
    <row r="10" spans="1:10">
      <c r="A10" s="15" t="s">
        <v>8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0.17</v>
      </c>
      <c r="I10" s="9">
        <v>0.17</v>
      </c>
      <c r="J10">
        <v>7.0000000000000007E-2</v>
      </c>
    </row>
    <row r="11" spans="1:10">
      <c r="A11" s="15" t="s">
        <v>7</v>
      </c>
      <c r="B11" s="20" t="s">
        <v>14</v>
      </c>
      <c r="C11" s="9">
        <v>0.02</v>
      </c>
      <c r="D11" s="9">
        <v>0.09</v>
      </c>
      <c r="E11" s="9">
        <v>0.16</v>
      </c>
      <c r="F11" s="9">
        <v>0.22</v>
      </c>
      <c r="G11" s="9">
        <v>0.28999999999999998</v>
      </c>
      <c r="H11" s="9">
        <v>0.36</v>
      </c>
      <c r="I11" s="9">
        <v>0.42</v>
      </c>
      <c r="J11">
        <v>0</v>
      </c>
    </row>
    <row r="12" spans="1:10">
      <c r="A12" s="15" t="s">
        <v>7</v>
      </c>
      <c r="B12" s="19" t="s">
        <v>15</v>
      </c>
      <c r="C12" s="9">
        <v>12009.06</v>
      </c>
      <c r="D12" s="9">
        <v>24036.080000000002</v>
      </c>
      <c r="E12" s="9">
        <v>36064.14</v>
      </c>
      <c r="F12" s="9">
        <v>48089.13</v>
      </c>
      <c r="G12" s="9">
        <v>108187.3</v>
      </c>
      <c r="H12" s="9">
        <v>120203.7</v>
      </c>
      <c r="I12" s="9">
        <v>144231.4</v>
      </c>
      <c r="J12">
        <v>0</v>
      </c>
    </row>
    <row r="13" spans="1:10">
      <c r="A13" s="15" t="s">
        <v>7</v>
      </c>
      <c r="B13" s="19" t="s">
        <v>16</v>
      </c>
      <c r="C13" s="9">
        <v>12000</v>
      </c>
      <c r="D13" s="9">
        <v>24000</v>
      </c>
      <c r="E13" s="9">
        <v>36000</v>
      </c>
      <c r="F13" s="9">
        <v>48000</v>
      </c>
      <c r="G13" s="9">
        <v>108000</v>
      </c>
      <c r="H13" s="9">
        <v>120000</v>
      </c>
      <c r="I13" s="9">
        <v>144000</v>
      </c>
      <c r="J13">
        <v>0</v>
      </c>
    </row>
    <row r="14" spans="1:10">
      <c r="A14" s="15" t="s">
        <v>7</v>
      </c>
      <c r="B14" s="19" t="s">
        <v>17</v>
      </c>
      <c r="C14" s="9">
        <v>9.06</v>
      </c>
      <c r="D14" s="9">
        <v>36.08</v>
      </c>
      <c r="E14" s="9">
        <v>64.14</v>
      </c>
      <c r="F14" s="9">
        <v>89.13</v>
      </c>
      <c r="G14" s="9">
        <v>187.29</v>
      </c>
      <c r="H14" s="9">
        <v>203.71</v>
      </c>
      <c r="I14" s="9">
        <v>231.37</v>
      </c>
      <c r="J14">
        <v>0</v>
      </c>
    </row>
    <row r="15" spans="1:10">
      <c r="A15" s="15" t="s">
        <v>7</v>
      </c>
      <c r="B15" s="19" t="s">
        <v>18</v>
      </c>
      <c r="C15" s="9">
        <v>219.79</v>
      </c>
      <c r="D15" s="9">
        <v>875.84</v>
      </c>
      <c r="E15" s="9">
        <v>1556.86</v>
      </c>
      <c r="F15" s="9">
        <v>2163.39</v>
      </c>
      <c r="G15" s="9">
        <v>4545.93</v>
      </c>
      <c r="H15" s="9">
        <v>4944.46</v>
      </c>
      <c r="I15" s="9">
        <v>5615.82</v>
      </c>
      <c r="J15">
        <v>0</v>
      </c>
    </row>
    <row r="16" spans="1:10">
      <c r="A16" s="15" t="s">
        <v>7</v>
      </c>
      <c r="B16" s="19" t="s">
        <v>19</v>
      </c>
      <c r="C16" s="9">
        <v>1</v>
      </c>
      <c r="D16" s="9">
        <v>2</v>
      </c>
      <c r="E16" s="9">
        <v>3</v>
      </c>
      <c r="F16" s="9">
        <v>4</v>
      </c>
      <c r="G16" s="9">
        <v>9</v>
      </c>
      <c r="H16" s="9">
        <v>10</v>
      </c>
      <c r="I16" s="9">
        <v>12</v>
      </c>
      <c r="J16">
        <v>0</v>
      </c>
    </row>
    <row r="17" spans="1:10">
      <c r="A17" s="15" t="s">
        <v>7</v>
      </c>
      <c r="B17" s="19" t="s">
        <v>20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>
        <v>0</v>
      </c>
    </row>
    <row r="18" spans="1:10">
      <c r="A18" s="15" t="s">
        <v>7</v>
      </c>
      <c r="B18" s="19" t="s">
        <v>21</v>
      </c>
      <c r="C18" s="9">
        <v>0.4</v>
      </c>
      <c r="D18" s="9">
        <v>0.7</v>
      </c>
      <c r="E18" s="9">
        <v>0.8</v>
      </c>
      <c r="F18" s="9">
        <v>0.85</v>
      </c>
      <c r="G18" s="9">
        <v>0.89</v>
      </c>
      <c r="H18" s="9">
        <v>0.96</v>
      </c>
      <c r="I18" s="9">
        <v>0.92</v>
      </c>
      <c r="J18">
        <v>0</v>
      </c>
    </row>
    <row r="19" spans="1:10">
      <c r="A19" s="15" t="s">
        <v>7</v>
      </c>
      <c r="B19" s="19" t="s">
        <v>22</v>
      </c>
      <c r="C19" s="9">
        <v>0</v>
      </c>
      <c r="D19" s="9">
        <v>0.03</v>
      </c>
      <c r="E19" s="9">
        <v>0.63</v>
      </c>
      <c r="F19" s="9">
        <v>4.3499999999999996</v>
      </c>
      <c r="G19" s="9">
        <v>0.92</v>
      </c>
      <c r="H19" s="9">
        <v>3.42</v>
      </c>
      <c r="I19" s="9">
        <v>95.63</v>
      </c>
      <c r="J19">
        <v>0</v>
      </c>
    </row>
    <row r="20" spans="1:10">
      <c r="A20" s="15" t="s">
        <v>7</v>
      </c>
      <c r="B20" s="19" t="s">
        <v>23</v>
      </c>
      <c r="C20" s="9">
        <v>0</v>
      </c>
      <c r="D20" s="9">
        <v>0</v>
      </c>
      <c r="E20" s="9">
        <v>0</v>
      </c>
      <c r="F20" s="9">
        <v>0</v>
      </c>
      <c r="G20" s="9">
        <v>0.19</v>
      </c>
      <c r="H20" s="9">
        <v>0.14000000000000001</v>
      </c>
      <c r="I20" s="9">
        <v>0.17</v>
      </c>
      <c r="J20">
        <v>0</v>
      </c>
    </row>
    <row r="21" spans="1:10">
      <c r="A21" s="2" t="s">
        <v>9</v>
      </c>
      <c r="B21" s="30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9</v>
      </c>
      <c r="B22" s="30" t="s">
        <v>15</v>
      </c>
      <c r="C22">
        <v>36058.86</v>
      </c>
      <c r="D22">
        <v>240493.47</v>
      </c>
      <c r="E22">
        <v>625155.09</v>
      </c>
      <c r="F22">
        <v>841490.85</v>
      </c>
      <c r="G22">
        <v>1947416.32</v>
      </c>
      <c r="H22">
        <v>2259901.98</v>
      </c>
      <c r="I22">
        <v>2368081.7599999998</v>
      </c>
      <c r="J22">
        <v>194304.45</v>
      </c>
    </row>
    <row r="23" spans="1:10">
      <c r="A23" s="2" t="s">
        <v>9</v>
      </c>
      <c r="B23" s="30" t="s">
        <v>16</v>
      </c>
      <c r="C23">
        <v>36000</v>
      </c>
      <c r="D23">
        <v>240000</v>
      </c>
      <c r="E23">
        <v>624000</v>
      </c>
      <c r="F23">
        <v>840000</v>
      </c>
      <c r="G23">
        <v>1944000</v>
      </c>
      <c r="H23">
        <v>2256000</v>
      </c>
      <c r="I23">
        <v>2364000</v>
      </c>
      <c r="J23">
        <v>194000</v>
      </c>
    </row>
    <row r="24" spans="1:10">
      <c r="A24" s="2" t="s">
        <v>9</v>
      </c>
      <c r="B24" s="30" t="s">
        <v>17</v>
      </c>
      <c r="C24">
        <v>58.86</v>
      </c>
      <c r="D24">
        <v>493.47</v>
      </c>
      <c r="E24">
        <v>1155.0899999999999</v>
      </c>
      <c r="F24">
        <v>1490.85</v>
      </c>
      <c r="G24">
        <v>3416.32</v>
      </c>
      <c r="H24">
        <v>3901.98</v>
      </c>
      <c r="I24">
        <v>4081.76</v>
      </c>
      <c r="J24">
        <v>304.45</v>
      </c>
    </row>
    <row r="25" spans="1:10">
      <c r="A25" s="2" t="s">
        <v>9</v>
      </c>
      <c r="B25" s="30" t="s">
        <v>18</v>
      </c>
      <c r="C25">
        <v>1428.61</v>
      </c>
      <c r="D25">
        <v>11977.34</v>
      </c>
      <c r="E25">
        <v>28036.27</v>
      </c>
      <c r="F25">
        <v>36185.699999999997</v>
      </c>
      <c r="G25">
        <v>82920.28</v>
      </c>
      <c r="H25">
        <v>94708.34</v>
      </c>
      <c r="I25">
        <v>99071.93</v>
      </c>
      <c r="J25">
        <v>7389.56</v>
      </c>
    </row>
    <row r="26" spans="1:10">
      <c r="A26" s="2" t="s">
        <v>9</v>
      </c>
      <c r="B26" s="30" t="s">
        <v>19</v>
      </c>
      <c r="C26">
        <v>3</v>
      </c>
      <c r="D26">
        <v>20</v>
      </c>
      <c r="E26">
        <v>52</v>
      </c>
      <c r="F26">
        <v>70</v>
      </c>
      <c r="G26">
        <v>162</v>
      </c>
      <c r="H26">
        <v>188</v>
      </c>
      <c r="I26">
        <v>197</v>
      </c>
      <c r="J26">
        <v>15</v>
      </c>
    </row>
    <row r="27" spans="1:10">
      <c r="A27" s="2" t="s">
        <v>9</v>
      </c>
      <c r="B27" s="30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</row>
    <row r="28" spans="1:10">
      <c r="A28" s="2" t="s">
        <v>9</v>
      </c>
      <c r="B28" s="30" t="s">
        <v>21</v>
      </c>
      <c r="C28">
        <v>0.87</v>
      </c>
      <c r="D28">
        <v>0.96</v>
      </c>
      <c r="E28">
        <v>0.99</v>
      </c>
      <c r="F28">
        <v>0.97</v>
      </c>
      <c r="G28">
        <v>0.95</v>
      </c>
      <c r="H28">
        <v>0.93</v>
      </c>
      <c r="I28">
        <v>0.99</v>
      </c>
      <c r="J28">
        <v>0.96</v>
      </c>
    </row>
    <row r="29" spans="1:10">
      <c r="A29" s="2" t="s">
        <v>9</v>
      </c>
      <c r="B29" s="30" t="s">
        <v>22</v>
      </c>
      <c r="C29">
        <v>0.04</v>
      </c>
      <c r="D29">
        <v>0.54</v>
      </c>
      <c r="E29">
        <v>3.34</v>
      </c>
      <c r="F29">
        <v>63.86</v>
      </c>
      <c r="G29">
        <v>1073.9100000000001</v>
      </c>
      <c r="H29">
        <v>1750.07</v>
      </c>
      <c r="I29">
        <v>5101.62</v>
      </c>
      <c r="J29">
        <v>7099.54</v>
      </c>
    </row>
    <row r="30" spans="1:10">
      <c r="A30" s="2" t="s">
        <v>9</v>
      </c>
      <c r="B30" s="30" t="s">
        <v>23</v>
      </c>
      <c r="C30">
        <v>0</v>
      </c>
      <c r="D30">
        <v>0.06</v>
      </c>
      <c r="E30">
        <v>0.03</v>
      </c>
      <c r="F30">
        <v>0.04</v>
      </c>
      <c r="G30">
        <v>0.05</v>
      </c>
      <c r="H30">
        <v>0.08</v>
      </c>
      <c r="I30">
        <v>0.02</v>
      </c>
      <c r="J30">
        <v>0.19</v>
      </c>
    </row>
    <row r="31" spans="1:10">
      <c r="A31" s="15" t="s">
        <v>93</v>
      </c>
      <c r="B31" s="13" t="s">
        <v>14</v>
      </c>
      <c r="C31" s="9">
        <v>0.02</v>
      </c>
      <c r="D31" s="9">
        <v>0.09</v>
      </c>
      <c r="E31" s="9">
        <v>0.16</v>
      </c>
      <c r="F31" s="9">
        <v>0</v>
      </c>
      <c r="G31" s="9">
        <v>0</v>
      </c>
      <c r="H31" s="9">
        <v>0.36</v>
      </c>
      <c r="I31" s="9">
        <v>0.42</v>
      </c>
    </row>
    <row r="32" spans="1:10">
      <c r="A32" s="15" t="s">
        <v>93</v>
      </c>
      <c r="B32" s="14" t="s">
        <v>15</v>
      </c>
      <c r="C32" s="9">
        <v>50076.97</v>
      </c>
      <c r="D32" s="9">
        <v>266540.5</v>
      </c>
      <c r="E32" s="9">
        <v>691220.3</v>
      </c>
      <c r="F32" s="9">
        <v>0</v>
      </c>
      <c r="G32" s="9">
        <v>0</v>
      </c>
      <c r="H32" s="9">
        <v>2334079</v>
      </c>
      <c r="I32" s="9">
        <v>2608554</v>
      </c>
    </row>
    <row r="33" spans="1:10">
      <c r="A33" s="15" t="s">
        <v>93</v>
      </c>
      <c r="B33" s="14" t="s">
        <v>16</v>
      </c>
      <c r="C33" s="9">
        <v>50000</v>
      </c>
      <c r="D33" s="9">
        <v>266000</v>
      </c>
      <c r="E33" s="9">
        <v>690000</v>
      </c>
      <c r="F33" s="9">
        <v>0</v>
      </c>
      <c r="G33" s="9">
        <v>0</v>
      </c>
      <c r="H33" s="9">
        <v>2330000</v>
      </c>
      <c r="I33" s="9">
        <v>2604000</v>
      </c>
    </row>
    <row r="34" spans="1:10">
      <c r="A34" s="15" t="s">
        <v>93</v>
      </c>
      <c r="B34" s="14" t="s">
        <v>17</v>
      </c>
      <c r="C34" s="9">
        <v>76.97</v>
      </c>
      <c r="D34" s="9">
        <v>540.49</v>
      </c>
      <c r="E34" s="9">
        <v>1220.27</v>
      </c>
      <c r="F34" s="9">
        <v>0</v>
      </c>
      <c r="G34" s="9">
        <v>0</v>
      </c>
      <c r="H34" s="9">
        <v>4079.33</v>
      </c>
      <c r="I34" s="9">
        <v>4553.83</v>
      </c>
    </row>
    <row r="35" spans="1:10">
      <c r="A35" s="15" t="s">
        <v>93</v>
      </c>
      <c r="B35" s="14" t="s">
        <v>18</v>
      </c>
      <c r="C35" s="9">
        <v>1868.19</v>
      </c>
      <c r="D35" s="9">
        <v>13118.69</v>
      </c>
      <c r="E35" s="9">
        <v>29618.25</v>
      </c>
      <c r="F35" s="9"/>
      <c r="G35" s="9">
        <v>0</v>
      </c>
      <c r="H35" s="9">
        <v>99012.74</v>
      </c>
      <c r="I35" s="9">
        <v>110529.8</v>
      </c>
    </row>
    <row r="36" spans="1:10">
      <c r="A36" s="15" t="s">
        <v>93</v>
      </c>
      <c r="B36" s="14" t="s">
        <v>19</v>
      </c>
      <c r="C36" s="9">
        <v>4</v>
      </c>
      <c r="D36" s="9">
        <v>22</v>
      </c>
      <c r="E36" s="9">
        <v>57</v>
      </c>
      <c r="F36" s="9">
        <v>0</v>
      </c>
      <c r="G36" s="9"/>
      <c r="H36" s="9">
        <v>193</v>
      </c>
      <c r="I36" s="9">
        <v>217</v>
      </c>
    </row>
    <row r="37" spans="1:10">
      <c r="A37" s="15" t="s">
        <v>93</v>
      </c>
      <c r="B37" s="14" t="s">
        <v>20</v>
      </c>
      <c r="C37" s="9">
        <v>2</v>
      </c>
      <c r="D37" s="9">
        <v>3</v>
      </c>
      <c r="E37" s="9">
        <v>3</v>
      </c>
      <c r="F37" s="9">
        <v>0</v>
      </c>
      <c r="G37" s="9">
        <v>0</v>
      </c>
      <c r="H37" s="9">
        <v>3</v>
      </c>
      <c r="I37" s="9">
        <v>3</v>
      </c>
    </row>
    <row r="38" spans="1:10">
      <c r="A38" s="15" t="s">
        <v>93</v>
      </c>
      <c r="B38" s="14" t="s">
        <v>21</v>
      </c>
      <c r="C38" s="9">
        <v>0.85</v>
      </c>
      <c r="D38" s="9">
        <v>0.95</v>
      </c>
      <c r="E38" s="9">
        <v>0.96</v>
      </c>
      <c r="F38" s="9">
        <v>0</v>
      </c>
      <c r="G38" s="9">
        <v>0</v>
      </c>
      <c r="H38" s="9">
        <v>0.98</v>
      </c>
      <c r="I38" s="9">
        <v>0.98</v>
      </c>
    </row>
    <row r="39" spans="1:10">
      <c r="A39" s="15" t="s">
        <v>93</v>
      </c>
      <c r="B39" s="14" t="s">
        <v>22</v>
      </c>
      <c r="C39" s="9">
        <v>7.0000000000000007E-2</v>
      </c>
      <c r="D39" s="9">
        <v>18.8</v>
      </c>
      <c r="E39" s="9">
        <v>277.47000000000003</v>
      </c>
      <c r="F39" s="9">
        <v>0</v>
      </c>
      <c r="G39" s="9">
        <v>0</v>
      </c>
      <c r="H39" s="9">
        <v>19914.54</v>
      </c>
      <c r="I39" s="9">
        <v>38491.120000000003</v>
      </c>
    </row>
    <row r="40" spans="1:10">
      <c r="A40" s="15" t="s">
        <v>93</v>
      </c>
      <c r="B40" s="14" t="s">
        <v>23</v>
      </c>
      <c r="C40" s="9">
        <v>0.2</v>
      </c>
      <c r="D40" s="9">
        <v>0.1</v>
      </c>
      <c r="E40" s="9">
        <v>0.08</v>
      </c>
      <c r="F40" s="9">
        <v>0</v>
      </c>
      <c r="G40" s="9">
        <v>0</v>
      </c>
      <c r="H40" s="9">
        <v>0.06</v>
      </c>
      <c r="I40" s="9">
        <v>0.06</v>
      </c>
    </row>
    <row r="41" spans="1:10">
      <c r="A41" s="10"/>
      <c r="B41" s="11"/>
    </row>
    <row r="42" spans="1:10">
      <c r="A42" s="10"/>
      <c r="B42" s="11"/>
    </row>
    <row r="43" spans="1:10">
      <c r="A43" s="72" t="s">
        <v>107</v>
      </c>
      <c r="B43" s="77"/>
      <c r="C43" s="9">
        <v>0.02</v>
      </c>
      <c r="D43" s="9">
        <v>0.09</v>
      </c>
      <c r="E43" s="9">
        <v>0.16</v>
      </c>
      <c r="F43" s="9">
        <v>0.22</v>
      </c>
      <c r="G43" s="9">
        <v>0.28999999999999998</v>
      </c>
      <c r="H43" s="9">
        <v>0.36</v>
      </c>
      <c r="I43" s="9">
        <v>0.42</v>
      </c>
      <c r="J43" s="9"/>
    </row>
    <row r="44" spans="1:10">
      <c r="A44" s="72" t="s">
        <v>47</v>
      </c>
      <c r="B44" s="77"/>
      <c r="C44">
        <f>C12+C2+C22</f>
        <v>60072.45</v>
      </c>
      <c r="D44">
        <f t="shared" ref="D44:I44" si="0">D12+D2+D22</f>
        <v>276556.34000000003</v>
      </c>
      <c r="E44">
        <f t="shared" si="0"/>
        <v>685256.34</v>
      </c>
      <c r="F44">
        <f t="shared" si="0"/>
        <v>913636.07</v>
      </c>
      <c r="G44">
        <f t="shared" si="0"/>
        <v>2115695.31</v>
      </c>
      <c r="H44">
        <f t="shared" si="0"/>
        <v>2452243.59</v>
      </c>
      <c r="I44">
        <f t="shared" si="0"/>
        <v>2584437.7599999998</v>
      </c>
      <c r="J44">
        <f t="shared" ref="J44" si="1">J12+J2</f>
        <v>168287.67</v>
      </c>
    </row>
    <row r="45" spans="1:10">
      <c r="A45" s="72" t="s">
        <v>48</v>
      </c>
      <c r="B45" s="77"/>
      <c r="C45">
        <f>C14+C4+C24</f>
        <v>72.45</v>
      </c>
      <c r="D45">
        <f t="shared" ref="D45:I45" si="2">D14+D4+D24</f>
        <v>556.34</v>
      </c>
      <c r="E45">
        <f t="shared" si="2"/>
        <v>1256.3399999999999</v>
      </c>
      <c r="F45">
        <f t="shared" si="2"/>
        <v>1636.07</v>
      </c>
      <c r="G45">
        <f t="shared" si="2"/>
        <v>3695.3</v>
      </c>
      <c r="H45">
        <f t="shared" si="2"/>
        <v>4243.6000000000004</v>
      </c>
      <c r="I45">
        <f t="shared" si="2"/>
        <v>4437.7300000000005</v>
      </c>
      <c r="J45">
        <f t="shared" ref="J45" si="3">J14+J4</f>
        <v>287.67</v>
      </c>
    </row>
    <row r="46" spans="1:10">
      <c r="A46" s="72" t="s">
        <v>49</v>
      </c>
      <c r="B46" s="77"/>
      <c r="C46">
        <f>C26+C16+C6</f>
        <v>5</v>
      </c>
      <c r="D46">
        <f t="shared" ref="D46:I46" si="4">D26+D16+D6</f>
        <v>23</v>
      </c>
      <c r="E46">
        <f t="shared" si="4"/>
        <v>57</v>
      </c>
      <c r="F46">
        <f t="shared" si="4"/>
        <v>76</v>
      </c>
      <c r="G46">
        <f t="shared" si="4"/>
        <v>176</v>
      </c>
      <c r="H46">
        <f t="shared" si="4"/>
        <v>204</v>
      </c>
      <c r="I46">
        <f t="shared" si="4"/>
        <v>215</v>
      </c>
    </row>
    <row r="47" spans="1:10">
      <c r="A47" s="72" t="s">
        <v>89</v>
      </c>
      <c r="B47" s="77"/>
      <c r="C47">
        <f>C25+C15+C5</f>
        <v>1758.29</v>
      </c>
      <c r="D47">
        <f t="shared" ref="D47:I47" si="5">D25+D15+D5</f>
        <v>13503.45</v>
      </c>
      <c r="E47">
        <f t="shared" si="5"/>
        <v>30493.9</v>
      </c>
      <c r="F47">
        <f t="shared" si="5"/>
        <v>39710.589999999997</v>
      </c>
      <c r="G47">
        <f t="shared" si="5"/>
        <v>89691.599999999991</v>
      </c>
      <c r="H47">
        <f t="shared" si="5"/>
        <v>103000.06</v>
      </c>
      <c r="I47">
        <f t="shared" si="5"/>
        <v>107712.06</v>
      </c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</sheetData>
  <mergeCells count="5">
    <mergeCell ref="A43:B43"/>
    <mergeCell ref="A45:B45"/>
    <mergeCell ref="A44:B44"/>
    <mergeCell ref="A46:B46"/>
    <mergeCell ref="A47:B47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346C-D5E1-2A47-B9A1-78BC1A697041}">
  <sheetPr>
    <tabColor theme="5" tint="0.79998168889431442"/>
  </sheetPr>
  <dimension ref="A1:J60"/>
  <sheetViews>
    <sheetView zoomScale="89" workbookViewId="0">
      <selection activeCell="A40" sqref="A40:B40"/>
    </sheetView>
  </sheetViews>
  <sheetFormatPr baseColWidth="10" defaultRowHeight="15"/>
  <cols>
    <col min="1" max="1" width="15" customWidth="1"/>
    <col min="2" max="2" width="27.6640625" customWidth="1"/>
  </cols>
  <sheetData>
    <row r="1" spans="1:10">
      <c r="A1" s="15" t="s">
        <v>8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8</v>
      </c>
      <c r="B2" s="14" t="s">
        <v>15</v>
      </c>
      <c r="C2" s="9">
        <v>12004.53</v>
      </c>
      <c r="D2" s="9">
        <v>12026.79</v>
      </c>
      <c r="E2" s="9">
        <v>24037.11</v>
      </c>
      <c r="F2" s="9">
        <v>24056.09</v>
      </c>
      <c r="G2" s="9">
        <v>60091.69</v>
      </c>
      <c r="H2" s="9">
        <v>72137.91</v>
      </c>
      <c r="I2" s="9">
        <v>72124.600000000006</v>
      </c>
      <c r="J2">
        <v>168287.67</v>
      </c>
    </row>
    <row r="3" spans="1:10">
      <c r="A3" s="15" t="s">
        <v>8</v>
      </c>
      <c r="B3" s="14" t="s">
        <v>16</v>
      </c>
      <c r="C3" s="9">
        <v>12000</v>
      </c>
      <c r="D3" s="9">
        <v>12000</v>
      </c>
      <c r="E3" s="9">
        <v>24000</v>
      </c>
      <c r="F3" s="9">
        <v>24000</v>
      </c>
      <c r="G3" s="9">
        <v>60000</v>
      </c>
      <c r="H3" s="9">
        <v>72000</v>
      </c>
      <c r="I3" s="9">
        <v>72000</v>
      </c>
      <c r="J3">
        <v>168000</v>
      </c>
    </row>
    <row r="4" spans="1:10">
      <c r="A4" s="15" t="s">
        <v>8</v>
      </c>
      <c r="B4" s="14" t="s">
        <v>17</v>
      </c>
      <c r="C4" s="9">
        <v>4.53</v>
      </c>
      <c r="D4" s="9">
        <v>26.79</v>
      </c>
      <c r="E4" s="9">
        <v>37.11</v>
      </c>
      <c r="F4" s="9">
        <v>56.09</v>
      </c>
      <c r="G4" s="9">
        <v>91.69</v>
      </c>
      <c r="H4" s="9">
        <v>137.91</v>
      </c>
      <c r="I4" s="9">
        <v>124.6</v>
      </c>
      <c r="J4">
        <v>287.67</v>
      </c>
    </row>
    <row r="5" spans="1:10">
      <c r="A5" s="15" t="s">
        <v>8</v>
      </c>
      <c r="B5" s="14" t="s">
        <v>18</v>
      </c>
      <c r="C5" s="9">
        <v>109.89</v>
      </c>
      <c r="D5" s="9">
        <v>650.27</v>
      </c>
      <c r="E5" s="9">
        <v>900.77</v>
      </c>
      <c r="F5" s="9">
        <v>1361.5</v>
      </c>
      <c r="G5" s="9">
        <v>2225.39</v>
      </c>
      <c r="H5" s="9">
        <v>3347.26</v>
      </c>
      <c r="I5" s="9">
        <v>3024.31</v>
      </c>
      <c r="J5">
        <v>6982.37</v>
      </c>
    </row>
    <row r="6" spans="1:10">
      <c r="A6" s="15" t="s">
        <v>8</v>
      </c>
      <c r="B6" s="14" t="s">
        <v>19</v>
      </c>
      <c r="C6" s="9">
        <v>1</v>
      </c>
      <c r="D6" s="9">
        <v>1</v>
      </c>
      <c r="E6" s="9">
        <v>2</v>
      </c>
      <c r="F6" s="9">
        <v>2</v>
      </c>
      <c r="G6" s="9">
        <v>5</v>
      </c>
      <c r="H6" s="9">
        <v>6</v>
      </c>
      <c r="I6" s="9">
        <v>6</v>
      </c>
      <c r="J6">
        <v>14</v>
      </c>
    </row>
    <row r="7" spans="1:10">
      <c r="A7" s="15" t="s">
        <v>8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8</v>
      </c>
      <c r="B8" s="14" t="s">
        <v>21</v>
      </c>
      <c r="C8" s="9">
        <v>0.2</v>
      </c>
      <c r="D8" s="9">
        <v>1</v>
      </c>
      <c r="E8" s="9">
        <v>0.7</v>
      </c>
      <c r="F8" s="9">
        <v>1</v>
      </c>
      <c r="G8" s="9">
        <v>0.84</v>
      </c>
      <c r="H8" s="9">
        <v>0.93</v>
      </c>
      <c r="I8" s="9">
        <v>0.97</v>
      </c>
      <c r="J8">
        <v>0.97</v>
      </c>
    </row>
    <row r="9" spans="1:10">
      <c r="A9" s="15" t="s">
        <v>8</v>
      </c>
      <c r="B9" s="14" t="s">
        <v>22</v>
      </c>
      <c r="C9" s="9">
        <v>0.03</v>
      </c>
      <c r="D9" s="9">
        <v>0.09</v>
      </c>
      <c r="E9" s="9">
        <v>6.07</v>
      </c>
      <c r="F9" s="9">
        <v>11.43</v>
      </c>
      <c r="G9" s="9">
        <v>34.67</v>
      </c>
      <c r="H9" s="9">
        <v>18.18</v>
      </c>
      <c r="I9" s="9">
        <v>224.58</v>
      </c>
      <c r="J9">
        <v>1285.95</v>
      </c>
    </row>
    <row r="10" spans="1:10">
      <c r="A10" s="15" t="s">
        <v>8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0.17</v>
      </c>
      <c r="I10" s="9">
        <v>0.17</v>
      </c>
      <c r="J10">
        <v>7.0000000000000007E-2</v>
      </c>
    </row>
    <row r="11" spans="1:10">
      <c r="A11" s="2" t="s">
        <v>10</v>
      </c>
      <c r="B11" s="30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30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30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30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30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30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30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30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30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30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9</v>
      </c>
      <c r="B21" s="30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9</v>
      </c>
      <c r="B22" s="30" t="s">
        <v>15</v>
      </c>
      <c r="C22">
        <v>36058.86</v>
      </c>
      <c r="D22">
        <v>240493.47</v>
      </c>
      <c r="E22">
        <v>625155.09</v>
      </c>
      <c r="F22">
        <v>841490.85</v>
      </c>
      <c r="G22">
        <v>1947416.32</v>
      </c>
      <c r="H22">
        <v>2259901.98</v>
      </c>
      <c r="I22">
        <v>2368081.7599999998</v>
      </c>
      <c r="J22">
        <v>194304.45</v>
      </c>
    </row>
    <row r="23" spans="1:10">
      <c r="A23" s="2" t="s">
        <v>9</v>
      </c>
      <c r="B23" s="30" t="s">
        <v>16</v>
      </c>
      <c r="C23">
        <v>36000</v>
      </c>
      <c r="D23">
        <v>240000</v>
      </c>
      <c r="E23">
        <v>624000</v>
      </c>
      <c r="F23">
        <v>840000</v>
      </c>
      <c r="G23">
        <v>1944000</v>
      </c>
      <c r="H23">
        <v>2256000</v>
      </c>
      <c r="I23">
        <v>2364000</v>
      </c>
      <c r="J23">
        <v>194000</v>
      </c>
    </row>
    <row r="24" spans="1:10">
      <c r="A24" s="2" t="s">
        <v>9</v>
      </c>
      <c r="B24" s="30" t="s">
        <v>17</v>
      </c>
      <c r="C24">
        <v>58.86</v>
      </c>
      <c r="D24">
        <v>493.47</v>
      </c>
      <c r="E24">
        <v>1155.0899999999999</v>
      </c>
      <c r="F24">
        <v>1490.85</v>
      </c>
      <c r="G24">
        <v>3416.32</v>
      </c>
      <c r="H24">
        <v>3901.98</v>
      </c>
      <c r="I24">
        <v>4081.76</v>
      </c>
      <c r="J24">
        <v>304.45</v>
      </c>
    </row>
    <row r="25" spans="1:10">
      <c r="A25" s="2" t="s">
        <v>9</v>
      </c>
      <c r="B25" s="30" t="s">
        <v>18</v>
      </c>
      <c r="C25">
        <v>1428.61</v>
      </c>
      <c r="D25">
        <v>11977.34</v>
      </c>
      <c r="E25">
        <v>28036.27</v>
      </c>
      <c r="F25">
        <v>36185.699999999997</v>
      </c>
      <c r="G25">
        <v>82920.28</v>
      </c>
      <c r="H25">
        <v>94708.34</v>
      </c>
      <c r="I25">
        <v>99071.93</v>
      </c>
      <c r="J25">
        <v>7389.56</v>
      </c>
    </row>
    <row r="26" spans="1:10">
      <c r="A26" s="2" t="s">
        <v>9</v>
      </c>
      <c r="B26" s="30" t="s">
        <v>19</v>
      </c>
      <c r="C26">
        <v>3</v>
      </c>
      <c r="D26">
        <v>20</v>
      </c>
      <c r="E26">
        <v>52</v>
      </c>
      <c r="F26">
        <v>70</v>
      </c>
      <c r="G26">
        <v>162</v>
      </c>
      <c r="H26">
        <v>188</v>
      </c>
      <c r="I26">
        <v>197</v>
      </c>
      <c r="J26">
        <v>15</v>
      </c>
    </row>
    <row r="27" spans="1:10">
      <c r="A27" s="2" t="s">
        <v>9</v>
      </c>
      <c r="B27" s="30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</row>
    <row r="28" spans="1:10">
      <c r="A28" s="2" t="s">
        <v>9</v>
      </c>
      <c r="B28" s="30" t="s">
        <v>21</v>
      </c>
      <c r="C28">
        <v>0.87</v>
      </c>
      <c r="D28">
        <v>0.96</v>
      </c>
      <c r="E28">
        <v>0.99</v>
      </c>
      <c r="F28">
        <v>0.97</v>
      </c>
      <c r="G28">
        <v>0.95</v>
      </c>
      <c r="H28">
        <v>0.93</v>
      </c>
      <c r="I28">
        <v>0.99</v>
      </c>
      <c r="J28">
        <v>0.96</v>
      </c>
    </row>
    <row r="29" spans="1:10">
      <c r="A29" s="2" t="s">
        <v>9</v>
      </c>
      <c r="B29" s="30" t="s">
        <v>22</v>
      </c>
      <c r="C29">
        <v>0.04</v>
      </c>
      <c r="D29">
        <v>0.54</v>
      </c>
      <c r="E29">
        <v>3.34</v>
      </c>
      <c r="F29">
        <v>63.86</v>
      </c>
      <c r="G29">
        <v>1073.9100000000001</v>
      </c>
      <c r="H29">
        <v>1750.07</v>
      </c>
      <c r="I29">
        <v>5101.62</v>
      </c>
      <c r="J29">
        <v>7099.54</v>
      </c>
    </row>
    <row r="30" spans="1:10">
      <c r="A30" s="2" t="s">
        <v>9</v>
      </c>
      <c r="B30" s="30" t="s">
        <v>23</v>
      </c>
      <c r="C30">
        <v>0</v>
      </c>
      <c r="D30">
        <v>0.06</v>
      </c>
      <c r="E30">
        <v>0.03</v>
      </c>
      <c r="F30">
        <v>0.04</v>
      </c>
      <c r="G30">
        <v>0.05</v>
      </c>
      <c r="H30">
        <v>0.08</v>
      </c>
      <c r="I30">
        <v>0.02</v>
      </c>
      <c r="J30">
        <v>0.19</v>
      </c>
    </row>
    <row r="31" spans="1:10">
      <c r="A31" s="15" t="s">
        <v>2</v>
      </c>
      <c r="B31" s="13" t="s">
        <v>14</v>
      </c>
      <c r="C31" s="9">
        <v>0.02</v>
      </c>
      <c r="D31" s="9">
        <v>0.09</v>
      </c>
      <c r="E31" s="9">
        <v>0.16</v>
      </c>
      <c r="F31" s="9">
        <v>0.22</v>
      </c>
      <c r="G31" s="9">
        <v>0.28999999999999998</v>
      </c>
      <c r="H31" s="9">
        <v>0.36</v>
      </c>
      <c r="I31" s="9">
        <v>0.42</v>
      </c>
    </row>
    <row r="32" spans="1:10">
      <c r="A32" s="15" t="s">
        <v>2</v>
      </c>
      <c r="B32" s="14" t="s">
        <v>15</v>
      </c>
      <c r="C32" s="9">
        <v>40067.910000000003</v>
      </c>
      <c r="D32" s="9">
        <v>246503.4</v>
      </c>
      <c r="E32" s="9">
        <v>643175.6</v>
      </c>
      <c r="F32" s="9">
        <v>903516.4</v>
      </c>
      <c r="G32" s="9">
        <v>1957285</v>
      </c>
      <c r="H32" s="9">
        <v>2281918</v>
      </c>
      <c r="I32" s="9">
        <v>2598390</v>
      </c>
    </row>
    <row r="33" spans="1:10">
      <c r="A33" s="15" t="s">
        <v>2</v>
      </c>
      <c r="B33" s="14" t="s">
        <v>16</v>
      </c>
      <c r="C33" s="9">
        <v>40000</v>
      </c>
      <c r="D33" s="9">
        <v>246000</v>
      </c>
      <c r="E33" s="9">
        <v>642000</v>
      </c>
      <c r="F33" s="9">
        <v>902000</v>
      </c>
      <c r="G33" s="9">
        <v>1954000</v>
      </c>
      <c r="H33" s="9">
        <v>2278000</v>
      </c>
      <c r="I33" s="9">
        <v>2594000</v>
      </c>
    </row>
    <row r="34" spans="1:10">
      <c r="A34" s="15" t="s">
        <v>2</v>
      </c>
      <c r="B34" s="14" t="s">
        <v>17</v>
      </c>
      <c r="C34" s="9">
        <v>67.91</v>
      </c>
      <c r="D34" s="9">
        <v>503.4</v>
      </c>
      <c r="E34" s="9">
        <v>1175.5899999999999</v>
      </c>
      <c r="F34" s="9">
        <v>1516.36</v>
      </c>
      <c r="G34" s="9">
        <v>3284.54</v>
      </c>
      <c r="H34" s="9">
        <v>3918.13</v>
      </c>
      <c r="I34" s="9">
        <v>4389.83</v>
      </c>
    </row>
    <row r="35" spans="1:10">
      <c r="A35" s="15" t="s">
        <v>2</v>
      </c>
      <c r="B35" s="14" t="s">
        <v>18</v>
      </c>
      <c r="C35" s="9">
        <v>1648.4</v>
      </c>
      <c r="D35" s="9">
        <v>12218.34</v>
      </c>
      <c r="E35" s="9">
        <v>28533.81</v>
      </c>
      <c r="F35" s="9">
        <v>36804.9</v>
      </c>
      <c r="G35" s="9">
        <v>79721.75</v>
      </c>
      <c r="H35" s="9">
        <v>95100.14</v>
      </c>
      <c r="I35" s="9">
        <v>106549.2</v>
      </c>
    </row>
    <row r="36" spans="1:10">
      <c r="A36" s="15" t="s">
        <v>2</v>
      </c>
      <c r="B36" s="14" t="s">
        <v>19</v>
      </c>
      <c r="C36" s="9">
        <v>3</v>
      </c>
      <c r="D36" s="9">
        <v>20</v>
      </c>
      <c r="E36" s="9">
        <v>53</v>
      </c>
      <c r="F36" s="9">
        <v>73</v>
      </c>
      <c r="G36" s="9">
        <v>160</v>
      </c>
      <c r="H36" s="9">
        <v>188</v>
      </c>
      <c r="I36" s="9">
        <v>214</v>
      </c>
    </row>
    <row r="37" spans="1:10">
      <c r="A37" s="15" t="s">
        <v>2</v>
      </c>
      <c r="B37" s="14" t="s">
        <v>20</v>
      </c>
      <c r="C37" s="9">
        <v>3</v>
      </c>
      <c r="D37" s="9">
        <v>3</v>
      </c>
      <c r="E37" s="9">
        <v>5</v>
      </c>
      <c r="F37" s="9">
        <v>3</v>
      </c>
      <c r="G37" s="9">
        <v>4</v>
      </c>
      <c r="H37" s="9">
        <v>3</v>
      </c>
      <c r="I37" s="9">
        <v>3</v>
      </c>
    </row>
    <row r="38" spans="1:10">
      <c r="A38" s="15" t="s">
        <v>2</v>
      </c>
      <c r="B38" s="14" t="s">
        <v>21</v>
      </c>
      <c r="C38" s="9">
        <v>1</v>
      </c>
      <c r="D38" s="9">
        <v>0.98</v>
      </c>
      <c r="E38" s="9">
        <v>1</v>
      </c>
      <c r="F38" s="9">
        <v>0.96</v>
      </c>
      <c r="G38" s="9">
        <v>0.98</v>
      </c>
      <c r="H38" s="9">
        <v>0.98</v>
      </c>
      <c r="I38" s="9">
        <v>0.96</v>
      </c>
    </row>
    <row r="39" spans="1:10">
      <c r="A39" s="15" t="s">
        <v>2</v>
      </c>
      <c r="B39" s="14" t="s">
        <v>22</v>
      </c>
      <c r="C39" s="9">
        <v>0.15</v>
      </c>
      <c r="D39" s="9">
        <v>46.57</v>
      </c>
      <c r="E39" s="9">
        <v>1369.7</v>
      </c>
      <c r="F39" s="9">
        <v>578.28</v>
      </c>
      <c r="G39" s="9">
        <v>6058.42</v>
      </c>
      <c r="H39" s="9">
        <v>16085.89</v>
      </c>
      <c r="I39" s="9">
        <v>19161.29</v>
      </c>
    </row>
    <row r="40" spans="1:10">
      <c r="A40" s="52" t="s">
        <v>2</v>
      </c>
      <c r="B40" s="13" t="s">
        <v>23</v>
      </c>
      <c r="C40" s="9">
        <v>0.04</v>
      </c>
      <c r="D40" s="9">
        <v>0.06</v>
      </c>
      <c r="E40" s="9">
        <v>0.05</v>
      </c>
      <c r="F40" s="9">
        <v>0.09</v>
      </c>
      <c r="G40" s="9">
        <v>0.05</v>
      </c>
      <c r="H40" s="9">
        <v>0.08</v>
      </c>
      <c r="I40" s="9">
        <v>0.1</v>
      </c>
    </row>
    <row r="41" spans="1:10">
      <c r="A41" s="10"/>
      <c r="B41" s="11"/>
    </row>
    <row r="42" spans="1:10">
      <c r="A42" s="10"/>
      <c r="B42" s="11"/>
    </row>
    <row r="43" spans="1:10">
      <c r="A43" s="72" t="s">
        <v>107</v>
      </c>
      <c r="B43" s="77"/>
      <c r="C43" s="9">
        <v>0.02</v>
      </c>
      <c r="D43" s="9">
        <v>0.09</v>
      </c>
      <c r="E43" s="9">
        <v>0.16</v>
      </c>
      <c r="F43" s="9">
        <v>0.22</v>
      </c>
      <c r="G43" s="9">
        <v>0.28999999999999998</v>
      </c>
      <c r="H43" s="9">
        <v>0.36</v>
      </c>
      <c r="I43" s="9">
        <v>0.42</v>
      </c>
      <c r="J43" s="9"/>
    </row>
    <row r="44" spans="1:10">
      <c r="A44" s="72" t="s">
        <v>90</v>
      </c>
      <c r="B44" s="77"/>
      <c r="C44">
        <f>C12+C2+C22</f>
        <v>60086.03</v>
      </c>
      <c r="D44">
        <f t="shared" ref="D44:I44" si="0">D12+D2+D22</f>
        <v>276567.78999999998</v>
      </c>
      <c r="E44">
        <f t="shared" si="0"/>
        <v>685257.1</v>
      </c>
      <c r="F44">
        <f t="shared" si="0"/>
        <v>901617.45</v>
      </c>
      <c r="G44">
        <f t="shared" si="0"/>
        <v>2067609.83</v>
      </c>
      <c r="H44">
        <f t="shared" si="0"/>
        <v>2392178.14</v>
      </c>
      <c r="I44">
        <f t="shared" si="0"/>
        <v>2512346.4499999997</v>
      </c>
      <c r="J44">
        <f t="shared" ref="J44" si="1">J12+J2</f>
        <v>168287.67</v>
      </c>
    </row>
    <row r="45" spans="1:10">
      <c r="A45" s="72" t="s">
        <v>91</v>
      </c>
      <c r="B45" s="77"/>
      <c r="C45">
        <f>C14+C4+C24</f>
        <v>86.03</v>
      </c>
      <c r="D45">
        <f t="shared" ref="D45:I45" si="2">D14+D4+D24</f>
        <v>567.79</v>
      </c>
      <c r="E45">
        <f t="shared" si="2"/>
        <v>1257.0999999999999</v>
      </c>
      <c r="F45">
        <f t="shared" si="2"/>
        <v>1617.4499999999998</v>
      </c>
      <c r="G45">
        <f t="shared" si="2"/>
        <v>3609.83</v>
      </c>
      <c r="H45">
        <f t="shared" si="2"/>
        <v>4178.1400000000003</v>
      </c>
      <c r="I45">
        <f t="shared" si="2"/>
        <v>4346.45</v>
      </c>
      <c r="J45">
        <f t="shared" ref="J45" si="3">J14+J4</f>
        <v>287.67</v>
      </c>
    </row>
    <row r="46" spans="1:10">
      <c r="A46" s="72" t="s">
        <v>92</v>
      </c>
      <c r="B46" s="77"/>
      <c r="C46">
        <f>C26+C16+C6</f>
        <v>5</v>
      </c>
      <c r="D46">
        <f t="shared" ref="D46:I46" si="4">D26+D16+D6</f>
        <v>23</v>
      </c>
      <c r="E46">
        <f t="shared" si="4"/>
        <v>57</v>
      </c>
      <c r="F46">
        <f t="shared" si="4"/>
        <v>75</v>
      </c>
      <c r="G46">
        <f t="shared" si="4"/>
        <v>172</v>
      </c>
      <c r="H46">
        <f t="shared" si="4"/>
        <v>199</v>
      </c>
      <c r="I46">
        <f t="shared" si="4"/>
        <v>209</v>
      </c>
    </row>
    <row r="47" spans="1:10">
      <c r="A47" s="72" t="s">
        <v>103</v>
      </c>
      <c r="B47" s="77"/>
      <c r="C47">
        <f>C25+C15+C5</f>
        <v>2087.9699999999998</v>
      </c>
      <c r="D47">
        <f t="shared" ref="D47:I47" si="5">D25+D15+D5</f>
        <v>13781.34</v>
      </c>
      <c r="E47">
        <f t="shared" si="5"/>
        <v>30512.34</v>
      </c>
      <c r="F47">
        <f t="shared" si="5"/>
        <v>39258.61</v>
      </c>
      <c r="G47">
        <f t="shared" si="5"/>
        <v>87617.08</v>
      </c>
      <c r="H47">
        <f t="shared" si="5"/>
        <v>101411.23999999999</v>
      </c>
      <c r="I47">
        <f t="shared" si="5"/>
        <v>105496.54999999999</v>
      </c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</sheetData>
  <mergeCells count="5">
    <mergeCell ref="A43:B43"/>
    <mergeCell ref="A44:B44"/>
    <mergeCell ref="A46:B46"/>
    <mergeCell ref="A45:B45"/>
    <mergeCell ref="A47:B47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01B4-B9F3-4942-96C9-5CD91C0FE03C}">
  <sheetPr>
    <tabColor theme="5" tint="0.39997558519241921"/>
  </sheetPr>
  <dimension ref="A1:J60"/>
  <sheetViews>
    <sheetView topLeftCell="A8" zoomScale="93" workbookViewId="0">
      <selection activeCell="C50" sqref="C50"/>
    </sheetView>
  </sheetViews>
  <sheetFormatPr baseColWidth="10" defaultRowHeight="15"/>
  <cols>
    <col min="1" max="1" width="15" customWidth="1"/>
    <col min="2" max="2" width="27.6640625" customWidth="1"/>
  </cols>
  <sheetData>
    <row r="1" spans="1:10">
      <c r="A1" s="2" t="s">
        <v>7</v>
      </c>
      <c r="B1" s="7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7</v>
      </c>
      <c r="B2" s="7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  <c r="J2">
        <v>168287.67</v>
      </c>
    </row>
    <row r="3" spans="1:10">
      <c r="A3" s="2" t="s">
        <v>7</v>
      </c>
      <c r="B3" s="7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  <c r="J3">
        <v>168000</v>
      </c>
    </row>
    <row r="4" spans="1:10">
      <c r="A4" s="2" t="s">
        <v>7</v>
      </c>
      <c r="B4" s="7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  <c r="J4">
        <v>287.67</v>
      </c>
    </row>
    <row r="5" spans="1:10">
      <c r="A5" s="2" t="s">
        <v>7</v>
      </c>
      <c r="B5" s="7" t="s">
        <v>18</v>
      </c>
      <c r="C5">
        <v>219.79</v>
      </c>
      <c r="D5">
        <v>875.84</v>
      </c>
      <c r="E5">
        <v>1556.86</v>
      </c>
      <c r="F5">
        <v>2163.39</v>
      </c>
      <c r="G5">
        <v>4545.93</v>
      </c>
      <c r="H5">
        <v>4944.46</v>
      </c>
      <c r="I5">
        <v>5615.82</v>
      </c>
      <c r="J5">
        <v>6982.37</v>
      </c>
    </row>
    <row r="6" spans="1:10">
      <c r="A6" s="2" t="s">
        <v>7</v>
      </c>
      <c r="B6" s="7" t="s">
        <v>19</v>
      </c>
      <c r="C6">
        <v>1</v>
      </c>
      <c r="D6">
        <v>2</v>
      </c>
      <c r="E6">
        <v>3</v>
      </c>
      <c r="F6">
        <v>4</v>
      </c>
      <c r="G6">
        <v>9</v>
      </c>
      <c r="H6">
        <v>10</v>
      </c>
      <c r="I6">
        <v>12</v>
      </c>
      <c r="J6">
        <v>14</v>
      </c>
    </row>
    <row r="7" spans="1:10">
      <c r="A7" s="2" t="s">
        <v>7</v>
      </c>
      <c r="B7" s="7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7</v>
      </c>
      <c r="B8" s="7" t="s">
        <v>21</v>
      </c>
      <c r="C8">
        <v>0.4</v>
      </c>
      <c r="D8">
        <v>0.7</v>
      </c>
      <c r="E8">
        <v>0.8</v>
      </c>
      <c r="F8">
        <v>0.85</v>
      </c>
      <c r="G8">
        <v>0.89</v>
      </c>
      <c r="H8">
        <v>0.96</v>
      </c>
      <c r="I8">
        <v>0.92</v>
      </c>
      <c r="J8">
        <v>0.97</v>
      </c>
    </row>
    <row r="9" spans="1:10">
      <c r="A9" s="2" t="s">
        <v>7</v>
      </c>
      <c r="B9" s="7" t="s">
        <v>22</v>
      </c>
      <c r="C9">
        <v>0</v>
      </c>
      <c r="D9">
        <v>0.03</v>
      </c>
      <c r="E9">
        <v>0.63</v>
      </c>
      <c r="F9">
        <v>4.3499999999999996</v>
      </c>
      <c r="G9">
        <v>0.92</v>
      </c>
      <c r="H9">
        <v>3.42</v>
      </c>
      <c r="I9">
        <v>95.63</v>
      </c>
      <c r="J9">
        <v>1285.95</v>
      </c>
    </row>
    <row r="10" spans="1:10">
      <c r="A10" s="2" t="s">
        <v>7</v>
      </c>
      <c r="B10" s="7" t="s">
        <v>23</v>
      </c>
      <c r="C10">
        <v>0</v>
      </c>
      <c r="D10">
        <v>0</v>
      </c>
      <c r="E10">
        <v>0</v>
      </c>
      <c r="F10">
        <v>0</v>
      </c>
      <c r="G10">
        <v>0.19</v>
      </c>
      <c r="H10">
        <v>0.14000000000000001</v>
      </c>
      <c r="I10">
        <v>0.17</v>
      </c>
      <c r="J10">
        <v>7.0000000000000007E-2</v>
      </c>
    </row>
    <row r="11" spans="1:10">
      <c r="A11" s="2" t="s">
        <v>10</v>
      </c>
      <c r="B11" s="7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7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7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7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7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7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7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7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7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7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9</v>
      </c>
      <c r="B21" s="7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9</v>
      </c>
      <c r="B22" s="7" t="s">
        <v>15</v>
      </c>
      <c r="C22">
        <v>36058.86</v>
      </c>
      <c r="D22">
        <v>240493.47</v>
      </c>
      <c r="E22">
        <v>625155.09</v>
      </c>
      <c r="F22">
        <v>841490.85</v>
      </c>
      <c r="G22">
        <v>1947416.32</v>
      </c>
      <c r="H22">
        <v>2259901.98</v>
      </c>
      <c r="I22">
        <v>2368081.7599999998</v>
      </c>
      <c r="J22">
        <v>194304.45</v>
      </c>
    </row>
    <row r="23" spans="1:10">
      <c r="A23" s="2" t="s">
        <v>9</v>
      </c>
      <c r="B23" s="7" t="s">
        <v>16</v>
      </c>
      <c r="C23">
        <v>36000</v>
      </c>
      <c r="D23">
        <v>240000</v>
      </c>
      <c r="E23">
        <v>624000</v>
      </c>
      <c r="F23">
        <v>840000</v>
      </c>
      <c r="G23">
        <v>1944000</v>
      </c>
      <c r="H23">
        <v>2256000</v>
      </c>
      <c r="I23">
        <v>2364000</v>
      </c>
      <c r="J23">
        <v>194000</v>
      </c>
    </row>
    <row r="24" spans="1:10">
      <c r="A24" s="2" t="s">
        <v>9</v>
      </c>
      <c r="B24" s="7" t="s">
        <v>17</v>
      </c>
      <c r="C24">
        <v>58.86</v>
      </c>
      <c r="D24">
        <v>493.47</v>
      </c>
      <c r="E24">
        <v>1155.0899999999999</v>
      </c>
      <c r="F24">
        <v>1490.85</v>
      </c>
      <c r="G24">
        <v>3416.32</v>
      </c>
      <c r="H24">
        <v>3901.98</v>
      </c>
      <c r="I24">
        <v>4081.76</v>
      </c>
      <c r="J24">
        <v>304.45</v>
      </c>
    </row>
    <row r="25" spans="1:10">
      <c r="A25" s="2" t="s">
        <v>9</v>
      </c>
      <c r="B25" s="7" t="s">
        <v>18</v>
      </c>
      <c r="C25">
        <v>1428.61</v>
      </c>
      <c r="D25">
        <v>11977.34</v>
      </c>
      <c r="E25">
        <v>28036.27</v>
      </c>
      <c r="F25">
        <v>36185.699999999997</v>
      </c>
      <c r="G25">
        <v>82920.28</v>
      </c>
      <c r="H25">
        <v>94708.34</v>
      </c>
      <c r="I25">
        <v>99071.93</v>
      </c>
      <c r="J25">
        <v>7389.56</v>
      </c>
    </row>
    <row r="26" spans="1:10">
      <c r="A26" s="2" t="s">
        <v>9</v>
      </c>
      <c r="B26" s="7" t="s">
        <v>19</v>
      </c>
      <c r="C26">
        <v>3</v>
      </c>
      <c r="D26">
        <v>20</v>
      </c>
      <c r="E26">
        <v>52</v>
      </c>
      <c r="F26">
        <v>70</v>
      </c>
      <c r="G26">
        <v>162</v>
      </c>
      <c r="H26">
        <v>188</v>
      </c>
      <c r="I26">
        <v>197</v>
      </c>
      <c r="J26">
        <v>15</v>
      </c>
    </row>
    <row r="27" spans="1:10">
      <c r="A27" s="2" t="s">
        <v>9</v>
      </c>
      <c r="B27" s="7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</row>
    <row r="28" spans="1:10">
      <c r="A28" s="2" t="s">
        <v>9</v>
      </c>
      <c r="B28" s="7" t="s">
        <v>21</v>
      </c>
      <c r="C28">
        <v>0.87</v>
      </c>
      <c r="D28">
        <v>0.96</v>
      </c>
      <c r="E28">
        <v>0.99</v>
      </c>
      <c r="F28">
        <v>0.97</v>
      </c>
      <c r="G28">
        <v>0.95</v>
      </c>
      <c r="H28">
        <v>0.93</v>
      </c>
      <c r="I28">
        <v>0.99</v>
      </c>
      <c r="J28">
        <v>0.96</v>
      </c>
    </row>
    <row r="29" spans="1:10">
      <c r="A29" s="2" t="s">
        <v>9</v>
      </c>
      <c r="B29" s="7" t="s">
        <v>22</v>
      </c>
      <c r="C29">
        <v>0.04</v>
      </c>
      <c r="D29">
        <v>0.54</v>
      </c>
      <c r="E29">
        <v>3.34</v>
      </c>
      <c r="F29">
        <v>63.86</v>
      </c>
      <c r="G29">
        <v>1073.9100000000001</v>
      </c>
      <c r="H29">
        <v>1750.07</v>
      </c>
      <c r="I29">
        <v>5101.62</v>
      </c>
      <c r="J29">
        <v>7099.54</v>
      </c>
    </row>
    <row r="30" spans="1:10">
      <c r="A30" s="2" t="s">
        <v>9</v>
      </c>
      <c r="B30" s="7" t="s">
        <v>23</v>
      </c>
      <c r="C30">
        <v>0</v>
      </c>
      <c r="D30">
        <v>0.06</v>
      </c>
      <c r="E30">
        <v>0.03</v>
      </c>
      <c r="F30">
        <v>0.04</v>
      </c>
      <c r="G30">
        <v>0.05</v>
      </c>
      <c r="H30">
        <v>0.08</v>
      </c>
      <c r="I30">
        <v>0.02</v>
      </c>
      <c r="J30">
        <v>0.19</v>
      </c>
    </row>
    <row r="31" spans="1:10">
      <c r="A31" s="2" t="s">
        <v>6</v>
      </c>
      <c r="B31" s="7" t="s">
        <v>14</v>
      </c>
      <c r="C31">
        <v>0.02</v>
      </c>
      <c r="D31">
        <v>0.09</v>
      </c>
      <c r="E31">
        <v>0.16</v>
      </c>
      <c r="F31">
        <v>0.22</v>
      </c>
      <c r="G31">
        <v>0.28999999999999998</v>
      </c>
      <c r="H31">
        <v>0.36</v>
      </c>
      <c r="I31">
        <v>0.42</v>
      </c>
    </row>
    <row r="32" spans="1:10">
      <c r="A32" s="2" t="s">
        <v>6</v>
      </c>
      <c r="B32" s="7" t="s">
        <v>15</v>
      </c>
      <c r="C32">
        <v>50076.97</v>
      </c>
      <c r="D32">
        <v>268541</v>
      </c>
      <c r="E32">
        <v>751296.6</v>
      </c>
      <c r="F32">
        <v>957664.1</v>
      </c>
      <c r="G32">
        <v>2021553.28</v>
      </c>
      <c r="H32">
        <v>2300012.4500000002</v>
      </c>
      <c r="I32">
        <v>2576461.65</v>
      </c>
    </row>
    <row r="33" spans="1:10">
      <c r="A33" s="2" t="s">
        <v>6</v>
      </c>
      <c r="B33" s="7" t="s">
        <v>16</v>
      </c>
      <c r="C33">
        <v>50000</v>
      </c>
      <c r="D33">
        <v>268000</v>
      </c>
      <c r="E33">
        <v>750000</v>
      </c>
      <c r="F33">
        <v>956000</v>
      </c>
      <c r="G33">
        <v>2018000</v>
      </c>
      <c r="H33">
        <v>2296000</v>
      </c>
      <c r="I33">
        <v>2572000</v>
      </c>
    </row>
    <row r="34" spans="1:10">
      <c r="A34" s="2" t="s">
        <v>6</v>
      </c>
      <c r="B34" s="7" t="s">
        <v>17</v>
      </c>
      <c r="C34">
        <v>76.97</v>
      </c>
      <c r="D34">
        <v>541</v>
      </c>
      <c r="E34">
        <v>1296.5999999999999</v>
      </c>
      <c r="F34">
        <v>1664.1</v>
      </c>
      <c r="G34">
        <v>3553.28</v>
      </c>
      <c r="H34">
        <v>4012.45</v>
      </c>
      <c r="I34">
        <v>4461.6499999999996</v>
      </c>
    </row>
    <row r="35" spans="1:10">
      <c r="A35" s="2" t="s">
        <v>6</v>
      </c>
      <c r="B35" s="7" t="s">
        <v>18</v>
      </c>
      <c r="C35">
        <v>1868.19</v>
      </c>
      <c r="D35">
        <v>13131.06</v>
      </c>
      <c r="E35">
        <v>31470.79</v>
      </c>
      <c r="F35">
        <v>40390.769999999997</v>
      </c>
      <c r="G35">
        <v>86244.61</v>
      </c>
      <c r="H35">
        <v>97389.46</v>
      </c>
      <c r="I35">
        <v>108292.54</v>
      </c>
    </row>
    <row r="36" spans="1:10">
      <c r="A36" s="2" t="s">
        <v>6</v>
      </c>
      <c r="B36" s="7" t="s">
        <v>19</v>
      </c>
      <c r="C36">
        <v>4</v>
      </c>
      <c r="D36">
        <v>22</v>
      </c>
      <c r="E36">
        <v>62</v>
      </c>
      <c r="F36">
        <v>79</v>
      </c>
      <c r="G36">
        <v>167</v>
      </c>
      <c r="H36">
        <v>190</v>
      </c>
      <c r="I36">
        <v>212</v>
      </c>
    </row>
    <row r="37" spans="1:10">
      <c r="A37" s="2" t="s">
        <v>6</v>
      </c>
      <c r="B37" s="7" t="s">
        <v>20</v>
      </c>
      <c r="C37">
        <v>2</v>
      </c>
      <c r="D37">
        <v>2</v>
      </c>
      <c r="E37">
        <v>3</v>
      </c>
      <c r="F37">
        <v>3</v>
      </c>
      <c r="G37">
        <v>3</v>
      </c>
      <c r="H37">
        <v>3</v>
      </c>
      <c r="I37">
        <v>3</v>
      </c>
    </row>
    <row r="38" spans="1:10">
      <c r="A38" s="2" t="s">
        <v>6</v>
      </c>
      <c r="B38" s="7" t="s">
        <v>21</v>
      </c>
      <c r="C38">
        <v>0.8</v>
      </c>
      <c r="D38">
        <v>0.96</v>
      </c>
      <c r="E38">
        <v>0.9</v>
      </c>
      <c r="F38">
        <v>0.95</v>
      </c>
      <c r="G38">
        <v>0.99</v>
      </c>
      <c r="H38">
        <v>0.99</v>
      </c>
      <c r="I38">
        <v>0.99</v>
      </c>
    </row>
    <row r="39" spans="1:10">
      <c r="A39" s="2" t="s">
        <v>6</v>
      </c>
      <c r="B39" s="7" t="s">
        <v>22</v>
      </c>
      <c r="C39">
        <v>0.06</v>
      </c>
      <c r="D39">
        <v>15.65</v>
      </c>
      <c r="E39">
        <v>290.58</v>
      </c>
      <c r="F39">
        <v>572.77</v>
      </c>
      <c r="G39">
        <v>11182.44</v>
      </c>
      <c r="H39">
        <v>7882.68</v>
      </c>
      <c r="I39">
        <v>11124.56</v>
      </c>
    </row>
    <row r="40" spans="1:10">
      <c r="A40" s="2" t="s">
        <v>6</v>
      </c>
      <c r="B40" s="7" t="s">
        <v>23</v>
      </c>
      <c r="C40">
        <v>0.2</v>
      </c>
      <c r="D40">
        <v>0.09</v>
      </c>
      <c r="E40">
        <v>0.15</v>
      </c>
      <c r="F40">
        <v>0.11</v>
      </c>
      <c r="G40">
        <v>0.04</v>
      </c>
      <c r="H40">
        <v>0.05</v>
      </c>
      <c r="I40">
        <v>0.05</v>
      </c>
    </row>
    <row r="41" spans="1:10">
      <c r="A41" s="10"/>
      <c r="B41" s="11"/>
    </row>
    <row r="42" spans="1:10">
      <c r="A42" s="10"/>
      <c r="B42" s="11"/>
    </row>
    <row r="43" spans="1:10">
      <c r="A43" s="72" t="s">
        <v>107</v>
      </c>
      <c r="B43" s="77"/>
      <c r="C43" s="9">
        <v>0.02</v>
      </c>
      <c r="D43" s="9">
        <v>0.09</v>
      </c>
      <c r="E43" s="9">
        <v>0.16</v>
      </c>
      <c r="F43" s="9">
        <v>0.22</v>
      </c>
      <c r="G43" s="9">
        <v>0.28999999999999998</v>
      </c>
      <c r="H43" s="9">
        <v>0.36</v>
      </c>
      <c r="I43" s="9">
        <v>0.42</v>
      </c>
      <c r="J43" s="9"/>
    </row>
    <row r="44" spans="1:10">
      <c r="A44" s="72" t="s">
        <v>47</v>
      </c>
      <c r="B44" s="77"/>
      <c r="C44">
        <f>C12+C2+C22</f>
        <v>60090.559999999998</v>
      </c>
      <c r="D44">
        <f t="shared" ref="D44:I44" si="0">D12+D2+D22</f>
        <v>288577.08</v>
      </c>
      <c r="E44">
        <f t="shared" si="0"/>
        <v>697284.13</v>
      </c>
      <c r="F44">
        <f t="shared" si="0"/>
        <v>925650.49</v>
      </c>
      <c r="G44">
        <f t="shared" si="0"/>
        <v>2115705.4300000002</v>
      </c>
      <c r="H44">
        <f t="shared" si="0"/>
        <v>2440243.94</v>
      </c>
      <c r="I44">
        <f t="shared" si="0"/>
        <v>2584453.2199999997</v>
      </c>
      <c r="J44">
        <f t="shared" ref="J44" si="1">J12+J2</f>
        <v>168287.67</v>
      </c>
    </row>
    <row r="45" spans="1:10">
      <c r="A45" s="72" t="s">
        <v>48</v>
      </c>
      <c r="B45" s="77"/>
      <c r="C45">
        <f>C14+C4+C24</f>
        <v>90.56</v>
      </c>
      <c r="D45">
        <f t="shared" ref="D45:I45" si="2">D14+D4+D24</f>
        <v>577.08000000000004</v>
      </c>
      <c r="E45">
        <f t="shared" si="2"/>
        <v>1284.1299999999999</v>
      </c>
      <c r="F45">
        <f t="shared" si="2"/>
        <v>1650.4899999999998</v>
      </c>
      <c r="G45">
        <f t="shared" si="2"/>
        <v>3705.4300000000003</v>
      </c>
      <c r="H45">
        <f t="shared" si="2"/>
        <v>4243.9400000000005</v>
      </c>
      <c r="I45">
        <f t="shared" si="2"/>
        <v>4453.22</v>
      </c>
      <c r="J45">
        <f t="shared" ref="J45" si="3">J14+J4</f>
        <v>287.67</v>
      </c>
    </row>
    <row r="46" spans="1:10">
      <c r="A46" s="72" t="s">
        <v>95</v>
      </c>
      <c r="B46" s="77"/>
      <c r="C46">
        <f>C26+C16+C6</f>
        <v>5</v>
      </c>
      <c r="D46">
        <f t="shared" ref="D46:I46" si="4">D26+D16+D6</f>
        <v>24</v>
      </c>
      <c r="E46">
        <f t="shared" si="4"/>
        <v>58</v>
      </c>
      <c r="F46">
        <f t="shared" si="4"/>
        <v>77</v>
      </c>
      <c r="G46">
        <f t="shared" si="4"/>
        <v>176</v>
      </c>
      <c r="H46">
        <f t="shared" si="4"/>
        <v>203</v>
      </c>
      <c r="I46">
        <f t="shared" si="4"/>
        <v>215</v>
      </c>
    </row>
    <row r="47" spans="1:10">
      <c r="A47" s="72" t="s">
        <v>89</v>
      </c>
      <c r="B47" s="77"/>
      <c r="C47">
        <f>C25+C15+C5</f>
        <v>2197.87</v>
      </c>
      <c r="D47">
        <f t="shared" ref="D47:I47" si="5">D25+D15+D5</f>
        <v>14006.91</v>
      </c>
      <c r="E47">
        <f t="shared" si="5"/>
        <v>31168.43</v>
      </c>
      <c r="F47">
        <f t="shared" si="5"/>
        <v>40060.5</v>
      </c>
      <c r="G47">
        <f t="shared" si="5"/>
        <v>89937.62</v>
      </c>
      <c r="H47">
        <f t="shared" si="5"/>
        <v>103008.44</v>
      </c>
      <c r="I47">
        <f t="shared" si="5"/>
        <v>108088.06</v>
      </c>
    </row>
    <row r="49" spans="1:9">
      <c r="A49" s="12" t="s">
        <v>96</v>
      </c>
      <c r="C49">
        <f>C46-C36</f>
        <v>1</v>
      </c>
      <c r="D49">
        <f t="shared" ref="D49:I49" si="6">D46-D36</f>
        <v>2</v>
      </c>
      <c r="E49">
        <f t="shared" si="6"/>
        <v>-4</v>
      </c>
      <c r="F49">
        <f t="shared" si="6"/>
        <v>-2</v>
      </c>
      <c r="G49">
        <f t="shared" si="6"/>
        <v>9</v>
      </c>
      <c r="H49">
        <f t="shared" si="6"/>
        <v>13</v>
      </c>
      <c r="I49">
        <f t="shared" si="6"/>
        <v>3</v>
      </c>
    </row>
    <row r="50" spans="1:9">
      <c r="A50" s="12" t="s">
        <v>97</v>
      </c>
      <c r="B50" s="4"/>
      <c r="C50">
        <f>C47-C35</f>
        <v>329.67999999999984</v>
      </c>
      <c r="D50">
        <f t="shared" ref="D50:I50" si="7">D47-D35</f>
        <v>875.85000000000036</v>
      </c>
      <c r="E50">
        <f t="shared" si="7"/>
        <v>-302.36000000000058</v>
      </c>
      <c r="F50">
        <f t="shared" si="7"/>
        <v>-330.2699999999968</v>
      </c>
      <c r="G50">
        <f t="shared" si="7"/>
        <v>3693.0099999999948</v>
      </c>
      <c r="H50">
        <f t="shared" si="7"/>
        <v>5618.9799999999959</v>
      </c>
      <c r="I50">
        <f t="shared" si="7"/>
        <v>-204.47999999999593</v>
      </c>
    </row>
    <row r="51" spans="1:9">
      <c r="B51" s="4"/>
    </row>
    <row r="52" spans="1:9">
      <c r="B52" s="4"/>
    </row>
    <row r="53" spans="1:9">
      <c r="B53" s="4"/>
    </row>
    <row r="54" spans="1:9">
      <c r="B54" s="4"/>
    </row>
    <row r="55" spans="1:9">
      <c r="B55" s="4"/>
    </row>
    <row r="56" spans="1:9">
      <c r="B56" s="4"/>
    </row>
    <row r="57" spans="1:9">
      <c r="B57" s="4"/>
    </row>
    <row r="58" spans="1:9">
      <c r="B58" s="4"/>
    </row>
    <row r="59" spans="1:9">
      <c r="B59" s="4"/>
    </row>
    <row r="60" spans="1:9">
      <c r="B60" s="4"/>
    </row>
  </sheetData>
  <mergeCells count="5">
    <mergeCell ref="A43:B43"/>
    <mergeCell ref="A45:B45"/>
    <mergeCell ref="A44:B44"/>
    <mergeCell ref="A46:B46"/>
    <mergeCell ref="A47:B47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DFD7-4AC7-1D4B-8BCC-4E24D40A6ADD}">
  <sheetPr>
    <tabColor rgb="FFFFFF00"/>
  </sheetPr>
  <dimension ref="A1:J59"/>
  <sheetViews>
    <sheetView topLeftCell="A8" zoomScale="75" workbookViewId="0">
      <selection activeCell="E45" sqref="E45:F45"/>
    </sheetView>
  </sheetViews>
  <sheetFormatPr baseColWidth="10" defaultRowHeight="15"/>
  <cols>
    <col min="1" max="1" width="15" customWidth="1"/>
    <col min="2" max="2" width="27.6640625" customWidth="1"/>
  </cols>
  <sheetData>
    <row r="1" spans="1:10">
      <c r="A1" s="15" t="s">
        <v>8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8</v>
      </c>
      <c r="B2" s="14" t="s">
        <v>15</v>
      </c>
      <c r="C2" s="9">
        <v>12004.53</v>
      </c>
      <c r="D2" s="9">
        <v>12026.79</v>
      </c>
      <c r="E2" s="9">
        <v>24037.11</v>
      </c>
      <c r="F2" s="9">
        <v>24056.09</v>
      </c>
      <c r="G2" s="9">
        <v>60091.69</v>
      </c>
      <c r="H2" s="9">
        <v>72137.91</v>
      </c>
      <c r="I2" s="9">
        <v>72124.600000000006</v>
      </c>
      <c r="J2">
        <v>168287.67</v>
      </c>
    </row>
    <row r="3" spans="1:10">
      <c r="A3" s="15" t="s">
        <v>8</v>
      </c>
      <c r="B3" s="14" t="s">
        <v>16</v>
      </c>
      <c r="C3" s="9">
        <v>12000</v>
      </c>
      <c r="D3" s="9">
        <v>12000</v>
      </c>
      <c r="E3" s="9">
        <v>24000</v>
      </c>
      <c r="F3" s="9">
        <v>24000</v>
      </c>
      <c r="G3" s="9">
        <v>60000</v>
      </c>
      <c r="H3" s="9">
        <v>72000</v>
      </c>
      <c r="I3" s="9">
        <v>72000</v>
      </c>
      <c r="J3">
        <v>168000</v>
      </c>
    </row>
    <row r="4" spans="1:10">
      <c r="A4" s="15" t="s">
        <v>8</v>
      </c>
      <c r="B4" s="14" t="s">
        <v>17</v>
      </c>
      <c r="C4" s="9">
        <v>4.53</v>
      </c>
      <c r="D4" s="9">
        <v>26.79</v>
      </c>
      <c r="E4" s="9">
        <v>37.11</v>
      </c>
      <c r="F4" s="9">
        <v>56.09</v>
      </c>
      <c r="G4" s="9">
        <v>91.69</v>
      </c>
      <c r="H4" s="9">
        <v>137.91</v>
      </c>
      <c r="I4" s="9">
        <v>124.6</v>
      </c>
      <c r="J4">
        <v>287.67</v>
      </c>
    </row>
    <row r="5" spans="1:10">
      <c r="A5" s="15" t="s">
        <v>8</v>
      </c>
      <c r="B5" s="14" t="s">
        <v>18</v>
      </c>
      <c r="C5" s="9">
        <v>109.89</v>
      </c>
      <c r="D5" s="9">
        <v>650.27</v>
      </c>
      <c r="E5" s="9">
        <v>900.77</v>
      </c>
      <c r="F5" s="9">
        <v>1361.5</v>
      </c>
      <c r="G5" s="9">
        <v>2225.39</v>
      </c>
      <c r="H5" s="9">
        <v>3347.26</v>
      </c>
      <c r="I5" s="9">
        <v>3024.31</v>
      </c>
      <c r="J5">
        <v>6982.37</v>
      </c>
    </row>
    <row r="6" spans="1:10">
      <c r="A6" s="15" t="s">
        <v>8</v>
      </c>
      <c r="B6" s="14" t="s">
        <v>19</v>
      </c>
      <c r="C6" s="9">
        <v>1</v>
      </c>
      <c r="D6" s="9">
        <v>1</v>
      </c>
      <c r="E6" s="9">
        <v>2</v>
      </c>
      <c r="F6" s="9">
        <v>2</v>
      </c>
      <c r="G6" s="9">
        <v>5</v>
      </c>
      <c r="H6" s="9">
        <v>6</v>
      </c>
      <c r="I6" s="9">
        <v>6</v>
      </c>
      <c r="J6">
        <v>14</v>
      </c>
    </row>
    <row r="7" spans="1:10">
      <c r="A7" s="15" t="s">
        <v>8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8</v>
      </c>
      <c r="B8" s="14" t="s">
        <v>21</v>
      </c>
      <c r="C8" s="9">
        <v>0.2</v>
      </c>
      <c r="D8" s="9">
        <v>1</v>
      </c>
      <c r="E8" s="9">
        <v>0.7</v>
      </c>
      <c r="F8" s="9">
        <v>1</v>
      </c>
      <c r="G8" s="9">
        <v>0.84</v>
      </c>
      <c r="H8" s="9">
        <v>0.93</v>
      </c>
      <c r="I8" s="9">
        <v>0.97</v>
      </c>
      <c r="J8">
        <v>0.97</v>
      </c>
    </row>
    <row r="9" spans="1:10">
      <c r="A9" s="15" t="s">
        <v>8</v>
      </c>
      <c r="B9" s="14" t="s">
        <v>22</v>
      </c>
      <c r="C9" s="9">
        <v>0.03</v>
      </c>
      <c r="D9" s="9">
        <v>0.09</v>
      </c>
      <c r="E9" s="9">
        <v>6.07</v>
      </c>
      <c r="F9" s="9">
        <v>11.43</v>
      </c>
      <c r="G9" s="9">
        <v>34.67</v>
      </c>
      <c r="H9" s="9">
        <v>18.18</v>
      </c>
      <c r="I9" s="9">
        <v>224.58</v>
      </c>
      <c r="J9">
        <v>1285.95</v>
      </c>
    </row>
    <row r="10" spans="1:10">
      <c r="A10" s="15" t="s">
        <v>8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0.17</v>
      </c>
      <c r="I10" s="9">
        <v>0.17</v>
      </c>
      <c r="J10">
        <v>7.0000000000000007E-2</v>
      </c>
    </row>
    <row r="11" spans="1:10">
      <c r="A11" s="2" t="s">
        <v>10</v>
      </c>
      <c r="B11" s="30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30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30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30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30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30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30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30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30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30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9</v>
      </c>
      <c r="B21" s="30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9</v>
      </c>
      <c r="B22" s="30" t="s">
        <v>15</v>
      </c>
      <c r="C22">
        <v>36058.86</v>
      </c>
      <c r="D22">
        <v>240493.47</v>
      </c>
      <c r="E22">
        <v>625155.09</v>
      </c>
      <c r="F22">
        <v>841490.85</v>
      </c>
      <c r="G22">
        <v>1947416.32</v>
      </c>
      <c r="H22">
        <v>2259901.98</v>
      </c>
      <c r="I22">
        <v>2368081.7599999998</v>
      </c>
      <c r="J22">
        <v>194304.45</v>
      </c>
    </row>
    <row r="23" spans="1:10">
      <c r="A23" s="2" t="s">
        <v>9</v>
      </c>
      <c r="B23" s="30" t="s">
        <v>16</v>
      </c>
      <c r="C23">
        <v>36000</v>
      </c>
      <c r="D23">
        <v>240000</v>
      </c>
      <c r="E23">
        <v>624000</v>
      </c>
      <c r="F23">
        <v>840000</v>
      </c>
      <c r="G23">
        <v>1944000</v>
      </c>
      <c r="H23">
        <v>2256000</v>
      </c>
      <c r="I23">
        <v>2364000</v>
      </c>
      <c r="J23">
        <v>194000</v>
      </c>
    </row>
    <row r="24" spans="1:10">
      <c r="A24" s="2" t="s">
        <v>9</v>
      </c>
      <c r="B24" s="30" t="s">
        <v>17</v>
      </c>
      <c r="C24">
        <v>58.86</v>
      </c>
      <c r="D24">
        <v>493.47</v>
      </c>
      <c r="E24">
        <v>1155.0899999999999</v>
      </c>
      <c r="F24">
        <v>1490.85</v>
      </c>
      <c r="G24">
        <v>3416.32</v>
      </c>
      <c r="H24">
        <v>3901.98</v>
      </c>
      <c r="I24">
        <v>4081.76</v>
      </c>
      <c r="J24">
        <v>304.45</v>
      </c>
    </row>
    <row r="25" spans="1:10">
      <c r="A25" s="2" t="s">
        <v>9</v>
      </c>
      <c r="B25" s="30" t="s">
        <v>18</v>
      </c>
      <c r="C25">
        <v>1428.61</v>
      </c>
      <c r="D25">
        <v>11977.34</v>
      </c>
      <c r="E25">
        <v>28036.27</v>
      </c>
      <c r="F25">
        <v>36185.699999999997</v>
      </c>
      <c r="G25">
        <v>82920.28</v>
      </c>
      <c r="H25">
        <v>94708.34</v>
      </c>
      <c r="I25">
        <v>99071.93</v>
      </c>
      <c r="J25">
        <v>7389.56</v>
      </c>
    </row>
    <row r="26" spans="1:10">
      <c r="A26" s="2" t="s">
        <v>9</v>
      </c>
      <c r="B26" s="30" t="s">
        <v>19</v>
      </c>
      <c r="C26">
        <v>3</v>
      </c>
      <c r="D26">
        <v>20</v>
      </c>
      <c r="E26">
        <v>52</v>
      </c>
      <c r="F26">
        <v>70</v>
      </c>
      <c r="G26">
        <v>162</v>
      </c>
      <c r="H26">
        <v>188</v>
      </c>
      <c r="I26">
        <v>197</v>
      </c>
      <c r="J26">
        <v>15</v>
      </c>
    </row>
    <row r="27" spans="1:10">
      <c r="A27" s="2" t="s">
        <v>9</v>
      </c>
      <c r="B27" s="30" t="s">
        <v>20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</row>
    <row r="28" spans="1:10">
      <c r="A28" s="2" t="s">
        <v>9</v>
      </c>
      <c r="B28" s="30" t="s">
        <v>21</v>
      </c>
      <c r="C28">
        <v>0.87</v>
      </c>
      <c r="D28">
        <v>0.96</v>
      </c>
      <c r="E28">
        <v>0.99</v>
      </c>
      <c r="F28">
        <v>0.97</v>
      </c>
      <c r="G28">
        <v>0.95</v>
      </c>
      <c r="H28">
        <v>0.93</v>
      </c>
      <c r="I28">
        <v>0.99</v>
      </c>
      <c r="J28">
        <v>0.96</v>
      </c>
    </row>
    <row r="29" spans="1:10">
      <c r="A29" s="2" t="s">
        <v>9</v>
      </c>
      <c r="B29" s="30" t="s">
        <v>22</v>
      </c>
      <c r="C29">
        <v>0.04</v>
      </c>
      <c r="D29">
        <v>0.54</v>
      </c>
      <c r="E29">
        <v>3.34</v>
      </c>
      <c r="F29">
        <v>63.86</v>
      </c>
      <c r="G29">
        <v>1073.9100000000001</v>
      </c>
      <c r="H29">
        <v>1750.07</v>
      </c>
      <c r="I29">
        <v>5101.62</v>
      </c>
      <c r="J29">
        <v>7099.54</v>
      </c>
    </row>
    <row r="30" spans="1:10">
      <c r="A30" s="2" t="s">
        <v>9</v>
      </c>
      <c r="B30" s="30" t="s">
        <v>23</v>
      </c>
      <c r="C30">
        <v>0</v>
      </c>
      <c r="D30">
        <v>0.06</v>
      </c>
      <c r="E30">
        <v>0.03</v>
      </c>
      <c r="F30">
        <v>0.04</v>
      </c>
      <c r="G30">
        <v>0.05</v>
      </c>
      <c r="H30">
        <v>0.08</v>
      </c>
      <c r="I30">
        <v>0.02</v>
      </c>
      <c r="J30">
        <v>0.19</v>
      </c>
    </row>
    <row r="31" spans="1:10">
      <c r="A31" s="33" t="s">
        <v>7</v>
      </c>
      <c r="B31" s="30" t="s">
        <v>14</v>
      </c>
      <c r="C31">
        <v>0.02</v>
      </c>
      <c r="D31">
        <v>0.09</v>
      </c>
      <c r="E31">
        <v>0.16</v>
      </c>
      <c r="F31">
        <v>0.22</v>
      </c>
      <c r="G31">
        <v>0.28999999999999998</v>
      </c>
      <c r="H31">
        <v>0.36</v>
      </c>
      <c r="I31">
        <v>0.42</v>
      </c>
    </row>
    <row r="32" spans="1:10">
      <c r="A32" s="33" t="s">
        <v>7</v>
      </c>
      <c r="B32" s="30" t="s">
        <v>15</v>
      </c>
      <c r="C32">
        <v>12009.06</v>
      </c>
      <c r="D32">
        <v>24036.080000000002</v>
      </c>
      <c r="E32">
        <v>36064.14</v>
      </c>
      <c r="F32">
        <v>48089.13</v>
      </c>
      <c r="G32">
        <v>108187.29</v>
      </c>
      <c r="H32">
        <v>120203.71</v>
      </c>
      <c r="I32">
        <v>144231.37</v>
      </c>
    </row>
    <row r="33" spans="1:9">
      <c r="A33" s="33" t="s">
        <v>7</v>
      </c>
      <c r="B33" s="30" t="s">
        <v>16</v>
      </c>
      <c r="C33">
        <v>12000</v>
      </c>
      <c r="D33">
        <v>24000</v>
      </c>
      <c r="E33">
        <v>36000</v>
      </c>
      <c r="F33">
        <v>48000</v>
      </c>
      <c r="G33">
        <v>108000</v>
      </c>
      <c r="H33">
        <v>120000</v>
      </c>
      <c r="I33">
        <v>144000</v>
      </c>
    </row>
    <row r="34" spans="1:9">
      <c r="A34" s="33" t="s">
        <v>7</v>
      </c>
      <c r="B34" s="30" t="s">
        <v>17</v>
      </c>
      <c r="C34">
        <v>9.06</v>
      </c>
      <c r="D34">
        <v>36.08</v>
      </c>
      <c r="E34">
        <v>64.14</v>
      </c>
      <c r="F34">
        <v>89.13</v>
      </c>
      <c r="G34">
        <v>187.29</v>
      </c>
      <c r="H34">
        <v>203.71</v>
      </c>
      <c r="I34">
        <v>231.37</v>
      </c>
    </row>
    <row r="35" spans="1:9">
      <c r="A35" s="33" t="s">
        <v>7</v>
      </c>
      <c r="B35" s="30" t="s">
        <v>18</v>
      </c>
      <c r="C35">
        <v>219.79</v>
      </c>
      <c r="D35">
        <v>875.84</v>
      </c>
      <c r="E35">
        <v>1556.86</v>
      </c>
      <c r="F35">
        <v>2163.39</v>
      </c>
      <c r="G35">
        <v>4545.93</v>
      </c>
      <c r="H35">
        <v>4944.46</v>
      </c>
      <c r="I35">
        <v>5615.82</v>
      </c>
    </row>
    <row r="36" spans="1:9">
      <c r="A36" s="33" t="s">
        <v>7</v>
      </c>
      <c r="B36" s="30" t="s">
        <v>19</v>
      </c>
      <c r="C36">
        <v>1</v>
      </c>
      <c r="D36">
        <v>2</v>
      </c>
      <c r="E36">
        <v>3</v>
      </c>
      <c r="F36">
        <v>4</v>
      </c>
      <c r="G36">
        <v>9</v>
      </c>
      <c r="H36">
        <v>10</v>
      </c>
      <c r="I36">
        <v>12</v>
      </c>
    </row>
    <row r="37" spans="1:9">
      <c r="A37" s="33" t="s">
        <v>7</v>
      </c>
      <c r="B37" s="30" t="s">
        <v>20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A38" s="33" t="s">
        <v>7</v>
      </c>
      <c r="B38" s="30" t="s">
        <v>21</v>
      </c>
      <c r="C38">
        <v>0.4</v>
      </c>
      <c r="D38">
        <v>0.7</v>
      </c>
      <c r="E38">
        <v>0.8</v>
      </c>
      <c r="F38">
        <v>0.85</v>
      </c>
      <c r="G38">
        <v>0.89</v>
      </c>
      <c r="H38">
        <v>0.96</v>
      </c>
      <c r="I38">
        <v>0.92</v>
      </c>
    </row>
    <row r="39" spans="1:9">
      <c r="A39" s="33" t="s">
        <v>7</v>
      </c>
      <c r="B39" s="30" t="s">
        <v>22</v>
      </c>
      <c r="C39">
        <v>0</v>
      </c>
      <c r="D39">
        <v>0.03</v>
      </c>
      <c r="E39">
        <v>0.63</v>
      </c>
      <c r="F39">
        <v>4.3499999999999996</v>
      </c>
      <c r="G39">
        <v>0.92</v>
      </c>
      <c r="H39">
        <v>3.42</v>
      </c>
      <c r="I39">
        <v>95.63</v>
      </c>
    </row>
    <row r="40" spans="1:9">
      <c r="A40" s="33" t="s">
        <v>7</v>
      </c>
      <c r="B40" s="30" t="s">
        <v>23</v>
      </c>
      <c r="C40">
        <v>0</v>
      </c>
      <c r="D40">
        <v>0</v>
      </c>
      <c r="E40">
        <v>0</v>
      </c>
      <c r="F40">
        <v>0</v>
      </c>
      <c r="G40">
        <v>0.19</v>
      </c>
      <c r="H40">
        <v>0.14000000000000001</v>
      </c>
      <c r="I40">
        <v>0.17</v>
      </c>
    </row>
    <row r="41" spans="1:9">
      <c r="A41" s="2" t="s">
        <v>1</v>
      </c>
      <c r="B41" s="30" t="s">
        <v>14</v>
      </c>
      <c r="C41">
        <v>0.02</v>
      </c>
      <c r="D41">
        <v>0.09</v>
      </c>
      <c r="E41">
        <v>0.16</v>
      </c>
      <c r="F41">
        <v>0.22</v>
      </c>
      <c r="G41">
        <v>0.28999999999999998</v>
      </c>
      <c r="H41">
        <v>0.36</v>
      </c>
      <c r="I41">
        <v>0.42</v>
      </c>
    </row>
    <row r="42" spans="1:9">
      <c r="A42" s="2" t="s">
        <v>1</v>
      </c>
      <c r="B42" s="30" t="s">
        <v>15</v>
      </c>
      <c r="C42">
        <v>52086.02</v>
      </c>
      <c r="D42">
        <v>306550.96999999997</v>
      </c>
      <c r="E42">
        <v>687213.77</v>
      </c>
      <c r="F42">
        <v>975703.79</v>
      </c>
      <c r="G42">
        <v>2083649.22</v>
      </c>
      <c r="H42">
        <v>2416149.39</v>
      </c>
      <c r="I42">
        <v>2686647.42</v>
      </c>
    </row>
    <row r="43" spans="1:9">
      <c r="A43" s="2" t="s">
        <v>1</v>
      </c>
      <c r="B43" s="30" t="s">
        <v>16</v>
      </c>
      <c r="C43">
        <v>52000</v>
      </c>
      <c r="D43">
        <v>306000</v>
      </c>
      <c r="E43">
        <v>686000</v>
      </c>
      <c r="F43">
        <v>974000</v>
      </c>
      <c r="G43">
        <v>2080000</v>
      </c>
      <c r="H43">
        <v>2412000</v>
      </c>
      <c r="I43">
        <v>2682000</v>
      </c>
    </row>
    <row r="44" spans="1:9">
      <c r="A44" s="2" t="s">
        <v>1</v>
      </c>
      <c r="B44" s="30" t="s">
        <v>17</v>
      </c>
      <c r="C44">
        <v>86.02</v>
      </c>
      <c r="D44">
        <v>550.97</v>
      </c>
      <c r="E44">
        <v>1213.77</v>
      </c>
      <c r="F44">
        <v>1703.79</v>
      </c>
      <c r="G44">
        <v>3649.22</v>
      </c>
      <c r="H44">
        <v>4149.3900000000003</v>
      </c>
      <c r="I44">
        <v>4647.42</v>
      </c>
    </row>
    <row r="45" spans="1:9">
      <c r="A45" s="2" t="s">
        <v>1</v>
      </c>
      <c r="B45" s="30" t="s">
        <v>18</v>
      </c>
      <c r="C45">
        <v>2087.9699999999998</v>
      </c>
      <c r="D45">
        <v>13373.09</v>
      </c>
      <c r="E45">
        <v>29460.49</v>
      </c>
      <c r="F45">
        <v>41354.22</v>
      </c>
      <c r="G45">
        <v>88573.21</v>
      </c>
      <c r="H45">
        <v>100713.39</v>
      </c>
      <c r="I45">
        <v>112801.56</v>
      </c>
    </row>
    <row r="46" spans="1:9">
      <c r="A46" s="2" t="s">
        <v>1</v>
      </c>
      <c r="B46" s="30" t="s">
        <v>19</v>
      </c>
      <c r="C46">
        <v>4</v>
      </c>
      <c r="D46">
        <v>25</v>
      </c>
      <c r="E46">
        <v>56</v>
      </c>
      <c r="F46">
        <v>80</v>
      </c>
      <c r="G46">
        <v>171</v>
      </c>
      <c r="H46">
        <v>199</v>
      </c>
      <c r="I46">
        <v>222</v>
      </c>
    </row>
    <row r="47" spans="1:9">
      <c r="A47" s="2" t="s">
        <v>1</v>
      </c>
      <c r="B47" s="30" t="s">
        <v>20</v>
      </c>
      <c r="C47">
        <v>3</v>
      </c>
      <c r="D47">
        <v>4</v>
      </c>
      <c r="E47">
        <v>5</v>
      </c>
      <c r="F47">
        <v>4</v>
      </c>
      <c r="G47">
        <v>4</v>
      </c>
      <c r="H47">
        <v>4</v>
      </c>
      <c r="I47">
        <v>4</v>
      </c>
    </row>
    <row r="48" spans="1:9">
      <c r="A48" s="2" t="s">
        <v>1</v>
      </c>
      <c r="B48" s="30" t="s">
        <v>21</v>
      </c>
      <c r="C48">
        <v>0.9</v>
      </c>
      <c r="D48">
        <v>0.86</v>
      </c>
      <c r="E48">
        <v>0.99</v>
      </c>
      <c r="F48">
        <v>0.95</v>
      </c>
      <c r="G48">
        <v>0.99</v>
      </c>
      <c r="H48">
        <v>0.97</v>
      </c>
      <c r="I48">
        <v>0.98</v>
      </c>
    </row>
    <row r="49" spans="1:9">
      <c r="A49" s="2" t="s">
        <v>1</v>
      </c>
      <c r="B49" s="30" t="s">
        <v>22</v>
      </c>
      <c r="C49">
        <v>0.09</v>
      </c>
      <c r="D49">
        <v>13.31</v>
      </c>
      <c r="E49">
        <v>578.57000000000005</v>
      </c>
      <c r="F49">
        <v>954.65</v>
      </c>
      <c r="G49">
        <v>8155.02</v>
      </c>
      <c r="H49">
        <v>12300.92</v>
      </c>
      <c r="I49">
        <v>20052.95</v>
      </c>
    </row>
    <row r="50" spans="1:9">
      <c r="A50" s="2" t="s">
        <v>1</v>
      </c>
      <c r="B50" s="30" t="s">
        <v>23</v>
      </c>
      <c r="C50">
        <v>0.18</v>
      </c>
      <c r="D50">
        <v>0.2</v>
      </c>
      <c r="E50">
        <v>7.0000000000000007E-2</v>
      </c>
      <c r="F50">
        <v>0.12</v>
      </c>
      <c r="G50">
        <v>7.0000000000000007E-2</v>
      </c>
      <c r="H50">
        <v>0.09</v>
      </c>
      <c r="I50">
        <v>0.08</v>
      </c>
    </row>
    <row r="51" spans="1:9">
      <c r="B51" s="4"/>
    </row>
    <row r="52" spans="1:9">
      <c r="B52" s="4"/>
    </row>
    <row r="53" spans="1:9">
      <c r="B53" s="4"/>
    </row>
    <row r="54" spans="1:9">
      <c r="B54" s="4"/>
    </row>
    <row r="55" spans="1:9">
      <c r="B55" s="4"/>
    </row>
    <row r="56" spans="1:9">
      <c r="A56" s="72" t="s">
        <v>107</v>
      </c>
      <c r="B56" s="77"/>
      <c r="C56" s="9">
        <v>0.02</v>
      </c>
      <c r="D56" s="9">
        <v>0.09</v>
      </c>
      <c r="E56" s="9">
        <v>0.16</v>
      </c>
      <c r="F56" s="9">
        <v>0.22</v>
      </c>
      <c r="G56" s="9">
        <v>0.28999999999999998</v>
      </c>
      <c r="H56" s="9">
        <v>0.36</v>
      </c>
      <c r="I56" s="9">
        <v>0.42</v>
      </c>
    </row>
    <row r="57" spans="1:9">
      <c r="A57" s="56" t="s">
        <v>94</v>
      </c>
      <c r="B57" s="61"/>
      <c r="C57">
        <f t="shared" ref="C57:I57" si="0">C26+C16+C6</f>
        <v>5</v>
      </c>
      <c r="D57">
        <f t="shared" si="0"/>
        <v>23</v>
      </c>
      <c r="E57">
        <f t="shared" si="0"/>
        <v>57</v>
      </c>
      <c r="F57">
        <f t="shared" si="0"/>
        <v>75</v>
      </c>
      <c r="G57">
        <f t="shared" si="0"/>
        <v>172</v>
      </c>
      <c r="H57">
        <f t="shared" si="0"/>
        <v>199</v>
      </c>
      <c r="I57">
        <f t="shared" si="0"/>
        <v>209</v>
      </c>
    </row>
    <row r="58" spans="1:9">
      <c r="A58" s="56" t="s">
        <v>104</v>
      </c>
      <c r="B58" s="61"/>
      <c r="C58">
        <f t="shared" ref="C58:I58" si="1">C25+C15+C5</f>
        <v>2087.9699999999998</v>
      </c>
      <c r="D58">
        <f t="shared" si="1"/>
        <v>13781.34</v>
      </c>
      <c r="E58">
        <f t="shared" si="1"/>
        <v>30512.34</v>
      </c>
      <c r="F58">
        <f t="shared" si="1"/>
        <v>39258.61</v>
      </c>
      <c r="G58">
        <f t="shared" si="1"/>
        <v>87617.08</v>
      </c>
      <c r="H58">
        <f t="shared" si="1"/>
        <v>101411.23999999999</v>
      </c>
      <c r="I58">
        <f t="shared" si="1"/>
        <v>105496.54999999999</v>
      </c>
    </row>
    <row r="59" spans="1:9">
      <c r="C59">
        <f t="shared" ref="C59:H59" si="2">C57-C46</f>
        <v>1</v>
      </c>
      <c r="D59">
        <f t="shared" si="2"/>
        <v>-2</v>
      </c>
      <c r="E59">
        <f t="shared" si="2"/>
        <v>1</v>
      </c>
      <c r="F59">
        <f t="shared" si="2"/>
        <v>-5</v>
      </c>
      <c r="G59">
        <f t="shared" si="2"/>
        <v>1</v>
      </c>
      <c r="H59">
        <f t="shared" si="2"/>
        <v>0</v>
      </c>
      <c r="I59">
        <f>I57-I46</f>
        <v>-13</v>
      </c>
    </row>
  </sheetData>
  <mergeCells count="1">
    <mergeCell ref="A56:B56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5FB5E-211C-8340-B42E-1A7DA2DDA046}">
  <dimension ref="A1:AM141"/>
  <sheetViews>
    <sheetView topLeftCell="A27" workbookViewId="0">
      <selection activeCell="AF45" sqref="AF45"/>
    </sheetView>
  </sheetViews>
  <sheetFormatPr baseColWidth="10" defaultRowHeight="15"/>
  <cols>
    <col min="10" max="10" width="6.1640625" customWidth="1"/>
  </cols>
  <sheetData>
    <row r="1" spans="1:39" ht="16" thickBot="1">
      <c r="A1" s="29" t="s">
        <v>0</v>
      </c>
      <c r="B1" s="29" t="s">
        <v>62</v>
      </c>
      <c r="C1" s="29">
        <v>0</v>
      </c>
      <c r="D1" s="29">
        <v>3</v>
      </c>
      <c r="E1" s="29">
        <v>6</v>
      </c>
      <c r="F1" s="29">
        <v>9</v>
      </c>
      <c r="G1" s="29">
        <v>12</v>
      </c>
      <c r="H1" s="29">
        <v>15</v>
      </c>
      <c r="I1" s="29">
        <v>18</v>
      </c>
      <c r="J1" s="29"/>
      <c r="K1" s="29" t="s">
        <v>0</v>
      </c>
      <c r="L1" s="29" t="s">
        <v>62</v>
      </c>
      <c r="M1" s="29">
        <v>0</v>
      </c>
      <c r="N1" s="29">
        <v>3</v>
      </c>
      <c r="O1" s="29">
        <v>6</v>
      </c>
      <c r="P1" s="29">
        <v>9</v>
      </c>
      <c r="Q1" s="29">
        <v>12</v>
      </c>
      <c r="R1" s="29">
        <v>15</v>
      </c>
      <c r="S1" s="29">
        <v>18</v>
      </c>
      <c r="U1" s="29" t="s">
        <v>0</v>
      </c>
      <c r="V1" s="29" t="s">
        <v>62</v>
      </c>
      <c r="W1" s="29">
        <v>0</v>
      </c>
      <c r="X1" s="29">
        <v>3</v>
      </c>
      <c r="Y1" s="29">
        <v>6</v>
      </c>
      <c r="Z1" s="29">
        <v>9</v>
      </c>
      <c r="AA1" s="29">
        <v>12</v>
      </c>
      <c r="AB1" s="29">
        <v>15</v>
      </c>
      <c r="AC1" s="29">
        <v>18</v>
      </c>
      <c r="AE1" s="29" t="s">
        <v>0</v>
      </c>
      <c r="AF1" s="29" t="s">
        <v>62</v>
      </c>
      <c r="AG1" s="29">
        <v>0</v>
      </c>
      <c r="AH1" s="29">
        <v>3</v>
      </c>
      <c r="AI1" s="29">
        <v>6</v>
      </c>
      <c r="AJ1" s="29">
        <v>9</v>
      </c>
      <c r="AK1" s="29">
        <v>12</v>
      </c>
      <c r="AL1" s="29">
        <v>15</v>
      </c>
      <c r="AM1" s="29">
        <v>18</v>
      </c>
    </row>
    <row r="2" spans="1:39">
      <c r="A2" s="45" t="s">
        <v>9</v>
      </c>
      <c r="B2" s="21" t="s">
        <v>14</v>
      </c>
      <c r="C2" s="22">
        <v>0.02</v>
      </c>
      <c r="D2" s="22">
        <v>0.09</v>
      </c>
      <c r="E2" s="22">
        <v>0.16</v>
      </c>
      <c r="F2" s="22">
        <v>0.22</v>
      </c>
      <c r="G2" s="22">
        <v>0.28999999999999998</v>
      </c>
      <c r="H2" s="22">
        <v>0.36</v>
      </c>
      <c r="I2" s="22">
        <v>0.42</v>
      </c>
      <c r="J2" s="22"/>
      <c r="K2" s="45" t="s">
        <v>9</v>
      </c>
      <c r="L2" s="21" t="s">
        <v>14</v>
      </c>
      <c r="M2" s="22">
        <f>C2*100</f>
        <v>2</v>
      </c>
      <c r="N2" s="22">
        <f t="shared" ref="N2:S2" si="0">D2*100</f>
        <v>9</v>
      </c>
      <c r="O2" s="22">
        <f t="shared" si="0"/>
        <v>16</v>
      </c>
      <c r="P2" s="22">
        <f t="shared" si="0"/>
        <v>22</v>
      </c>
      <c r="Q2" s="22">
        <f t="shared" si="0"/>
        <v>28.999999999999996</v>
      </c>
      <c r="R2" s="22">
        <f t="shared" si="0"/>
        <v>36</v>
      </c>
      <c r="S2" s="22">
        <f t="shared" si="0"/>
        <v>42</v>
      </c>
      <c r="U2" s="46" t="s">
        <v>12</v>
      </c>
      <c r="V2" s="23" t="s">
        <v>14</v>
      </c>
      <c r="W2" s="24">
        <v>2</v>
      </c>
      <c r="X2" s="24">
        <v>9</v>
      </c>
      <c r="Y2" s="24">
        <v>16</v>
      </c>
      <c r="Z2" s="24">
        <v>22</v>
      </c>
      <c r="AA2" s="24">
        <v>29</v>
      </c>
      <c r="AB2" s="24">
        <v>36</v>
      </c>
      <c r="AC2" s="24">
        <v>42</v>
      </c>
      <c r="AE2" s="44" t="s">
        <v>3</v>
      </c>
      <c r="AF2" s="23" t="s">
        <v>14</v>
      </c>
      <c r="AG2" s="24">
        <f>C2*100</f>
        <v>2</v>
      </c>
      <c r="AH2" s="24">
        <f t="shared" ref="AH2:AM2" si="1">D2*100</f>
        <v>9</v>
      </c>
      <c r="AI2" s="24">
        <f t="shared" si="1"/>
        <v>16</v>
      </c>
      <c r="AJ2" s="24">
        <f t="shared" si="1"/>
        <v>22</v>
      </c>
      <c r="AK2" s="24">
        <f t="shared" si="1"/>
        <v>28.999999999999996</v>
      </c>
      <c r="AL2" s="24">
        <f t="shared" si="1"/>
        <v>36</v>
      </c>
      <c r="AM2" s="24">
        <f t="shared" si="1"/>
        <v>42</v>
      </c>
    </row>
    <row r="3" spans="1:39">
      <c r="A3" s="45"/>
      <c r="B3" s="21" t="s">
        <v>15</v>
      </c>
      <c r="C3" s="22">
        <v>36058.86</v>
      </c>
      <c r="D3" s="22">
        <v>240493.5</v>
      </c>
      <c r="E3" s="22">
        <v>625155.1</v>
      </c>
      <c r="F3" s="22">
        <v>841490.9</v>
      </c>
      <c r="G3" s="22">
        <v>1947416</v>
      </c>
      <c r="H3" s="22">
        <v>2259902</v>
      </c>
      <c r="I3" s="22">
        <v>2368082</v>
      </c>
      <c r="J3" s="22"/>
      <c r="K3" s="45"/>
      <c r="L3" s="21" t="s">
        <v>15</v>
      </c>
      <c r="M3" s="22">
        <v>36058.86</v>
      </c>
      <c r="N3" s="22">
        <v>240493.5</v>
      </c>
      <c r="O3" s="22">
        <v>625155.1</v>
      </c>
      <c r="P3" s="22">
        <v>841490.9</v>
      </c>
      <c r="Q3" s="22">
        <v>1947416</v>
      </c>
      <c r="R3" s="22">
        <v>2259902</v>
      </c>
      <c r="S3" s="22">
        <v>2368082</v>
      </c>
      <c r="U3" s="45"/>
      <c r="V3" s="18" t="s">
        <v>15</v>
      </c>
      <c r="W3" s="9">
        <v>38058.86</v>
      </c>
      <c r="X3" s="9">
        <v>242507.2</v>
      </c>
      <c r="Y3" s="9">
        <v>629134.4</v>
      </c>
      <c r="Z3" s="9">
        <v>849516.1</v>
      </c>
      <c r="AA3" s="9">
        <v>1935404</v>
      </c>
      <c r="AB3" s="9">
        <v>2307938</v>
      </c>
      <c r="AC3" s="9">
        <v>3196965</v>
      </c>
      <c r="AE3" s="45"/>
      <c r="AF3" s="21" t="s">
        <v>15</v>
      </c>
      <c r="AG3" s="22">
        <v>38067.910000000003</v>
      </c>
      <c r="AH3" s="22">
        <v>264527.40000000002</v>
      </c>
      <c r="AI3" s="22">
        <v>661221.1</v>
      </c>
      <c r="AJ3" s="22">
        <v>925584.1</v>
      </c>
      <c r="AK3" s="22">
        <v>1995537</v>
      </c>
      <c r="AL3" s="22">
        <v>3147895</v>
      </c>
      <c r="AM3" s="22">
        <v>2536419</v>
      </c>
    </row>
    <row r="4" spans="1:39">
      <c r="A4" s="45"/>
      <c r="B4" s="21" t="s">
        <v>16</v>
      </c>
      <c r="C4" s="22">
        <v>36000</v>
      </c>
      <c r="D4" s="22">
        <v>240000</v>
      </c>
      <c r="E4" s="22">
        <v>624000</v>
      </c>
      <c r="F4" s="22">
        <v>840000</v>
      </c>
      <c r="G4" s="22">
        <v>1944000</v>
      </c>
      <c r="H4" s="22">
        <v>2256000</v>
      </c>
      <c r="I4" s="22">
        <v>2364000</v>
      </c>
      <c r="J4" s="22"/>
      <c r="K4" s="45"/>
      <c r="L4" s="21" t="s">
        <v>16</v>
      </c>
      <c r="M4" s="22">
        <v>36000</v>
      </c>
      <c r="N4" s="22">
        <v>240000</v>
      </c>
      <c r="O4" s="22">
        <v>624000</v>
      </c>
      <c r="P4" s="22">
        <v>840000</v>
      </c>
      <c r="Q4" s="22">
        <v>1944000</v>
      </c>
      <c r="R4" s="22">
        <v>2256000</v>
      </c>
      <c r="S4" s="22">
        <v>2364000</v>
      </c>
      <c r="U4" s="45"/>
      <c r="V4" s="18" t="s">
        <v>16</v>
      </c>
      <c r="W4" s="9">
        <v>38000</v>
      </c>
      <c r="X4" s="9">
        <v>242000</v>
      </c>
      <c r="Y4" s="9">
        <v>628000</v>
      </c>
      <c r="Z4" s="9">
        <v>848000</v>
      </c>
      <c r="AA4" s="9">
        <v>1932000</v>
      </c>
      <c r="AB4" s="9">
        <v>2304000</v>
      </c>
      <c r="AC4" s="9">
        <v>3192000</v>
      </c>
      <c r="AE4" s="45"/>
      <c r="AF4" s="21" t="s">
        <v>16</v>
      </c>
      <c r="AG4" s="22">
        <v>38000</v>
      </c>
      <c r="AH4" s="22">
        <v>264000</v>
      </c>
      <c r="AI4" s="22">
        <v>660000</v>
      </c>
      <c r="AJ4" s="22">
        <v>924000</v>
      </c>
      <c r="AK4" s="22">
        <v>1992000</v>
      </c>
      <c r="AL4" s="22">
        <v>3144000</v>
      </c>
      <c r="AM4" s="22">
        <v>2532000</v>
      </c>
    </row>
    <row r="5" spans="1:39">
      <c r="A5" s="45"/>
      <c r="B5" s="21" t="s">
        <v>17</v>
      </c>
      <c r="C5" s="22">
        <v>58.86</v>
      </c>
      <c r="D5" s="22">
        <v>493.47</v>
      </c>
      <c r="E5" s="22">
        <v>1155.0899999999999</v>
      </c>
      <c r="F5" s="22">
        <v>1490.85</v>
      </c>
      <c r="G5" s="22">
        <v>3416.32</v>
      </c>
      <c r="H5" s="22">
        <v>3901.98</v>
      </c>
      <c r="I5" s="22">
        <v>4081.76</v>
      </c>
      <c r="J5" s="22"/>
      <c r="K5" s="45"/>
      <c r="L5" s="21" t="s">
        <v>17</v>
      </c>
      <c r="M5" s="22">
        <v>58.86</v>
      </c>
      <c r="N5" s="22">
        <v>493.47</v>
      </c>
      <c r="O5" s="22">
        <v>1155.0899999999999</v>
      </c>
      <c r="P5" s="22">
        <v>1490.85</v>
      </c>
      <c r="Q5" s="22">
        <v>3416.32</v>
      </c>
      <c r="R5" s="22">
        <v>3901.98</v>
      </c>
      <c r="S5" s="22">
        <v>4081.76</v>
      </c>
      <c r="U5" s="45"/>
      <c r="V5" s="18" t="s">
        <v>17</v>
      </c>
      <c r="W5" s="9">
        <v>58.86</v>
      </c>
      <c r="X5" s="9">
        <v>507.2</v>
      </c>
      <c r="Y5" s="9">
        <v>1134.3800000000001</v>
      </c>
      <c r="Z5" s="9">
        <v>1516.12</v>
      </c>
      <c r="AA5" s="9">
        <v>3403.6</v>
      </c>
      <c r="AB5" s="9">
        <v>3937.57</v>
      </c>
      <c r="AC5" s="9">
        <v>4964.93</v>
      </c>
      <c r="AE5" s="45"/>
      <c r="AF5" s="21" t="s">
        <v>17</v>
      </c>
      <c r="AG5" s="22">
        <v>67.91</v>
      </c>
      <c r="AH5" s="22">
        <v>527.4</v>
      </c>
      <c r="AI5" s="22">
        <v>1221.0899999999999</v>
      </c>
      <c r="AJ5" s="22">
        <v>1584.12</v>
      </c>
      <c r="AK5" s="22">
        <v>3537.46</v>
      </c>
      <c r="AL5" s="22">
        <v>3895.34</v>
      </c>
      <c r="AM5" s="22">
        <v>4418.6899999999996</v>
      </c>
    </row>
    <row r="6" spans="1:39">
      <c r="A6" s="45"/>
      <c r="B6" s="21" t="s">
        <v>18</v>
      </c>
      <c r="C6" s="22">
        <v>1428.61</v>
      </c>
      <c r="D6" s="22">
        <v>11977.34</v>
      </c>
      <c r="E6" s="22">
        <v>28036.27</v>
      </c>
      <c r="F6" s="22">
        <v>36185.699999999997</v>
      </c>
      <c r="G6" s="22">
        <v>82920.28</v>
      </c>
      <c r="H6" s="22">
        <v>94708.34</v>
      </c>
      <c r="I6" s="22">
        <v>99071.93</v>
      </c>
      <c r="J6" s="22"/>
      <c r="K6" s="45"/>
      <c r="L6" s="21" t="s">
        <v>18</v>
      </c>
      <c r="M6" s="22">
        <v>1428.61</v>
      </c>
      <c r="N6" s="22">
        <v>11977.34</v>
      </c>
      <c r="O6" s="22">
        <v>28036.27</v>
      </c>
      <c r="P6" s="22">
        <v>36185.699999999997</v>
      </c>
      <c r="Q6" s="22">
        <v>82920.28</v>
      </c>
      <c r="R6" s="22">
        <v>94708.34</v>
      </c>
      <c r="S6" s="22">
        <v>99071.93</v>
      </c>
      <c r="U6" s="45"/>
      <c r="V6" s="18" t="s">
        <v>18</v>
      </c>
      <c r="W6" s="9">
        <v>1428.61</v>
      </c>
      <c r="X6" s="9">
        <v>12310.56</v>
      </c>
      <c r="Y6" s="9">
        <v>27533.55</v>
      </c>
      <c r="Z6" s="9">
        <v>36799.01</v>
      </c>
      <c r="AA6" s="9">
        <v>82611.59</v>
      </c>
      <c r="AB6" s="9">
        <v>95572.17</v>
      </c>
      <c r="AC6" s="9">
        <v>120507.9</v>
      </c>
      <c r="AE6" s="45"/>
      <c r="AF6" s="21" t="s">
        <v>18</v>
      </c>
      <c r="AG6" s="22">
        <v>1648.4</v>
      </c>
      <c r="AH6" s="22">
        <v>12800.89</v>
      </c>
      <c r="AI6" s="22">
        <v>29638.04</v>
      </c>
      <c r="AJ6" s="22">
        <v>38449.53</v>
      </c>
      <c r="AK6" s="22">
        <v>85860.76</v>
      </c>
      <c r="AL6" s="22">
        <v>94547.17</v>
      </c>
      <c r="AM6" s="22">
        <v>107249.7</v>
      </c>
    </row>
    <row r="7" spans="1:39">
      <c r="A7" s="45"/>
      <c r="B7" s="21" t="s">
        <v>19</v>
      </c>
      <c r="C7" s="22">
        <v>3</v>
      </c>
      <c r="D7" s="22">
        <v>20</v>
      </c>
      <c r="E7" s="22">
        <v>52</v>
      </c>
      <c r="F7" s="22">
        <v>70</v>
      </c>
      <c r="G7" s="22">
        <v>162</v>
      </c>
      <c r="H7" s="22">
        <v>188</v>
      </c>
      <c r="I7" s="22">
        <v>197</v>
      </c>
      <c r="J7" s="22"/>
      <c r="K7" s="45"/>
      <c r="L7" s="21" t="s">
        <v>19</v>
      </c>
      <c r="M7" s="22">
        <v>3</v>
      </c>
      <c r="N7" s="22">
        <v>20</v>
      </c>
      <c r="O7" s="22">
        <v>52</v>
      </c>
      <c r="P7" s="22">
        <v>70</v>
      </c>
      <c r="Q7" s="22">
        <v>162</v>
      </c>
      <c r="R7" s="22">
        <v>188</v>
      </c>
      <c r="S7" s="22">
        <v>197</v>
      </c>
      <c r="U7" s="45"/>
      <c r="V7" s="18" t="s">
        <v>19</v>
      </c>
      <c r="W7" s="9">
        <v>3</v>
      </c>
      <c r="X7" s="9">
        <v>20</v>
      </c>
      <c r="Y7" s="9">
        <v>52</v>
      </c>
      <c r="Z7" s="9">
        <v>70</v>
      </c>
      <c r="AA7" s="9">
        <v>160</v>
      </c>
      <c r="AB7" s="9">
        <v>192</v>
      </c>
      <c r="AC7" s="9">
        <v>266</v>
      </c>
      <c r="AE7" s="45"/>
      <c r="AF7" s="21" t="s">
        <v>19</v>
      </c>
      <c r="AG7" s="22">
        <v>3</v>
      </c>
      <c r="AH7" s="22">
        <v>22</v>
      </c>
      <c r="AI7" s="22">
        <v>55</v>
      </c>
      <c r="AJ7" s="22">
        <v>77</v>
      </c>
      <c r="AK7" s="22">
        <v>166</v>
      </c>
      <c r="AL7" s="22">
        <v>262</v>
      </c>
      <c r="AM7" s="22">
        <v>211</v>
      </c>
    </row>
    <row r="8" spans="1:39">
      <c r="A8" s="45"/>
      <c r="B8" s="21" t="s">
        <v>20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/>
      <c r="K8" s="45"/>
      <c r="L8" s="21" t="s">
        <v>20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U8" s="45"/>
      <c r="V8" s="18" t="s">
        <v>20</v>
      </c>
      <c r="W8" s="9">
        <v>2</v>
      </c>
      <c r="X8" s="9">
        <v>2</v>
      </c>
      <c r="Y8" s="9">
        <v>2</v>
      </c>
      <c r="Z8" s="9">
        <v>2</v>
      </c>
      <c r="AA8" s="9">
        <v>2</v>
      </c>
      <c r="AB8" s="9">
        <v>2</v>
      </c>
      <c r="AC8" s="9">
        <v>2</v>
      </c>
      <c r="AE8" s="45"/>
      <c r="AF8" s="21" t="s">
        <v>20</v>
      </c>
      <c r="AG8" s="22">
        <v>2</v>
      </c>
      <c r="AH8" s="22">
        <v>2</v>
      </c>
      <c r="AI8" s="22">
        <v>2</v>
      </c>
      <c r="AJ8" s="22">
        <v>2</v>
      </c>
      <c r="AK8" s="22">
        <v>2</v>
      </c>
      <c r="AL8" s="22">
        <v>2</v>
      </c>
      <c r="AM8" s="22">
        <v>2</v>
      </c>
    </row>
    <row r="9" spans="1:39">
      <c r="A9" s="45"/>
      <c r="B9" s="21" t="s">
        <v>21</v>
      </c>
      <c r="C9" s="22">
        <v>0.87</v>
      </c>
      <c r="D9" s="22">
        <v>0.96</v>
      </c>
      <c r="E9" s="22">
        <v>0.99</v>
      </c>
      <c r="F9" s="22">
        <v>0.97</v>
      </c>
      <c r="G9" s="22">
        <v>0.95</v>
      </c>
      <c r="H9" s="22">
        <v>0.93</v>
      </c>
      <c r="I9" s="22">
        <v>0.99</v>
      </c>
      <c r="J9" s="22"/>
      <c r="K9" s="45"/>
      <c r="L9" s="21" t="s">
        <v>21</v>
      </c>
      <c r="M9" s="22">
        <v>0.87</v>
      </c>
      <c r="N9" s="22">
        <v>0.96</v>
      </c>
      <c r="O9" s="22">
        <v>0.99</v>
      </c>
      <c r="P9" s="22">
        <v>0.97</v>
      </c>
      <c r="Q9" s="22">
        <v>0.95</v>
      </c>
      <c r="R9" s="22">
        <v>0.93</v>
      </c>
      <c r="S9" s="22">
        <v>0.99</v>
      </c>
      <c r="U9" s="45"/>
      <c r="V9" s="18" t="s">
        <v>21</v>
      </c>
      <c r="W9" s="9">
        <v>0.87</v>
      </c>
      <c r="X9" s="9">
        <v>0.98</v>
      </c>
      <c r="Y9" s="9">
        <v>0.99</v>
      </c>
      <c r="Z9" s="9">
        <v>0.99</v>
      </c>
      <c r="AA9" s="9">
        <v>0.99</v>
      </c>
      <c r="AB9" s="9">
        <v>0.94</v>
      </c>
      <c r="AC9" s="9">
        <v>0.83</v>
      </c>
      <c r="AE9" s="45"/>
      <c r="AF9" s="21" t="s">
        <v>21</v>
      </c>
      <c r="AG9" s="22">
        <v>1</v>
      </c>
      <c r="AH9" s="22">
        <v>0.94</v>
      </c>
      <c r="AI9" s="22">
        <v>0.98</v>
      </c>
      <c r="AJ9" s="22">
        <v>0.94</v>
      </c>
      <c r="AK9" s="22">
        <v>0.98</v>
      </c>
      <c r="AL9" s="22">
        <v>0.7</v>
      </c>
      <c r="AM9" s="22">
        <v>0.98</v>
      </c>
    </row>
    <row r="10" spans="1:39">
      <c r="A10" s="45"/>
      <c r="B10" s="21" t="s">
        <v>22</v>
      </c>
      <c r="C10" s="22">
        <v>0.04</v>
      </c>
      <c r="D10" s="22">
        <v>0.54</v>
      </c>
      <c r="E10" s="22">
        <v>3.34</v>
      </c>
      <c r="F10" s="22">
        <v>63.86</v>
      </c>
      <c r="G10" s="22">
        <v>1073.9100000000001</v>
      </c>
      <c r="H10" s="22">
        <v>1750.07</v>
      </c>
      <c r="I10" s="22">
        <v>5101.62</v>
      </c>
      <c r="J10" s="22"/>
      <c r="K10" s="45"/>
      <c r="L10" s="21" t="s">
        <v>22</v>
      </c>
      <c r="M10" s="22">
        <v>0.04</v>
      </c>
      <c r="N10" s="22">
        <v>0.54</v>
      </c>
      <c r="O10" s="22">
        <v>3.34</v>
      </c>
      <c r="P10" s="22">
        <v>63.86</v>
      </c>
      <c r="Q10" s="22">
        <v>1073.9100000000001</v>
      </c>
      <c r="R10" s="22">
        <v>1750.07</v>
      </c>
      <c r="S10" s="22">
        <v>5101.62</v>
      </c>
      <c r="U10" s="45"/>
      <c r="V10" s="18" t="s">
        <v>22</v>
      </c>
      <c r="W10" s="9">
        <v>0.02</v>
      </c>
      <c r="X10" s="9">
        <v>0.72</v>
      </c>
      <c r="Y10" s="9">
        <v>5985.03</v>
      </c>
      <c r="Z10" s="9">
        <v>69.069999999999993</v>
      </c>
      <c r="AA10" s="9">
        <v>1099.77</v>
      </c>
      <c r="AB10" s="9">
        <v>2490.1</v>
      </c>
      <c r="AC10" s="9">
        <v>43201.26</v>
      </c>
      <c r="AE10" s="45"/>
      <c r="AF10" s="21" t="s">
        <v>22</v>
      </c>
      <c r="AG10" s="22">
        <v>0.09</v>
      </c>
      <c r="AH10" s="22">
        <v>7.84</v>
      </c>
      <c r="AI10" s="22">
        <v>628.88</v>
      </c>
      <c r="AJ10" s="22">
        <v>893.04</v>
      </c>
      <c r="AK10" s="22">
        <v>5109.6899999999996</v>
      </c>
      <c r="AL10" s="22">
        <v>43408.23</v>
      </c>
      <c r="AM10" s="22">
        <v>17141.95</v>
      </c>
    </row>
    <row r="11" spans="1:39">
      <c r="A11" s="45"/>
      <c r="B11" s="21" t="s">
        <v>23</v>
      </c>
      <c r="C11" s="22">
        <v>0</v>
      </c>
      <c r="D11" s="22">
        <v>0.06</v>
      </c>
      <c r="E11" s="22">
        <v>0.03</v>
      </c>
      <c r="F11" s="22">
        <v>0.04</v>
      </c>
      <c r="G11" s="22">
        <v>0.05</v>
      </c>
      <c r="H11" s="22">
        <v>0.08</v>
      </c>
      <c r="I11" s="22">
        <v>0.02</v>
      </c>
      <c r="J11" s="22"/>
      <c r="K11" s="45"/>
      <c r="L11" s="21" t="s">
        <v>23</v>
      </c>
      <c r="M11" s="22">
        <f>C11*100</f>
        <v>0</v>
      </c>
      <c r="N11" s="22">
        <f t="shared" ref="N11:S11" si="2">D11*100</f>
        <v>6</v>
      </c>
      <c r="O11" s="22">
        <f t="shared" si="2"/>
        <v>3</v>
      </c>
      <c r="P11" s="22">
        <f t="shared" si="2"/>
        <v>4</v>
      </c>
      <c r="Q11" s="22">
        <f t="shared" si="2"/>
        <v>5</v>
      </c>
      <c r="R11" s="22">
        <f t="shared" si="2"/>
        <v>8</v>
      </c>
      <c r="S11" s="22">
        <f t="shared" si="2"/>
        <v>2</v>
      </c>
      <c r="U11" s="47"/>
      <c r="V11" s="18" t="s">
        <v>23</v>
      </c>
      <c r="W11" s="9">
        <v>3</v>
      </c>
      <c r="X11" s="9">
        <v>6</v>
      </c>
      <c r="Y11" s="9">
        <v>4</v>
      </c>
      <c r="Z11" s="9">
        <v>5</v>
      </c>
      <c r="AA11" s="9">
        <v>5</v>
      </c>
      <c r="AB11" s="9">
        <v>10</v>
      </c>
      <c r="AC11" s="9">
        <v>27</v>
      </c>
      <c r="AE11" s="45"/>
      <c r="AF11" s="21" t="s">
        <v>23</v>
      </c>
      <c r="AG11" s="22">
        <f>C111*100</f>
        <v>0</v>
      </c>
      <c r="AH11" s="22">
        <f t="shared" ref="AH11:AM11" si="3">D111*100</f>
        <v>9</v>
      </c>
      <c r="AI11" s="22">
        <f t="shared" si="3"/>
        <v>4</v>
      </c>
      <c r="AJ11" s="22">
        <f t="shared" si="3"/>
        <v>8</v>
      </c>
      <c r="AK11" s="22">
        <f t="shared" si="3"/>
        <v>3</v>
      </c>
      <c r="AL11" s="22">
        <f t="shared" si="3"/>
        <v>31</v>
      </c>
      <c r="AM11" s="22">
        <f t="shared" si="3"/>
        <v>4</v>
      </c>
    </row>
    <row r="12" spans="1:39">
      <c r="A12" s="44" t="s">
        <v>61</v>
      </c>
      <c r="B12" s="23" t="s">
        <v>14</v>
      </c>
      <c r="C12" s="24">
        <v>0.02</v>
      </c>
      <c r="D12" s="24">
        <v>0.09</v>
      </c>
      <c r="E12" s="24">
        <v>0.16</v>
      </c>
      <c r="F12" s="24">
        <v>0.22</v>
      </c>
      <c r="G12" s="24">
        <v>0.28999999999999998</v>
      </c>
      <c r="H12" s="24">
        <v>0.36</v>
      </c>
      <c r="I12" s="24">
        <v>0.42</v>
      </c>
      <c r="J12" s="24"/>
      <c r="K12" s="44" t="s">
        <v>61</v>
      </c>
      <c r="L12" s="23" t="s">
        <v>14</v>
      </c>
      <c r="M12" s="24">
        <f>C12*100</f>
        <v>2</v>
      </c>
      <c r="N12" s="24">
        <f t="shared" ref="N12:S12" si="4">D12*100</f>
        <v>9</v>
      </c>
      <c r="O12" s="24">
        <f t="shared" si="4"/>
        <v>16</v>
      </c>
      <c r="P12" s="24">
        <f t="shared" si="4"/>
        <v>22</v>
      </c>
      <c r="Q12" s="24">
        <f t="shared" si="4"/>
        <v>28.999999999999996</v>
      </c>
      <c r="R12" s="24">
        <f t="shared" si="4"/>
        <v>36</v>
      </c>
      <c r="S12" s="24">
        <f t="shared" si="4"/>
        <v>42</v>
      </c>
      <c r="U12" s="44" t="s">
        <v>7</v>
      </c>
      <c r="V12" s="23" t="s">
        <v>14</v>
      </c>
      <c r="W12" s="24">
        <v>2</v>
      </c>
      <c r="X12" s="24">
        <v>9</v>
      </c>
      <c r="Y12" s="24">
        <v>16</v>
      </c>
      <c r="Z12" s="24">
        <v>22</v>
      </c>
      <c r="AA12" s="24">
        <v>29</v>
      </c>
      <c r="AB12" s="24">
        <v>36</v>
      </c>
      <c r="AC12" s="24">
        <v>42</v>
      </c>
      <c r="AE12" s="44" t="s">
        <v>2</v>
      </c>
      <c r="AF12" s="23" t="s">
        <v>14</v>
      </c>
      <c r="AG12" s="24">
        <f>'All Data'!C112*100</f>
        <v>2</v>
      </c>
      <c r="AH12" s="24">
        <f>'All Data'!D112*100</f>
        <v>9</v>
      </c>
      <c r="AI12" s="24">
        <f>'All Data'!E112*100</f>
        <v>16</v>
      </c>
      <c r="AJ12" s="24">
        <f>'All Data'!F112*100</f>
        <v>22</v>
      </c>
      <c r="AK12" s="24">
        <f>'All Data'!G112*100</f>
        <v>28.999999999999996</v>
      </c>
      <c r="AL12" s="24">
        <f>'All Data'!H112*100</f>
        <v>36</v>
      </c>
      <c r="AM12" s="24">
        <f>'All Data'!I112*100</f>
        <v>42</v>
      </c>
    </row>
    <row r="13" spans="1:39">
      <c r="A13" s="45"/>
      <c r="B13" s="21" t="s">
        <v>15</v>
      </c>
      <c r="C13" s="22">
        <v>14022.64</v>
      </c>
      <c r="D13" s="22">
        <v>36071.120000000003</v>
      </c>
      <c r="E13" s="22">
        <v>50098.47</v>
      </c>
      <c r="F13" s="22">
        <v>64111.28</v>
      </c>
      <c r="G13" s="22">
        <v>102174.1</v>
      </c>
      <c r="H13" s="22">
        <v>122215.5</v>
      </c>
      <c r="I13" s="22">
        <v>134236.9</v>
      </c>
      <c r="J13" s="22"/>
      <c r="K13" s="45"/>
      <c r="L13" s="21" t="s">
        <v>15</v>
      </c>
      <c r="M13" s="22">
        <v>14022.64</v>
      </c>
      <c r="N13" s="22">
        <v>36071.120000000003</v>
      </c>
      <c r="O13" s="22">
        <v>50098.47</v>
      </c>
      <c r="P13" s="22">
        <v>64111.28</v>
      </c>
      <c r="Q13" s="22">
        <v>102174.1</v>
      </c>
      <c r="R13" s="22">
        <v>122215.5</v>
      </c>
      <c r="S13" s="22">
        <v>134236.9</v>
      </c>
      <c r="U13" s="45"/>
      <c r="V13" s="18" t="s">
        <v>15</v>
      </c>
      <c r="W13" s="9">
        <v>12009.06</v>
      </c>
      <c r="X13" s="9">
        <v>24036.080000000002</v>
      </c>
      <c r="Y13" s="9">
        <v>36064.14</v>
      </c>
      <c r="Z13" s="9">
        <v>48089.13</v>
      </c>
      <c r="AA13" s="9">
        <v>108187.3</v>
      </c>
      <c r="AB13" s="9">
        <v>120203.7</v>
      </c>
      <c r="AC13" s="9">
        <v>144231.4</v>
      </c>
      <c r="AE13" s="45"/>
      <c r="AF13" s="21" t="s">
        <v>15</v>
      </c>
      <c r="AG13" s="22">
        <v>40067.910000000003</v>
      </c>
      <c r="AH13" s="22">
        <v>246503.4</v>
      </c>
      <c r="AI13" s="22">
        <v>643175.6</v>
      </c>
      <c r="AJ13" s="22">
        <v>903516.4</v>
      </c>
      <c r="AK13" s="22">
        <v>1957285</v>
      </c>
      <c r="AL13" s="22">
        <v>2281918</v>
      </c>
      <c r="AM13" s="22">
        <v>2598390</v>
      </c>
    </row>
    <row r="14" spans="1:39">
      <c r="A14" s="45"/>
      <c r="B14" s="21" t="s">
        <v>16</v>
      </c>
      <c r="C14" s="22">
        <v>14000</v>
      </c>
      <c r="D14" s="22">
        <v>36000</v>
      </c>
      <c r="E14" s="22">
        <v>50000</v>
      </c>
      <c r="F14" s="22">
        <v>64000</v>
      </c>
      <c r="G14" s="22">
        <v>102000</v>
      </c>
      <c r="H14" s="22">
        <v>122000</v>
      </c>
      <c r="I14" s="22">
        <v>134000</v>
      </c>
      <c r="J14" s="22"/>
      <c r="K14" s="45"/>
      <c r="L14" s="21" t="s">
        <v>16</v>
      </c>
      <c r="M14" s="22">
        <v>14000</v>
      </c>
      <c r="N14" s="22">
        <v>36000</v>
      </c>
      <c r="O14" s="22">
        <v>50000</v>
      </c>
      <c r="P14" s="22">
        <v>64000</v>
      </c>
      <c r="Q14" s="22">
        <v>102000</v>
      </c>
      <c r="R14" s="22">
        <v>122000</v>
      </c>
      <c r="S14" s="22">
        <v>134000</v>
      </c>
      <c r="U14" s="45"/>
      <c r="V14" s="18" t="s">
        <v>16</v>
      </c>
      <c r="W14" s="9">
        <v>12000</v>
      </c>
      <c r="X14" s="9">
        <v>24000</v>
      </c>
      <c r="Y14" s="9">
        <v>36000</v>
      </c>
      <c r="Z14" s="9">
        <v>48000</v>
      </c>
      <c r="AA14" s="9">
        <v>108000</v>
      </c>
      <c r="AB14" s="9">
        <v>120000</v>
      </c>
      <c r="AC14" s="9">
        <v>144000</v>
      </c>
      <c r="AE14" s="45"/>
      <c r="AF14" s="21" t="s">
        <v>16</v>
      </c>
      <c r="AG14" s="22">
        <v>40000</v>
      </c>
      <c r="AH14" s="22">
        <v>246000</v>
      </c>
      <c r="AI14" s="22">
        <v>642000</v>
      </c>
      <c r="AJ14" s="22">
        <v>902000</v>
      </c>
      <c r="AK14" s="22">
        <v>1954000</v>
      </c>
      <c r="AL14" s="22">
        <v>2278000</v>
      </c>
      <c r="AM14" s="22">
        <v>2594000</v>
      </c>
    </row>
    <row r="15" spans="1:39">
      <c r="A15" s="45"/>
      <c r="B15" s="21" t="s">
        <v>17</v>
      </c>
      <c r="C15" s="22">
        <v>22.64</v>
      </c>
      <c r="D15" s="22">
        <v>71.12</v>
      </c>
      <c r="E15" s="22">
        <v>98.47</v>
      </c>
      <c r="F15" s="22">
        <v>111.28</v>
      </c>
      <c r="G15" s="22">
        <v>174.13</v>
      </c>
      <c r="H15" s="22">
        <v>215.52</v>
      </c>
      <c r="I15" s="22">
        <v>236.89</v>
      </c>
      <c r="J15" s="22"/>
      <c r="K15" s="45"/>
      <c r="L15" s="21" t="s">
        <v>17</v>
      </c>
      <c r="M15" s="22">
        <v>22.64</v>
      </c>
      <c r="N15" s="22">
        <v>71.12</v>
      </c>
      <c r="O15" s="22">
        <v>98.47</v>
      </c>
      <c r="P15" s="22">
        <v>111.28</v>
      </c>
      <c r="Q15" s="22">
        <v>174.13</v>
      </c>
      <c r="R15" s="22">
        <v>215.52</v>
      </c>
      <c r="S15" s="22">
        <v>236.89</v>
      </c>
      <c r="U15" s="45"/>
      <c r="V15" s="18" t="s">
        <v>17</v>
      </c>
      <c r="W15" s="9">
        <v>9.06</v>
      </c>
      <c r="X15" s="9">
        <v>36.08</v>
      </c>
      <c r="Y15" s="9">
        <v>64.14</v>
      </c>
      <c r="Z15" s="9">
        <v>89.13</v>
      </c>
      <c r="AA15" s="9">
        <v>187.29</v>
      </c>
      <c r="AB15" s="9">
        <v>203.71</v>
      </c>
      <c r="AC15" s="9">
        <v>231.37</v>
      </c>
      <c r="AE15" s="45"/>
      <c r="AF15" s="21" t="s">
        <v>17</v>
      </c>
      <c r="AG15" s="22">
        <v>67.91</v>
      </c>
      <c r="AH15" s="22">
        <v>503.4</v>
      </c>
      <c r="AI15" s="22">
        <v>1175.5899999999999</v>
      </c>
      <c r="AJ15" s="22">
        <v>1516.36</v>
      </c>
      <c r="AK15" s="22">
        <v>3284.54</v>
      </c>
      <c r="AL15" s="22">
        <v>3918.13</v>
      </c>
      <c r="AM15" s="22">
        <v>4389.83</v>
      </c>
    </row>
    <row r="16" spans="1:39">
      <c r="A16" s="45"/>
      <c r="B16" s="21" t="s">
        <v>18</v>
      </c>
      <c r="C16" s="22">
        <v>549.47</v>
      </c>
      <c r="D16" s="22">
        <v>1726.17</v>
      </c>
      <c r="E16" s="22">
        <v>2390.0700000000002</v>
      </c>
      <c r="F16" s="22">
        <v>2700.9</v>
      </c>
      <c r="G16" s="22">
        <v>4226.41</v>
      </c>
      <c r="H16" s="22">
        <v>5230.97</v>
      </c>
      <c r="I16" s="22">
        <v>5749.7</v>
      </c>
      <c r="J16" s="22"/>
      <c r="K16" s="45"/>
      <c r="L16" s="21" t="s">
        <v>18</v>
      </c>
      <c r="M16" s="22">
        <v>549.47</v>
      </c>
      <c r="N16" s="22">
        <v>1726.17</v>
      </c>
      <c r="O16" s="22">
        <v>2390.0700000000002</v>
      </c>
      <c r="P16" s="22">
        <v>2700.9</v>
      </c>
      <c r="Q16" s="22">
        <v>4226.41</v>
      </c>
      <c r="R16" s="22">
        <v>5230.97</v>
      </c>
      <c r="S16" s="22">
        <v>5749.7</v>
      </c>
      <c r="U16" s="45"/>
      <c r="V16" s="18" t="s">
        <v>18</v>
      </c>
      <c r="W16" s="9">
        <v>219.79</v>
      </c>
      <c r="X16" s="9">
        <v>875.84</v>
      </c>
      <c r="Y16" s="9">
        <v>1556.86</v>
      </c>
      <c r="Z16" s="9">
        <v>2163.39</v>
      </c>
      <c r="AA16" s="9">
        <v>4545.93</v>
      </c>
      <c r="AB16" s="9">
        <v>4944.46</v>
      </c>
      <c r="AC16" s="9">
        <v>5615.82</v>
      </c>
      <c r="AE16" s="45"/>
      <c r="AF16" s="21" t="s">
        <v>18</v>
      </c>
      <c r="AG16" s="22">
        <v>1648.4</v>
      </c>
      <c r="AH16" s="22">
        <v>12218.34</v>
      </c>
      <c r="AI16" s="22">
        <v>28533.81</v>
      </c>
      <c r="AJ16" s="22">
        <v>36804.9</v>
      </c>
      <c r="AK16" s="22">
        <v>79721.75</v>
      </c>
      <c r="AL16" s="22">
        <v>95100.14</v>
      </c>
      <c r="AM16" s="22">
        <v>106549.2</v>
      </c>
    </row>
    <row r="17" spans="1:39">
      <c r="A17" s="45"/>
      <c r="B17" s="21" t="s">
        <v>19</v>
      </c>
      <c r="C17" s="22">
        <v>1</v>
      </c>
      <c r="D17" s="22">
        <v>3</v>
      </c>
      <c r="E17" s="22">
        <v>4</v>
      </c>
      <c r="F17" s="22">
        <v>5</v>
      </c>
      <c r="G17" s="22">
        <v>8</v>
      </c>
      <c r="H17" s="22">
        <v>10</v>
      </c>
      <c r="I17" s="22">
        <v>11</v>
      </c>
      <c r="J17" s="22"/>
      <c r="K17" s="45"/>
      <c r="L17" s="21" t="s">
        <v>19</v>
      </c>
      <c r="M17" s="22">
        <v>1</v>
      </c>
      <c r="N17" s="22">
        <v>3</v>
      </c>
      <c r="O17" s="22">
        <v>4</v>
      </c>
      <c r="P17" s="22">
        <v>5</v>
      </c>
      <c r="Q17" s="22">
        <v>8</v>
      </c>
      <c r="R17" s="22">
        <v>10</v>
      </c>
      <c r="S17" s="22">
        <v>11</v>
      </c>
      <c r="U17" s="45"/>
      <c r="V17" s="18" t="s">
        <v>19</v>
      </c>
      <c r="W17" s="9">
        <v>1</v>
      </c>
      <c r="X17" s="9">
        <v>2</v>
      </c>
      <c r="Y17" s="9">
        <v>3</v>
      </c>
      <c r="Z17" s="9">
        <v>4</v>
      </c>
      <c r="AA17" s="9">
        <v>9</v>
      </c>
      <c r="AB17" s="9">
        <v>10</v>
      </c>
      <c r="AC17" s="9">
        <v>12</v>
      </c>
      <c r="AE17" s="45"/>
      <c r="AF17" s="21" t="s">
        <v>19</v>
      </c>
      <c r="AG17" s="22">
        <v>3</v>
      </c>
      <c r="AH17" s="22">
        <v>20</v>
      </c>
      <c r="AI17" s="22">
        <v>53</v>
      </c>
      <c r="AJ17" s="22">
        <v>73</v>
      </c>
      <c r="AK17" s="22">
        <v>160</v>
      </c>
      <c r="AL17" s="22">
        <v>188</v>
      </c>
      <c r="AM17" s="22">
        <v>214</v>
      </c>
    </row>
    <row r="18" spans="1:39">
      <c r="A18" s="45"/>
      <c r="B18" s="21" t="s">
        <v>20</v>
      </c>
      <c r="C18" s="22">
        <v>1</v>
      </c>
      <c r="D18" s="22">
        <v>2</v>
      </c>
      <c r="E18" s="22">
        <v>3</v>
      </c>
      <c r="F18" s="22">
        <v>3</v>
      </c>
      <c r="G18" s="22">
        <v>3</v>
      </c>
      <c r="H18" s="22">
        <v>3</v>
      </c>
      <c r="I18" s="22">
        <v>3</v>
      </c>
      <c r="J18" s="22"/>
      <c r="K18" s="45"/>
      <c r="L18" s="21" t="s">
        <v>20</v>
      </c>
      <c r="M18" s="22">
        <v>1</v>
      </c>
      <c r="N18" s="22">
        <v>2</v>
      </c>
      <c r="O18" s="22">
        <v>3</v>
      </c>
      <c r="P18" s="22">
        <v>3</v>
      </c>
      <c r="Q18" s="22">
        <v>3</v>
      </c>
      <c r="R18" s="22">
        <v>3</v>
      </c>
      <c r="S18" s="22">
        <v>3</v>
      </c>
      <c r="U18" s="45"/>
      <c r="V18" s="18" t="s">
        <v>20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E18" s="45"/>
      <c r="AF18" s="21" t="s">
        <v>20</v>
      </c>
      <c r="AG18" s="22">
        <v>3</v>
      </c>
      <c r="AH18" s="22">
        <v>3</v>
      </c>
      <c r="AI18" s="22">
        <v>5</v>
      </c>
      <c r="AJ18" s="22">
        <v>3</v>
      </c>
      <c r="AK18" s="22">
        <v>4</v>
      </c>
      <c r="AL18" s="22">
        <v>3</v>
      </c>
      <c r="AM18" s="22">
        <v>3</v>
      </c>
    </row>
    <row r="19" spans="1:39">
      <c r="A19" s="45"/>
      <c r="B19" s="21" t="s">
        <v>21</v>
      </c>
      <c r="C19" s="22">
        <v>0.8</v>
      </c>
      <c r="D19" s="22">
        <v>0.87</v>
      </c>
      <c r="E19" s="22">
        <v>1</v>
      </c>
      <c r="F19" s="22">
        <v>0.96</v>
      </c>
      <c r="G19" s="22">
        <v>0.97</v>
      </c>
      <c r="H19" s="22">
        <v>0.96</v>
      </c>
      <c r="I19" s="22">
        <v>0.98</v>
      </c>
      <c r="J19" s="22"/>
      <c r="K19" s="45"/>
      <c r="L19" s="21" t="s">
        <v>21</v>
      </c>
      <c r="M19" s="22">
        <v>0.8</v>
      </c>
      <c r="N19" s="22">
        <v>0.87</v>
      </c>
      <c r="O19" s="22">
        <v>1</v>
      </c>
      <c r="P19" s="22">
        <v>0.96</v>
      </c>
      <c r="Q19" s="22">
        <v>0.97</v>
      </c>
      <c r="R19" s="22">
        <v>0.96</v>
      </c>
      <c r="S19" s="22">
        <v>0.98</v>
      </c>
      <c r="U19" s="45"/>
      <c r="V19" s="18" t="s">
        <v>21</v>
      </c>
      <c r="W19" s="9">
        <v>0.4</v>
      </c>
      <c r="X19" s="9">
        <v>0.7</v>
      </c>
      <c r="Y19" s="9">
        <v>0.8</v>
      </c>
      <c r="Z19" s="9">
        <v>0.85</v>
      </c>
      <c r="AA19" s="9">
        <v>0.89</v>
      </c>
      <c r="AB19" s="9">
        <v>0.96</v>
      </c>
      <c r="AC19" s="9">
        <v>0.92</v>
      </c>
      <c r="AE19" s="45"/>
      <c r="AF19" s="21" t="s">
        <v>21</v>
      </c>
      <c r="AG19" s="22">
        <v>1</v>
      </c>
      <c r="AH19" s="22">
        <v>0.98</v>
      </c>
      <c r="AI19" s="22">
        <v>1</v>
      </c>
      <c r="AJ19" s="22">
        <v>0.96</v>
      </c>
      <c r="AK19" s="22">
        <v>0.98</v>
      </c>
      <c r="AL19" s="22">
        <v>0.98</v>
      </c>
      <c r="AM19" s="22">
        <v>0.96</v>
      </c>
    </row>
    <row r="20" spans="1:39">
      <c r="A20" s="45"/>
      <c r="B20" s="21" t="s">
        <v>22</v>
      </c>
      <c r="C20" s="22">
        <v>0.03</v>
      </c>
      <c r="D20" s="22">
        <v>1.32</v>
      </c>
      <c r="E20" s="22">
        <v>15.75</v>
      </c>
      <c r="F20" s="22">
        <v>101.52</v>
      </c>
      <c r="G20" s="22">
        <v>190.07</v>
      </c>
      <c r="H20" s="22">
        <v>7688.33</v>
      </c>
      <c r="I20" s="22">
        <v>6010.9</v>
      </c>
      <c r="J20" s="22"/>
      <c r="K20" s="45"/>
      <c r="L20" s="21" t="s">
        <v>22</v>
      </c>
      <c r="M20" s="22">
        <v>0.03</v>
      </c>
      <c r="N20" s="22">
        <v>1.32</v>
      </c>
      <c r="O20" s="22">
        <v>15.75</v>
      </c>
      <c r="P20" s="22">
        <v>101.52</v>
      </c>
      <c r="Q20" s="22">
        <v>190.07</v>
      </c>
      <c r="R20" s="22">
        <v>7688.33</v>
      </c>
      <c r="S20" s="22">
        <v>6010.9</v>
      </c>
      <c r="U20" s="45"/>
      <c r="V20" s="18" t="s">
        <v>22</v>
      </c>
      <c r="W20" s="9">
        <v>0</v>
      </c>
      <c r="X20" s="9">
        <v>0.03</v>
      </c>
      <c r="Y20" s="9">
        <v>0.63</v>
      </c>
      <c r="Z20" s="9">
        <v>4.3499999999999996</v>
      </c>
      <c r="AA20" s="9">
        <v>0.92</v>
      </c>
      <c r="AB20" s="9">
        <v>3.42</v>
      </c>
      <c r="AC20" s="9">
        <v>95.63</v>
      </c>
      <c r="AE20" s="45"/>
      <c r="AF20" s="21" t="s">
        <v>22</v>
      </c>
      <c r="AG20" s="22">
        <v>0.15</v>
      </c>
      <c r="AH20" s="22">
        <v>46.57</v>
      </c>
      <c r="AI20" s="22">
        <v>1369.7</v>
      </c>
      <c r="AJ20" s="22">
        <v>578.28</v>
      </c>
      <c r="AK20" s="22">
        <v>6058.42</v>
      </c>
      <c r="AL20" s="22">
        <v>16085.89</v>
      </c>
      <c r="AM20" s="22">
        <v>19161.29</v>
      </c>
    </row>
    <row r="21" spans="1:39">
      <c r="A21" s="45"/>
      <c r="B21" s="21" t="s">
        <v>23</v>
      </c>
      <c r="C21" s="22">
        <v>0.14000000000000001</v>
      </c>
      <c r="D21" s="22">
        <v>0.12</v>
      </c>
      <c r="E21" s="22">
        <v>0.18</v>
      </c>
      <c r="F21" s="22">
        <v>0.06</v>
      </c>
      <c r="G21" s="22">
        <v>0.18</v>
      </c>
      <c r="H21" s="22">
        <v>0.19</v>
      </c>
      <c r="I21" s="22">
        <v>0.17</v>
      </c>
      <c r="J21" s="22"/>
      <c r="K21" s="45"/>
      <c r="L21" s="21" t="s">
        <v>23</v>
      </c>
      <c r="M21" s="22">
        <f>C21*100</f>
        <v>14.000000000000002</v>
      </c>
      <c r="N21" s="22">
        <f t="shared" ref="N21:S21" si="5">D21*100</f>
        <v>12</v>
      </c>
      <c r="O21" s="22">
        <f t="shared" si="5"/>
        <v>18</v>
      </c>
      <c r="P21" s="22">
        <f t="shared" si="5"/>
        <v>6</v>
      </c>
      <c r="Q21" s="22">
        <f t="shared" si="5"/>
        <v>18</v>
      </c>
      <c r="R21" s="22">
        <f t="shared" si="5"/>
        <v>19</v>
      </c>
      <c r="S21" s="22">
        <f t="shared" si="5"/>
        <v>17</v>
      </c>
      <c r="U21" s="47"/>
      <c r="V21" s="18" t="s">
        <v>23</v>
      </c>
      <c r="W21" s="9">
        <v>0</v>
      </c>
      <c r="X21" s="9">
        <v>0</v>
      </c>
      <c r="Y21" s="9">
        <v>0</v>
      </c>
      <c r="Z21" s="9">
        <v>0</v>
      </c>
      <c r="AA21" s="9">
        <v>19</v>
      </c>
      <c r="AB21" s="9">
        <v>14</v>
      </c>
      <c r="AC21" s="9">
        <v>17</v>
      </c>
      <c r="AE21" s="45"/>
      <c r="AF21" s="21" t="s">
        <v>23</v>
      </c>
      <c r="AG21" s="22">
        <f>C121*100</f>
        <v>4</v>
      </c>
      <c r="AH21" s="22">
        <f t="shared" ref="AH21:AM21" si="6">D121*100</f>
        <v>6</v>
      </c>
      <c r="AI21" s="22">
        <f t="shared" si="6"/>
        <v>5</v>
      </c>
      <c r="AJ21" s="22">
        <f t="shared" si="6"/>
        <v>9</v>
      </c>
      <c r="AK21" s="22">
        <f t="shared" si="6"/>
        <v>5</v>
      </c>
      <c r="AL21" s="22">
        <f t="shared" si="6"/>
        <v>8</v>
      </c>
      <c r="AM21" s="22">
        <f t="shared" si="6"/>
        <v>10</v>
      </c>
    </row>
    <row r="22" spans="1:39">
      <c r="A22" s="44" t="s">
        <v>6</v>
      </c>
      <c r="B22" s="23" t="s">
        <v>14</v>
      </c>
      <c r="C22" s="24">
        <v>0.02</v>
      </c>
      <c r="D22" s="24">
        <v>0.09</v>
      </c>
      <c r="E22" s="24">
        <v>0.16</v>
      </c>
      <c r="F22" s="24">
        <v>0.22</v>
      </c>
      <c r="G22" s="24">
        <v>0.28999999999999998</v>
      </c>
      <c r="H22" s="24">
        <v>0.36</v>
      </c>
      <c r="I22" s="24">
        <v>0.42</v>
      </c>
      <c r="J22" s="24"/>
      <c r="K22" s="44" t="s">
        <v>6</v>
      </c>
      <c r="L22" s="23" t="s">
        <v>14</v>
      </c>
      <c r="M22" s="24">
        <f>C22*100</f>
        <v>2</v>
      </c>
      <c r="N22" s="24">
        <f t="shared" ref="N22:S22" si="7">D22*100</f>
        <v>9</v>
      </c>
      <c r="O22" s="24">
        <f t="shared" si="7"/>
        <v>16</v>
      </c>
      <c r="P22" s="24">
        <f t="shared" si="7"/>
        <v>22</v>
      </c>
      <c r="Q22" s="24">
        <f t="shared" si="7"/>
        <v>28.999999999999996</v>
      </c>
      <c r="R22" s="24">
        <f t="shared" si="7"/>
        <v>36</v>
      </c>
      <c r="S22" s="24">
        <f t="shared" si="7"/>
        <v>42</v>
      </c>
      <c r="U22" s="44" t="s">
        <v>11</v>
      </c>
      <c r="V22" s="23" t="s">
        <v>14</v>
      </c>
      <c r="W22" s="24">
        <v>2</v>
      </c>
      <c r="X22" s="24">
        <v>9</v>
      </c>
      <c r="Y22" s="24">
        <v>16</v>
      </c>
      <c r="Z22" s="24">
        <v>22</v>
      </c>
      <c r="AA22" s="24">
        <v>29</v>
      </c>
      <c r="AB22" s="24">
        <v>36</v>
      </c>
      <c r="AC22" s="24">
        <v>42</v>
      </c>
      <c r="AE22" s="44" t="s">
        <v>4</v>
      </c>
      <c r="AF22" s="23" t="s">
        <v>14</v>
      </c>
      <c r="AG22" s="24">
        <f>'All Data'!C122*100</f>
        <v>2</v>
      </c>
      <c r="AH22" s="24">
        <f>'All Data'!D122*100</f>
        <v>9</v>
      </c>
      <c r="AI22" s="24">
        <f>'All Data'!E122*100</f>
        <v>16</v>
      </c>
      <c r="AJ22" s="24">
        <f>'All Data'!F122*100</f>
        <v>22</v>
      </c>
      <c r="AK22" s="24">
        <f>'All Data'!G122*100</f>
        <v>28.999999999999996</v>
      </c>
      <c r="AL22" s="24">
        <f>'All Data'!H122*100</f>
        <v>36</v>
      </c>
      <c r="AM22" s="24">
        <f>'All Data'!I122*100</f>
        <v>42</v>
      </c>
    </row>
    <row r="23" spans="1:39">
      <c r="A23" s="45"/>
      <c r="B23" s="21" t="s">
        <v>15</v>
      </c>
      <c r="C23" s="22">
        <v>50076.97</v>
      </c>
      <c r="D23" s="22">
        <v>268541</v>
      </c>
      <c r="E23" s="22">
        <v>751296.6</v>
      </c>
      <c r="F23" s="22">
        <v>957664.1</v>
      </c>
      <c r="G23" s="22">
        <v>2021553</v>
      </c>
      <c r="H23" s="22">
        <v>2300012</v>
      </c>
      <c r="I23" s="22">
        <v>2576462</v>
      </c>
      <c r="J23" s="22"/>
      <c r="K23" s="45"/>
      <c r="L23" s="21" t="s">
        <v>15</v>
      </c>
      <c r="M23" s="22">
        <v>50076.97</v>
      </c>
      <c r="N23" s="22">
        <v>268541</v>
      </c>
      <c r="O23" s="22">
        <v>751296.6</v>
      </c>
      <c r="P23" s="22">
        <v>957664.1</v>
      </c>
      <c r="Q23" s="22">
        <v>2021553</v>
      </c>
      <c r="R23" s="22">
        <v>2300012</v>
      </c>
      <c r="S23" s="22">
        <v>2576462</v>
      </c>
      <c r="U23" s="45"/>
      <c r="V23" s="18" t="s">
        <v>15</v>
      </c>
      <c r="W23" s="9">
        <v>14013.58</v>
      </c>
      <c r="X23" s="9">
        <v>26039.25</v>
      </c>
      <c r="Y23" s="9">
        <v>40070.160000000003</v>
      </c>
      <c r="Z23" s="9">
        <v>64101.63</v>
      </c>
      <c r="AA23" s="9">
        <v>128206.5</v>
      </c>
      <c r="AB23" s="9">
        <v>144229.9</v>
      </c>
      <c r="AC23" s="9">
        <v>166289.20000000001</v>
      </c>
      <c r="AE23" s="45"/>
      <c r="AF23" s="21" t="s">
        <v>15</v>
      </c>
      <c r="AG23" s="22">
        <v>14022.64</v>
      </c>
      <c r="AH23" s="22">
        <v>28047.53</v>
      </c>
      <c r="AI23" s="22">
        <v>42074.04</v>
      </c>
      <c r="AJ23" s="22">
        <v>64113.33</v>
      </c>
      <c r="AK23" s="22">
        <v>118188.5</v>
      </c>
      <c r="AL23" s="22">
        <v>142227.1</v>
      </c>
      <c r="AM23" s="22">
        <v>166273.60000000001</v>
      </c>
    </row>
    <row r="24" spans="1:39">
      <c r="A24" s="45"/>
      <c r="B24" s="21" t="s">
        <v>16</v>
      </c>
      <c r="C24" s="22">
        <v>50000</v>
      </c>
      <c r="D24" s="22">
        <v>268000</v>
      </c>
      <c r="E24" s="22">
        <v>750000</v>
      </c>
      <c r="F24" s="22">
        <v>956000</v>
      </c>
      <c r="G24" s="22">
        <v>2018000</v>
      </c>
      <c r="H24" s="22">
        <v>2296000</v>
      </c>
      <c r="I24" s="22">
        <v>2572000</v>
      </c>
      <c r="J24" s="22"/>
      <c r="K24" s="45"/>
      <c r="L24" s="21" t="s">
        <v>16</v>
      </c>
      <c r="M24" s="22">
        <v>50000</v>
      </c>
      <c r="N24" s="22">
        <v>268000</v>
      </c>
      <c r="O24" s="22">
        <v>750000</v>
      </c>
      <c r="P24" s="22">
        <v>956000</v>
      </c>
      <c r="Q24" s="22">
        <v>2018000</v>
      </c>
      <c r="R24" s="22">
        <v>2296000</v>
      </c>
      <c r="S24" s="22">
        <v>2572000</v>
      </c>
      <c r="U24" s="45"/>
      <c r="V24" s="18" t="s">
        <v>16</v>
      </c>
      <c r="W24" s="9">
        <v>14000</v>
      </c>
      <c r="X24" s="9">
        <v>26000</v>
      </c>
      <c r="Y24" s="9">
        <v>40000</v>
      </c>
      <c r="Z24" s="9">
        <v>64000</v>
      </c>
      <c r="AA24" s="9">
        <v>128000</v>
      </c>
      <c r="AB24" s="9">
        <v>144000</v>
      </c>
      <c r="AC24" s="9">
        <v>166000</v>
      </c>
      <c r="AE24" s="45"/>
      <c r="AF24" s="21" t="s">
        <v>16</v>
      </c>
      <c r="AG24" s="22">
        <v>14000</v>
      </c>
      <c r="AH24" s="22">
        <v>28000</v>
      </c>
      <c r="AI24" s="22">
        <v>42000</v>
      </c>
      <c r="AJ24" s="22">
        <v>64000</v>
      </c>
      <c r="AK24" s="22">
        <v>118000</v>
      </c>
      <c r="AL24" s="22">
        <v>142000</v>
      </c>
      <c r="AM24" s="22">
        <v>166000</v>
      </c>
    </row>
    <row r="25" spans="1:39">
      <c r="A25" s="45"/>
      <c r="B25" s="21" t="s">
        <v>17</v>
      </c>
      <c r="C25" s="22">
        <v>76.97</v>
      </c>
      <c r="D25" s="22">
        <v>541</v>
      </c>
      <c r="E25" s="22">
        <v>1296.5999999999999</v>
      </c>
      <c r="F25" s="22">
        <v>1664.1</v>
      </c>
      <c r="G25" s="22">
        <v>3553.28</v>
      </c>
      <c r="H25" s="22">
        <v>4012.45</v>
      </c>
      <c r="I25" s="22">
        <v>4461.6499999999996</v>
      </c>
      <c r="J25" s="22"/>
      <c r="K25" s="45"/>
      <c r="L25" s="21" t="s">
        <v>17</v>
      </c>
      <c r="M25" s="22">
        <v>76.97</v>
      </c>
      <c r="N25" s="22">
        <v>541</v>
      </c>
      <c r="O25" s="22">
        <v>1296.5999999999999</v>
      </c>
      <c r="P25" s="22">
        <v>1664.1</v>
      </c>
      <c r="Q25" s="22">
        <v>3553.28</v>
      </c>
      <c r="R25" s="22">
        <v>4012.45</v>
      </c>
      <c r="S25" s="22">
        <v>4461.6499999999996</v>
      </c>
      <c r="U25" s="45"/>
      <c r="V25" s="18" t="s">
        <v>17</v>
      </c>
      <c r="W25" s="9">
        <v>13.58</v>
      </c>
      <c r="X25" s="9">
        <v>39.25</v>
      </c>
      <c r="Y25" s="9">
        <v>70.16</v>
      </c>
      <c r="Z25" s="9">
        <v>101.63</v>
      </c>
      <c r="AA25" s="9">
        <v>206.54</v>
      </c>
      <c r="AB25" s="9">
        <v>229.89</v>
      </c>
      <c r="AC25" s="9">
        <v>289.23</v>
      </c>
      <c r="AE25" s="45"/>
      <c r="AF25" s="21" t="s">
        <v>17</v>
      </c>
      <c r="AG25" s="22">
        <v>22.64</v>
      </c>
      <c r="AH25" s="22">
        <v>47.53</v>
      </c>
      <c r="AI25" s="22">
        <v>74.040000000000006</v>
      </c>
      <c r="AJ25" s="22">
        <v>113.33</v>
      </c>
      <c r="AK25" s="22">
        <v>188.54</v>
      </c>
      <c r="AL25" s="22">
        <v>227.12</v>
      </c>
      <c r="AM25" s="22">
        <v>273.62</v>
      </c>
    </row>
    <row r="26" spans="1:39">
      <c r="A26" s="45"/>
      <c r="B26" s="21" t="s">
        <v>18</v>
      </c>
      <c r="C26" s="22">
        <v>1868.19</v>
      </c>
      <c r="D26" s="22">
        <v>13131.06</v>
      </c>
      <c r="E26" s="22">
        <v>31470.79</v>
      </c>
      <c r="F26" s="22">
        <v>40390.769999999997</v>
      </c>
      <c r="G26" s="22">
        <v>86244.61</v>
      </c>
      <c r="H26" s="22">
        <v>97389.46</v>
      </c>
      <c r="I26" s="22">
        <v>108292.5</v>
      </c>
      <c r="J26" s="22"/>
      <c r="K26" s="45"/>
      <c r="L26" s="21" t="s">
        <v>18</v>
      </c>
      <c r="M26" s="22">
        <v>1868.19</v>
      </c>
      <c r="N26" s="22">
        <v>13131.06</v>
      </c>
      <c r="O26" s="22">
        <v>31470.79</v>
      </c>
      <c r="P26" s="22">
        <v>40390.769999999997</v>
      </c>
      <c r="Q26" s="22">
        <v>86244.61</v>
      </c>
      <c r="R26" s="22">
        <v>97389.46</v>
      </c>
      <c r="S26" s="22">
        <v>108292.5</v>
      </c>
      <c r="U26" s="45"/>
      <c r="V26" s="18" t="s">
        <v>18</v>
      </c>
      <c r="W26" s="9">
        <v>329.68</v>
      </c>
      <c r="X26" s="9">
        <v>952.64</v>
      </c>
      <c r="Y26" s="9">
        <v>1702.94</v>
      </c>
      <c r="Z26" s="9">
        <v>2466.75</v>
      </c>
      <c r="AA26" s="9">
        <v>5013.16</v>
      </c>
      <c r="AB26" s="9">
        <v>5579.84</v>
      </c>
      <c r="AC26" s="9">
        <v>7020.05</v>
      </c>
      <c r="AE26" s="45"/>
      <c r="AF26" s="21" t="s">
        <v>18</v>
      </c>
      <c r="AG26" s="22">
        <v>549.47</v>
      </c>
      <c r="AH26" s="22">
        <v>1153.73</v>
      </c>
      <c r="AI26" s="22">
        <v>1797.02</v>
      </c>
      <c r="AJ26" s="22">
        <v>2750.81</v>
      </c>
      <c r="AK26" s="22">
        <v>4576.13</v>
      </c>
      <c r="AL26" s="22">
        <v>5512.61</v>
      </c>
      <c r="AM26" s="22">
        <v>6641.3</v>
      </c>
    </row>
    <row r="27" spans="1:39">
      <c r="A27" s="45"/>
      <c r="B27" s="21" t="s">
        <v>19</v>
      </c>
      <c r="C27" s="22">
        <v>4</v>
      </c>
      <c r="D27" s="22">
        <v>22</v>
      </c>
      <c r="E27" s="22">
        <v>62</v>
      </c>
      <c r="F27" s="22">
        <v>79</v>
      </c>
      <c r="G27" s="22">
        <v>167</v>
      </c>
      <c r="H27" s="22">
        <v>190</v>
      </c>
      <c r="I27" s="22">
        <v>212</v>
      </c>
      <c r="J27" s="22"/>
      <c r="K27" s="45"/>
      <c r="L27" s="21" t="s">
        <v>19</v>
      </c>
      <c r="M27" s="22">
        <v>4</v>
      </c>
      <c r="N27" s="22">
        <v>22</v>
      </c>
      <c r="O27" s="22">
        <v>62</v>
      </c>
      <c r="P27" s="22">
        <v>79</v>
      </c>
      <c r="Q27" s="22">
        <v>167</v>
      </c>
      <c r="R27" s="22">
        <v>190</v>
      </c>
      <c r="S27" s="22">
        <v>212</v>
      </c>
      <c r="U27" s="45"/>
      <c r="V27" s="18" t="s">
        <v>19</v>
      </c>
      <c r="W27" s="9">
        <v>1</v>
      </c>
      <c r="X27" s="9">
        <v>2</v>
      </c>
      <c r="Y27" s="9">
        <v>3</v>
      </c>
      <c r="Z27" s="9">
        <v>5</v>
      </c>
      <c r="AA27" s="9">
        <v>10</v>
      </c>
      <c r="AB27" s="9">
        <v>11</v>
      </c>
      <c r="AC27" s="9">
        <v>13</v>
      </c>
      <c r="AE27" s="45"/>
      <c r="AF27" s="21" t="s">
        <v>19</v>
      </c>
      <c r="AG27" s="22">
        <v>1</v>
      </c>
      <c r="AH27" s="22">
        <v>2</v>
      </c>
      <c r="AI27" s="22">
        <v>3</v>
      </c>
      <c r="AJ27" s="22">
        <v>5</v>
      </c>
      <c r="AK27" s="22">
        <v>9</v>
      </c>
      <c r="AL27" s="22">
        <v>11</v>
      </c>
      <c r="AM27" s="22">
        <v>13</v>
      </c>
    </row>
    <row r="28" spans="1:39">
      <c r="A28" s="45"/>
      <c r="B28" s="21" t="s">
        <v>20</v>
      </c>
      <c r="C28" s="22">
        <v>2</v>
      </c>
      <c r="D28" s="22">
        <v>2</v>
      </c>
      <c r="E28" s="22">
        <v>3</v>
      </c>
      <c r="F28" s="22">
        <v>3</v>
      </c>
      <c r="G28" s="22">
        <v>3</v>
      </c>
      <c r="H28" s="22">
        <v>3</v>
      </c>
      <c r="I28" s="22">
        <v>3</v>
      </c>
      <c r="J28" s="22"/>
      <c r="K28" s="45"/>
      <c r="L28" s="21" t="s">
        <v>20</v>
      </c>
      <c r="M28" s="22">
        <v>2</v>
      </c>
      <c r="N28" s="22">
        <v>2</v>
      </c>
      <c r="O28" s="22">
        <v>3</v>
      </c>
      <c r="P28" s="22">
        <v>3</v>
      </c>
      <c r="Q28" s="22">
        <v>3</v>
      </c>
      <c r="R28" s="22">
        <v>3</v>
      </c>
      <c r="S28" s="22">
        <v>3</v>
      </c>
      <c r="U28" s="45"/>
      <c r="V28" s="18" t="s">
        <v>20</v>
      </c>
      <c r="W28" s="9">
        <v>1</v>
      </c>
      <c r="X28" s="9">
        <v>2</v>
      </c>
      <c r="Y28" s="9">
        <v>2</v>
      </c>
      <c r="Z28" s="9">
        <v>3</v>
      </c>
      <c r="AA28" s="9">
        <v>3</v>
      </c>
      <c r="AB28" s="9">
        <v>2</v>
      </c>
      <c r="AC28" s="9">
        <v>3</v>
      </c>
      <c r="AE28" s="45"/>
      <c r="AF28" s="21" t="s">
        <v>20</v>
      </c>
      <c r="AG28" s="22">
        <v>1</v>
      </c>
      <c r="AH28" s="22">
        <v>1</v>
      </c>
      <c r="AI28" s="22">
        <v>1</v>
      </c>
      <c r="AJ28" s="22">
        <v>3</v>
      </c>
      <c r="AK28" s="22">
        <v>2</v>
      </c>
      <c r="AL28" s="22">
        <v>3</v>
      </c>
      <c r="AM28" s="22">
        <v>3</v>
      </c>
    </row>
    <row r="29" spans="1:39">
      <c r="A29" s="45"/>
      <c r="B29" s="21" t="s">
        <v>21</v>
      </c>
      <c r="C29" s="22">
        <v>0.8</v>
      </c>
      <c r="D29" s="22">
        <v>0.96</v>
      </c>
      <c r="E29" s="22">
        <v>0.9</v>
      </c>
      <c r="F29" s="22">
        <v>0.95</v>
      </c>
      <c r="G29" s="22">
        <v>0.99</v>
      </c>
      <c r="H29" s="22">
        <v>0.99</v>
      </c>
      <c r="I29" s="22">
        <v>0.99</v>
      </c>
      <c r="J29" s="22"/>
      <c r="K29" s="45"/>
      <c r="L29" s="21" t="s">
        <v>21</v>
      </c>
      <c r="M29" s="22">
        <v>0.8</v>
      </c>
      <c r="N29" s="22">
        <v>0.96</v>
      </c>
      <c r="O29" s="22">
        <v>0.9</v>
      </c>
      <c r="P29" s="22">
        <v>0.95</v>
      </c>
      <c r="Q29" s="22">
        <v>0.99</v>
      </c>
      <c r="R29" s="22">
        <v>0.99</v>
      </c>
      <c r="S29" s="22">
        <v>0.99</v>
      </c>
      <c r="U29" s="45"/>
      <c r="V29" s="18" t="s">
        <v>21</v>
      </c>
      <c r="W29" s="9">
        <v>0.6</v>
      </c>
      <c r="X29" s="9">
        <v>0.8</v>
      </c>
      <c r="Y29" s="9">
        <v>1</v>
      </c>
      <c r="Z29" s="9">
        <v>0.84</v>
      </c>
      <c r="AA29" s="9">
        <v>0.98</v>
      </c>
      <c r="AB29" s="9">
        <v>1</v>
      </c>
      <c r="AC29" s="9">
        <v>0.98</v>
      </c>
      <c r="AE29" s="45"/>
      <c r="AF29" s="21" t="s">
        <v>21</v>
      </c>
      <c r="AG29" s="22">
        <v>1</v>
      </c>
      <c r="AH29" s="22">
        <v>1</v>
      </c>
      <c r="AI29" s="22">
        <v>1</v>
      </c>
      <c r="AJ29" s="22">
        <v>0.96</v>
      </c>
      <c r="AK29" s="22">
        <v>0.98</v>
      </c>
      <c r="AL29" s="22">
        <v>0.98</v>
      </c>
      <c r="AM29" s="22">
        <v>0.98</v>
      </c>
    </row>
    <row r="30" spans="1:39">
      <c r="A30" s="45"/>
      <c r="B30" s="21" t="s">
        <v>22</v>
      </c>
      <c r="C30" s="22">
        <v>0.06</v>
      </c>
      <c r="D30" s="22">
        <v>15.65</v>
      </c>
      <c r="E30" s="22">
        <v>290.58</v>
      </c>
      <c r="F30" s="22">
        <v>572.77</v>
      </c>
      <c r="G30" s="22">
        <v>11182.44</v>
      </c>
      <c r="H30" s="22">
        <v>7882.68</v>
      </c>
      <c r="I30" s="22">
        <v>11124.56</v>
      </c>
      <c r="J30" s="22"/>
      <c r="K30" s="45"/>
      <c r="L30" s="21" t="s">
        <v>22</v>
      </c>
      <c r="M30" s="22">
        <v>0.06</v>
      </c>
      <c r="N30" s="22">
        <v>15.65</v>
      </c>
      <c r="O30" s="22">
        <v>290.58</v>
      </c>
      <c r="P30" s="22">
        <v>572.77</v>
      </c>
      <c r="Q30" s="22">
        <v>11182.44</v>
      </c>
      <c r="R30" s="22">
        <v>7882.68</v>
      </c>
      <c r="S30" s="22">
        <v>11124.56</v>
      </c>
      <c r="U30" s="45"/>
      <c r="V30" s="18" t="s">
        <v>22</v>
      </c>
      <c r="W30" s="9">
        <v>0.01</v>
      </c>
      <c r="X30" s="9">
        <v>0.34</v>
      </c>
      <c r="Y30" s="9">
        <v>3.48</v>
      </c>
      <c r="Z30" s="9">
        <v>62.19</v>
      </c>
      <c r="AA30" s="9">
        <v>451.31</v>
      </c>
      <c r="AB30" s="9">
        <v>789.11</v>
      </c>
      <c r="AC30" s="9">
        <v>2381.66</v>
      </c>
      <c r="AE30" s="45"/>
      <c r="AF30" s="21" t="s">
        <v>22</v>
      </c>
      <c r="AG30" s="22">
        <v>0.01</v>
      </c>
      <c r="AH30" s="22">
        <v>0.26</v>
      </c>
      <c r="AI30" s="22">
        <v>10.59</v>
      </c>
      <c r="AJ30" s="22">
        <v>92.82</v>
      </c>
      <c r="AK30" s="22">
        <v>255.21</v>
      </c>
      <c r="AL30" s="22">
        <v>811.32</v>
      </c>
      <c r="AM30" s="22">
        <v>3415.69</v>
      </c>
    </row>
    <row r="31" spans="1:39">
      <c r="A31" s="45"/>
      <c r="B31" s="21" t="s">
        <v>23</v>
      </c>
      <c r="C31" s="22">
        <v>0.2</v>
      </c>
      <c r="D31" s="22">
        <v>0.09</v>
      </c>
      <c r="E31" s="22">
        <v>0.15</v>
      </c>
      <c r="F31" s="22">
        <v>0.11</v>
      </c>
      <c r="G31" s="22">
        <v>0.04</v>
      </c>
      <c r="H31" s="22">
        <v>0.05</v>
      </c>
      <c r="I31" s="22">
        <v>0.05</v>
      </c>
      <c r="J31" s="22"/>
      <c r="K31" s="45"/>
      <c r="L31" s="21" t="s">
        <v>23</v>
      </c>
      <c r="M31" s="22">
        <f>C31*100</f>
        <v>20</v>
      </c>
      <c r="N31" s="22">
        <f t="shared" ref="N31:S31" si="8">D31*100</f>
        <v>9</v>
      </c>
      <c r="O31" s="22">
        <f t="shared" si="8"/>
        <v>15</v>
      </c>
      <c r="P31" s="22">
        <f t="shared" si="8"/>
        <v>11</v>
      </c>
      <c r="Q31" s="22">
        <f t="shared" si="8"/>
        <v>4</v>
      </c>
      <c r="R31" s="22">
        <f t="shared" si="8"/>
        <v>5</v>
      </c>
      <c r="S31" s="22">
        <f t="shared" si="8"/>
        <v>5</v>
      </c>
      <c r="U31" s="47"/>
      <c r="V31" s="18" t="s">
        <v>23</v>
      </c>
      <c r="W31" s="9">
        <v>14</v>
      </c>
      <c r="X31" s="9">
        <v>10</v>
      </c>
      <c r="Y31" s="9">
        <v>14</v>
      </c>
      <c r="Z31" s="9">
        <v>19</v>
      </c>
      <c r="AA31" s="9">
        <v>20</v>
      </c>
      <c r="AB31" s="9">
        <v>16</v>
      </c>
      <c r="AC31" s="9">
        <v>15</v>
      </c>
      <c r="AE31" s="45"/>
      <c r="AF31" s="21" t="s">
        <v>23</v>
      </c>
      <c r="AG31" s="9">
        <f>C131*100</f>
        <v>14.000000000000002</v>
      </c>
      <c r="AH31" s="9">
        <f t="shared" ref="AH31:AM31" si="9">D131*100</f>
        <v>10</v>
      </c>
      <c r="AI31" s="9">
        <f t="shared" si="9"/>
        <v>6</v>
      </c>
      <c r="AJ31" s="9">
        <f t="shared" si="9"/>
        <v>19</v>
      </c>
      <c r="AK31" s="9">
        <f t="shared" si="9"/>
        <v>17</v>
      </c>
      <c r="AL31" s="9">
        <f t="shared" si="9"/>
        <v>19</v>
      </c>
      <c r="AM31" s="9">
        <f t="shared" si="9"/>
        <v>20</v>
      </c>
    </row>
    <row r="32" spans="1:39">
      <c r="A32" s="44" t="s">
        <v>5</v>
      </c>
      <c r="B32" s="23" t="s">
        <v>14</v>
      </c>
      <c r="C32" s="24">
        <v>0.02</v>
      </c>
      <c r="D32" s="24">
        <v>0.09</v>
      </c>
      <c r="E32" s="24">
        <v>0.16</v>
      </c>
      <c r="F32" s="24">
        <v>0.22</v>
      </c>
      <c r="G32" s="24">
        <v>0.28999999999999998</v>
      </c>
      <c r="H32" s="24">
        <v>0.36</v>
      </c>
      <c r="I32" s="24">
        <v>0.42</v>
      </c>
      <c r="J32" s="24"/>
      <c r="K32" s="44" t="s">
        <v>5</v>
      </c>
      <c r="L32" s="23" t="s">
        <v>14</v>
      </c>
      <c r="M32" s="24">
        <f>C32*100</f>
        <v>2</v>
      </c>
      <c r="N32" s="24">
        <f t="shared" ref="N32" si="10">D32*100</f>
        <v>9</v>
      </c>
      <c r="O32" s="24">
        <f t="shared" ref="O32" si="11">E32*100</f>
        <v>16</v>
      </c>
      <c r="P32" s="24">
        <f t="shared" ref="P32" si="12">F32*100</f>
        <v>22</v>
      </c>
      <c r="Q32" s="24">
        <f t="shared" ref="Q32" si="13">G32*100</f>
        <v>28.999999999999996</v>
      </c>
      <c r="R32" s="24">
        <f t="shared" ref="R32" si="14">H32*100</f>
        <v>36</v>
      </c>
      <c r="S32" s="24">
        <f t="shared" ref="S32" si="15">I32*100</f>
        <v>42</v>
      </c>
      <c r="U32" s="44" t="s">
        <v>10</v>
      </c>
      <c r="V32" s="23" t="s">
        <v>14</v>
      </c>
      <c r="W32" s="24">
        <v>2</v>
      </c>
      <c r="X32" s="24">
        <v>9</v>
      </c>
      <c r="Y32" s="24">
        <v>16</v>
      </c>
      <c r="Z32" s="24">
        <v>22</v>
      </c>
      <c r="AA32" s="24">
        <v>29</v>
      </c>
      <c r="AB32" s="24">
        <v>36</v>
      </c>
      <c r="AC32" s="24">
        <v>42</v>
      </c>
      <c r="AE32" s="44" t="s">
        <v>13</v>
      </c>
      <c r="AF32" s="23" t="s">
        <v>14</v>
      </c>
      <c r="AG32" s="24">
        <f>'All Data'!C132*100</f>
        <v>2</v>
      </c>
      <c r="AH32" s="24">
        <f>'All Data'!D132*100</f>
        <v>9</v>
      </c>
      <c r="AI32" s="24">
        <f>'All Data'!E132*100</f>
        <v>16</v>
      </c>
      <c r="AJ32" s="24">
        <f>'All Data'!F132*100</f>
        <v>22</v>
      </c>
      <c r="AK32" s="24">
        <f>'All Data'!G132*100</f>
        <v>28.999999999999996</v>
      </c>
      <c r="AL32" s="24">
        <f>'All Data'!H132*100</f>
        <v>36</v>
      </c>
      <c r="AM32" s="24">
        <f>'All Data'!I132*100</f>
        <v>42</v>
      </c>
    </row>
    <row r="33" spans="1:39">
      <c r="A33" s="45"/>
      <c r="B33" s="21" t="s">
        <v>15</v>
      </c>
      <c r="C33" s="22">
        <v>38067.910000000003</v>
      </c>
      <c r="D33" s="22">
        <v>244508.79999999999</v>
      </c>
      <c r="E33" s="22">
        <v>631164.4</v>
      </c>
      <c r="F33" s="22">
        <v>837506.5</v>
      </c>
      <c r="G33" s="22">
        <v>1887346</v>
      </c>
      <c r="H33" s="22">
        <v>2141755</v>
      </c>
      <c r="I33" s="22">
        <v>2516235</v>
      </c>
      <c r="J33" s="22"/>
      <c r="K33" s="45"/>
      <c r="L33" s="21" t="s">
        <v>15</v>
      </c>
      <c r="M33" s="22">
        <v>38067.910000000003</v>
      </c>
      <c r="N33" s="22">
        <v>244508.79999999999</v>
      </c>
      <c r="O33" s="22">
        <v>631164.4</v>
      </c>
      <c r="P33" s="22">
        <v>837506.5</v>
      </c>
      <c r="Q33" s="22">
        <v>1887346</v>
      </c>
      <c r="R33" s="22">
        <v>2141755</v>
      </c>
      <c r="S33" s="22">
        <v>2516235</v>
      </c>
      <c r="U33" s="45"/>
      <c r="V33" s="18" t="s">
        <v>15</v>
      </c>
      <c r="W33" s="9">
        <v>12022.64</v>
      </c>
      <c r="X33" s="9">
        <v>24047.53</v>
      </c>
      <c r="Y33" s="9">
        <v>36064.9</v>
      </c>
      <c r="Z33" s="9">
        <v>36070.51</v>
      </c>
      <c r="AA33" s="9">
        <v>60101.82</v>
      </c>
      <c r="AB33" s="9">
        <v>60138.25</v>
      </c>
      <c r="AC33" s="9">
        <v>72140.09</v>
      </c>
      <c r="AE33" s="45"/>
      <c r="AF33" s="21" t="s">
        <v>15</v>
      </c>
      <c r="AG33" s="22">
        <v>16018.11</v>
      </c>
      <c r="AH33" s="22">
        <v>42069.16</v>
      </c>
      <c r="AI33" s="22">
        <v>58092.01</v>
      </c>
      <c r="AJ33" s="22">
        <v>82128.87</v>
      </c>
      <c r="AK33" s="22">
        <v>148234.5</v>
      </c>
      <c r="AL33" s="22">
        <v>164259.79999999999</v>
      </c>
      <c r="AM33" s="22">
        <v>188314.8</v>
      </c>
    </row>
    <row r="34" spans="1:39">
      <c r="A34" s="45"/>
      <c r="B34" s="21" t="s">
        <v>16</v>
      </c>
      <c r="C34" s="22">
        <v>38000</v>
      </c>
      <c r="D34" s="22">
        <v>244000</v>
      </c>
      <c r="E34" s="22">
        <v>630000</v>
      </c>
      <c r="F34" s="22">
        <v>836000</v>
      </c>
      <c r="G34" s="22">
        <v>1884000</v>
      </c>
      <c r="H34" s="22">
        <v>2138000</v>
      </c>
      <c r="I34" s="22">
        <v>2512000</v>
      </c>
      <c r="J34" s="22"/>
      <c r="K34" s="45"/>
      <c r="L34" s="21" t="s">
        <v>16</v>
      </c>
      <c r="M34" s="22">
        <v>38000</v>
      </c>
      <c r="N34" s="22">
        <v>244000</v>
      </c>
      <c r="O34" s="22">
        <v>630000</v>
      </c>
      <c r="P34" s="22">
        <v>836000</v>
      </c>
      <c r="Q34" s="22">
        <v>1884000</v>
      </c>
      <c r="R34" s="22">
        <v>2138000</v>
      </c>
      <c r="S34" s="22">
        <v>2512000</v>
      </c>
      <c r="U34" s="45"/>
      <c r="V34" s="18" t="s">
        <v>16</v>
      </c>
      <c r="W34" s="9">
        <v>12000</v>
      </c>
      <c r="X34" s="9">
        <v>24000</v>
      </c>
      <c r="Y34" s="9">
        <v>36000</v>
      </c>
      <c r="Z34" s="9">
        <v>36000</v>
      </c>
      <c r="AA34" s="9">
        <v>60000</v>
      </c>
      <c r="AB34" s="9">
        <v>60000</v>
      </c>
      <c r="AC34" s="9">
        <v>72000</v>
      </c>
      <c r="AE34" s="45"/>
      <c r="AF34" s="21" t="s">
        <v>16</v>
      </c>
      <c r="AG34" s="22">
        <v>16000</v>
      </c>
      <c r="AH34" s="22">
        <v>42000</v>
      </c>
      <c r="AI34" s="22">
        <v>58000</v>
      </c>
      <c r="AJ34" s="22">
        <v>82000</v>
      </c>
      <c r="AK34" s="22">
        <v>148000</v>
      </c>
      <c r="AL34" s="22">
        <v>164000</v>
      </c>
      <c r="AM34" s="22">
        <v>188000</v>
      </c>
    </row>
    <row r="35" spans="1:39">
      <c r="A35" s="45"/>
      <c r="B35" s="21" t="s">
        <v>17</v>
      </c>
      <c r="C35" s="22">
        <v>67.91</v>
      </c>
      <c r="D35" s="22">
        <v>508.76</v>
      </c>
      <c r="E35" s="22">
        <v>1164.43</v>
      </c>
      <c r="F35" s="22">
        <v>1506.53</v>
      </c>
      <c r="G35" s="22">
        <v>3345.68</v>
      </c>
      <c r="H35" s="22">
        <v>3754.74</v>
      </c>
      <c r="I35" s="22">
        <v>4234.84</v>
      </c>
      <c r="J35" s="22"/>
      <c r="K35" s="45"/>
      <c r="L35" s="21" t="s">
        <v>17</v>
      </c>
      <c r="M35" s="22">
        <v>67.91</v>
      </c>
      <c r="N35" s="22">
        <v>508.76</v>
      </c>
      <c r="O35" s="22">
        <v>1164.43</v>
      </c>
      <c r="P35" s="22">
        <v>1506.53</v>
      </c>
      <c r="Q35" s="22">
        <v>3345.68</v>
      </c>
      <c r="R35" s="22">
        <v>3754.74</v>
      </c>
      <c r="S35" s="22">
        <v>4234.84</v>
      </c>
      <c r="U35" s="45"/>
      <c r="V35" s="18" t="s">
        <v>17</v>
      </c>
      <c r="W35" s="9">
        <v>22.64</v>
      </c>
      <c r="X35" s="9">
        <v>47.53</v>
      </c>
      <c r="Y35" s="9">
        <v>64.900000000000006</v>
      </c>
      <c r="Z35" s="9">
        <v>70.510000000000005</v>
      </c>
      <c r="AA35" s="9">
        <v>101.82</v>
      </c>
      <c r="AB35" s="9">
        <v>138.25</v>
      </c>
      <c r="AC35" s="9">
        <v>140.09</v>
      </c>
      <c r="AE35" s="45"/>
      <c r="AF35" s="21" t="s">
        <v>17</v>
      </c>
      <c r="AG35" s="22">
        <v>18.11</v>
      </c>
      <c r="AH35" s="22">
        <v>69.16</v>
      </c>
      <c r="AI35" s="22">
        <v>92.01</v>
      </c>
      <c r="AJ35" s="22">
        <v>128.87</v>
      </c>
      <c r="AK35" s="22">
        <v>234.47</v>
      </c>
      <c r="AL35" s="22">
        <v>259.77</v>
      </c>
      <c r="AM35" s="22">
        <v>314.8</v>
      </c>
    </row>
    <row r="36" spans="1:39">
      <c r="A36" s="45"/>
      <c r="B36" s="21" t="s">
        <v>18</v>
      </c>
      <c r="C36" s="22">
        <v>1648.4</v>
      </c>
      <c r="D36" s="22">
        <v>12348.44</v>
      </c>
      <c r="E36" s="22">
        <v>28262.77</v>
      </c>
      <c r="F36" s="22">
        <v>36566.19</v>
      </c>
      <c r="G36" s="22">
        <v>81205.87</v>
      </c>
      <c r="H36" s="22">
        <v>91134.37</v>
      </c>
      <c r="I36" s="22">
        <v>102787.3</v>
      </c>
      <c r="J36" s="22"/>
      <c r="K36" s="45"/>
      <c r="L36" s="21" t="s">
        <v>18</v>
      </c>
      <c r="M36" s="22">
        <v>1648.4</v>
      </c>
      <c r="N36" s="22">
        <v>12348.44</v>
      </c>
      <c r="O36" s="22">
        <v>28262.77</v>
      </c>
      <c r="P36" s="22">
        <v>36566.19</v>
      </c>
      <c r="Q36" s="22">
        <v>81205.87</v>
      </c>
      <c r="R36" s="22">
        <v>91134.37</v>
      </c>
      <c r="S36" s="22">
        <v>102787.3</v>
      </c>
      <c r="U36" s="45"/>
      <c r="V36" s="18" t="s">
        <v>18</v>
      </c>
      <c r="W36" s="9">
        <v>549.47</v>
      </c>
      <c r="X36" s="9">
        <v>1153.73</v>
      </c>
      <c r="Y36" s="9">
        <v>1575.3</v>
      </c>
      <c r="Z36" s="9">
        <v>1711.41</v>
      </c>
      <c r="AA36" s="9">
        <v>2471.41</v>
      </c>
      <c r="AB36" s="9">
        <v>3355.64</v>
      </c>
      <c r="AC36" s="9">
        <v>3400.31</v>
      </c>
      <c r="AE36" s="45"/>
      <c r="AF36" s="21" t="s">
        <v>18</v>
      </c>
      <c r="AG36" s="22">
        <v>439.57</v>
      </c>
      <c r="AH36" s="22">
        <v>1678.67</v>
      </c>
      <c r="AI36" s="22">
        <v>2233.27</v>
      </c>
      <c r="AJ36" s="22">
        <v>3127.84</v>
      </c>
      <c r="AK36" s="22">
        <v>5690.9</v>
      </c>
      <c r="AL36" s="22">
        <v>6305.01</v>
      </c>
      <c r="AM36" s="22">
        <v>7640.76</v>
      </c>
    </row>
    <row r="37" spans="1:39">
      <c r="A37" s="45"/>
      <c r="B37" s="21" t="s">
        <v>19</v>
      </c>
      <c r="C37" s="22">
        <v>3</v>
      </c>
      <c r="D37" s="22">
        <v>20</v>
      </c>
      <c r="E37" s="22">
        <v>52</v>
      </c>
      <c r="F37" s="22">
        <v>69</v>
      </c>
      <c r="G37" s="22">
        <v>156</v>
      </c>
      <c r="H37" s="22">
        <v>177</v>
      </c>
      <c r="I37" s="22">
        <v>208</v>
      </c>
      <c r="J37" s="22"/>
      <c r="K37" s="45"/>
      <c r="L37" s="21" t="s">
        <v>19</v>
      </c>
      <c r="M37" s="22">
        <v>3</v>
      </c>
      <c r="N37" s="22">
        <v>20</v>
      </c>
      <c r="O37" s="22">
        <v>52</v>
      </c>
      <c r="P37" s="22">
        <v>69</v>
      </c>
      <c r="Q37" s="22">
        <v>156</v>
      </c>
      <c r="R37" s="22">
        <v>177</v>
      </c>
      <c r="S37" s="22">
        <v>208</v>
      </c>
      <c r="U37" s="45"/>
      <c r="V37" s="18" t="s">
        <v>19</v>
      </c>
      <c r="W37" s="9">
        <v>1</v>
      </c>
      <c r="X37" s="9">
        <v>2</v>
      </c>
      <c r="Y37" s="9">
        <v>3</v>
      </c>
      <c r="Z37" s="9">
        <v>3</v>
      </c>
      <c r="AA37" s="9">
        <v>5</v>
      </c>
      <c r="AB37" s="9">
        <v>5</v>
      </c>
      <c r="AC37" s="9">
        <v>6</v>
      </c>
      <c r="AE37" s="45"/>
      <c r="AF37" s="21" t="s">
        <v>19</v>
      </c>
      <c r="AG37" s="22">
        <v>1</v>
      </c>
      <c r="AH37" s="22">
        <v>3</v>
      </c>
      <c r="AI37" s="22">
        <v>4</v>
      </c>
      <c r="AJ37" s="22">
        <v>6</v>
      </c>
      <c r="AK37" s="22">
        <v>11</v>
      </c>
      <c r="AL37" s="22">
        <v>12</v>
      </c>
      <c r="AM37" s="22">
        <v>14</v>
      </c>
    </row>
    <row r="38" spans="1:39">
      <c r="A38" s="45"/>
      <c r="B38" s="21" t="s">
        <v>20</v>
      </c>
      <c r="C38" s="22">
        <v>2</v>
      </c>
      <c r="D38" s="22">
        <v>2</v>
      </c>
      <c r="E38" s="22">
        <v>2</v>
      </c>
      <c r="F38" s="22">
        <v>2</v>
      </c>
      <c r="G38" s="22">
        <v>2</v>
      </c>
      <c r="H38" s="22">
        <v>2</v>
      </c>
      <c r="I38" s="22">
        <v>2</v>
      </c>
      <c r="J38" s="22"/>
      <c r="K38" s="45"/>
      <c r="L38" s="21" t="s">
        <v>20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2</v>
      </c>
      <c r="S38" s="22">
        <v>2</v>
      </c>
      <c r="U38" s="45"/>
      <c r="V38" s="18" t="s">
        <v>20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E38" s="45"/>
      <c r="AF38" s="21" t="s">
        <v>20</v>
      </c>
      <c r="AG38" s="22">
        <v>1</v>
      </c>
      <c r="AH38" s="22">
        <v>3</v>
      </c>
      <c r="AI38" s="22">
        <v>3</v>
      </c>
      <c r="AJ38" s="22">
        <v>3</v>
      </c>
      <c r="AK38" s="22">
        <v>5</v>
      </c>
      <c r="AL38" s="22">
        <v>4</v>
      </c>
      <c r="AM38" s="22">
        <v>4</v>
      </c>
    </row>
    <row r="39" spans="1:39">
      <c r="A39" s="45"/>
      <c r="B39" s="21" t="s">
        <v>21</v>
      </c>
      <c r="C39" s="22">
        <v>0.93</v>
      </c>
      <c r="D39" s="22">
        <v>0.98</v>
      </c>
      <c r="E39" s="22">
        <v>1</v>
      </c>
      <c r="F39" s="22">
        <v>1</v>
      </c>
      <c r="G39" s="22">
        <v>1</v>
      </c>
      <c r="H39" s="22">
        <v>1</v>
      </c>
      <c r="I39" s="22">
        <v>0.95</v>
      </c>
      <c r="J39" s="22"/>
      <c r="K39" s="45"/>
      <c r="L39" s="21" t="s">
        <v>21</v>
      </c>
      <c r="M39" s="22">
        <v>0.93</v>
      </c>
      <c r="N39" s="22">
        <v>0.98</v>
      </c>
      <c r="O39" s="22">
        <v>1</v>
      </c>
      <c r="P39" s="22">
        <v>1</v>
      </c>
      <c r="Q39" s="22">
        <v>1</v>
      </c>
      <c r="R39" s="22">
        <v>1</v>
      </c>
      <c r="S39" s="22">
        <v>0.95</v>
      </c>
      <c r="U39" s="45"/>
      <c r="V39" s="18" t="s">
        <v>21</v>
      </c>
      <c r="W39" s="9">
        <v>0.6</v>
      </c>
      <c r="X39" s="9">
        <v>1</v>
      </c>
      <c r="Y39" s="9">
        <v>0.93</v>
      </c>
      <c r="Z39" s="9">
        <v>1</v>
      </c>
      <c r="AA39" s="9">
        <v>0.88</v>
      </c>
      <c r="AB39" s="9">
        <v>1</v>
      </c>
      <c r="AC39" s="9">
        <v>0.93</v>
      </c>
      <c r="AE39" s="45"/>
      <c r="AF39" s="21" t="s">
        <v>21</v>
      </c>
      <c r="AG39" s="22">
        <v>0.8</v>
      </c>
      <c r="AH39" s="22">
        <v>0.87</v>
      </c>
      <c r="AI39" s="22">
        <v>1</v>
      </c>
      <c r="AJ39" s="22">
        <v>0.9</v>
      </c>
      <c r="AK39" s="22">
        <v>0.96</v>
      </c>
      <c r="AL39" s="22">
        <v>0.98</v>
      </c>
      <c r="AM39" s="22">
        <v>1</v>
      </c>
    </row>
    <row r="40" spans="1:39">
      <c r="A40" s="45"/>
      <c r="B40" s="21" t="s">
        <v>22</v>
      </c>
      <c r="C40" s="22">
        <v>0.03</v>
      </c>
      <c r="D40" s="22">
        <v>0.91</v>
      </c>
      <c r="E40" s="22">
        <v>3970.21</v>
      </c>
      <c r="F40" s="22">
        <v>113.95</v>
      </c>
      <c r="G40" s="22">
        <v>2738.9</v>
      </c>
      <c r="H40" s="22">
        <v>3821.2</v>
      </c>
      <c r="I40" s="22">
        <v>4994.3</v>
      </c>
      <c r="J40" s="22"/>
      <c r="K40" s="45"/>
      <c r="L40" s="21" t="s">
        <v>22</v>
      </c>
      <c r="M40" s="22">
        <v>0.03</v>
      </c>
      <c r="N40" s="22">
        <v>0.91</v>
      </c>
      <c r="O40" s="22">
        <v>3970.21</v>
      </c>
      <c r="P40" s="22">
        <v>113.95</v>
      </c>
      <c r="Q40" s="22">
        <v>2738.9</v>
      </c>
      <c r="R40" s="22">
        <v>3821.2</v>
      </c>
      <c r="S40" s="22">
        <v>4994.3</v>
      </c>
      <c r="U40" s="45"/>
      <c r="V40" s="18" t="s">
        <v>22</v>
      </c>
      <c r="W40" s="9">
        <v>0.03</v>
      </c>
      <c r="X40" s="9">
        <v>0.08</v>
      </c>
      <c r="Y40" s="9">
        <v>0.68</v>
      </c>
      <c r="Z40" s="9">
        <v>1.71</v>
      </c>
      <c r="AA40" s="9">
        <v>25.53</v>
      </c>
      <c r="AB40" s="9">
        <v>55.98</v>
      </c>
      <c r="AC40" s="9">
        <v>1110.04</v>
      </c>
      <c r="AE40" s="45"/>
      <c r="AF40" s="21" t="s">
        <v>22</v>
      </c>
      <c r="AG40" s="22">
        <v>0.01</v>
      </c>
      <c r="AH40" s="22">
        <v>1.1399999999999999</v>
      </c>
      <c r="AI40" s="22">
        <v>84.11</v>
      </c>
      <c r="AJ40" s="22">
        <v>358.06</v>
      </c>
      <c r="AK40" s="22">
        <v>14933.54</v>
      </c>
      <c r="AL40" s="22">
        <v>12372.06</v>
      </c>
      <c r="AM40" s="22">
        <v>38408.379999999997</v>
      </c>
    </row>
    <row r="41" spans="1:39">
      <c r="A41" s="45"/>
      <c r="B41" s="21" t="s">
        <v>23</v>
      </c>
      <c r="C41" s="22">
        <v>0.03</v>
      </c>
      <c r="D41" s="22">
        <v>0.05</v>
      </c>
      <c r="E41" s="22">
        <v>0.03</v>
      </c>
      <c r="F41" s="22">
        <v>0.02</v>
      </c>
      <c r="G41" s="22">
        <v>0.02</v>
      </c>
      <c r="H41" s="22">
        <v>0.02</v>
      </c>
      <c r="I41" s="22">
        <v>7.0000000000000007E-2</v>
      </c>
      <c r="J41" s="22"/>
      <c r="K41" s="45"/>
      <c r="L41" s="21" t="s">
        <v>23</v>
      </c>
      <c r="M41" s="22">
        <f>C41*100</f>
        <v>3</v>
      </c>
      <c r="N41" s="22">
        <f t="shared" ref="N41:S41" si="16">D41*100</f>
        <v>5</v>
      </c>
      <c r="O41" s="22">
        <f t="shared" si="16"/>
        <v>3</v>
      </c>
      <c r="P41" s="22">
        <f t="shared" si="16"/>
        <v>2</v>
      </c>
      <c r="Q41" s="22">
        <f t="shared" si="16"/>
        <v>2</v>
      </c>
      <c r="R41" s="22">
        <f t="shared" si="16"/>
        <v>2</v>
      </c>
      <c r="S41" s="22">
        <f t="shared" si="16"/>
        <v>7.0000000000000009</v>
      </c>
      <c r="U41" s="47"/>
      <c r="V41" s="18" t="s">
        <v>23</v>
      </c>
      <c r="W41" s="9">
        <v>0</v>
      </c>
      <c r="X41" s="9">
        <v>0</v>
      </c>
      <c r="Y41" s="9">
        <v>0</v>
      </c>
      <c r="Z41" s="9">
        <v>0</v>
      </c>
      <c r="AA41" s="9">
        <v>20</v>
      </c>
      <c r="AB41" s="9">
        <v>0</v>
      </c>
      <c r="AC41" s="9">
        <v>17</v>
      </c>
      <c r="AE41" s="45"/>
      <c r="AF41" s="21" t="s">
        <v>23</v>
      </c>
      <c r="AG41" s="22">
        <f>C141*100</f>
        <v>0</v>
      </c>
      <c r="AH41" s="22">
        <f t="shared" ref="AH41:AM41" si="17">D141*100</f>
        <v>14.000000000000002</v>
      </c>
      <c r="AI41" s="22">
        <f t="shared" si="17"/>
        <v>20</v>
      </c>
      <c r="AJ41" s="22">
        <f t="shared" si="17"/>
        <v>20</v>
      </c>
      <c r="AK41" s="22">
        <f t="shared" si="17"/>
        <v>20</v>
      </c>
      <c r="AL41" s="22">
        <f t="shared" si="17"/>
        <v>18</v>
      </c>
      <c r="AM41" s="22">
        <f t="shared" si="17"/>
        <v>19</v>
      </c>
    </row>
    <row r="42" spans="1:39">
      <c r="A42" s="44" t="s">
        <v>1</v>
      </c>
      <c r="B42" s="23" t="s">
        <v>14</v>
      </c>
      <c r="C42" s="24">
        <v>0.02</v>
      </c>
      <c r="D42" s="24">
        <v>0.09</v>
      </c>
      <c r="E42" s="24">
        <v>0.16</v>
      </c>
      <c r="F42" s="24">
        <v>0.22</v>
      </c>
      <c r="G42" s="24">
        <v>0.28999999999999998</v>
      </c>
      <c r="H42" s="24">
        <v>0.36</v>
      </c>
      <c r="I42" s="24">
        <v>0.42</v>
      </c>
      <c r="J42" s="24"/>
      <c r="K42" s="44" t="s">
        <v>1</v>
      </c>
      <c r="L42" s="23" t="s">
        <v>14</v>
      </c>
      <c r="M42" s="24">
        <f>C42*100</f>
        <v>2</v>
      </c>
      <c r="N42" s="24">
        <f t="shared" ref="N42" si="18">D42*100</f>
        <v>9</v>
      </c>
      <c r="O42" s="24">
        <f t="shared" ref="O42" si="19">E42*100</f>
        <v>16</v>
      </c>
      <c r="P42" s="24">
        <f t="shared" ref="P42" si="20">F42*100</f>
        <v>22</v>
      </c>
      <c r="Q42" s="24">
        <f t="shared" ref="Q42" si="21">G42*100</f>
        <v>28.999999999999996</v>
      </c>
      <c r="R42" s="24">
        <f t="shared" ref="R42" si="22">H42*100</f>
        <v>36</v>
      </c>
      <c r="S42" s="24">
        <f t="shared" ref="S42" si="23">I42*100</f>
        <v>42</v>
      </c>
      <c r="U42" s="44" t="s">
        <v>8</v>
      </c>
      <c r="V42" s="23" t="s">
        <v>14</v>
      </c>
      <c r="W42" s="24">
        <v>2</v>
      </c>
      <c r="X42" s="24">
        <v>9</v>
      </c>
      <c r="Y42" s="24">
        <v>16</v>
      </c>
      <c r="Z42" s="24">
        <v>22</v>
      </c>
      <c r="AA42" s="24">
        <v>29</v>
      </c>
      <c r="AB42" s="24">
        <v>36</v>
      </c>
      <c r="AC42" s="24">
        <v>42</v>
      </c>
      <c r="AE42" s="49" t="s">
        <v>93</v>
      </c>
      <c r="AF42" s="35" t="s">
        <v>14</v>
      </c>
      <c r="AG42" s="36">
        <f>'All Data'!C142*100</f>
        <v>2</v>
      </c>
      <c r="AH42" s="36">
        <f>'All Data'!D142*100</f>
        <v>9</v>
      </c>
      <c r="AI42" s="36">
        <f>'All Data'!E142*100</f>
        <v>16</v>
      </c>
      <c r="AJ42" s="36">
        <f>'All Data'!F142*100</f>
        <v>0</v>
      </c>
      <c r="AK42" s="36">
        <f>'All Data'!G142*100</f>
        <v>0</v>
      </c>
      <c r="AL42" s="36">
        <f>'All Data'!H142*100</f>
        <v>36</v>
      </c>
      <c r="AM42" s="36">
        <f>'All Data'!I142*100</f>
        <v>42</v>
      </c>
    </row>
    <row r="43" spans="1:39">
      <c r="A43" s="45"/>
      <c r="B43" s="21" t="s">
        <v>15</v>
      </c>
      <c r="C43" s="22">
        <v>52086.02</v>
      </c>
      <c r="D43" s="22">
        <v>306551</v>
      </c>
      <c r="E43" s="22">
        <v>687213.8</v>
      </c>
      <c r="F43" s="22">
        <v>975703.8</v>
      </c>
      <c r="G43" s="22">
        <v>2083649</v>
      </c>
      <c r="H43" s="22">
        <v>2416149</v>
      </c>
      <c r="I43" s="22">
        <v>2686647</v>
      </c>
      <c r="J43" s="22"/>
      <c r="K43" s="45"/>
      <c r="L43" s="21" t="s">
        <v>15</v>
      </c>
      <c r="M43" s="22">
        <v>52086.02</v>
      </c>
      <c r="N43" s="22">
        <v>306551</v>
      </c>
      <c r="O43" s="22">
        <v>687213.8</v>
      </c>
      <c r="P43" s="22">
        <v>975703.8</v>
      </c>
      <c r="Q43" s="22">
        <v>2083649</v>
      </c>
      <c r="R43" s="22">
        <v>2416149</v>
      </c>
      <c r="S43" s="22">
        <v>2686647</v>
      </c>
      <c r="U43" s="45"/>
      <c r="V43" s="21" t="s">
        <v>15</v>
      </c>
      <c r="W43" s="22">
        <v>12004.53</v>
      </c>
      <c r="X43" s="22">
        <v>12026.79</v>
      </c>
      <c r="Y43" s="22">
        <v>24037.11</v>
      </c>
      <c r="Z43" s="22">
        <v>24056.09</v>
      </c>
      <c r="AA43" s="22">
        <v>60091.69</v>
      </c>
      <c r="AB43" s="22">
        <v>72137.91</v>
      </c>
      <c r="AC43" s="22">
        <v>72124.600000000006</v>
      </c>
      <c r="AE43" s="50"/>
      <c r="AF43" s="11" t="s">
        <v>15</v>
      </c>
      <c r="AG43" s="34">
        <v>50076.97</v>
      </c>
      <c r="AH43" s="34">
        <v>266540.49</v>
      </c>
      <c r="AI43" s="34">
        <v>691220.27</v>
      </c>
      <c r="AJ43" s="34">
        <v>0</v>
      </c>
      <c r="AK43" s="34">
        <v>0</v>
      </c>
      <c r="AL43" s="34">
        <v>2334079.33</v>
      </c>
      <c r="AM43" s="34">
        <v>2608553.83</v>
      </c>
    </row>
    <row r="44" spans="1:39">
      <c r="A44" s="45"/>
      <c r="B44" s="21" t="s">
        <v>16</v>
      </c>
      <c r="C44" s="22">
        <v>52000</v>
      </c>
      <c r="D44" s="22">
        <v>306000</v>
      </c>
      <c r="E44" s="22">
        <v>686000</v>
      </c>
      <c r="F44" s="22">
        <v>974000</v>
      </c>
      <c r="G44" s="22">
        <v>2080000</v>
      </c>
      <c r="H44" s="22">
        <v>2412000</v>
      </c>
      <c r="I44" s="22">
        <v>2682000</v>
      </c>
      <c r="J44" s="22"/>
      <c r="K44" s="45"/>
      <c r="L44" s="21" t="s">
        <v>16</v>
      </c>
      <c r="M44" s="22">
        <v>52000</v>
      </c>
      <c r="N44" s="22">
        <v>306000</v>
      </c>
      <c r="O44" s="22">
        <v>686000</v>
      </c>
      <c r="P44" s="22">
        <v>974000</v>
      </c>
      <c r="Q44" s="22">
        <v>2080000</v>
      </c>
      <c r="R44" s="22">
        <v>2412000</v>
      </c>
      <c r="S44" s="22">
        <v>2682000</v>
      </c>
      <c r="U44" s="45"/>
      <c r="V44" s="21" t="s">
        <v>16</v>
      </c>
      <c r="W44" s="22">
        <v>12000</v>
      </c>
      <c r="X44" s="22">
        <v>12000</v>
      </c>
      <c r="Y44" s="22">
        <v>24000</v>
      </c>
      <c r="Z44" s="22">
        <v>24000</v>
      </c>
      <c r="AA44" s="22">
        <v>60000</v>
      </c>
      <c r="AB44" s="22">
        <v>72000</v>
      </c>
      <c r="AC44" s="22">
        <v>72000</v>
      </c>
      <c r="AE44" s="50"/>
      <c r="AF44" s="11" t="s">
        <v>16</v>
      </c>
      <c r="AG44" s="34">
        <v>50000</v>
      </c>
      <c r="AH44" s="34">
        <v>266000</v>
      </c>
      <c r="AI44" s="34">
        <v>690000</v>
      </c>
      <c r="AJ44" s="34">
        <v>0</v>
      </c>
      <c r="AK44" s="34">
        <v>0</v>
      </c>
      <c r="AL44" s="34">
        <v>2330000</v>
      </c>
      <c r="AM44" s="34">
        <v>2604000</v>
      </c>
    </row>
    <row r="45" spans="1:39">
      <c r="A45" s="45"/>
      <c r="B45" s="21" t="s">
        <v>17</v>
      </c>
      <c r="C45" s="22">
        <v>86.02</v>
      </c>
      <c r="D45" s="22">
        <v>550.97</v>
      </c>
      <c r="E45" s="22">
        <v>1213.77</v>
      </c>
      <c r="F45" s="22">
        <v>1703.79</v>
      </c>
      <c r="G45" s="22">
        <v>3649.22</v>
      </c>
      <c r="H45" s="22">
        <v>4149.3900000000003</v>
      </c>
      <c r="I45" s="22">
        <v>4647.42</v>
      </c>
      <c r="J45" s="22"/>
      <c r="K45" s="45"/>
      <c r="L45" s="21" t="s">
        <v>17</v>
      </c>
      <c r="M45" s="22">
        <v>86.02</v>
      </c>
      <c r="N45" s="22">
        <v>550.97</v>
      </c>
      <c r="O45" s="22">
        <v>1213.77</v>
      </c>
      <c r="P45" s="22">
        <v>1703.79</v>
      </c>
      <c r="Q45" s="22">
        <v>3649.22</v>
      </c>
      <c r="R45" s="22">
        <v>4149.3900000000003</v>
      </c>
      <c r="S45" s="22">
        <v>4647.42</v>
      </c>
      <c r="U45" s="45"/>
      <c r="V45" s="21" t="s">
        <v>17</v>
      </c>
      <c r="W45" s="22">
        <v>4.53</v>
      </c>
      <c r="X45" s="22">
        <v>26.79</v>
      </c>
      <c r="Y45" s="22">
        <v>37.11</v>
      </c>
      <c r="Z45" s="22">
        <v>56.09</v>
      </c>
      <c r="AA45" s="22">
        <v>91.69</v>
      </c>
      <c r="AB45" s="22">
        <v>137.91</v>
      </c>
      <c r="AC45" s="22">
        <v>124.6</v>
      </c>
      <c r="AE45" s="50"/>
      <c r="AF45" s="11" t="s">
        <v>17</v>
      </c>
      <c r="AG45" s="34">
        <v>76.97</v>
      </c>
      <c r="AH45" s="34">
        <v>540.49</v>
      </c>
      <c r="AI45" s="34">
        <v>1220.27</v>
      </c>
      <c r="AJ45" s="34">
        <v>0</v>
      </c>
      <c r="AK45" s="34">
        <v>0</v>
      </c>
      <c r="AL45" s="34">
        <v>4079.33</v>
      </c>
      <c r="AM45" s="34">
        <v>4553.83</v>
      </c>
    </row>
    <row r="46" spans="1:39">
      <c r="A46" s="45"/>
      <c r="B46" s="21" t="s">
        <v>18</v>
      </c>
      <c r="C46" s="22">
        <v>2087.9699999999998</v>
      </c>
      <c r="D46" s="22">
        <v>13373.09</v>
      </c>
      <c r="E46" s="22">
        <v>29460.49</v>
      </c>
      <c r="F46" s="22">
        <v>41354.22</v>
      </c>
      <c r="G46" s="22">
        <v>88573.21</v>
      </c>
      <c r="H46" s="22">
        <v>100713.4</v>
      </c>
      <c r="I46" s="22">
        <v>112801.60000000001</v>
      </c>
      <c r="J46" s="22"/>
      <c r="K46" s="45"/>
      <c r="L46" s="21" t="s">
        <v>18</v>
      </c>
      <c r="M46" s="22">
        <v>2087.9699999999998</v>
      </c>
      <c r="N46" s="22">
        <v>13373.09</v>
      </c>
      <c r="O46" s="22">
        <v>29460.49</v>
      </c>
      <c r="P46" s="22">
        <v>41354.22</v>
      </c>
      <c r="Q46" s="22">
        <v>88573.21</v>
      </c>
      <c r="R46" s="22">
        <v>100713.4</v>
      </c>
      <c r="S46" s="22">
        <v>112801.60000000001</v>
      </c>
      <c r="U46" s="45"/>
      <c r="V46" s="21" t="s">
        <v>18</v>
      </c>
      <c r="W46" s="22">
        <v>109.89</v>
      </c>
      <c r="X46" s="22">
        <v>650.27</v>
      </c>
      <c r="Y46" s="22">
        <v>900.77</v>
      </c>
      <c r="Z46" s="22">
        <v>1361.5</v>
      </c>
      <c r="AA46" s="22">
        <v>2225.39</v>
      </c>
      <c r="AB46" s="22">
        <v>3347.26</v>
      </c>
      <c r="AC46" s="22">
        <v>3024.31</v>
      </c>
      <c r="AE46" s="50"/>
      <c r="AF46" s="11" t="s">
        <v>18</v>
      </c>
      <c r="AG46" s="34">
        <v>1868.19</v>
      </c>
      <c r="AH46" s="34">
        <v>13118.69</v>
      </c>
      <c r="AI46" s="34">
        <v>29618.25</v>
      </c>
      <c r="AJ46" s="34">
        <v>0</v>
      </c>
      <c r="AK46" s="34">
        <v>0</v>
      </c>
      <c r="AL46" s="34">
        <v>99012.74</v>
      </c>
      <c r="AM46" s="34">
        <v>110529.76</v>
      </c>
    </row>
    <row r="47" spans="1:39">
      <c r="A47" s="45"/>
      <c r="B47" s="21" t="s">
        <v>19</v>
      </c>
      <c r="C47" s="22">
        <v>4</v>
      </c>
      <c r="D47" s="22">
        <v>25</v>
      </c>
      <c r="E47" s="22">
        <v>56</v>
      </c>
      <c r="F47" s="22">
        <v>80</v>
      </c>
      <c r="G47" s="22">
        <v>171</v>
      </c>
      <c r="H47" s="22">
        <v>199</v>
      </c>
      <c r="I47" s="22">
        <v>222</v>
      </c>
      <c r="J47" s="22"/>
      <c r="K47" s="45"/>
      <c r="L47" s="21" t="s">
        <v>19</v>
      </c>
      <c r="M47" s="22">
        <v>4</v>
      </c>
      <c r="N47" s="22">
        <v>25</v>
      </c>
      <c r="O47" s="22">
        <v>56</v>
      </c>
      <c r="P47" s="22">
        <v>80</v>
      </c>
      <c r="Q47" s="22">
        <v>171</v>
      </c>
      <c r="R47" s="22">
        <v>199</v>
      </c>
      <c r="S47" s="22">
        <v>222</v>
      </c>
      <c r="U47" s="45"/>
      <c r="V47" s="21" t="s">
        <v>19</v>
      </c>
      <c r="W47" s="22">
        <v>1</v>
      </c>
      <c r="X47" s="22">
        <v>1</v>
      </c>
      <c r="Y47" s="22">
        <v>2</v>
      </c>
      <c r="Z47" s="22">
        <v>2</v>
      </c>
      <c r="AA47" s="22">
        <v>5</v>
      </c>
      <c r="AB47" s="22">
        <v>6</v>
      </c>
      <c r="AC47" s="22">
        <v>6</v>
      </c>
      <c r="AE47" s="50"/>
      <c r="AF47" s="11" t="s">
        <v>19</v>
      </c>
      <c r="AG47" s="34">
        <v>4</v>
      </c>
      <c r="AH47" s="34">
        <v>22</v>
      </c>
      <c r="AI47" s="34">
        <v>57</v>
      </c>
      <c r="AJ47" s="34">
        <v>0</v>
      </c>
      <c r="AK47" s="34">
        <v>0</v>
      </c>
      <c r="AL47" s="34">
        <v>193</v>
      </c>
      <c r="AM47" s="34">
        <v>217</v>
      </c>
    </row>
    <row r="48" spans="1:39">
      <c r="A48" s="45"/>
      <c r="B48" s="21" t="s">
        <v>20</v>
      </c>
      <c r="C48" s="22">
        <v>3</v>
      </c>
      <c r="D48" s="22">
        <v>4</v>
      </c>
      <c r="E48" s="22">
        <v>5</v>
      </c>
      <c r="F48" s="22">
        <v>4</v>
      </c>
      <c r="G48" s="22">
        <v>4</v>
      </c>
      <c r="H48" s="22">
        <v>4</v>
      </c>
      <c r="I48" s="22">
        <v>4</v>
      </c>
      <c r="J48" s="22"/>
      <c r="K48" s="45"/>
      <c r="L48" s="21" t="s">
        <v>20</v>
      </c>
      <c r="M48" s="22">
        <v>3</v>
      </c>
      <c r="N48" s="22">
        <v>4</v>
      </c>
      <c r="O48" s="22">
        <v>5</v>
      </c>
      <c r="P48" s="22">
        <v>4</v>
      </c>
      <c r="Q48" s="22">
        <v>4</v>
      </c>
      <c r="R48" s="22">
        <v>4</v>
      </c>
      <c r="S48" s="22">
        <v>4</v>
      </c>
      <c r="U48" s="45"/>
      <c r="V48" s="21" t="s">
        <v>20</v>
      </c>
      <c r="W48" s="22">
        <v>1</v>
      </c>
      <c r="X48" s="22">
        <v>1</v>
      </c>
      <c r="Y48" s="22">
        <v>1</v>
      </c>
      <c r="Z48" s="22">
        <v>1</v>
      </c>
      <c r="AA48" s="22">
        <v>1</v>
      </c>
      <c r="AB48" s="22">
        <v>1</v>
      </c>
      <c r="AC48" s="22">
        <v>1</v>
      </c>
      <c r="AE48" s="50"/>
      <c r="AF48" s="11" t="s">
        <v>20</v>
      </c>
      <c r="AG48" s="34">
        <v>2</v>
      </c>
      <c r="AH48" s="34">
        <v>3</v>
      </c>
      <c r="AI48" s="34">
        <v>3</v>
      </c>
      <c r="AJ48" s="34">
        <v>0</v>
      </c>
      <c r="AK48" s="34">
        <v>0</v>
      </c>
      <c r="AL48" s="34">
        <v>3</v>
      </c>
      <c r="AM48" s="34">
        <v>3</v>
      </c>
    </row>
    <row r="49" spans="1:39">
      <c r="A49" s="45"/>
      <c r="B49" s="21" t="s">
        <v>21</v>
      </c>
      <c r="C49" s="22">
        <v>0.9</v>
      </c>
      <c r="D49" s="22">
        <v>0.86</v>
      </c>
      <c r="E49" s="22">
        <v>0.99</v>
      </c>
      <c r="F49" s="22">
        <v>0.95</v>
      </c>
      <c r="G49" s="22">
        <v>0.99</v>
      </c>
      <c r="H49" s="22">
        <v>0.97</v>
      </c>
      <c r="I49" s="22">
        <v>0.98</v>
      </c>
      <c r="J49" s="22"/>
      <c r="K49" s="45"/>
      <c r="L49" s="21" t="s">
        <v>21</v>
      </c>
      <c r="M49" s="22">
        <v>0.9</v>
      </c>
      <c r="N49" s="22">
        <v>0.86</v>
      </c>
      <c r="O49" s="22">
        <v>0.99</v>
      </c>
      <c r="P49" s="22">
        <v>0.95</v>
      </c>
      <c r="Q49" s="22">
        <v>0.99</v>
      </c>
      <c r="R49" s="22">
        <v>0.97</v>
      </c>
      <c r="S49" s="22">
        <v>0.98</v>
      </c>
      <c r="U49" s="45"/>
      <c r="V49" s="21" t="s">
        <v>21</v>
      </c>
      <c r="W49" s="22">
        <v>0.2</v>
      </c>
      <c r="X49" s="22">
        <v>1</v>
      </c>
      <c r="Y49" s="22">
        <v>0.7</v>
      </c>
      <c r="Z49" s="22">
        <v>1</v>
      </c>
      <c r="AA49" s="22">
        <v>0.84</v>
      </c>
      <c r="AB49" s="22">
        <v>0.93</v>
      </c>
      <c r="AC49" s="22">
        <v>0.97</v>
      </c>
      <c r="AE49" s="50"/>
      <c r="AF49" s="11" t="s">
        <v>21</v>
      </c>
      <c r="AG49" s="34">
        <v>0.85</v>
      </c>
      <c r="AH49" s="34">
        <v>0.95</v>
      </c>
      <c r="AI49" s="34">
        <v>0.96</v>
      </c>
      <c r="AJ49" s="34">
        <v>0</v>
      </c>
      <c r="AK49" s="34">
        <v>0</v>
      </c>
      <c r="AL49" s="34">
        <v>0.98</v>
      </c>
      <c r="AM49" s="34">
        <v>0.98</v>
      </c>
    </row>
    <row r="50" spans="1:39">
      <c r="A50" s="45"/>
      <c r="B50" s="21" t="s">
        <v>22</v>
      </c>
      <c r="C50" s="22">
        <v>0.09</v>
      </c>
      <c r="D50" s="22">
        <v>13.31</v>
      </c>
      <c r="E50" s="22">
        <v>578.57000000000005</v>
      </c>
      <c r="F50" s="22">
        <v>954.65</v>
      </c>
      <c r="G50" s="22">
        <v>8155.02</v>
      </c>
      <c r="H50" s="22">
        <v>12300.92</v>
      </c>
      <c r="I50" s="22">
        <v>20052.95</v>
      </c>
      <c r="J50" s="22"/>
      <c r="K50" s="45"/>
      <c r="L50" s="21" t="s">
        <v>22</v>
      </c>
      <c r="M50" s="22">
        <v>0.09</v>
      </c>
      <c r="N50" s="22">
        <v>13.31</v>
      </c>
      <c r="O50" s="22">
        <v>578.57000000000005</v>
      </c>
      <c r="P50" s="22">
        <v>954.65</v>
      </c>
      <c r="Q50" s="22">
        <v>8155.02</v>
      </c>
      <c r="R50" s="22">
        <v>12300.92</v>
      </c>
      <c r="S50" s="22">
        <v>20052.95</v>
      </c>
      <c r="U50" s="45"/>
      <c r="V50" s="21" t="s">
        <v>22</v>
      </c>
      <c r="W50" s="22">
        <v>0.03</v>
      </c>
      <c r="X50" s="22">
        <v>0.09</v>
      </c>
      <c r="Y50" s="22">
        <v>6.07</v>
      </c>
      <c r="Z50" s="22">
        <v>11.43</v>
      </c>
      <c r="AA50" s="22">
        <v>34.67</v>
      </c>
      <c r="AB50" s="22">
        <v>18.18</v>
      </c>
      <c r="AC50" s="22">
        <v>224.58</v>
      </c>
      <c r="AE50" s="50"/>
      <c r="AF50" s="11" t="s">
        <v>22</v>
      </c>
      <c r="AG50" s="34">
        <v>7.0000000000000007E-2</v>
      </c>
      <c r="AH50" s="34">
        <v>18.8</v>
      </c>
      <c r="AI50" s="34">
        <v>277.47000000000003</v>
      </c>
      <c r="AJ50" s="34">
        <v>0</v>
      </c>
      <c r="AK50" s="34">
        <v>0</v>
      </c>
      <c r="AL50" s="34">
        <v>19914.54</v>
      </c>
      <c r="AM50" s="34">
        <v>38491.120000000003</v>
      </c>
    </row>
    <row r="51" spans="1:39" ht="16" thickBot="1">
      <c r="A51" s="45"/>
      <c r="B51" s="21" t="s">
        <v>23</v>
      </c>
      <c r="C51" s="22">
        <v>0.18</v>
      </c>
      <c r="D51" s="22">
        <v>0.2</v>
      </c>
      <c r="E51" s="22">
        <v>7.0000000000000007E-2</v>
      </c>
      <c r="F51" s="22">
        <v>0.12</v>
      </c>
      <c r="G51" s="22">
        <v>7.0000000000000007E-2</v>
      </c>
      <c r="H51" s="22">
        <v>0.09</v>
      </c>
      <c r="I51" s="22">
        <v>0.08</v>
      </c>
      <c r="J51" s="22"/>
      <c r="K51" s="45"/>
      <c r="L51" s="21" t="s">
        <v>23</v>
      </c>
      <c r="M51" s="22">
        <f>C51*100</f>
        <v>18</v>
      </c>
      <c r="N51" s="22">
        <f t="shared" ref="N51:S51" si="24">D51*100</f>
        <v>20</v>
      </c>
      <c r="O51" s="22">
        <f t="shared" si="24"/>
        <v>7.0000000000000009</v>
      </c>
      <c r="P51" s="22">
        <f t="shared" si="24"/>
        <v>12</v>
      </c>
      <c r="Q51" s="22">
        <f t="shared" si="24"/>
        <v>7.0000000000000009</v>
      </c>
      <c r="R51" s="22">
        <f t="shared" si="24"/>
        <v>9</v>
      </c>
      <c r="S51" s="22">
        <f t="shared" si="24"/>
        <v>8</v>
      </c>
      <c r="U51" s="48"/>
      <c r="V51" s="27" t="s">
        <v>23</v>
      </c>
      <c r="W51" s="28">
        <v>0</v>
      </c>
      <c r="X51" s="28">
        <v>0</v>
      </c>
      <c r="Y51" s="28">
        <v>0</v>
      </c>
      <c r="Z51" s="28">
        <v>0</v>
      </c>
      <c r="AA51" s="28">
        <v>20</v>
      </c>
      <c r="AB51" s="28">
        <v>17</v>
      </c>
      <c r="AC51" s="28">
        <v>17</v>
      </c>
      <c r="AE51" s="51"/>
      <c r="AF51" s="37" t="s">
        <v>23</v>
      </c>
      <c r="AG51" s="38">
        <f>'All Data'!C151*100</f>
        <v>20</v>
      </c>
      <c r="AH51" s="38">
        <f>'All Data'!D151*100</f>
        <v>10</v>
      </c>
      <c r="AI51" s="38">
        <f>'All Data'!E151*100</f>
        <v>8</v>
      </c>
      <c r="AJ51" s="38">
        <f>'All Data'!F151*100</f>
        <v>0</v>
      </c>
      <c r="AK51" s="38">
        <f>'All Data'!G151*100</f>
        <v>0</v>
      </c>
      <c r="AL51" s="38">
        <f>'All Data'!H151*100</f>
        <v>6</v>
      </c>
      <c r="AM51" s="38">
        <f>'All Data'!I151*100</f>
        <v>6</v>
      </c>
    </row>
    <row r="52" spans="1:39">
      <c r="A52" s="44" t="s">
        <v>12</v>
      </c>
      <c r="B52" s="23" t="s">
        <v>14</v>
      </c>
      <c r="C52" s="24">
        <v>0.02</v>
      </c>
      <c r="D52" s="24">
        <v>0.09</v>
      </c>
      <c r="E52" s="24">
        <v>0.16</v>
      </c>
      <c r="F52" s="24">
        <v>0.22</v>
      </c>
      <c r="G52" s="24">
        <v>0.28999999999999998</v>
      </c>
      <c r="H52" s="24">
        <v>0.36</v>
      </c>
      <c r="I52" s="24">
        <v>0.42</v>
      </c>
      <c r="J52" s="24"/>
      <c r="K52" s="44" t="s">
        <v>12</v>
      </c>
      <c r="L52" s="23" t="s">
        <v>14</v>
      </c>
      <c r="M52" s="24">
        <f>C52*100</f>
        <v>2</v>
      </c>
      <c r="N52" s="24">
        <f t="shared" ref="N52" si="25">D52*100</f>
        <v>9</v>
      </c>
      <c r="O52" s="24">
        <f t="shared" ref="O52" si="26">E52*100</f>
        <v>16</v>
      </c>
      <c r="P52" s="24">
        <f t="shared" ref="P52" si="27">F52*100</f>
        <v>22</v>
      </c>
      <c r="Q52" s="24">
        <f t="shared" ref="Q52" si="28">G52*100</f>
        <v>28.999999999999996</v>
      </c>
      <c r="R52" s="24">
        <f t="shared" ref="R52" si="29">H52*100</f>
        <v>36</v>
      </c>
      <c r="S52" s="24">
        <f t="shared" ref="S52" si="30">I52*100</f>
        <v>42</v>
      </c>
    </row>
    <row r="53" spans="1:39">
      <c r="A53" s="45"/>
      <c r="B53" s="21" t="s">
        <v>15</v>
      </c>
      <c r="C53" s="22">
        <v>38058.86</v>
      </c>
      <c r="D53" s="22">
        <v>242507.2</v>
      </c>
      <c r="E53" s="22">
        <v>629134.4</v>
      </c>
      <c r="F53" s="22">
        <v>849516.1</v>
      </c>
      <c r="G53" s="22">
        <v>1935404</v>
      </c>
      <c r="H53" s="22">
        <v>2307938</v>
      </c>
      <c r="I53" s="22">
        <v>3196965</v>
      </c>
      <c r="J53" s="22"/>
      <c r="K53" s="45"/>
      <c r="L53" s="21" t="s">
        <v>15</v>
      </c>
      <c r="M53" s="22">
        <v>38058.86</v>
      </c>
      <c r="N53" s="22">
        <v>242507.2</v>
      </c>
      <c r="O53" s="22">
        <v>629134.4</v>
      </c>
      <c r="P53" s="22">
        <v>849516.1</v>
      </c>
      <c r="Q53" s="22">
        <v>1935404</v>
      </c>
      <c r="R53" s="22">
        <v>2307938</v>
      </c>
      <c r="S53" s="22">
        <v>3196965</v>
      </c>
    </row>
    <row r="54" spans="1:39">
      <c r="A54" s="45"/>
      <c r="B54" s="21" t="s">
        <v>16</v>
      </c>
      <c r="C54" s="22">
        <v>38000</v>
      </c>
      <c r="D54" s="22">
        <v>242000</v>
      </c>
      <c r="E54" s="22">
        <v>628000</v>
      </c>
      <c r="F54" s="22">
        <v>848000</v>
      </c>
      <c r="G54" s="22">
        <v>1932000</v>
      </c>
      <c r="H54" s="22">
        <v>2304000</v>
      </c>
      <c r="I54" s="22">
        <v>3192000</v>
      </c>
      <c r="J54" s="22"/>
      <c r="K54" s="45"/>
      <c r="L54" s="21" t="s">
        <v>16</v>
      </c>
      <c r="M54" s="22">
        <v>38000</v>
      </c>
      <c r="N54" s="22">
        <v>242000</v>
      </c>
      <c r="O54" s="22">
        <v>628000</v>
      </c>
      <c r="P54" s="22">
        <v>848000</v>
      </c>
      <c r="Q54" s="22">
        <v>1932000</v>
      </c>
      <c r="R54" s="22">
        <v>2304000</v>
      </c>
      <c r="S54" s="22">
        <v>3192000</v>
      </c>
    </row>
    <row r="55" spans="1:39">
      <c r="A55" s="45"/>
      <c r="B55" s="21" t="s">
        <v>17</v>
      </c>
      <c r="C55" s="22">
        <v>58.86</v>
      </c>
      <c r="D55" s="22">
        <v>507.2</v>
      </c>
      <c r="E55" s="22">
        <v>1134.3800000000001</v>
      </c>
      <c r="F55" s="22">
        <v>1516.12</v>
      </c>
      <c r="G55" s="22">
        <v>3403.6</v>
      </c>
      <c r="H55" s="22">
        <v>3937.57</v>
      </c>
      <c r="I55" s="22">
        <v>4964.93</v>
      </c>
      <c r="J55" s="22"/>
      <c r="K55" s="45"/>
      <c r="L55" s="21" t="s">
        <v>17</v>
      </c>
      <c r="M55" s="22">
        <v>58.86</v>
      </c>
      <c r="N55" s="22">
        <v>507.2</v>
      </c>
      <c r="O55" s="22">
        <v>1134.3800000000001</v>
      </c>
      <c r="P55" s="22">
        <v>1516.12</v>
      </c>
      <c r="Q55" s="22">
        <v>3403.6</v>
      </c>
      <c r="R55" s="22">
        <v>3937.57</v>
      </c>
      <c r="S55" s="22">
        <v>4964.93</v>
      </c>
    </row>
    <row r="56" spans="1:39">
      <c r="A56" s="45"/>
      <c r="B56" s="21" t="s">
        <v>18</v>
      </c>
      <c r="C56" s="22">
        <v>1428.61</v>
      </c>
      <c r="D56" s="22">
        <v>12310.56</v>
      </c>
      <c r="E56" s="22">
        <v>27533.55</v>
      </c>
      <c r="F56" s="22">
        <v>36799.01</v>
      </c>
      <c r="G56" s="22">
        <v>82611.59</v>
      </c>
      <c r="H56" s="22">
        <v>95572.17</v>
      </c>
      <c r="I56" s="22">
        <v>120507.9</v>
      </c>
      <c r="J56" s="22"/>
      <c r="K56" s="45"/>
      <c r="L56" s="21" t="s">
        <v>18</v>
      </c>
      <c r="M56" s="22">
        <v>1428.61</v>
      </c>
      <c r="N56" s="22">
        <v>12310.56</v>
      </c>
      <c r="O56" s="22">
        <v>27533.55</v>
      </c>
      <c r="P56" s="22">
        <v>36799.01</v>
      </c>
      <c r="Q56" s="22">
        <v>82611.59</v>
      </c>
      <c r="R56" s="22">
        <v>95572.17</v>
      </c>
      <c r="S56" s="22">
        <v>120507.9</v>
      </c>
    </row>
    <row r="57" spans="1:39">
      <c r="A57" s="45"/>
      <c r="B57" s="21" t="s">
        <v>19</v>
      </c>
      <c r="C57" s="22">
        <v>3</v>
      </c>
      <c r="D57" s="22">
        <v>20</v>
      </c>
      <c r="E57" s="22">
        <v>52</v>
      </c>
      <c r="F57" s="22">
        <v>70</v>
      </c>
      <c r="G57" s="22">
        <v>160</v>
      </c>
      <c r="H57" s="22">
        <v>192</v>
      </c>
      <c r="I57" s="22">
        <v>266</v>
      </c>
      <c r="J57" s="22"/>
      <c r="K57" s="45"/>
      <c r="L57" s="21" t="s">
        <v>19</v>
      </c>
      <c r="M57" s="22">
        <v>3</v>
      </c>
      <c r="N57" s="22">
        <v>20</v>
      </c>
      <c r="O57" s="22">
        <v>52</v>
      </c>
      <c r="P57" s="22">
        <v>70</v>
      </c>
      <c r="Q57" s="22">
        <v>160</v>
      </c>
      <c r="R57" s="22">
        <v>192</v>
      </c>
      <c r="S57" s="22">
        <v>266</v>
      </c>
    </row>
    <row r="58" spans="1:39">
      <c r="A58" s="45"/>
      <c r="B58" s="21" t="s">
        <v>20</v>
      </c>
      <c r="C58" s="22">
        <v>2</v>
      </c>
      <c r="D58" s="22">
        <v>2</v>
      </c>
      <c r="E58" s="22">
        <v>2</v>
      </c>
      <c r="F58" s="22">
        <v>2</v>
      </c>
      <c r="G58" s="22">
        <v>2</v>
      </c>
      <c r="H58" s="22">
        <v>2</v>
      </c>
      <c r="I58" s="22">
        <v>2</v>
      </c>
      <c r="J58" s="22"/>
      <c r="K58" s="45"/>
      <c r="L58" s="21" t="s">
        <v>20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</row>
    <row r="59" spans="1:39">
      <c r="A59" s="45"/>
      <c r="B59" s="21" t="s">
        <v>21</v>
      </c>
      <c r="C59" s="22">
        <v>0.87</v>
      </c>
      <c r="D59" s="22">
        <v>0.98</v>
      </c>
      <c r="E59" s="22">
        <v>0.99</v>
      </c>
      <c r="F59" s="22">
        <v>0.99</v>
      </c>
      <c r="G59" s="22">
        <v>0.99</v>
      </c>
      <c r="H59" s="22">
        <v>0.94</v>
      </c>
      <c r="I59" s="22">
        <v>0.83</v>
      </c>
      <c r="J59" s="22"/>
      <c r="K59" s="45"/>
      <c r="L59" s="21" t="s">
        <v>21</v>
      </c>
      <c r="M59" s="22">
        <v>0.87</v>
      </c>
      <c r="N59" s="22">
        <v>0.98</v>
      </c>
      <c r="O59" s="22">
        <v>0.99</v>
      </c>
      <c r="P59" s="22">
        <v>0.99</v>
      </c>
      <c r="Q59" s="22">
        <v>0.99</v>
      </c>
      <c r="R59" s="22">
        <v>0.94</v>
      </c>
      <c r="S59" s="22">
        <v>0.83</v>
      </c>
    </row>
    <row r="60" spans="1:39">
      <c r="A60" s="45"/>
      <c r="B60" s="21" t="s">
        <v>22</v>
      </c>
      <c r="C60" s="22">
        <v>0.02</v>
      </c>
      <c r="D60" s="22">
        <v>0.72</v>
      </c>
      <c r="E60" s="22">
        <v>5985.03</v>
      </c>
      <c r="F60" s="22">
        <v>69.069999999999993</v>
      </c>
      <c r="G60" s="22">
        <v>1099.77</v>
      </c>
      <c r="H60" s="22">
        <v>2490.1</v>
      </c>
      <c r="I60" s="22">
        <v>43201.26</v>
      </c>
      <c r="J60" s="22"/>
      <c r="K60" s="45"/>
      <c r="L60" s="21" t="s">
        <v>22</v>
      </c>
      <c r="M60" s="22">
        <v>0.02</v>
      </c>
      <c r="N60" s="22">
        <v>0.72</v>
      </c>
      <c r="O60" s="22">
        <v>5985.03</v>
      </c>
      <c r="P60" s="22">
        <v>69.069999999999993</v>
      </c>
      <c r="Q60" s="22">
        <v>1099.77</v>
      </c>
      <c r="R60" s="22">
        <v>2490.1</v>
      </c>
      <c r="S60" s="22">
        <v>43201.26</v>
      </c>
    </row>
    <row r="61" spans="1:39">
      <c r="A61" s="45"/>
      <c r="B61" s="21" t="s">
        <v>23</v>
      </c>
      <c r="C61" s="22">
        <v>0.03</v>
      </c>
      <c r="D61" s="22">
        <v>0.06</v>
      </c>
      <c r="E61" s="22">
        <v>0.04</v>
      </c>
      <c r="F61" s="22">
        <v>0.05</v>
      </c>
      <c r="G61" s="22">
        <v>0.05</v>
      </c>
      <c r="H61" s="22">
        <v>0.1</v>
      </c>
      <c r="I61" s="22">
        <v>0.27</v>
      </c>
      <c r="J61" s="22"/>
      <c r="K61" s="45"/>
      <c r="L61" s="21" t="s">
        <v>23</v>
      </c>
      <c r="M61" s="22">
        <f>C61*100</f>
        <v>3</v>
      </c>
      <c r="N61" s="22">
        <f t="shared" ref="N61:S61" si="31">D61*100</f>
        <v>6</v>
      </c>
      <c r="O61" s="22">
        <f t="shared" si="31"/>
        <v>4</v>
      </c>
      <c r="P61" s="22">
        <f t="shared" si="31"/>
        <v>5</v>
      </c>
      <c r="Q61" s="22">
        <f t="shared" si="31"/>
        <v>5</v>
      </c>
      <c r="R61" s="22">
        <f t="shared" si="31"/>
        <v>10</v>
      </c>
      <c r="S61" s="22">
        <f t="shared" si="31"/>
        <v>27</v>
      </c>
    </row>
    <row r="62" spans="1:39">
      <c r="A62" s="44" t="s">
        <v>7</v>
      </c>
      <c r="B62" s="23" t="s">
        <v>14</v>
      </c>
      <c r="C62" s="24">
        <v>0.02</v>
      </c>
      <c r="D62" s="24">
        <v>0.09</v>
      </c>
      <c r="E62" s="24">
        <v>0.16</v>
      </c>
      <c r="F62" s="24">
        <v>0.22</v>
      </c>
      <c r="G62" s="24">
        <v>0.28999999999999998</v>
      </c>
      <c r="H62" s="24">
        <v>0.36</v>
      </c>
      <c r="I62" s="24">
        <v>0.42</v>
      </c>
      <c r="J62" s="24"/>
      <c r="K62" s="44" t="s">
        <v>7</v>
      </c>
      <c r="L62" s="23" t="s">
        <v>14</v>
      </c>
      <c r="M62" s="24">
        <f>C62*100</f>
        <v>2</v>
      </c>
      <c r="N62" s="24">
        <f t="shared" ref="N62" si="32">D62*100</f>
        <v>9</v>
      </c>
      <c r="O62" s="24">
        <f t="shared" ref="O62" si="33">E62*100</f>
        <v>16</v>
      </c>
      <c r="P62" s="24">
        <f t="shared" ref="P62" si="34">F62*100</f>
        <v>22</v>
      </c>
      <c r="Q62" s="24">
        <f t="shared" ref="Q62" si="35">G62*100</f>
        <v>28.999999999999996</v>
      </c>
      <c r="R62" s="24">
        <f t="shared" ref="R62" si="36">H62*100</f>
        <v>36</v>
      </c>
      <c r="S62" s="24">
        <f t="shared" ref="S62" si="37">I62*100</f>
        <v>42</v>
      </c>
    </row>
    <row r="63" spans="1:39">
      <c r="A63" s="45"/>
      <c r="B63" s="21" t="s">
        <v>15</v>
      </c>
      <c r="C63" s="22">
        <v>12009.06</v>
      </c>
      <c r="D63" s="22">
        <v>24036.080000000002</v>
      </c>
      <c r="E63" s="22">
        <v>36064.14</v>
      </c>
      <c r="F63" s="22">
        <v>48089.13</v>
      </c>
      <c r="G63" s="22">
        <v>108187.3</v>
      </c>
      <c r="H63" s="22">
        <v>120203.7</v>
      </c>
      <c r="I63" s="22">
        <v>144231.4</v>
      </c>
      <c r="J63" s="22"/>
      <c r="K63" s="45"/>
      <c r="L63" s="21" t="s">
        <v>15</v>
      </c>
      <c r="M63" s="22">
        <v>12009.06</v>
      </c>
      <c r="N63" s="22">
        <v>24036.080000000002</v>
      </c>
      <c r="O63" s="22">
        <v>36064.14</v>
      </c>
      <c r="P63" s="22">
        <v>48089.13</v>
      </c>
      <c r="Q63" s="22">
        <v>108187.3</v>
      </c>
      <c r="R63" s="22">
        <v>120203.7</v>
      </c>
      <c r="S63" s="22">
        <v>144231.4</v>
      </c>
    </row>
    <row r="64" spans="1:39">
      <c r="A64" s="45"/>
      <c r="B64" s="21" t="s">
        <v>16</v>
      </c>
      <c r="C64" s="22">
        <v>12000</v>
      </c>
      <c r="D64" s="22">
        <v>24000</v>
      </c>
      <c r="E64" s="22">
        <v>36000</v>
      </c>
      <c r="F64" s="22">
        <v>48000</v>
      </c>
      <c r="G64" s="22">
        <v>108000</v>
      </c>
      <c r="H64" s="22">
        <v>120000</v>
      </c>
      <c r="I64" s="22">
        <v>144000</v>
      </c>
      <c r="J64" s="22"/>
      <c r="K64" s="45"/>
      <c r="L64" s="21" t="s">
        <v>16</v>
      </c>
      <c r="M64" s="22">
        <v>12000</v>
      </c>
      <c r="N64" s="22">
        <v>24000</v>
      </c>
      <c r="O64" s="22">
        <v>36000</v>
      </c>
      <c r="P64" s="22">
        <v>48000</v>
      </c>
      <c r="Q64" s="22">
        <v>108000</v>
      </c>
      <c r="R64" s="22">
        <v>120000</v>
      </c>
      <c r="S64" s="22">
        <v>144000</v>
      </c>
    </row>
    <row r="65" spans="1:19">
      <c r="A65" s="45"/>
      <c r="B65" s="21" t="s">
        <v>17</v>
      </c>
      <c r="C65" s="22">
        <v>9.06</v>
      </c>
      <c r="D65" s="22">
        <v>36.08</v>
      </c>
      <c r="E65" s="22">
        <v>64.14</v>
      </c>
      <c r="F65" s="22">
        <v>89.13</v>
      </c>
      <c r="G65" s="22">
        <v>187.29</v>
      </c>
      <c r="H65" s="22">
        <v>203.71</v>
      </c>
      <c r="I65" s="22">
        <v>231.37</v>
      </c>
      <c r="J65" s="22"/>
      <c r="K65" s="45"/>
      <c r="L65" s="21" t="s">
        <v>17</v>
      </c>
      <c r="M65" s="22">
        <v>9.06</v>
      </c>
      <c r="N65" s="22">
        <v>36.08</v>
      </c>
      <c r="O65" s="22">
        <v>64.14</v>
      </c>
      <c r="P65" s="22">
        <v>89.13</v>
      </c>
      <c r="Q65" s="22">
        <v>187.29</v>
      </c>
      <c r="R65" s="22">
        <v>203.71</v>
      </c>
      <c r="S65" s="22">
        <v>231.37</v>
      </c>
    </row>
    <row r="66" spans="1:19">
      <c r="A66" s="45"/>
      <c r="B66" s="21" t="s">
        <v>18</v>
      </c>
      <c r="C66" s="22">
        <v>219.79</v>
      </c>
      <c r="D66" s="22">
        <v>875.84</v>
      </c>
      <c r="E66" s="22">
        <v>1556.86</v>
      </c>
      <c r="F66" s="22">
        <v>2163.39</v>
      </c>
      <c r="G66" s="22">
        <v>4545.93</v>
      </c>
      <c r="H66" s="22">
        <v>4944.46</v>
      </c>
      <c r="I66" s="22">
        <v>5615.82</v>
      </c>
      <c r="J66" s="22"/>
      <c r="K66" s="45"/>
      <c r="L66" s="21" t="s">
        <v>18</v>
      </c>
      <c r="M66" s="22">
        <v>219.79</v>
      </c>
      <c r="N66" s="22">
        <v>875.84</v>
      </c>
      <c r="O66" s="22">
        <v>1556.86</v>
      </c>
      <c r="P66" s="22">
        <v>2163.39</v>
      </c>
      <c r="Q66" s="22">
        <v>4545.93</v>
      </c>
      <c r="R66" s="22">
        <v>4944.46</v>
      </c>
      <c r="S66" s="22">
        <v>5615.82</v>
      </c>
    </row>
    <row r="67" spans="1:19">
      <c r="A67" s="45"/>
      <c r="B67" s="21" t="s">
        <v>19</v>
      </c>
      <c r="C67" s="22">
        <v>1</v>
      </c>
      <c r="D67" s="22">
        <v>2</v>
      </c>
      <c r="E67" s="22">
        <v>3</v>
      </c>
      <c r="F67" s="22">
        <v>4</v>
      </c>
      <c r="G67" s="22">
        <v>9</v>
      </c>
      <c r="H67" s="22">
        <v>10</v>
      </c>
      <c r="I67" s="22">
        <v>12</v>
      </c>
      <c r="J67" s="22"/>
      <c r="K67" s="45"/>
      <c r="L67" s="21" t="s">
        <v>19</v>
      </c>
      <c r="M67" s="22">
        <v>1</v>
      </c>
      <c r="N67" s="22">
        <v>2</v>
      </c>
      <c r="O67" s="22">
        <v>3</v>
      </c>
      <c r="P67" s="22">
        <v>4</v>
      </c>
      <c r="Q67" s="22">
        <v>9</v>
      </c>
      <c r="R67" s="22">
        <v>10</v>
      </c>
      <c r="S67" s="22">
        <v>12</v>
      </c>
    </row>
    <row r="68" spans="1:19">
      <c r="A68" s="45"/>
      <c r="B68" s="21" t="s">
        <v>20</v>
      </c>
      <c r="C68" s="22">
        <v>1</v>
      </c>
      <c r="D68" s="22">
        <v>1</v>
      </c>
      <c r="E68" s="22">
        <v>1</v>
      </c>
      <c r="F68" s="22">
        <v>1</v>
      </c>
      <c r="G68" s="22">
        <v>1</v>
      </c>
      <c r="H68" s="22">
        <v>1</v>
      </c>
      <c r="I68" s="22">
        <v>1</v>
      </c>
      <c r="J68" s="22"/>
      <c r="K68" s="45"/>
      <c r="L68" s="21" t="s">
        <v>20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</row>
    <row r="69" spans="1:19">
      <c r="A69" s="45"/>
      <c r="B69" s="21" t="s">
        <v>21</v>
      </c>
      <c r="C69" s="22">
        <v>0.4</v>
      </c>
      <c r="D69" s="22">
        <v>0.7</v>
      </c>
      <c r="E69" s="22">
        <v>0.8</v>
      </c>
      <c r="F69" s="22">
        <v>0.85</v>
      </c>
      <c r="G69" s="22">
        <v>0.89</v>
      </c>
      <c r="H69" s="22">
        <v>0.96</v>
      </c>
      <c r="I69" s="22">
        <v>0.92</v>
      </c>
      <c r="J69" s="22"/>
      <c r="K69" s="45"/>
      <c r="L69" s="21" t="s">
        <v>21</v>
      </c>
      <c r="M69" s="22">
        <v>0.4</v>
      </c>
      <c r="N69" s="22">
        <v>0.7</v>
      </c>
      <c r="O69" s="22">
        <v>0.8</v>
      </c>
      <c r="P69" s="22">
        <v>0.85</v>
      </c>
      <c r="Q69" s="22">
        <v>0.89</v>
      </c>
      <c r="R69" s="22">
        <v>0.96</v>
      </c>
      <c r="S69" s="22">
        <v>0.92</v>
      </c>
    </row>
    <row r="70" spans="1:19">
      <c r="A70" s="45"/>
      <c r="B70" s="21" t="s">
        <v>22</v>
      </c>
      <c r="C70" s="22">
        <v>0</v>
      </c>
      <c r="D70" s="22">
        <v>0.03</v>
      </c>
      <c r="E70" s="22">
        <v>0.63</v>
      </c>
      <c r="F70" s="22">
        <v>4.3499999999999996</v>
      </c>
      <c r="G70" s="22">
        <v>0.92</v>
      </c>
      <c r="H70" s="22">
        <v>3.42</v>
      </c>
      <c r="I70" s="22">
        <v>95.63</v>
      </c>
      <c r="J70" s="22"/>
      <c r="K70" s="45"/>
      <c r="L70" s="21" t="s">
        <v>22</v>
      </c>
      <c r="M70" s="22">
        <v>0</v>
      </c>
      <c r="N70" s="22">
        <v>0.03</v>
      </c>
      <c r="O70" s="22">
        <v>0.63</v>
      </c>
      <c r="P70" s="22">
        <v>4.3499999999999996</v>
      </c>
      <c r="Q70" s="22">
        <v>0.92</v>
      </c>
      <c r="R70" s="22">
        <v>3.42</v>
      </c>
      <c r="S70" s="22">
        <v>95.63</v>
      </c>
    </row>
    <row r="71" spans="1:19">
      <c r="A71" s="45"/>
      <c r="B71" s="21" t="s">
        <v>23</v>
      </c>
      <c r="C71" s="22">
        <v>0</v>
      </c>
      <c r="D71" s="22">
        <v>0</v>
      </c>
      <c r="E71" s="22">
        <v>0</v>
      </c>
      <c r="F71" s="22">
        <v>0</v>
      </c>
      <c r="G71" s="22">
        <v>0.19</v>
      </c>
      <c r="H71" s="22">
        <v>0.14000000000000001</v>
      </c>
      <c r="I71" s="22">
        <v>0.17</v>
      </c>
      <c r="J71" s="22"/>
      <c r="K71" s="45"/>
      <c r="L71" s="21" t="s">
        <v>23</v>
      </c>
      <c r="M71" s="22">
        <f>C71*100</f>
        <v>0</v>
      </c>
      <c r="N71" s="22">
        <f t="shared" ref="N71:S71" si="38">D71*100</f>
        <v>0</v>
      </c>
      <c r="O71" s="22">
        <f t="shared" si="38"/>
        <v>0</v>
      </c>
      <c r="P71" s="22">
        <f t="shared" si="38"/>
        <v>0</v>
      </c>
      <c r="Q71" s="22">
        <f t="shared" si="38"/>
        <v>19</v>
      </c>
      <c r="R71" s="22">
        <f t="shared" si="38"/>
        <v>14.000000000000002</v>
      </c>
      <c r="S71" s="22">
        <f t="shared" si="38"/>
        <v>17</v>
      </c>
    </row>
    <row r="72" spans="1:19">
      <c r="A72" s="44" t="s">
        <v>11</v>
      </c>
      <c r="B72" s="23" t="s">
        <v>14</v>
      </c>
      <c r="C72" s="24">
        <v>0.02</v>
      </c>
      <c r="D72" s="24">
        <v>0.09</v>
      </c>
      <c r="E72" s="24">
        <v>0.16</v>
      </c>
      <c r="F72" s="24">
        <v>0.22</v>
      </c>
      <c r="G72" s="24">
        <v>0.28999999999999998</v>
      </c>
      <c r="H72" s="24">
        <v>0.36</v>
      </c>
      <c r="I72" s="24">
        <v>0.42</v>
      </c>
      <c r="J72" s="24"/>
      <c r="K72" s="44" t="s">
        <v>11</v>
      </c>
      <c r="L72" s="23" t="s">
        <v>14</v>
      </c>
      <c r="M72" s="24">
        <f>C72*100</f>
        <v>2</v>
      </c>
      <c r="N72" s="24">
        <f t="shared" ref="N72" si="39">D72*100</f>
        <v>9</v>
      </c>
      <c r="O72" s="24">
        <f t="shared" ref="O72" si="40">E72*100</f>
        <v>16</v>
      </c>
      <c r="P72" s="24">
        <f t="shared" ref="P72" si="41">F72*100</f>
        <v>22</v>
      </c>
      <c r="Q72" s="24">
        <f t="shared" ref="Q72" si="42">G72*100</f>
        <v>28.999999999999996</v>
      </c>
      <c r="R72" s="24">
        <f t="shared" ref="R72" si="43">H72*100</f>
        <v>36</v>
      </c>
      <c r="S72" s="24">
        <f t="shared" ref="S72" si="44">I72*100</f>
        <v>42</v>
      </c>
    </row>
    <row r="73" spans="1:19">
      <c r="A73" s="45"/>
      <c r="B73" s="21" t="s">
        <v>15</v>
      </c>
      <c r="C73" s="22">
        <v>14013.58</v>
      </c>
      <c r="D73" s="22">
        <v>26039.25</v>
      </c>
      <c r="E73" s="22">
        <v>40070.160000000003</v>
      </c>
      <c r="F73" s="22">
        <v>64101.63</v>
      </c>
      <c r="G73" s="22">
        <v>128206.5</v>
      </c>
      <c r="H73" s="22">
        <v>144229.9</v>
      </c>
      <c r="I73" s="22">
        <v>166289.20000000001</v>
      </c>
      <c r="J73" s="22"/>
      <c r="K73" s="45"/>
      <c r="L73" s="21" t="s">
        <v>15</v>
      </c>
      <c r="M73" s="22">
        <v>14013.58</v>
      </c>
      <c r="N73" s="22">
        <v>26039.25</v>
      </c>
      <c r="O73" s="22">
        <v>40070.160000000003</v>
      </c>
      <c r="P73" s="22">
        <v>64101.63</v>
      </c>
      <c r="Q73" s="22">
        <v>128206.5</v>
      </c>
      <c r="R73" s="22">
        <v>144229.9</v>
      </c>
      <c r="S73" s="22">
        <v>166289.20000000001</v>
      </c>
    </row>
    <row r="74" spans="1:19">
      <c r="A74" s="45"/>
      <c r="B74" s="21" t="s">
        <v>16</v>
      </c>
      <c r="C74" s="22">
        <v>14000</v>
      </c>
      <c r="D74" s="22">
        <v>26000</v>
      </c>
      <c r="E74" s="22">
        <v>40000</v>
      </c>
      <c r="F74" s="22">
        <v>64000</v>
      </c>
      <c r="G74" s="22">
        <v>128000</v>
      </c>
      <c r="H74" s="22">
        <v>144000</v>
      </c>
      <c r="I74" s="22">
        <v>166000</v>
      </c>
      <c r="J74" s="22"/>
      <c r="K74" s="45"/>
      <c r="L74" s="21" t="s">
        <v>16</v>
      </c>
      <c r="M74" s="22">
        <v>14000</v>
      </c>
      <c r="N74" s="22">
        <v>26000</v>
      </c>
      <c r="O74" s="22">
        <v>40000</v>
      </c>
      <c r="P74" s="22">
        <v>64000</v>
      </c>
      <c r="Q74" s="22">
        <v>128000</v>
      </c>
      <c r="R74" s="22">
        <v>144000</v>
      </c>
      <c r="S74" s="22">
        <v>166000</v>
      </c>
    </row>
    <row r="75" spans="1:19">
      <c r="A75" s="45"/>
      <c r="B75" s="21" t="s">
        <v>17</v>
      </c>
      <c r="C75" s="22">
        <v>13.58</v>
      </c>
      <c r="D75" s="22">
        <v>39.25</v>
      </c>
      <c r="E75" s="22">
        <v>70.16</v>
      </c>
      <c r="F75" s="22">
        <v>101.63</v>
      </c>
      <c r="G75" s="22">
        <v>206.54</v>
      </c>
      <c r="H75" s="22">
        <v>229.89</v>
      </c>
      <c r="I75" s="22">
        <v>289.23</v>
      </c>
      <c r="J75" s="22"/>
      <c r="K75" s="45"/>
      <c r="L75" s="21" t="s">
        <v>17</v>
      </c>
      <c r="M75" s="22">
        <v>13.58</v>
      </c>
      <c r="N75" s="22">
        <v>39.25</v>
      </c>
      <c r="O75" s="22">
        <v>70.16</v>
      </c>
      <c r="P75" s="22">
        <v>101.63</v>
      </c>
      <c r="Q75" s="22">
        <v>206.54</v>
      </c>
      <c r="R75" s="22">
        <v>229.89</v>
      </c>
      <c r="S75" s="22">
        <v>289.23</v>
      </c>
    </row>
    <row r="76" spans="1:19">
      <c r="A76" s="45"/>
      <c r="B76" s="21" t="s">
        <v>18</v>
      </c>
      <c r="C76" s="22">
        <v>329.68</v>
      </c>
      <c r="D76" s="22">
        <v>952.64</v>
      </c>
      <c r="E76" s="22">
        <v>1702.94</v>
      </c>
      <c r="F76" s="22">
        <v>2466.75</v>
      </c>
      <c r="G76" s="22">
        <v>5013.16</v>
      </c>
      <c r="H76" s="22">
        <v>5579.84</v>
      </c>
      <c r="I76" s="22">
        <v>7020.05</v>
      </c>
      <c r="J76" s="22"/>
      <c r="K76" s="45"/>
      <c r="L76" s="21" t="s">
        <v>18</v>
      </c>
      <c r="M76" s="22">
        <v>329.68</v>
      </c>
      <c r="N76" s="22">
        <v>952.64</v>
      </c>
      <c r="O76" s="22">
        <v>1702.94</v>
      </c>
      <c r="P76" s="22">
        <v>2466.75</v>
      </c>
      <c r="Q76" s="22">
        <v>5013.16</v>
      </c>
      <c r="R76" s="22">
        <v>5579.84</v>
      </c>
      <c r="S76" s="22">
        <v>7020.05</v>
      </c>
    </row>
    <row r="77" spans="1:19">
      <c r="A77" s="45"/>
      <c r="B77" s="21" t="s">
        <v>19</v>
      </c>
      <c r="C77" s="22">
        <v>1</v>
      </c>
      <c r="D77" s="22">
        <v>2</v>
      </c>
      <c r="E77" s="22">
        <v>3</v>
      </c>
      <c r="F77" s="22">
        <v>5</v>
      </c>
      <c r="G77" s="22">
        <v>10</v>
      </c>
      <c r="H77" s="22">
        <v>11</v>
      </c>
      <c r="I77" s="22">
        <v>13</v>
      </c>
      <c r="J77" s="22"/>
      <c r="K77" s="45"/>
      <c r="L77" s="21" t="s">
        <v>19</v>
      </c>
      <c r="M77" s="22">
        <v>1</v>
      </c>
      <c r="N77" s="22">
        <v>2</v>
      </c>
      <c r="O77" s="22">
        <v>3</v>
      </c>
      <c r="P77" s="22">
        <v>5</v>
      </c>
      <c r="Q77" s="22">
        <v>10</v>
      </c>
      <c r="R77" s="22">
        <v>11</v>
      </c>
      <c r="S77" s="22">
        <v>13</v>
      </c>
    </row>
    <row r="78" spans="1:19">
      <c r="A78" s="45"/>
      <c r="B78" s="21" t="s">
        <v>20</v>
      </c>
      <c r="C78" s="22">
        <v>1</v>
      </c>
      <c r="D78" s="22">
        <v>2</v>
      </c>
      <c r="E78" s="22">
        <v>2</v>
      </c>
      <c r="F78" s="22">
        <v>3</v>
      </c>
      <c r="G78" s="22">
        <v>3</v>
      </c>
      <c r="H78" s="22">
        <v>2</v>
      </c>
      <c r="I78" s="22">
        <v>3</v>
      </c>
      <c r="J78" s="22"/>
      <c r="K78" s="45"/>
      <c r="L78" s="21" t="s">
        <v>20</v>
      </c>
      <c r="M78" s="22">
        <v>1</v>
      </c>
      <c r="N78" s="22">
        <v>2</v>
      </c>
      <c r="O78" s="22">
        <v>2</v>
      </c>
      <c r="P78" s="22">
        <v>3</v>
      </c>
      <c r="Q78" s="22">
        <v>3</v>
      </c>
      <c r="R78" s="22">
        <v>2</v>
      </c>
      <c r="S78" s="22">
        <v>3</v>
      </c>
    </row>
    <row r="79" spans="1:19">
      <c r="A79" s="45"/>
      <c r="B79" s="21" t="s">
        <v>21</v>
      </c>
      <c r="C79" s="22">
        <v>0.6</v>
      </c>
      <c r="D79" s="22">
        <v>0.8</v>
      </c>
      <c r="E79" s="22">
        <v>1</v>
      </c>
      <c r="F79" s="22">
        <v>0.84</v>
      </c>
      <c r="G79" s="22">
        <v>0.98</v>
      </c>
      <c r="H79" s="22">
        <v>1</v>
      </c>
      <c r="I79" s="22">
        <v>0.98</v>
      </c>
      <c r="J79" s="22"/>
      <c r="K79" s="45"/>
      <c r="L79" s="21" t="s">
        <v>21</v>
      </c>
      <c r="M79" s="22">
        <v>0.6</v>
      </c>
      <c r="N79" s="22">
        <v>0.8</v>
      </c>
      <c r="O79" s="22">
        <v>1</v>
      </c>
      <c r="P79" s="22">
        <v>0.84</v>
      </c>
      <c r="Q79" s="22">
        <v>0.98</v>
      </c>
      <c r="R79" s="22">
        <v>1</v>
      </c>
      <c r="S79" s="22">
        <v>0.98</v>
      </c>
    </row>
    <row r="80" spans="1:19">
      <c r="A80" s="45"/>
      <c r="B80" s="21" t="s">
        <v>22</v>
      </c>
      <c r="C80" s="22">
        <v>0.01</v>
      </c>
      <c r="D80" s="22">
        <v>0.34</v>
      </c>
      <c r="E80" s="22">
        <v>3.48</v>
      </c>
      <c r="F80" s="22">
        <v>62.19</v>
      </c>
      <c r="G80" s="22">
        <v>451.31</v>
      </c>
      <c r="H80" s="22">
        <v>789.11</v>
      </c>
      <c r="I80" s="22">
        <v>2381.66</v>
      </c>
      <c r="J80" s="22"/>
      <c r="K80" s="45"/>
      <c r="L80" s="21" t="s">
        <v>22</v>
      </c>
      <c r="M80" s="22">
        <v>0.01</v>
      </c>
      <c r="N80" s="22">
        <v>0.34</v>
      </c>
      <c r="O80" s="22">
        <v>3.48</v>
      </c>
      <c r="P80" s="22">
        <v>62.19</v>
      </c>
      <c r="Q80" s="22">
        <v>451.31</v>
      </c>
      <c r="R80" s="22">
        <v>789.11</v>
      </c>
      <c r="S80" s="22">
        <v>2381.66</v>
      </c>
    </row>
    <row r="81" spans="1:19">
      <c r="A81" s="45"/>
      <c r="B81" s="21" t="s">
        <v>23</v>
      </c>
      <c r="C81" s="22">
        <v>0.14000000000000001</v>
      </c>
      <c r="D81" s="22">
        <v>0.1</v>
      </c>
      <c r="E81" s="22">
        <v>0.14000000000000001</v>
      </c>
      <c r="F81" s="22">
        <v>0.19</v>
      </c>
      <c r="G81" s="22">
        <v>0.2</v>
      </c>
      <c r="H81" s="22">
        <v>0.16</v>
      </c>
      <c r="I81" s="22">
        <v>0.15</v>
      </c>
      <c r="J81" s="22"/>
      <c r="K81" s="45"/>
      <c r="L81" s="21" t="s">
        <v>23</v>
      </c>
      <c r="M81" s="22">
        <f>C81*100</f>
        <v>14.000000000000002</v>
      </c>
      <c r="N81" s="22">
        <f t="shared" ref="N81:S81" si="45">D81*100</f>
        <v>10</v>
      </c>
      <c r="O81" s="22">
        <f t="shared" si="45"/>
        <v>14.000000000000002</v>
      </c>
      <c r="P81" s="22">
        <f t="shared" si="45"/>
        <v>19</v>
      </c>
      <c r="Q81" s="22">
        <f t="shared" si="45"/>
        <v>20</v>
      </c>
      <c r="R81" s="22">
        <f t="shared" si="45"/>
        <v>16</v>
      </c>
      <c r="S81" s="22">
        <f t="shared" si="45"/>
        <v>15</v>
      </c>
    </row>
    <row r="82" spans="1:19">
      <c r="A82" s="44" t="s">
        <v>10</v>
      </c>
      <c r="B82" s="23" t="s">
        <v>14</v>
      </c>
      <c r="C82" s="24">
        <v>0.02</v>
      </c>
      <c r="D82" s="24">
        <v>0.09</v>
      </c>
      <c r="E82" s="24">
        <v>0.16</v>
      </c>
      <c r="F82" s="24">
        <v>0.22</v>
      </c>
      <c r="G82" s="24">
        <v>0.28999999999999998</v>
      </c>
      <c r="H82" s="24">
        <v>0.36</v>
      </c>
      <c r="I82" s="24">
        <v>0.42</v>
      </c>
      <c r="J82" s="24"/>
      <c r="K82" s="44" t="s">
        <v>10</v>
      </c>
      <c r="L82" s="23" t="s">
        <v>14</v>
      </c>
      <c r="M82" s="24">
        <f>C82*100</f>
        <v>2</v>
      </c>
      <c r="N82" s="24">
        <f t="shared" ref="N82" si="46">D82*100</f>
        <v>9</v>
      </c>
      <c r="O82" s="24">
        <f t="shared" ref="O82" si="47">E82*100</f>
        <v>16</v>
      </c>
      <c r="P82" s="24">
        <f t="shared" ref="P82" si="48">F82*100</f>
        <v>22</v>
      </c>
      <c r="Q82" s="24">
        <f t="shared" ref="Q82" si="49">G82*100</f>
        <v>28.999999999999996</v>
      </c>
      <c r="R82" s="24">
        <f t="shared" ref="R82" si="50">H82*100</f>
        <v>36</v>
      </c>
      <c r="S82" s="24">
        <f t="shared" ref="S82" si="51">I82*100</f>
        <v>42</v>
      </c>
    </row>
    <row r="83" spans="1:19">
      <c r="A83" s="45"/>
      <c r="B83" s="21" t="s">
        <v>15</v>
      </c>
      <c r="C83" s="22">
        <v>12022.64</v>
      </c>
      <c r="D83" s="22">
        <v>24047.53</v>
      </c>
      <c r="E83" s="22">
        <v>36064.9</v>
      </c>
      <c r="F83" s="22">
        <v>36070.51</v>
      </c>
      <c r="G83" s="22">
        <v>60101.82</v>
      </c>
      <c r="H83" s="22">
        <v>60138.25</v>
      </c>
      <c r="I83" s="22">
        <v>72140.09</v>
      </c>
      <c r="J83" s="22"/>
      <c r="K83" s="45"/>
      <c r="L83" s="21" t="s">
        <v>15</v>
      </c>
      <c r="M83" s="22">
        <v>12022.64</v>
      </c>
      <c r="N83" s="22">
        <v>24047.53</v>
      </c>
      <c r="O83" s="22">
        <v>36064.9</v>
      </c>
      <c r="P83" s="22">
        <v>36070.51</v>
      </c>
      <c r="Q83" s="22">
        <v>60101.82</v>
      </c>
      <c r="R83" s="22">
        <v>60138.25</v>
      </c>
      <c r="S83" s="22">
        <v>72140.09</v>
      </c>
    </row>
    <row r="84" spans="1:19">
      <c r="A84" s="45"/>
      <c r="B84" s="21" t="s">
        <v>16</v>
      </c>
      <c r="C84" s="22">
        <v>12000</v>
      </c>
      <c r="D84" s="22">
        <v>24000</v>
      </c>
      <c r="E84" s="22">
        <v>36000</v>
      </c>
      <c r="F84" s="22">
        <v>36000</v>
      </c>
      <c r="G84" s="22">
        <v>60000</v>
      </c>
      <c r="H84" s="22">
        <v>60000</v>
      </c>
      <c r="I84" s="22">
        <v>72000</v>
      </c>
      <c r="J84" s="22"/>
      <c r="K84" s="45"/>
      <c r="L84" s="21" t="s">
        <v>16</v>
      </c>
      <c r="M84" s="22">
        <v>12000</v>
      </c>
      <c r="N84" s="22">
        <v>24000</v>
      </c>
      <c r="O84" s="22">
        <v>36000</v>
      </c>
      <c r="P84" s="22">
        <v>36000</v>
      </c>
      <c r="Q84" s="22">
        <v>60000</v>
      </c>
      <c r="R84" s="22">
        <v>60000</v>
      </c>
      <c r="S84" s="22">
        <v>72000</v>
      </c>
    </row>
    <row r="85" spans="1:19">
      <c r="A85" s="45"/>
      <c r="B85" s="21" t="s">
        <v>17</v>
      </c>
      <c r="C85" s="22">
        <v>22.64</v>
      </c>
      <c r="D85" s="22">
        <v>47.53</v>
      </c>
      <c r="E85" s="22">
        <v>64.900000000000006</v>
      </c>
      <c r="F85" s="22">
        <v>70.510000000000005</v>
      </c>
      <c r="G85" s="22">
        <v>101.82</v>
      </c>
      <c r="H85" s="22">
        <v>138.25</v>
      </c>
      <c r="I85" s="22">
        <v>140.09</v>
      </c>
      <c r="J85" s="22"/>
      <c r="K85" s="45"/>
      <c r="L85" s="21" t="s">
        <v>17</v>
      </c>
      <c r="M85" s="22">
        <v>22.64</v>
      </c>
      <c r="N85" s="22">
        <v>47.53</v>
      </c>
      <c r="O85" s="22">
        <v>64.900000000000006</v>
      </c>
      <c r="P85" s="22">
        <v>70.510000000000005</v>
      </c>
      <c r="Q85" s="22">
        <v>101.82</v>
      </c>
      <c r="R85" s="22">
        <v>138.25</v>
      </c>
      <c r="S85" s="22">
        <v>140.09</v>
      </c>
    </row>
    <row r="86" spans="1:19">
      <c r="A86" s="45"/>
      <c r="B86" s="21" t="s">
        <v>18</v>
      </c>
      <c r="C86" s="22">
        <v>549.47</v>
      </c>
      <c r="D86" s="22">
        <v>1153.73</v>
      </c>
      <c r="E86" s="22">
        <v>1575.3</v>
      </c>
      <c r="F86" s="22">
        <v>1711.41</v>
      </c>
      <c r="G86" s="22">
        <v>2471.41</v>
      </c>
      <c r="H86" s="22">
        <v>3355.64</v>
      </c>
      <c r="I86" s="22">
        <v>3400.31</v>
      </c>
      <c r="J86" s="22"/>
      <c r="K86" s="45"/>
      <c r="L86" s="21" t="s">
        <v>18</v>
      </c>
      <c r="M86" s="22">
        <v>549.47</v>
      </c>
      <c r="N86" s="22">
        <v>1153.73</v>
      </c>
      <c r="O86" s="22">
        <v>1575.3</v>
      </c>
      <c r="P86" s="22">
        <v>1711.41</v>
      </c>
      <c r="Q86" s="22">
        <v>2471.41</v>
      </c>
      <c r="R86" s="22">
        <v>3355.64</v>
      </c>
      <c r="S86" s="22">
        <v>3400.31</v>
      </c>
    </row>
    <row r="87" spans="1:19">
      <c r="A87" s="45"/>
      <c r="B87" s="21" t="s">
        <v>19</v>
      </c>
      <c r="C87" s="22">
        <v>1</v>
      </c>
      <c r="D87" s="22">
        <v>2</v>
      </c>
      <c r="E87" s="22">
        <v>3</v>
      </c>
      <c r="F87" s="22">
        <v>3</v>
      </c>
      <c r="G87" s="22">
        <v>5</v>
      </c>
      <c r="H87" s="22">
        <v>5</v>
      </c>
      <c r="I87" s="22">
        <v>6</v>
      </c>
      <c r="J87" s="22"/>
      <c r="K87" s="45"/>
      <c r="L87" s="21" t="s">
        <v>19</v>
      </c>
      <c r="M87" s="22">
        <v>1</v>
      </c>
      <c r="N87" s="22">
        <v>2</v>
      </c>
      <c r="O87" s="22">
        <v>3</v>
      </c>
      <c r="P87" s="22">
        <v>3</v>
      </c>
      <c r="Q87" s="22">
        <v>5</v>
      </c>
      <c r="R87" s="22">
        <v>5</v>
      </c>
      <c r="S87" s="22">
        <v>6</v>
      </c>
    </row>
    <row r="88" spans="1:19">
      <c r="A88" s="45"/>
      <c r="B88" s="21" t="s">
        <v>20</v>
      </c>
      <c r="C88" s="22">
        <v>1</v>
      </c>
      <c r="D88" s="22">
        <v>1</v>
      </c>
      <c r="E88" s="22">
        <v>1</v>
      </c>
      <c r="F88" s="22">
        <v>1</v>
      </c>
      <c r="G88" s="22">
        <v>1</v>
      </c>
      <c r="H88" s="22">
        <v>1</v>
      </c>
      <c r="I88" s="22">
        <v>1</v>
      </c>
      <c r="J88" s="22"/>
      <c r="K88" s="45"/>
      <c r="L88" s="21" t="s">
        <v>20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</row>
    <row r="89" spans="1:19">
      <c r="A89" s="45"/>
      <c r="B89" s="21" t="s">
        <v>21</v>
      </c>
      <c r="C89" s="22">
        <v>0.6</v>
      </c>
      <c r="D89" s="22">
        <v>1</v>
      </c>
      <c r="E89" s="22">
        <v>0.93</v>
      </c>
      <c r="F89" s="22">
        <v>1</v>
      </c>
      <c r="G89" s="22">
        <v>0.88</v>
      </c>
      <c r="H89" s="22">
        <v>1</v>
      </c>
      <c r="I89" s="22">
        <v>0.93</v>
      </c>
      <c r="J89" s="22"/>
      <c r="K89" s="45"/>
      <c r="L89" s="21" t="s">
        <v>21</v>
      </c>
      <c r="M89" s="22">
        <v>0.6</v>
      </c>
      <c r="N89" s="22">
        <v>1</v>
      </c>
      <c r="O89" s="22">
        <v>0.93</v>
      </c>
      <c r="P89" s="22">
        <v>1</v>
      </c>
      <c r="Q89" s="22">
        <v>0.88</v>
      </c>
      <c r="R89" s="22">
        <v>1</v>
      </c>
      <c r="S89" s="22">
        <v>0.93</v>
      </c>
    </row>
    <row r="90" spans="1:19">
      <c r="A90" s="45"/>
      <c r="B90" s="21" t="s">
        <v>22</v>
      </c>
      <c r="C90" s="22">
        <v>0.03</v>
      </c>
      <c r="D90" s="22">
        <v>0.08</v>
      </c>
      <c r="E90" s="22">
        <v>0.68</v>
      </c>
      <c r="F90" s="22">
        <v>1.71</v>
      </c>
      <c r="G90" s="22">
        <v>25.53</v>
      </c>
      <c r="H90" s="22">
        <v>55.98</v>
      </c>
      <c r="I90" s="22">
        <v>1110.04</v>
      </c>
      <c r="J90" s="22"/>
      <c r="K90" s="45"/>
      <c r="L90" s="21" t="s">
        <v>22</v>
      </c>
      <c r="M90" s="22">
        <v>0.03</v>
      </c>
      <c r="N90" s="22">
        <v>0.08</v>
      </c>
      <c r="O90" s="22">
        <v>0.68</v>
      </c>
      <c r="P90" s="22">
        <v>1.71</v>
      </c>
      <c r="Q90" s="22">
        <v>25.53</v>
      </c>
      <c r="R90" s="22">
        <v>55.98</v>
      </c>
      <c r="S90" s="22">
        <v>1110.04</v>
      </c>
    </row>
    <row r="91" spans="1:19">
      <c r="A91" s="45"/>
      <c r="B91" s="21" t="s">
        <v>23</v>
      </c>
      <c r="C91" s="22">
        <v>0</v>
      </c>
      <c r="D91" s="22">
        <v>0</v>
      </c>
      <c r="E91" s="22">
        <v>0</v>
      </c>
      <c r="F91" s="22">
        <v>0</v>
      </c>
      <c r="G91" s="22">
        <v>0.2</v>
      </c>
      <c r="H91" s="22">
        <v>0</v>
      </c>
      <c r="I91" s="22">
        <v>0.17</v>
      </c>
      <c r="J91" s="22"/>
      <c r="K91" s="45"/>
      <c r="L91" s="21" t="s">
        <v>23</v>
      </c>
      <c r="M91" s="22">
        <f>C91*100</f>
        <v>0</v>
      </c>
      <c r="N91" s="22">
        <f t="shared" ref="N91:S91" si="52">D91*100</f>
        <v>0</v>
      </c>
      <c r="O91" s="22">
        <f t="shared" si="52"/>
        <v>0</v>
      </c>
      <c r="P91" s="22">
        <f t="shared" si="52"/>
        <v>0</v>
      </c>
      <c r="Q91" s="22">
        <f t="shared" si="52"/>
        <v>20</v>
      </c>
      <c r="R91" s="22">
        <f t="shared" si="52"/>
        <v>0</v>
      </c>
      <c r="S91" s="22">
        <f t="shared" si="52"/>
        <v>17</v>
      </c>
    </row>
    <row r="92" spans="1:19">
      <c r="A92" s="44" t="s">
        <v>8</v>
      </c>
      <c r="B92" s="23" t="s">
        <v>14</v>
      </c>
      <c r="C92" s="24">
        <v>0.02</v>
      </c>
      <c r="D92" s="24">
        <v>0.09</v>
      </c>
      <c r="E92" s="24">
        <v>0.16</v>
      </c>
      <c r="F92" s="24">
        <v>0.22</v>
      </c>
      <c r="G92" s="24">
        <v>0.28999999999999998</v>
      </c>
      <c r="H92" s="24">
        <v>0.36</v>
      </c>
      <c r="I92" s="24">
        <v>0.42</v>
      </c>
      <c r="J92" s="24"/>
      <c r="K92" s="44" t="s">
        <v>8</v>
      </c>
      <c r="L92" s="23" t="s">
        <v>14</v>
      </c>
      <c r="M92" s="24">
        <f>C92*100</f>
        <v>2</v>
      </c>
      <c r="N92" s="24">
        <f t="shared" ref="N92" si="53">D92*100</f>
        <v>9</v>
      </c>
      <c r="O92" s="24">
        <f t="shared" ref="O92" si="54">E92*100</f>
        <v>16</v>
      </c>
      <c r="P92" s="24">
        <f t="shared" ref="P92" si="55">F92*100</f>
        <v>22</v>
      </c>
      <c r="Q92" s="24">
        <f t="shared" ref="Q92" si="56">G92*100</f>
        <v>28.999999999999996</v>
      </c>
      <c r="R92" s="24">
        <f t="shared" ref="R92" si="57">H92*100</f>
        <v>36</v>
      </c>
      <c r="S92" s="24">
        <f t="shared" ref="S92" si="58">I92*100</f>
        <v>42</v>
      </c>
    </row>
    <row r="93" spans="1:19">
      <c r="A93" s="45"/>
      <c r="B93" s="21" t="s">
        <v>15</v>
      </c>
      <c r="C93" s="22">
        <v>12004.53</v>
      </c>
      <c r="D93" s="22">
        <v>12026.79</v>
      </c>
      <c r="E93" s="22">
        <v>24037.11</v>
      </c>
      <c r="F93" s="22">
        <v>24056.09</v>
      </c>
      <c r="G93" s="22">
        <v>60091.69</v>
      </c>
      <c r="H93" s="22">
        <v>72137.91</v>
      </c>
      <c r="I93" s="22">
        <v>72124.600000000006</v>
      </c>
      <c r="J93" s="22"/>
      <c r="K93" s="45"/>
      <c r="L93" s="21" t="s">
        <v>15</v>
      </c>
      <c r="M93" s="22">
        <v>12004.53</v>
      </c>
      <c r="N93" s="22">
        <v>12026.79</v>
      </c>
      <c r="O93" s="22">
        <v>24037.11</v>
      </c>
      <c r="P93" s="22">
        <v>24056.09</v>
      </c>
      <c r="Q93" s="22">
        <v>60091.69</v>
      </c>
      <c r="R93" s="22">
        <v>72137.91</v>
      </c>
      <c r="S93" s="22">
        <v>72124.600000000006</v>
      </c>
    </row>
    <row r="94" spans="1:19">
      <c r="A94" s="45"/>
      <c r="B94" s="21" t="s">
        <v>16</v>
      </c>
      <c r="C94" s="22">
        <v>12000</v>
      </c>
      <c r="D94" s="22">
        <v>12000</v>
      </c>
      <c r="E94" s="22">
        <v>24000</v>
      </c>
      <c r="F94" s="22">
        <v>24000</v>
      </c>
      <c r="G94" s="22">
        <v>60000</v>
      </c>
      <c r="H94" s="22">
        <v>72000</v>
      </c>
      <c r="I94" s="22">
        <v>72000</v>
      </c>
      <c r="J94" s="22"/>
      <c r="K94" s="45"/>
      <c r="L94" s="21" t="s">
        <v>16</v>
      </c>
      <c r="M94" s="22">
        <v>12000</v>
      </c>
      <c r="N94" s="22">
        <v>12000</v>
      </c>
      <c r="O94" s="22">
        <v>24000</v>
      </c>
      <c r="P94" s="22">
        <v>24000</v>
      </c>
      <c r="Q94" s="22">
        <v>60000</v>
      </c>
      <c r="R94" s="22">
        <v>72000</v>
      </c>
      <c r="S94" s="22">
        <v>72000</v>
      </c>
    </row>
    <row r="95" spans="1:19">
      <c r="A95" s="45"/>
      <c r="B95" s="21" t="s">
        <v>17</v>
      </c>
      <c r="C95" s="22">
        <v>4.53</v>
      </c>
      <c r="D95" s="22">
        <v>26.79</v>
      </c>
      <c r="E95" s="22">
        <v>37.11</v>
      </c>
      <c r="F95" s="22">
        <v>56.09</v>
      </c>
      <c r="G95" s="22">
        <v>91.69</v>
      </c>
      <c r="H95" s="22">
        <v>137.91</v>
      </c>
      <c r="I95" s="22">
        <v>124.6</v>
      </c>
      <c r="J95" s="22"/>
      <c r="K95" s="45"/>
      <c r="L95" s="21" t="s">
        <v>17</v>
      </c>
      <c r="M95" s="22">
        <v>4.53</v>
      </c>
      <c r="N95" s="22">
        <v>26.79</v>
      </c>
      <c r="O95" s="22">
        <v>37.11</v>
      </c>
      <c r="P95" s="22">
        <v>56.09</v>
      </c>
      <c r="Q95" s="22">
        <v>91.69</v>
      </c>
      <c r="R95" s="22">
        <v>137.91</v>
      </c>
      <c r="S95" s="22">
        <v>124.6</v>
      </c>
    </row>
    <row r="96" spans="1:19">
      <c r="A96" s="45"/>
      <c r="B96" s="21" t="s">
        <v>18</v>
      </c>
      <c r="C96" s="22">
        <v>109.89</v>
      </c>
      <c r="D96" s="22">
        <v>650.27</v>
      </c>
      <c r="E96" s="22">
        <v>900.77</v>
      </c>
      <c r="F96" s="22">
        <v>1361.5</v>
      </c>
      <c r="G96" s="22">
        <v>2225.39</v>
      </c>
      <c r="H96" s="22">
        <v>3347.26</v>
      </c>
      <c r="I96" s="22">
        <v>3024.31</v>
      </c>
      <c r="J96" s="22"/>
      <c r="K96" s="45"/>
      <c r="L96" s="21" t="s">
        <v>18</v>
      </c>
      <c r="M96" s="22">
        <v>109.89</v>
      </c>
      <c r="N96" s="22">
        <v>650.27</v>
      </c>
      <c r="O96" s="22">
        <v>900.77</v>
      </c>
      <c r="P96" s="22">
        <v>1361.5</v>
      </c>
      <c r="Q96" s="22">
        <v>2225.39</v>
      </c>
      <c r="R96" s="22">
        <v>3347.26</v>
      </c>
      <c r="S96" s="22">
        <v>3024.31</v>
      </c>
    </row>
    <row r="97" spans="1:19">
      <c r="A97" s="45"/>
      <c r="B97" s="21" t="s">
        <v>19</v>
      </c>
      <c r="C97" s="22">
        <v>1</v>
      </c>
      <c r="D97" s="22">
        <v>1</v>
      </c>
      <c r="E97" s="22">
        <v>2</v>
      </c>
      <c r="F97" s="22">
        <v>2</v>
      </c>
      <c r="G97" s="22">
        <v>5</v>
      </c>
      <c r="H97" s="22">
        <v>6</v>
      </c>
      <c r="I97" s="22">
        <v>6</v>
      </c>
      <c r="J97" s="22"/>
      <c r="K97" s="45"/>
      <c r="L97" s="21" t="s">
        <v>19</v>
      </c>
      <c r="M97" s="22">
        <v>1</v>
      </c>
      <c r="N97" s="22">
        <v>1</v>
      </c>
      <c r="O97" s="22">
        <v>2</v>
      </c>
      <c r="P97" s="22">
        <v>2</v>
      </c>
      <c r="Q97" s="22">
        <v>5</v>
      </c>
      <c r="R97" s="22">
        <v>6</v>
      </c>
      <c r="S97" s="22">
        <v>6</v>
      </c>
    </row>
    <row r="98" spans="1:19">
      <c r="A98" s="45"/>
      <c r="B98" s="21" t="s">
        <v>20</v>
      </c>
      <c r="C98" s="22">
        <v>1</v>
      </c>
      <c r="D98" s="22">
        <v>1</v>
      </c>
      <c r="E98" s="22">
        <v>1</v>
      </c>
      <c r="F98" s="22">
        <v>1</v>
      </c>
      <c r="G98" s="22">
        <v>1</v>
      </c>
      <c r="H98" s="22">
        <v>1</v>
      </c>
      <c r="I98" s="22">
        <v>1</v>
      </c>
      <c r="J98" s="22"/>
      <c r="K98" s="45"/>
      <c r="L98" s="21" t="s">
        <v>20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1</v>
      </c>
      <c r="S98" s="22">
        <v>1</v>
      </c>
    </row>
    <row r="99" spans="1:19">
      <c r="A99" s="45"/>
      <c r="B99" s="21" t="s">
        <v>21</v>
      </c>
      <c r="C99" s="22">
        <v>0.2</v>
      </c>
      <c r="D99" s="22">
        <v>1</v>
      </c>
      <c r="E99" s="22">
        <v>0.7</v>
      </c>
      <c r="F99" s="22">
        <v>1</v>
      </c>
      <c r="G99" s="22">
        <v>0.84</v>
      </c>
      <c r="H99" s="22">
        <v>0.93</v>
      </c>
      <c r="I99" s="22">
        <v>0.97</v>
      </c>
      <c r="J99" s="22"/>
      <c r="K99" s="45"/>
      <c r="L99" s="21" t="s">
        <v>21</v>
      </c>
      <c r="M99" s="22">
        <v>0.2</v>
      </c>
      <c r="N99" s="22">
        <v>1</v>
      </c>
      <c r="O99" s="22">
        <v>0.7</v>
      </c>
      <c r="P99" s="22">
        <v>1</v>
      </c>
      <c r="Q99" s="22">
        <v>0.84</v>
      </c>
      <c r="R99" s="22">
        <v>0.93</v>
      </c>
      <c r="S99" s="22">
        <v>0.97</v>
      </c>
    </row>
    <row r="100" spans="1:19">
      <c r="A100" s="45"/>
      <c r="B100" s="21" t="s">
        <v>22</v>
      </c>
      <c r="C100" s="22">
        <v>0.03</v>
      </c>
      <c r="D100" s="22">
        <v>0.09</v>
      </c>
      <c r="E100" s="22">
        <v>6.07</v>
      </c>
      <c r="F100" s="22">
        <v>11.43</v>
      </c>
      <c r="G100" s="22">
        <v>34.67</v>
      </c>
      <c r="H100" s="22">
        <v>18.18</v>
      </c>
      <c r="I100" s="22">
        <v>224.58</v>
      </c>
      <c r="J100" s="22"/>
      <c r="K100" s="45"/>
      <c r="L100" s="21" t="s">
        <v>22</v>
      </c>
      <c r="M100" s="22">
        <v>0.03</v>
      </c>
      <c r="N100" s="22">
        <v>0.09</v>
      </c>
      <c r="O100" s="22">
        <v>6.07</v>
      </c>
      <c r="P100" s="22">
        <v>11.43</v>
      </c>
      <c r="Q100" s="22">
        <v>34.67</v>
      </c>
      <c r="R100" s="22">
        <v>18.18</v>
      </c>
      <c r="S100" s="22">
        <v>224.58</v>
      </c>
    </row>
    <row r="101" spans="1:19">
      <c r="A101" s="45"/>
      <c r="B101" s="21" t="s">
        <v>23</v>
      </c>
      <c r="C101" s="22">
        <v>0</v>
      </c>
      <c r="D101" s="22">
        <v>0</v>
      </c>
      <c r="E101" s="22">
        <v>0</v>
      </c>
      <c r="F101" s="22">
        <v>0</v>
      </c>
      <c r="G101" s="22">
        <v>0.2</v>
      </c>
      <c r="H101" s="22">
        <v>0.17</v>
      </c>
      <c r="I101" s="22">
        <v>0.17</v>
      </c>
      <c r="J101" s="22"/>
      <c r="K101" s="45"/>
      <c r="L101" s="21" t="s">
        <v>23</v>
      </c>
      <c r="M101" s="22">
        <f>C101*100</f>
        <v>0</v>
      </c>
      <c r="N101" s="22">
        <f t="shared" ref="N101:S101" si="59">D101*100</f>
        <v>0</v>
      </c>
      <c r="O101" s="22">
        <f t="shared" si="59"/>
        <v>0</v>
      </c>
      <c r="P101" s="22">
        <f t="shared" si="59"/>
        <v>0</v>
      </c>
      <c r="Q101" s="22">
        <f t="shared" si="59"/>
        <v>20</v>
      </c>
      <c r="R101" s="22">
        <f t="shared" si="59"/>
        <v>17</v>
      </c>
      <c r="S101" s="22">
        <f t="shared" si="59"/>
        <v>17</v>
      </c>
    </row>
    <row r="102" spans="1:19">
      <c r="A102" s="44" t="s">
        <v>3</v>
      </c>
      <c r="B102" s="23" t="s">
        <v>14</v>
      </c>
      <c r="C102" s="24">
        <v>0.02</v>
      </c>
      <c r="D102" s="24">
        <v>0.09</v>
      </c>
      <c r="E102" s="24">
        <v>0.16</v>
      </c>
      <c r="F102" s="24">
        <v>0.22</v>
      </c>
      <c r="G102" s="24">
        <v>0.28999999999999998</v>
      </c>
      <c r="H102" s="24">
        <v>0.36</v>
      </c>
      <c r="I102" s="24">
        <v>0.42</v>
      </c>
      <c r="J102" s="24"/>
      <c r="K102" s="44" t="s">
        <v>3</v>
      </c>
      <c r="L102" s="23" t="s">
        <v>14</v>
      </c>
      <c r="M102" s="24">
        <f>C102*100</f>
        <v>2</v>
      </c>
      <c r="N102" s="24">
        <f t="shared" ref="N102" si="60">D102*100</f>
        <v>9</v>
      </c>
      <c r="O102" s="24">
        <f t="shared" ref="O102" si="61">E102*100</f>
        <v>16</v>
      </c>
      <c r="P102" s="24">
        <f t="shared" ref="P102" si="62">F102*100</f>
        <v>22</v>
      </c>
      <c r="Q102" s="24">
        <f t="shared" ref="Q102" si="63">G102*100</f>
        <v>28.999999999999996</v>
      </c>
      <c r="R102" s="24">
        <f t="shared" ref="R102" si="64">H102*100</f>
        <v>36</v>
      </c>
      <c r="S102" s="24">
        <f t="shared" ref="S102" si="65">I102*100</f>
        <v>42</v>
      </c>
    </row>
    <row r="103" spans="1:19">
      <c r="A103" s="45"/>
      <c r="B103" s="21" t="s">
        <v>15</v>
      </c>
      <c r="C103" s="22">
        <v>38067.910000000003</v>
      </c>
      <c r="D103" s="22">
        <v>264527.40000000002</v>
      </c>
      <c r="E103" s="22">
        <v>661221.1</v>
      </c>
      <c r="F103" s="22">
        <v>925584.1</v>
      </c>
      <c r="G103" s="22">
        <v>1995537</v>
      </c>
      <c r="H103" s="22">
        <v>3147895</v>
      </c>
      <c r="I103" s="22">
        <v>2536419</v>
      </c>
      <c r="J103" s="22"/>
      <c r="K103" s="45"/>
      <c r="L103" s="21" t="s">
        <v>15</v>
      </c>
      <c r="M103" s="22">
        <v>38067.910000000003</v>
      </c>
      <c r="N103" s="22">
        <v>264527.40000000002</v>
      </c>
      <c r="O103" s="22">
        <v>661221.1</v>
      </c>
      <c r="P103" s="22">
        <v>925584.1</v>
      </c>
      <c r="Q103" s="22">
        <v>1995537</v>
      </c>
      <c r="R103" s="22">
        <v>3147895</v>
      </c>
      <c r="S103" s="22">
        <v>2536419</v>
      </c>
    </row>
    <row r="104" spans="1:19">
      <c r="A104" s="45"/>
      <c r="B104" s="21" t="s">
        <v>16</v>
      </c>
      <c r="C104" s="22">
        <v>38000</v>
      </c>
      <c r="D104" s="22">
        <v>264000</v>
      </c>
      <c r="E104" s="22">
        <v>660000</v>
      </c>
      <c r="F104" s="22">
        <v>924000</v>
      </c>
      <c r="G104" s="22">
        <v>1992000</v>
      </c>
      <c r="H104" s="22">
        <v>3144000</v>
      </c>
      <c r="I104" s="22">
        <v>2532000</v>
      </c>
      <c r="J104" s="22"/>
      <c r="K104" s="45"/>
      <c r="L104" s="21" t="s">
        <v>16</v>
      </c>
      <c r="M104" s="22">
        <v>38000</v>
      </c>
      <c r="N104" s="22">
        <v>264000</v>
      </c>
      <c r="O104" s="22">
        <v>660000</v>
      </c>
      <c r="P104" s="22">
        <v>924000</v>
      </c>
      <c r="Q104" s="22">
        <v>1992000</v>
      </c>
      <c r="R104" s="22">
        <v>3144000</v>
      </c>
      <c r="S104" s="22">
        <v>2532000</v>
      </c>
    </row>
    <row r="105" spans="1:19">
      <c r="A105" s="45"/>
      <c r="B105" s="21" t="s">
        <v>17</v>
      </c>
      <c r="C105" s="22">
        <v>67.91</v>
      </c>
      <c r="D105" s="22">
        <v>527.4</v>
      </c>
      <c r="E105" s="22">
        <v>1221.0899999999999</v>
      </c>
      <c r="F105" s="22">
        <v>1584.12</v>
      </c>
      <c r="G105" s="22">
        <v>3537.46</v>
      </c>
      <c r="H105" s="22">
        <v>3895.34</v>
      </c>
      <c r="I105" s="22">
        <v>4418.6899999999996</v>
      </c>
      <c r="J105" s="22"/>
      <c r="K105" s="45"/>
      <c r="L105" s="21" t="s">
        <v>17</v>
      </c>
      <c r="M105" s="22">
        <v>67.91</v>
      </c>
      <c r="N105" s="22">
        <v>527.4</v>
      </c>
      <c r="O105" s="22">
        <v>1221.0899999999999</v>
      </c>
      <c r="P105" s="22">
        <v>1584.12</v>
      </c>
      <c r="Q105" s="22">
        <v>3537.46</v>
      </c>
      <c r="R105" s="22">
        <v>3895.34</v>
      </c>
      <c r="S105" s="22">
        <v>4418.6899999999996</v>
      </c>
    </row>
    <row r="106" spans="1:19">
      <c r="A106" s="45"/>
      <c r="B106" s="21" t="s">
        <v>18</v>
      </c>
      <c r="C106" s="22">
        <v>1648.4</v>
      </c>
      <c r="D106" s="22">
        <v>12800.89</v>
      </c>
      <c r="E106" s="22">
        <v>29638.04</v>
      </c>
      <c r="F106" s="22">
        <v>38449.53</v>
      </c>
      <c r="G106" s="22">
        <v>85860.76</v>
      </c>
      <c r="H106" s="22">
        <v>94547.17</v>
      </c>
      <c r="I106" s="22">
        <v>107249.7</v>
      </c>
      <c r="J106" s="22"/>
      <c r="K106" s="45"/>
      <c r="L106" s="21" t="s">
        <v>18</v>
      </c>
      <c r="M106" s="22">
        <v>1648.4</v>
      </c>
      <c r="N106" s="22">
        <v>12800.89</v>
      </c>
      <c r="O106" s="22">
        <v>29638.04</v>
      </c>
      <c r="P106" s="22">
        <v>38449.53</v>
      </c>
      <c r="Q106" s="22">
        <v>85860.76</v>
      </c>
      <c r="R106" s="22">
        <v>94547.17</v>
      </c>
      <c r="S106" s="22">
        <v>107249.7</v>
      </c>
    </row>
    <row r="107" spans="1:19">
      <c r="A107" s="45"/>
      <c r="B107" s="21" t="s">
        <v>19</v>
      </c>
      <c r="C107" s="22">
        <v>3</v>
      </c>
      <c r="D107" s="22">
        <v>22</v>
      </c>
      <c r="E107" s="22">
        <v>55</v>
      </c>
      <c r="F107" s="22">
        <v>77</v>
      </c>
      <c r="G107" s="22">
        <v>166</v>
      </c>
      <c r="H107" s="22">
        <v>262</v>
      </c>
      <c r="I107" s="22">
        <v>211</v>
      </c>
      <c r="J107" s="22"/>
      <c r="K107" s="45"/>
      <c r="L107" s="21" t="s">
        <v>19</v>
      </c>
      <c r="M107" s="22">
        <v>3</v>
      </c>
      <c r="N107" s="22">
        <v>22</v>
      </c>
      <c r="O107" s="22">
        <v>55</v>
      </c>
      <c r="P107" s="22">
        <v>77</v>
      </c>
      <c r="Q107" s="22">
        <v>166</v>
      </c>
      <c r="R107" s="22">
        <v>262</v>
      </c>
      <c r="S107" s="22">
        <v>211</v>
      </c>
    </row>
    <row r="108" spans="1:19">
      <c r="A108" s="45"/>
      <c r="B108" s="21" t="s">
        <v>20</v>
      </c>
      <c r="C108" s="22">
        <v>2</v>
      </c>
      <c r="D108" s="22">
        <v>2</v>
      </c>
      <c r="E108" s="22">
        <v>2</v>
      </c>
      <c r="F108" s="22">
        <v>2</v>
      </c>
      <c r="G108" s="22">
        <v>2</v>
      </c>
      <c r="H108" s="22">
        <v>2</v>
      </c>
      <c r="I108" s="22">
        <v>2</v>
      </c>
      <c r="J108" s="22"/>
      <c r="K108" s="45"/>
      <c r="L108" s="21" t="s">
        <v>20</v>
      </c>
      <c r="M108" s="22">
        <v>2</v>
      </c>
      <c r="N108" s="22">
        <v>2</v>
      </c>
      <c r="O108" s="22">
        <v>2</v>
      </c>
      <c r="P108" s="22">
        <v>2</v>
      </c>
      <c r="Q108" s="22">
        <v>2</v>
      </c>
      <c r="R108" s="22">
        <v>2</v>
      </c>
      <c r="S108" s="22">
        <v>2</v>
      </c>
    </row>
    <row r="109" spans="1:19">
      <c r="A109" s="45"/>
      <c r="B109" s="21" t="s">
        <v>21</v>
      </c>
      <c r="C109" s="22">
        <v>1</v>
      </c>
      <c r="D109" s="22">
        <v>0.94</v>
      </c>
      <c r="E109" s="22">
        <v>0.98</v>
      </c>
      <c r="F109" s="22">
        <v>0.94</v>
      </c>
      <c r="G109" s="22">
        <v>0.98</v>
      </c>
      <c r="H109" s="22">
        <v>0.7</v>
      </c>
      <c r="I109" s="22">
        <v>0.98</v>
      </c>
      <c r="J109" s="22"/>
      <c r="K109" s="45"/>
      <c r="L109" s="21" t="s">
        <v>21</v>
      </c>
      <c r="M109" s="22">
        <v>1</v>
      </c>
      <c r="N109" s="22">
        <v>0.94</v>
      </c>
      <c r="O109" s="22">
        <v>0.98</v>
      </c>
      <c r="P109" s="22">
        <v>0.94</v>
      </c>
      <c r="Q109" s="22">
        <v>0.98</v>
      </c>
      <c r="R109" s="22">
        <v>0.7</v>
      </c>
      <c r="S109" s="22">
        <v>0.98</v>
      </c>
    </row>
    <row r="110" spans="1:19">
      <c r="A110" s="45"/>
      <c r="B110" s="21" t="s">
        <v>22</v>
      </c>
      <c r="C110" s="22">
        <v>0.09</v>
      </c>
      <c r="D110" s="22">
        <v>7.84</v>
      </c>
      <c r="E110" s="22">
        <v>628.88</v>
      </c>
      <c r="F110" s="22">
        <v>893.04</v>
      </c>
      <c r="G110" s="22">
        <v>5109.6899999999996</v>
      </c>
      <c r="H110" s="22">
        <v>43408.23</v>
      </c>
      <c r="I110" s="22">
        <v>17141.95</v>
      </c>
      <c r="J110" s="22"/>
      <c r="K110" s="45"/>
      <c r="L110" s="21" t="s">
        <v>22</v>
      </c>
      <c r="M110" s="22">
        <v>0.09</v>
      </c>
      <c r="N110" s="22">
        <v>7.84</v>
      </c>
      <c r="O110" s="22">
        <v>628.88</v>
      </c>
      <c r="P110" s="22">
        <v>893.04</v>
      </c>
      <c r="Q110" s="22">
        <v>5109.6899999999996</v>
      </c>
      <c r="R110" s="22">
        <v>43408.23</v>
      </c>
      <c r="S110" s="22">
        <v>17141.95</v>
      </c>
    </row>
    <row r="111" spans="1:19">
      <c r="A111" s="45"/>
      <c r="B111" s="21" t="s">
        <v>23</v>
      </c>
      <c r="C111" s="22">
        <v>0</v>
      </c>
      <c r="D111" s="22">
        <v>0.09</v>
      </c>
      <c r="E111" s="22">
        <v>0.04</v>
      </c>
      <c r="F111" s="22">
        <v>0.08</v>
      </c>
      <c r="G111" s="22">
        <v>0.03</v>
      </c>
      <c r="H111" s="22">
        <v>0.31</v>
      </c>
      <c r="I111" s="22">
        <v>0.04</v>
      </c>
      <c r="J111" s="22"/>
      <c r="K111" s="45"/>
      <c r="L111" s="21" t="s">
        <v>23</v>
      </c>
      <c r="M111" s="22">
        <f>C111*100</f>
        <v>0</v>
      </c>
      <c r="N111" s="22">
        <f t="shared" ref="N111:S111" si="66">D111*100</f>
        <v>9</v>
      </c>
      <c r="O111" s="22">
        <f t="shared" si="66"/>
        <v>4</v>
      </c>
      <c r="P111" s="22">
        <f t="shared" si="66"/>
        <v>8</v>
      </c>
      <c r="Q111" s="22">
        <f t="shared" si="66"/>
        <v>3</v>
      </c>
      <c r="R111" s="22">
        <f t="shared" si="66"/>
        <v>31</v>
      </c>
      <c r="S111" s="22">
        <f t="shared" si="66"/>
        <v>4</v>
      </c>
    </row>
    <row r="112" spans="1:19">
      <c r="A112" s="44" t="s">
        <v>2</v>
      </c>
      <c r="B112" s="23" t="s">
        <v>14</v>
      </c>
      <c r="C112" s="24">
        <v>0.02</v>
      </c>
      <c r="D112" s="24">
        <v>0.09</v>
      </c>
      <c r="E112" s="24">
        <v>0.16</v>
      </c>
      <c r="F112" s="24">
        <v>0.22</v>
      </c>
      <c r="G112" s="24">
        <v>0.28999999999999998</v>
      </c>
      <c r="H112" s="24">
        <v>0.36</v>
      </c>
      <c r="I112" s="24">
        <v>0.42</v>
      </c>
      <c r="J112" s="24"/>
      <c r="K112" s="44" t="s">
        <v>2</v>
      </c>
      <c r="L112" s="23" t="s">
        <v>14</v>
      </c>
      <c r="M112" s="24">
        <f>C112*100</f>
        <v>2</v>
      </c>
      <c r="N112" s="24">
        <f t="shared" ref="N112" si="67">D112*100</f>
        <v>9</v>
      </c>
      <c r="O112" s="24">
        <f t="shared" ref="O112" si="68">E112*100</f>
        <v>16</v>
      </c>
      <c r="P112" s="24">
        <f t="shared" ref="P112" si="69">F112*100</f>
        <v>22</v>
      </c>
      <c r="Q112" s="24">
        <f t="shared" ref="Q112" si="70">G112*100</f>
        <v>28.999999999999996</v>
      </c>
      <c r="R112" s="24">
        <f t="shared" ref="R112" si="71">H112*100</f>
        <v>36</v>
      </c>
      <c r="S112" s="24">
        <f t="shared" ref="S112" si="72">I112*100</f>
        <v>42</v>
      </c>
    </row>
    <row r="113" spans="1:19">
      <c r="A113" s="45"/>
      <c r="B113" s="21" t="s">
        <v>15</v>
      </c>
      <c r="C113" s="22">
        <v>40067.910000000003</v>
      </c>
      <c r="D113" s="22">
        <v>246503.4</v>
      </c>
      <c r="E113" s="22">
        <v>643175.6</v>
      </c>
      <c r="F113" s="22">
        <v>903516.4</v>
      </c>
      <c r="G113" s="22">
        <v>1957285</v>
      </c>
      <c r="H113" s="22">
        <v>2281918</v>
      </c>
      <c r="I113" s="22">
        <v>2598390</v>
      </c>
      <c r="J113" s="22"/>
      <c r="K113" s="45"/>
      <c r="L113" s="21" t="s">
        <v>15</v>
      </c>
      <c r="M113" s="22">
        <v>40067.910000000003</v>
      </c>
      <c r="N113" s="22">
        <v>246503.4</v>
      </c>
      <c r="O113" s="22">
        <v>643175.6</v>
      </c>
      <c r="P113" s="22">
        <v>903516.4</v>
      </c>
      <c r="Q113" s="22">
        <v>1957285</v>
      </c>
      <c r="R113" s="22">
        <v>2281918</v>
      </c>
      <c r="S113" s="22">
        <v>2598390</v>
      </c>
    </row>
    <row r="114" spans="1:19">
      <c r="A114" s="45"/>
      <c r="B114" s="21" t="s">
        <v>16</v>
      </c>
      <c r="C114" s="22">
        <v>40000</v>
      </c>
      <c r="D114" s="22">
        <v>246000</v>
      </c>
      <c r="E114" s="22">
        <v>642000</v>
      </c>
      <c r="F114" s="22">
        <v>902000</v>
      </c>
      <c r="G114" s="22">
        <v>1954000</v>
      </c>
      <c r="H114" s="22">
        <v>2278000</v>
      </c>
      <c r="I114" s="22">
        <v>2594000</v>
      </c>
      <c r="J114" s="22"/>
      <c r="K114" s="45"/>
      <c r="L114" s="21" t="s">
        <v>16</v>
      </c>
      <c r="M114" s="22">
        <v>40000</v>
      </c>
      <c r="N114" s="22">
        <v>246000</v>
      </c>
      <c r="O114" s="22">
        <v>642000</v>
      </c>
      <c r="P114" s="22">
        <v>902000</v>
      </c>
      <c r="Q114" s="22">
        <v>1954000</v>
      </c>
      <c r="R114" s="22">
        <v>2278000</v>
      </c>
      <c r="S114" s="22">
        <v>2594000</v>
      </c>
    </row>
    <row r="115" spans="1:19">
      <c r="A115" s="45"/>
      <c r="B115" s="21" t="s">
        <v>17</v>
      </c>
      <c r="C115" s="22">
        <v>67.91</v>
      </c>
      <c r="D115" s="22">
        <v>503.4</v>
      </c>
      <c r="E115" s="22">
        <v>1175.5899999999999</v>
      </c>
      <c r="F115" s="22">
        <v>1516.36</v>
      </c>
      <c r="G115" s="22">
        <v>3284.54</v>
      </c>
      <c r="H115" s="22">
        <v>3918.13</v>
      </c>
      <c r="I115" s="22">
        <v>4389.83</v>
      </c>
      <c r="J115" s="22"/>
      <c r="K115" s="45"/>
      <c r="L115" s="21" t="s">
        <v>17</v>
      </c>
      <c r="M115" s="22">
        <v>67.91</v>
      </c>
      <c r="N115" s="22">
        <v>503.4</v>
      </c>
      <c r="O115" s="22">
        <v>1175.5899999999999</v>
      </c>
      <c r="P115" s="22">
        <v>1516.36</v>
      </c>
      <c r="Q115" s="22">
        <v>3284.54</v>
      </c>
      <c r="R115" s="22">
        <v>3918.13</v>
      </c>
      <c r="S115" s="22">
        <v>4389.83</v>
      </c>
    </row>
    <row r="116" spans="1:19">
      <c r="A116" s="45"/>
      <c r="B116" s="21" t="s">
        <v>18</v>
      </c>
      <c r="C116" s="22">
        <v>1648.4</v>
      </c>
      <c r="D116" s="22">
        <v>12218.34</v>
      </c>
      <c r="E116" s="22">
        <v>28533.81</v>
      </c>
      <c r="F116" s="22">
        <v>36804.9</v>
      </c>
      <c r="G116" s="22">
        <v>79721.75</v>
      </c>
      <c r="H116" s="22">
        <v>95100.14</v>
      </c>
      <c r="I116" s="22">
        <v>106549.2</v>
      </c>
      <c r="J116" s="22"/>
      <c r="K116" s="45"/>
      <c r="L116" s="21" t="s">
        <v>18</v>
      </c>
      <c r="M116" s="22">
        <v>1648.4</v>
      </c>
      <c r="N116" s="22">
        <v>12218.34</v>
      </c>
      <c r="O116" s="22">
        <v>28533.81</v>
      </c>
      <c r="P116" s="22">
        <v>36804.9</v>
      </c>
      <c r="Q116" s="22">
        <v>79721.75</v>
      </c>
      <c r="R116" s="22">
        <v>95100.14</v>
      </c>
      <c r="S116" s="22">
        <v>106549.2</v>
      </c>
    </row>
    <row r="117" spans="1:19">
      <c r="A117" s="45"/>
      <c r="B117" s="21" t="s">
        <v>19</v>
      </c>
      <c r="C117" s="22">
        <v>3</v>
      </c>
      <c r="D117" s="22">
        <v>20</v>
      </c>
      <c r="E117" s="22">
        <v>53</v>
      </c>
      <c r="F117" s="22">
        <v>73</v>
      </c>
      <c r="G117" s="22">
        <v>160</v>
      </c>
      <c r="H117" s="22">
        <v>188</v>
      </c>
      <c r="I117" s="22">
        <v>214</v>
      </c>
      <c r="J117" s="22"/>
      <c r="K117" s="45"/>
      <c r="L117" s="21" t="s">
        <v>19</v>
      </c>
      <c r="M117" s="22">
        <v>3</v>
      </c>
      <c r="N117" s="22">
        <v>20</v>
      </c>
      <c r="O117" s="22">
        <v>53</v>
      </c>
      <c r="P117" s="22">
        <v>73</v>
      </c>
      <c r="Q117" s="22">
        <v>160</v>
      </c>
      <c r="R117" s="22">
        <v>188</v>
      </c>
      <c r="S117" s="22">
        <v>214</v>
      </c>
    </row>
    <row r="118" spans="1:19">
      <c r="A118" s="45"/>
      <c r="B118" s="21" t="s">
        <v>20</v>
      </c>
      <c r="C118" s="22">
        <v>3</v>
      </c>
      <c r="D118" s="22">
        <v>3</v>
      </c>
      <c r="E118" s="22">
        <v>5</v>
      </c>
      <c r="F118" s="22">
        <v>3</v>
      </c>
      <c r="G118" s="22">
        <v>4</v>
      </c>
      <c r="H118" s="22">
        <v>3</v>
      </c>
      <c r="I118" s="22">
        <v>3</v>
      </c>
      <c r="J118" s="22"/>
      <c r="K118" s="45"/>
      <c r="L118" s="21" t="s">
        <v>20</v>
      </c>
      <c r="M118" s="22">
        <v>3</v>
      </c>
      <c r="N118" s="22">
        <v>3</v>
      </c>
      <c r="O118" s="22">
        <v>5</v>
      </c>
      <c r="P118" s="22">
        <v>3</v>
      </c>
      <c r="Q118" s="22">
        <v>4</v>
      </c>
      <c r="R118" s="22">
        <v>3</v>
      </c>
      <c r="S118" s="22">
        <v>3</v>
      </c>
    </row>
    <row r="119" spans="1:19">
      <c r="A119" s="45"/>
      <c r="B119" s="21" t="s">
        <v>21</v>
      </c>
      <c r="C119" s="22">
        <v>1</v>
      </c>
      <c r="D119" s="22">
        <v>0.98</v>
      </c>
      <c r="E119" s="22">
        <v>1</v>
      </c>
      <c r="F119" s="22">
        <v>0.96</v>
      </c>
      <c r="G119" s="22">
        <v>0.98</v>
      </c>
      <c r="H119" s="22">
        <v>0.98</v>
      </c>
      <c r="I119" s="22">
        <v>0.96</v>
      </c>
      <c r="J119" s="22"/>
      <c r="K119" s="45"/>
      <c r="L119" s="21" t="s">
        <v>21</v>
      </c>
      <c r="M119" s="22">
        <v>1</v>
      </c>
      <c r="N119" s="22">
        <v>0.98</v>
      </c>
      <c r="O119" s="22">
        <v>1</v>
      </c>
      <c r="P119" s="22">
        <v>0.96</v>
      </c>
      <c r="Q119" s="22">
        <v>0.98</v>
      </c>
      <c r="R119" s="22">
        <v>0.98</v>
      </c>
      <c r="S119" s="22">
        <v>0.96</v>
      </c>
    </row>
    <row r="120" spans="1:19">
      <c r="A120" s="45"/>
      <c r="B120" s="21" t="s">
        <v>22</v>
      </c>
      <c r="C120" s="22">
        <v>0.15</v>
      </c>
      <c r="D120" s="22">
        <v>46.57</v>
      </c>
      <c r="E120" s="22">
        <v>1369.7</v>
      </c>
      <c r="F120" s="22">
        <v>578.28</v>
      </c>
      <c r="G120" s="22">
        <v>6058.42</v>
      </c>
      <c r="H120" s="22">
        <v>16085.89</v>
      </c>
      <c r="I120" s="22">
        <v>19161.29</v>
      </c>
      <c r="J120" s="22"/>
      <c r="K120" s="45"/>
      <c r="L120" s="21" t="s">
        <v>22</v>
      </c>
      <c r="M120" s="22">
        <v>0.15</v>
      </c>
      <c r="N120" s="22">
        <v>46.57</v>
      </c>
      <c r="O120" s="22">
        <v>1369.7</v>
      </c>
      <c r="P120" s="22">
        <v>578.28</v>
      </c>
      <c r="Q120" s="22">
        <v>6058.42</v>
      </c>
      <c r="R120" s="22">
        <v>16085.89</v>
      </c>
      <c r="S120" s="22">
        <v>19161.29</v>
      </c>
    </row>
    <row r="121" spans="1:19">
      <c r="A121" s="45"/>
      <c r="B121" s="21" t="s">
        <v>23</v>
      </c>
      <c r="C121" s="22">
        <v>0.04</v>
      </c>
      <c r="D121" s="22">
        <v>0.06</v>
      </c>
      <c r="E121" s="22">
        <v>0.05</v>
      </c>
      <c r="F121" s="22">
        <v>0.09</v>
      </c>
      <c r="G121" s="22">
        <v>0.05</v>
      </c>
      <c r="H121" s="22">
        <v>0.08</v>
      </c>
      <c r="I121" s="22">
        <v>0.1</v>
      </c>
      <c r="J121" s="22"/>
      <c r="K121" s="45"/>
      <c r="L121" s="21" t="s">
        <v>23</v>
      </c>
      <c r="M121" s="22">
        <f>C121*100</f>
        <v>4</v>
      </c>
      <c r="N121" s="22">
        <f t="shared" ref="N121:S121" si="73">D121*100</f>
        <v>6</v>
      </c>
      <c r="O121" s="22">
        <f t="shared" si="73"/>
        <v>5</v>
      </c>
      <c r="P121" s="22">
        <f t="shared" si="73"/>
        <v>9</v>
      </c>
      <c r="Q121" s="22">
        <f t="shared" si="73"/>
        <v>5</v>
      </c>
      <c r="R121" s="22">
        <f t="shared" si="73"/>
        <v>8</v>
      </c>
      <c r="S121" s="22">
        <f t="shared" si="73"/>
        <v>10</v>
      </c>
    </row>
    <row r="122" spans="1:19">
      <c r="A122" s="44" t="s">
        <v>4</v>
      </c>
      <c r="B122" s="23" t="s">
        <v>14</v>
      </c>
      <c r="C122" s="24">
        <v>0.02</v>
      </c>
      <c r="D122" s="24">
        <v>0.09</v>
      </c>
      <c r="E122" s="24">
        <v>0.16</v>
      </c>
      <c r="F122" s="24">
        <v>0.22</v>
      </c>
      <c r="G122" s="24">
        <v>0.28999999999999998</v>
      </c>
      <c r="H122" s="24">
        <v>0.36</v>
      </c>
      <c r="I122" s="24">
        <v>0.42</v>
      </c>
      <c r="J122" s="24"/>
      <c r="K122" s="44" t="s">
        <v>4</v>
      </c>
      <c r="L122" s="23" t="s">
        <v>14</v>
      </c>
      <c r="M122" s="24">
        <f>C122*100</f>
        <v>2</v>
      </c>
      <c r="N122" s="24">
        <f t="shared" ref="N122" si="74">D122*100</f>
        <v>9</v>
      </c>
      <c r="O122" s="24">
        <f t="shared" ref="O122" si="75">E122*100</f>
        <v>16</v>
      </c>
      <c r="P122" s="24">
        <f t="shared" ref="P122" si="76">F122*100</f>
        <v>22</v>
      </c>
      <c r="Q122" s="24">
        <f t="shared" ref="Q122" si="77">G122*100</f>
        <v>28.999999999999996</v>
      </c>
      <c r="R122" s="24">
        <f t="shared" ref="R122" si="78">H122*100</f>
        <v>36</v>
      </c>
      <c r="S122" s="24">
        <f t="shared" ref="S122" si="79">I122*100</f>
        <v>42</v>
      </c>
    </row>
    <row r="123" spans="1:19">
      <c r="A123" s="45"/>
      <c r="B123" s="21" t="s">
        <v>15</v>
      </c>
      <c r="C123" s="22">
        <v>14022.64</v>
      </c>
      <c r="D123" s="22">
        <v>28047.53</v>
      </c>
      <c r="E123" s="22">
        <v>42074.04</v>
      </c>
      <c r="F123" s="22">
        <v>64113.33</v>
      </c>
      <c r="G123" s="22">
        <v>118188.5</v>
      </c>
      <c r="H123" s="22">
        <v>142227.1</v>
      </c>
      <c r="I123" s="22">
        <v>166273.60000000001</v>
      </c>
      <c r="J123" s="22"/>
      <c r="K123" s="45"/>
      <c r="L123" s="21" t="s">
        <v>15</v>
      </c>
      <c r="M123" s="22">
        <v>14022.64</v>
      </c>
      <c r="N123" s="22">
        <v>28047.53</v>
      </c>
      <c r="O123" s="22">
        <v>42074.04</v>
      </c>
      <c r="P123" s="22">
        <v>64113.33</v>
      </c>
      <c r="Q123" s="22">
        <v>118188.5</v>
      </c>
      <c r="R123" s="22">
        <v>142227.1</v>
      </c>
      <c r="S123" s="22">
        <v>166273.60000000001</v>
      </c>
    </row>
    <row r="124" spans="1:19">
      <c r="A124" s="45"/>
      <c r="B124" s="21" t="s">
        <v>16</v>
      </c>
      <c r="C124" s="22">
        <v>14000</v>
      </c>
      <c r="D124" s="22">
        <v>28000</v>
      </c>
      <c r="E124" s="22">
        <v>42000</v>
      </c>
      <c r="F124" s="22">
        <v>64000</v>
      </c>
      <c r="G124" s="22">
        <v>118000</v>
      </c>
      <c r="H124" s="22">
        <v>142000</v>
      </c>
      <c r="I124" s="22">
        <v>166000</v>
      </c>
      <c r="J124" s="22"/>
      <c r="K124" s="45"/>
      <c r="L124" s="21" t="s">
        <v>16</v>
      </c>
      <c r="M124" s="22">
        <v>14000</v>
      </c>
      <c r="N124" s="22">
        <v>28000</v>
      </c>
      <c r="O124" s="22">
        <v>42000</v>
      </c>
      <c r="P124" s="22">
        <v>64000</v>
      </c>
      <c r="Q124" s="22">
        <v>118000</v>
      </c>
      <c r="R124" s="22">
        <v>142000</v>
      </c>
      <c r="S124" s="22">
        <v>166000</v>
      </c>
    </row>
    <row r="125" spans="1:19">
      <c r="A125" s="45"/>
      <c r="B125" s="21" t="s">
        <v>17</v>
      </c>
      <c r="C125" s="22">
        <v>22.64</v>
      </c>
      <c r="D125" s="22">
        <v>47.53</v>
      </c>
      <c r="E125" s="22">
        <v>74.040000000000006</v>
      </c>
      <c r="F125" s="22">
        <v>113.33</v>
      </c>
      <c r="G125" s="22">
        <v>188.54</v>
      </c>
      <c r="H125" s="22">
        <v>227.12</v>
      </c>
      <c r="I125" s="22">
        <v>273.62</v>
      </c>
      <c r="J125" s="22"/>
      <c r="K125" s="45"/>
      <c r="L125" s="21" t="s">
        <v>17</v>
      </c>
      <c r="M125" s="22">
        <v>22.64</v>
      </c>
      <c r="N125" s="22">
        <v>47.53</v>
      </c>
      <c r="O125" s="22">
        <v>74.040000000000006</v>
      </c>
      <c r="P125" s="22">
        <v>113.33</v>
      </c>
      <c r="Q125" s="22">
        <v>188.54</v>
      </c>
      <c r="R125" s="22">
        <v>227.12</v>
      </c>
      <c r="S125" s="22">
        <v>273.62</v>
      </c>
    </row>
    <row r="126" spans="1:19">
      <c r="A126" s="45"/>
      <c r="B126" s="21" t="s">
        <v>18</v>
      </c>
      <c r="C126" s="22">
        <v>549.47</v>
      </c>
      <c r="D126" s="22">
        <v>1153.73</v>
      </c>
      <c r="E126" s="22">
        <v>1797.02</v>
      </c>
      <c r="F126" s="22">
        <v>2750.81</v>
      </c>
      <c r="G126" s="22">
        <v>4576.13</v>
      </c>
      <c r="H126" s="22">
        <v>5512.61</v>
      </c>
      <c r="I126" s="22">
        <v>6641.3</v>
      </c>
      <c r="J126" s="22"/>
      <c r="K126" s="45"/>
      <c r="L126" s="21" t="s">
        <v>18</v>
      </c>
      <c r="M126" s="22">
        <v>549.47</v>
      </c>
      <c r="N126" s="22">
        <v>1153.73</v>
      </c>
      <c r="O126" s="22">
        <v>1797.02</v>
      </c>
      <c r="P126" s="22">
        <v>2750.81</v>
      </c>
      <c r="Q126" s="22">
        <v>4576.13</v>
      </c>
      <c r="R126" s="22">
        <v>5512.61</v>
      </c>
      <c r="S126" s="22">
        <v>6641.3</v>
      </c>
    </row>
    <row r="127" spans="1:19">
      <c r="A127" s="45"/>
      <c r="B127" s="21" t="s">
        <v>19</v>
      </c>
      <c r="C127" s="22">
        <v>1</v>
      </c>
      <c r="D127" s="22">
        <v>2</v>
      </c>
      <c r="E127" s="22">
        <v>3</v>
      </c>
      <c r="F127" s="22">
        <v>5</v>
      </c>
      <c r="G127" s="22">
        <v>9</v>
      </c>
      <c r="H127" s="22">
        <v>11</v>
      </c>
      <c r="I127" s="22">
        <v>13</v>
      </c>
      <c r="J127" s="22"/>
      <c r="K127" s="45"/>
      <c r="L127" s="21" t="s">
        <v>19</v>
      </c>
      <c r="M127" s="22">
        <v>1</v>
      </c>
      <c r="N127" s="22">
        <v>2</v>
      </c>
      <c r="O127" s="22">
        <v>3</v>
      </c>
      <c r="P127" s="22">
        <v>5</v>
      </c>
      <c r="Q127" s="22">
        <v>9</v>
      </c>
      <c r="R127" s="22">
        <v>11</v>
      </c>
      <c r="S127" s="22">
        <v>13</v>
      </c>
    </row>
    <row r="128" spans="1:19">
      <c r="A128" s="45"/>
      <c r="B128" s="21" t="s">
        <v>20</v>
      </c>
      <c r="C128" s="22">
        <v>1</v>
      </c>
      <c r="D128" s="22">
        <v>1</v>
      </c>
      <c r="E128" s="22">
        <v>1</v>
      </c>
      <c r="F128" s="22">
        <v>3</v>
      </c>
      <c r="G128" s="22">
        <v>2</v>
      </c>
      <c r="H128" s="22">
        <v>3</v>
      </c>
      <c r="I128" s="22">
        <v>3</v>
      </c>
      <c r="J128" s="22"/>
      <c r="K128" s="45"/>
      <c r="L128" s="21" t="s">
        <v>20</v>
      </c>
      <c r="M128" s="22">
        <v>1</v>
      </c>
      <c r="N128" s="22">
        <v>1</v>
      </c>
      <c r="O128" s="22">
        <v>1</v>
      </c>
      <c r="P128" s="22">
        <v>3</v>
      </c>
      <c r="Q128" s="22">
        <v>2</v>
      </c>
      <c r="R128" s="22">
        <v>3</v>
      </c>
      <c r="S128" s="22">
        <v>3</v>
      </c>
    </row>
    <row r="129" spans="1:19">
      <c r="A129" s="45"/>
      <c r="B129" s="21" t="s">
        <v>21</v>
      </c>
      <c r="C129" s="22">
        <v>1</v>
      </c>
      <c r="D129" s="22">
        <v>1</v>
      </c>
      <c r="E129" s="22">
        <v>1</v>
      </c>
      <c r="F129" s="22">
        <v>0.96</v>
      </c>
      <c r="G129" s="22">
        <v>0.98</v>
      </c>
      <c r="H129" s="22">
        <v>0.98</v>
      </c>
      <c r="I129" s="22">
        <v>0.98</v>
      </c>
      <c r="J129" s="22"/>
      <c r="K129" s="45"/>
      <c r="L129" s="21" t="s">
        <v>21</v>
      </c>
      <c r="M129" s="22">
        <v>1</v>
      </c>
      <c r="N129" s="22">
        <v>1</v>
      </c>
      <c r="O129" s="22">
        <v>1</v>
      </c>
      <c r="P129" s="22">
        <v>0.96</v>
      </c>
      <c r="Q129" s="22">
        <v>0.98</v>
      </c>
      <c r="R129" s="22">
        <v>0.98</v>
      </c>
      <c r="S129" s="22">
        <v>0.98</v>
      </c>
    </row>
    <row r="130" spans="1:19">
      <c r="A130" s="45"/>
      <c r="B130" s="21" t="s">
        <v>22</v>
      </c>
      <c r="C130" s="22">
        <v>0.01</v>
      </c>
      <c r="D130" s="22">
        <v>0.26</v>
      </c>
      <c r="E130" s="22">
        <v>10.59</v>
      </c>
      <c r="F130" s="22">
        <v>92.82</v>
      </c>
      <c r="G130" s="22">
        <v>255.21</v>
      </c>
      <c r="H130" s="22">
        <v>811.32</v>
      </c>
      <c r="I130" s="22">
        <v>3415.69</v>
      </c>
      <c r="J130" s="22"/>
      <c r="K130" s="45"/>
      <c r="L130" s="21" t="s">
        <v>22</v>
      </c>
      <c r="M130" s="22">
        <v>0.01</v>
      </c>
      <c r="N130" s="22">
        <v>0.26</v>
      </c>
      <c r="O130" s="22">
        <v>10.59</v>
      </c>
      <c r="P130" s="22">
        <v>92.82</v>
      </c>
      <c r="Q130" s="22">
        <v>255.21</v>
      </c>
      <c r="R130" s="22">
        <v>811.32</v>
      </c>
      <c r="S130" s="22">
        <v>3415.69</v>
      </c>
    </row>
    <row r="131" spans="1:19">
      <c r="A131" s="47"/>
      <c r="B131" s="25" t="s">
        <v>23</v>
      </c>
      <c r="C131" s="26">
        <v>0.14000000000000001</v>
      </c>
      <c r="D131" s="26">
        <v>0.1</v>
      </c>
      <c r="E131" s="26">
        <v>0.06</v>
      </c>
      <c r="F131" s="26">
        <v>0.19</v>
      </c>
      <c r="G131" s="26">
        <v>0.17</v>
      </c>
      <c r="H131" s="26">
        <v>0.19</v>
      </c>
      <c r="I131" s="26">
        <v>0.2</v>
      </c>
      <c r="J131" s="26"/>
      <c r="K131" s="47"/>
      <c r="L131" s="25" t="s">
        <v>23</v>
      </c>
      <c r="M131" s="26">
        <f>C131*100</f>
        <v>14.000000000000002</v>
      </c>
      <c r="N131" s="26">
        <f t="shared" ref="N131:S131" si="80">D131*100</f>
        <v>10</v>
      </c>
      <c r="O131" s="26">
        <f t="shared" si="80"/>
        <v>6</v>
      </c>
      <c r="P131" s="26">
        <f t="shared" si="80"/>
        <v>19</v>
      </c>
      <c r="Q131" s="26">
        <f t="shared" si="80"/>
        <v>17</v>
      </c>
      <c r="R131" s="26">
        <f t="shared" si="80"/>
        <v>19</v>
      </c>
      <c r="S131" s="26">
        <f t="shared" si="80"/>
        <v>20</v>
      </c>
    </row>
    <row r="132" spans="1:19">
      <c r="A132" s="45" t="s">
        <v>13</v>
      </c>
      <c r="B132" s="21" t="s">
        <v>14</v>
      </c>
      <c r="C132" s="22">
        <v>0.02</v>
      </c>
      <c r="D132" s="22">
        <v>0.09</v>
      </c>
      <c r="E132" s="22">
        <v>0.16</v>
      </c>
      <c r="F132" s="22">
        <v>0.22</v>
      </c>
      <c r="G132" s="22">
        <v>0.28999999999999998</v>
      </c>
      <c r="H132" s="22">
        <v>0.36</v>
      </c>
      <c r="I132" s="22">
        <v>0.42</v>
      </c>
      <c r="J132" s="22"/>
      <c r="K132" s="45" t="s">
        <v>13</v>
      </c>
      <c r="L132" s="21" t="s">
        <v>14</v>
      </c>
      <c r="M132" s="24">
        <f>C132*100</f>
        <v>2</v>
      </c>
      <c r="N132" s="24">
        <f t="shared" ref="N132" si="81">D132*100</f>
        <v>9</v>
      </c>
      <c r="O132" s="24">
        <f t="shared" ref="O132" si="82">E132*100</f>
        <v>16</v>
      </c>
      <c r="P132" s="24">
        <f t="shared" ref="P132" si="83">F132*100</f>
        <v>22</v>
      </c>
      <c r="Q132" s="24">
        <f t="shared" ref="Q132" si="84">G132*100</f>
        <v>28.999999999999996</v>
      </c>
      <c r="R132" s="24">
        <f t="shared" ref="R132" si="85">H132*100</f>
        <v>36</v>
      </c>
      <c r="S132" s="24">
        <f t="shared" ref="S132" si="86">I132*100</f>
        <v>42</v>
      </c>
    </row>
    <row r="133" spans="1:19">
      <c r="A133" s="45"/>
      <c r="B133" s="21" t="s">
        <v>15</v>
      </c>
      <c r="C133" s="22">
        <v>16018.11</v>
      </c>
      <c r="D133" s="22">
        <v>42069.16</v>
      </c>
      <c r="E133" s="22">
        <v>58092.01</v>
      </c>
      <c r="F133" s="22">
        <v>82128.87</v>
      </c>
      <c r="G133" s="22">
        <v>148234.5</v>
      </c>
      <c r="H133" s="22">
        <v>164259.79999999999</v>
      </c>
      <c r="I133" s="22">
        <v>188314.8</v>
      </c>
      <c r="J133" s="22"/>
      <c r="K133" s="45"/>
      <c r="L133" s="21" t="s">
        <v>15</v>
      </c>
      <c r="M133" s="22">
        <v>16018.11</v>
      </c>
      <c r="N133" s="22">
        <v>42069.16</v>
      </c>
      <c r="O133" s="22">
        <v>58092.01</v>
      </c>
      <c r="P133" s="22">
        <v>82128.87</v>
      </c>
      <c r="Q133" s="22">
        <v>148234.5</v>
      </c>
      <c r="R133" s="22">
        <v>164259.79999999999</v>
      </c>
      <c r="S133" s="22">
        <v>188314.8</v>
      </c>
    </row>
    <row r="134" spans="1:19">
      <c r="A134" s="45"/>
      <c r="B134" s="21" t="s">
        <v>16</v>
      </c>
      <c r="C134" s="22">
        <v>16000</v>
      </c>
      <c r="D134" s="22">
        <v>42000</v>
      </c>
      <c r="E134" s="22">
        <v>58000</v>
      </c>
      <c r="F134" s="22">
        <v>82000</v>
      </c>
      <c r="G134" s="22">
        <v>148000</v>
      </c>
      <c r="H134" s="22">
        <v>164000</v>
      </c>
      <c r="I134" s="22">
        <v>188000</v>
      </c>
      <c r="J134" s="22"/>
      <c r="K134" s="45"/>
      <c r="L134" s="21" t="s">
        <v>16</v>
      </c>
      <c r="M134" s="22">
        <v>16000</v>
      </c>
      <c r="N134" s="22">
        <v>42000</v>
      </c>
      <c r="O134" s="22">
        <v>58000</v>
      </c>
      <c r="P134" s="22">
        <v>82000</v>
      </c>
      <c r="Q134" s="22">
        <v>148000</v>
      </c>
      <c r="R134" s="22">
        <v>164000</v>
      </c>
      <c r="S134" s="22">
        <v>188000</v>
      </c>
    </row>
    <row r="135" spans="1:19">
      <c r="A135" s="45"/>
      <c r="B135" s="21" t="s">
        <v>17</v>
      </c>
      <c r="C135" s="22">
        <v>18.11</v>
      </c>
      <c r="D135" s="22">
        <v>69.16</v>
      </c>
      <c r="E135" s="22">
        <v>92.01</v>
      </c>
      <c r="F135" s="22">
        <v>128.87</v>
      </c>
      <c r="G135" s="22">
        <v>234.47</v>
      </c>
      <c r="H135" s="22">
        <v>259.77</v>
      </c>
      <c r="I135" s="22">
        <v>314.8</v>
      </c>
      <c r="J135" s="22"/>
      <c r="K135" s="45"/>
      <c r="L135" s="21" t="s">
        <v>17</v>
      </c>
      <c r="M135" s="22">
        <v>18.11</v>
      </c>
      <c r="N135" s="22">
        <v>69.16</v>
      </c>
      <c r="O135" s="22">
        <v>92.01</v>
      </c>
      <c r="P135" s="22">
        <v>128.87</v>
      </c>
      <c r="Q135" s="22">
        <v>234.47</v>
      </c>
      <c r="R135" s="22">
        <v>259.77</v>
      </c>
      <c r="S135" s="22">
        <v>314.8</v>
      </c>
    </row>
    <row r="136" spans="1:19">
      <c r="A136" s="45"/>
      <c r="B136" s="21" t="s">
        <v>18</v>
      </c>
      <c r="C136" s="22">
        <v>439.57</v>
      </c>
      <c r="D136" s="22">
        <v>1678.67</v>
      </c>
      <c r="E136" s="22">
        <v>2233.27</v>
      </c>
      <c r="F136" s="22">
        <v>3127.84</v>
      </c>
      <c r="G136" s="22">
        <v>5690.9</v>
      </c>
      <c r="H136" s="22">
        <v>6305.01</v>
      </c>
      <c r="I136" s="22">
        <v>7640.76</v>
      </c>
      <c r="J136" s="22"/>
      <c r="K136" s="45"/>
      <c r="L136" s="21" t="s">
        <v>18</v>
      </c>
      <c r="M136" s="22">
        <v>439.57</v>
      </c>
      <c r="N136" s="22">
        <v>1678.67</v>
      </c>
      <c r="O136" s="22">
        <v>2233.27</v>
      </c>
      <c r="P136" s="22">
        <v>3127.84</v>
      </c>
      <c r="Q136" s="22">
        <v>5690.9</v>
      </c>
      <c r="R136" s="22">
        <v>6305.01</v>
      </c>
      <c r="S136" s="22">
        <v>7640.76</v>
      </c>
    </row>
    <row r="137" spans="1:19">
      <c r="A137" s="45"/>
      <c r="B137" s="21" t="s">
        <v>19</v>
      </c>
      <c r="C137" s="22">
        <v>1</v>
      </c>
      <c r="D137" s="22">
        <v>3</v>
      </c>
      <c r="E137" s="22">
        <v>4</v>
      </c>
      <c r="F137" s="22">
        <v>6</v>
      </c>
      <c r="G137" s="22">
        <v>11</v>
      </c>
      <c r="H137" s="22">
        <v>12</v>
      </c>
      <c r="I137" s="22">
        <v>14</v>
      </c>
      <c r="J137" s="22"/>
      <c r="K137" s="45"/>
      <c r="L137" s="21" t="s">
        <v>19</v>
      </c>
      <c r="M137" s="22">
        <v>1</v>
      </c>
      <c r="N137" s="22">
        <v>3</v>
      </c>
      <c r="O137" s="22">
        <v>4</v>
      </c>
      <c r="P137" s="22">
        <v>6</v>
      </c>
      <c r="Q137" s="22">
        <v>11</v>
      </c>
      <c r="R137" s="22">
        <v>12</v>
      </c>
      <c r="S137" s="22">
        <v>14</v>
      </c>
    </row>
    <row r="138" spans="1:19">
      <c r="A138" s="45"/>
      <c r="B138" s="21" t="s">
        <v>20</v>
      </c>
      <c r="C138" s="22">
        <v>1</v>
      </c>
      <c r="D138" s="22">
        <v>3</v>
      </c>
      <c r="E138" s="22">
        <v>3</v>
      </c>
      <c r="F138" s="22">
        <v>3</v>
      </c>
      <c r="G138" s="22">
        <v>5</v>
      </c>
      <c r="H138" s="22">
        <v>4</v>
      </c>
      <c r="I138" s="22">
        <v>4</v>
      </c>
      <c r="J138" s="22"/>
      <c r="K138" s="45"/>
      <c r="L138" s="21" t="s">
        <v>20</v>
      </c>
      <c r="M138" s="22">
        <v>1</v>
      </c>
      <c r="N138" s="22">
        <v>3</v>
      </c>
      <c r="O138" s="22">
        <v>3</v>
      </c>
      <c r="P138" s="22">
        <v>3</v>
      </c>
      <c r="Q138" s="22">
        <v>5</v>
      </c>
      <c r="R138" s="22">
        <v>4</v>
      </c>
      <c r="S138" s="22">
        <v>4</v>
      </c>
    </row>
    <row r="139" spans="1:19">
      <c r="A139" s="45"/>
      <c r="B139" s="21" t="s">
        <v>21</v>
      </c>
      <c r="C139" s="22">
        <v>0.8</v>
      </c>
      <c r="D139" s="22">
        <v>0.87</v>
      </c>
      <c r="E139" s="22">
        <v>1</v>
      </c>
      <c r="F139" s="22">
        <v>0.9</v>
      </c>
      <c r="G139" s="22">
        <v>0.96</v>
      </c>
      <c r="H139" s="22">
        <v>0.98</v>
      </c>
      <c r="I139" s="22">
        <v>1</v>
      </c>
      <c r="J139" s="22"/>
      <c r="K139" s="45"/>
      <c r="L139" s="21" t="s">
        <v>21</v>
      </c>
      <c r="M139" s="22">
        <v>0.8</v>
      </c>
      <c r="N139" s="22">
        <v>0.87</v>
      </c>
      <c r="O139" s="22">
        <v>1</v>
      </c>
      <c r="P139" s="22">
        <v>0.9</v>
      </c>
      <c r="Q139" s="22">
        <v>0.96</v>
      </c>
      <c r="R139" s="22">
        <v>0.98</v>
      </c>
      <c r="S139" s="22">
        <v>1</v>
      </c>
    </row>
    <row r="140" spans="1:19">
      <c r="A140" s="45"/>
      <c r="B140" s="21" t="s">
        <v>22</v>
      </c>
      <c r="C140" s="22">
        <v>0.01</v>
      </c>
      <c r="D140" s="22">
        <v>1.1399999999999999</v>
      </c>
      <c r="E140" s="22">
        <v>84.11</v>
      </c>
      <c r="F140" s="22">
        <v>358.06</v>
      </c>
      <c r="G140" s="22">
        <v>14933.54</v>
      </c>
      <c r="H140" s="22">
        <v>12372.06</v>
      </c>
      <c r="I140" s="22">
        <v>38408.379999999997</v>
      </c>
      <c r="J140" s="22"/>
      <c r="K140" s="45"/>
      <c r="L140" s="21" t="s">
        <v>22</v>
      </c>
      <c r="M140" s="22">
        <v>0.01</v>
      </c>
      <c r="N140" s="22">
        <v>1.1399999999999999</v>
      </c>
      <c r="O140" s="22">
        <v>84.11</v>
      </c>
      <c r="P140" s="22">
        <v>358.06</v>
      </c>
      <c r="Q140" s="22">
        <v>14933.54</v>
      </c>
      <c r="R140" s="22">
        <v>12372.06</v>
      </c>
      <c r="S140" s="22">
        <v>38408.379999999997</v>
      </c>
    </row>
    <row r="141" spans="1:19" ht="16" thickBot="1">
      <c r="A141" s="48"/>
      <c r="B141" s="27" t="s">
        <v>23</v>
      </c>
      <c r="C141" s="28">
        <v>0</v>
      </c>
      <c r="D141" s="28">
        <v>0.14000000000000001</v>
      </c>
      <c r="E141" s="28">
        <v>0.2</v>
      </c>
      <c r="F141" s="28">
        <v>0.2</v>
      </c>
      <c r="G141" s="28">
        <v>0.2</v>
      </c>
      <c r="H141" s="28">
        <v>0.18</v>
      </c>
      <c r="I141" s="28">
        <v>0.19</v>
      </c>
      <c r="J141" s="28"/>
      <c r="K141" s="48"/>
      <c r="L141" s="27" t="s">
        <v>23</v>
      </c>
      <c r="M141" s="28">
        <f>C141*100</f>
        <v>0</v>
      </c>
      <c r="N141" s="28">
        <f t="shared" ref="N141:S141" si="87">D141*100</f>
        <v>14.000000000000002</v>
      </c>
      <c r="O141" s="28">
        <f t="shared" si="87"/>
        <v>20</v>
      </c>
      <c r="P141" s="28">
        <f t="shared" si="87"/>
        <v>20</v>
      </c>
      <c r="Q141" s="28">
        <f t="shared" si="87"/>
        <v>20</v>
      </c>
      <c r="R141" s="28">
        <f t="shared" si="87"/>
        <v>18</v>
      </c>
      <c r="S141" s="28">
        <f t="shared" si="87"/>
        <v>19</v>
      </c>
    </row>
  </sheetData>
  <mergeCells count="38">
    <mergeCell ref="A52:A61"/>
    <mergeCell ref="A2:A11"/>
    <mergeCell ref="A12:A21"/>
    <mergeCell ref="A22:A31"/>
    <mergeCell ref="A32:A41"/>
    <mergeCell ref="A42:A51"/>
    <mergeCell ref="A122:A131"/>
    <mergeCell ref="A132:A141"/>
    <mergeCell ref="K2:K11"/>
    <mergeCell ref="K12:K21"/>
    <mergeCell ref="K22:K31"/>
    <mergeCell ref="K32:K41"/>
    <mergeCell ref="K42:K51"/>
    <mergeCell ref="K52:K61"/>
    <mergeCell ref="K62:K71"/>
    <mergeCell ref="K72:K81"/>
    <mergeCell ref="A62:A71"/>
    <mergeCell ref="A72:A81"/>
    <mergeCell ref="A82:A91"/>
    <mergeCell ref="A92:A101"/>
    <mergeCell ref="A102:A111"/>
    <mergeCell ref="A112:A121"/>
    <mergeCell ref="K92:K101"/>
    <mergeCell ref="K102:K111"/>
    <mergeCell ref="K112:K121"/>
    <mergeCell ref="K122:K131"/>
    <mergeCell ref="K132:K141"/>
    <mergeCell ref="AE2:AE11"/>
    <mergeCell ref="AE12:AE21"/>
    <mergeCell ref="AE22:AE31"/>
    <mergeCell ref="AE32:AE41"/>
    <mergeCell ref="K82:K91"/>
    <mergeCell ref="U2:U11"/>
    <mergeCell ref="U12:U21"/>
    <mergeCell ref="U22:U31"/>
    <mergeCell ref="U32:U41"/>
    <mergeCell ref="U42:U51"/>
    <mergeCell ref="AE42:AE5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C941-BDAA-8C49-BA04-42C485C7CCE2}">
  <sheetPr>
    <tabColor theme="5"/>
  </sheetPr>
  <dimension ref="A1:AC134"/>
  <sheetViews>
    <sheetView tabSelected="1" zoomScale="81" zoomScaleNormal="125" workbookViewId="0">
      <selection activeCell="K23" sqref="K23"/>
    </sheetView>
  </sheetViews>
  <sheetFormatPr baseColWidth="10" defaultRowHeight="15"/>
  <cols>
    <col min="2" max="2" width="17" customWidth="1"/>
  </cols>
  <sheetData>
    <row r="1" spans="1:9">
      <c r="A1" s="2" t="s">
        <v>7</v>
      </c>
      <c r="B1" s="8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</row>
    <row r="2" spans="1:9">
      <c r="A2" s="2" t="s">
        <v>7</v>
      </c>
      <c r="B2" s="8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</row>
    <row r="3" spans="1:9">
      <c r="A3" s="2" t="s">
        <v>7</v>
      </c>
      <c r="B3" s="8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</row>
    <row r="4" spans="1:9">
      <c r="A4" s="2" t="s">
        <v>7</v>
      </c>
      <c r="B4" s="8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</row>
    <row r="5" spans="1:9">
      <c r="A5" s="2" t="s">
        <v>7</v>
      </c>
      <c r="B5" s="8" t="s">
        <v>18</v>
      </c>
      <c r="C5" s="78">
        <v>219.79</v>
      </c>
      <c r="D5" s="78">
        <v>875.84</v>
      </c>
      <c r="E5" s="78">
        <v>1556.86</v>
      </c>
      <c r="F5" s="78">
        <v>2163.39</v>
      </c>
      <c r="G5" s="78">
        <v>4545.93</v>
      </c>
      <c r="H5" s="78">
        <v>4944.46</v>
      </c>
      <c r="I5" s="78">
        <v>5615.82</v>
      </c>
    </row>
    <row r="6" spans="1:9">
      <c r="A6" s="2" t="s">
        <v>7</v>
      </c>
      <c r="B6" s="8" t="s">
        <v>19</v>
      </c>
      <c r="C6" s="78">
        <v>1</v>
      </c>
      <c r="D6" s="78">
        <v>2</v>
      </c>
      <c r="E6" s="78">
        <v>3</v>
      </c>
      <c r="F6" s="78">
        <v>4</v>
      </c>
      <c r="G6" s="78">
        <v>9</v>
      </c>
      <c r="H6" s="78">
        <v>10</v>
      </c>
      <c r="I6" s="78">
        <v>12</v>
      </c>
    </row>
    <row r="7" spans="1:9">
      <c r="A7" s="2" t="s">
        <v>7</v>
      </c>
      <c r="B7" s="8" t="s">
        <v>20</v>
      </c>
      <c r="C7" s="78">
        <v>1</v>
      </c>
      <c r="D7" s="78">
        <v>1</v>
      </c>
      <c r="E7" s="78">
        <v>1</v>
      </c>
      <c r="F7" s="78">
        <v>1</v>
      </c>
      <c r="G7" s="78">
        <v>1</v>
      </c>
      <c r="H7" s="78">
        <v>1</v>
      </c>
      <c r="I7" s="78">
        <v>1</v>
      </c>
    </row>
    <row r="8" spans="1:9">
      <c r="A8" s="2" t="s">
        <v>7</v>
      </c>
      <c r="B8" s="8" t="s">
        <v>21</v>
      </c>
      <c r="C8" s="78">
        <v>0.4</v>
      </c>
      <c r="D8" s="78">
        <v>0.7</v>
      </c>
      <c r="E8" s="78">
        <v>0.8</v>
      </c>
      <c r="F8" s="78">
        <v>0.85</v>
      </c>
      <c r="G8" s="78">
        <v>0.89</v>
      </c>
      <c r="H8" s="78">
        <v>0.96</v>
      </c>
      <c r="I8" s="78">
        <v>0.92</v>
      </c>
    </row>
    <row r="9" spans="1:9">
      <c r="A9" s="2" t="s">
        <v>7</v>
      </c>
      <c r="B9" s="8" t="s">
        <v>22</v>
      </c>
      <c r="C9" s="78">
        <v>0</v>
      </c>
      <c r="D9" s="78">
        <v>0.03</v>
      </c>
      <c r="E9" s="78">
        <v>0.63</v>
      </c>
      <c r="F9" s="78">
        <v>4.3499999999999996</v>
      </c>
      <c r="G9" s="78">
        <v>0.92</v>
      </c>
      <c r="H9" s="78">
        <v>3.42</v>
      </c>
      <c r="I9" s="78">
        <v>95.63</v>
      </c>
    </row>
    <row r="10" spans="1:9">
      <c r="A10" s="2" t="s">
        <v>7</v>
      </c>
      <c r="B10" s="8" t="s">
        <v>23</v>
      </c>
      <c r="C10" s="78">
        <v>0</v>
      </c>
      <c r="D10" s="78">
        <v>0</v>
      </c>
      <c r="E10" s="78">
        <v>0</v>
      </c>
      <c r="F10" s="78">
        <v>0</v>
      </c>
      <c r="G10" s="78">
        <v>0.19</v>
      </c>
      <c r="H10" s="78">
        <v>0.14000000000000001</v>
      </c>
      <c r="I10" s="78">
        <v>0.17</v>
      </c>
    </row>
    <row r="11" spans="1:9">
      <c r="A11" s="2" t="s">
        <v>10</v>
      </c>
      <c r="B11" s="8" t="s">
        <v>14</v>
      </c>
      <c r="C11" s="78">
        <v>0.02</v>
      </c>
      <c r="D11" s="78">
        <v>0.09</v>
      </c>
      <c r="E11" s="78">
        <v>0.16</v>
      </c>
      <c r="F11" s="78">
        <v>0.22</v>
      </c>
      <c r="G11" s="78">
        <v>0.28999999999999998</v>
      </c>
      <c r="H11" s="78">
        <v>0.36</v>
      </c>
      <c r="I11" s="78">
        <v>0.42</v>
      </c>
    </row>
    <row r="12" spans="1:9">
      <c r="A12" s="2" t="s">
        <v>10</v>
      </c>
      <c r="B12" s="8" t="s">
        <v>15</v>
      </c>
      <c r="C12" s="78">
        <v>12022.64</v>
      </c>
      <c r="D12" s="78">
        <v>24047.53</v>
      </c>
      <c r="E12" s="78">
        <v>36064.9</v>
      </c>
      <c r="F12" s="78">
        <v>36070.51</v>
      </c>
      <c r="G12" s="78">
        <v>60101.82</v>
      </c>
      <c r="H12" s="78">
        <v>60138.25</v>
      </c>
      <c r="I12" s="78">
        <v>72140.09</v>
      </c>
    </row>
    <row r="13" spans="1:9">
      <c r="A13" s="2" t="s">
        <v>10</v>
      </c>
      <c r="B13" s="8" t="s">
        <v>16</v>
      </c>
      <c r="C13" s="78">
        <v>12000</v>
      </c>
      <c r="D13" s="78">
        <v>24000</v>
      </c>
      <c r="E13" s="78">
        <v>36000</v>
      </c>
      <c r="F13" s="78">
        <v>36000</v>
      </c>
      <c r="G13" s="78">
        <v>60000</v>
      </c>
      <c r="H13" s="78">
        <v>60000</v>
      </c>
      <c r="I13" s="78">
        <v>72000</v>
      </c>
    </row>
    <row r="14" spans="1:9">
      <c r="A14" s="2" t="s">
        <v>10</v>
      </c>
      <c r="B14" s="8" t="s">
        <v>17</v>
      </c>
      <c r="C14" s="78">
        <v>22.64</v>
      </c>
      <c r="D14" s="78">
        <v>47.53</v>
      </c>
      <c r="E14" s="78">
        <v>64.900000000000006</v>
      </c>
      <c r="F14" s="78">
        <v>70.510000000000005</v>
      </c>
      <c r="G14" s="78">
        <v>101.82</v>
      </c>
      <c r="H14" s="78">
        <v>138.25</v>
      </c>
      <c r="I14" s="78">
        <v>140.09</v>
      </c>
    </row>
    <row r="15" spans="1:9">
      <c r="A15" s="2" t="s">
        <v>10</v>
      </c>
      <c r="B15" s="8" t="s">
        <v>18</v>
      </c>
      <c r="C15" s="78">
        <v>549.47</v>
      </c>
      <c r="D15" s="78">
        <v>1153.73</v>
      </c>
      <c r="E15" s="78">
        <v>1575.3</v>
      </c>
      <c r="F15" s="78">
        <v>1711.41</v>
      </c>
      <c r="G15" s="78">
        <v>2471.41</v>
      </c>
      <c r="H15" s="78">
        <v>3355.64</v>
      </c>
      <c r="I15" s="78">
        <v>3400.31</v>
      </c>
    </row>
    <row r="16" spans="1:9">
      <c r="A16" s="2" t="s">
        <v>10</v>
      </c>
      <c r="B16" s="8" t="s">
        <v>19</v>
      </c>
      <c r="C16" s="78">
        <v>1</v>
      </c>
      <c r="D16" s="78">
        <v>2</v>
      </c>
      <c r="E16" s="78">
        <v>3</v>
      </c>
      <c r="F16" s="78">
        <v>3</v>
      </c>
      <c r="G16" s="78">
        <v>5</v>
      </c>
      <c r="H16" s="78">
        <v>5</v>
      </c>
      <c r="I16" s="78">
        <v>6</v>
      </c>
    </row>
    <row r="17" spans="1:29">
      <c r="A17" s="2" t="s">
        <v>10</v>
      </c>
      <c r="B17" s="8" t="s">
        <v>20</v>
      </c>
      <c r="C17" s="78">
        <v>1</v>
      </c>
      <c r="D17" s="78">
        <v>1</v>
      </c>
      <c r="E17" s="78">
        <v>1</v>
      </c>
      <c r="F17" s="78">
        <v>1</v>
      </c>
      <c r="G17" s="78">
        <v>1</v>
      </c>
      <c r="H17" s="78">
        <v>1</v>
      </c>
      <c r="I17" s="78">
        <v>1</v>
      </c>
    </row>
    <row r="18" spans="1:29">
      <c r="A18" s="2" t="s">
        <v>10</v>
      </c>
      <c r="B18" s="8" t="s">
        <v>21</v>
      </c>
      <c r="C18" s="78">
        <v>0.6</v>
      </c>
      <c r="D18" s="78">
        <v>1</v>
      </c>
      <c r="E18" s="78">
        <v>0.93</v>
      </c>
      <c r="F18" s="78">
        <v>1</v>
      </c>
      <c r="G18" s="78">
        <v>0.88</v>
      </c>
      <c r="H18" s="78">
        <v>1</v>
      </c>
      <c r="I18" s="78">
        <v>0.93</v>
      </c>
    </row>
    <row r="19" spans="1:29">
      <c r="A19" s="2" t="s">
        <v>10</v>
      </c>
      <c r="B19" s="8" t="s">
        <v>22</v>
      </c>
      <c r="C19" s="78">
        <v>0.03</v>
      </c>
      <c r="D19" s="78">
        <v>0.08</v>
      </c>
      <c r="E19" s="78">
        <v>0.68</v>
      </c>
      <c r="F19" s="78">
        <v>1.71</v>
      </c>
      <c r="G19" s="78">
        <v>25.53</v>
      </c>
      <c r="H19" s="78">
        <v>55.98</v>
      </c>
      <c r="I19" s="78">
        <v>1110.04</v>
      </c>
    </row>
    <row r="20" spans="1:29">
      <c r="A20" s="2" t="s">
        <v>10</v>
      </c>
      <c r="B20" s="8" t="s">
        <v>23</v>
      </c>
      <c r="C20" s="78">
        <v>0</v>
      </c>
      <c r="D20" s="78">
        <v>0</v>
      </c>
      <c r="E20" s="78">
        <v>0</v>
      </c>
      <c r="F20" s="78">
        <v>0</v>
      </c>
      <c r="G20" s="78">
        <v>0.2</v>
      </c>
      <c r="H20" s="78">
        <v>0</v>
      </c>
      <c r="I20" s="78">
        <v>0.17</v>
      </c>
    </row>
    <row r="21" spans="1:29">
      <c r="A21" s="2" t="s">
        <v>9</v>
      </c>
      <c r="B21" s="8" t="s">
        <v>14</v>
      </c>
      <c r="C21" s="78">
        <v>0.02</v>
      </c>
      <c r="D21" s="78">
        <v>0.09</v>
      </c>
      <c r="E21" s="78">
        <v>0.16</v>
      </c>
      <c r="F21" s="78">
        <v>0.22</v>
      </c>
      <c r="G21" s="78">
        <v>0.28999999999999998</v>
      </c>
      <c r="H21" s="78">
        <v>0.36</v>
      </c>
      <c r="I21" s="78">
        <v>0.42</v>
      </c>
    </row>
    <row r="22" spans="1:29">
      <c r="A22" s="2" t="s">
        <v>9</v>
      </c>
      <c r="B22" s="8" t="s">
        <v>15</v>
      </c>
      <c r="C22" s="78">
        <v>36058.86</v>
      </c>
      <c r="D22" s="78">
        <v>240493.47</v>
      </c>
      <c r="E22" s="78">
        <v>625155.09</v>
      </c>
      <c r="F22" s="78">
        <v>841490.85</v>
      </c>
      <c r="G22" s="78">
        <v>1947416.32</v>
      </c>
      <c r="H22" s="78">
        <v>2259901.98</v>
      </c>
      <c r="I22" s="78">
        <v>2368081.7599999998</v>
      </c>
    </row>
    <row r="23" spans="1:29">
      <c r="A23" s="2" t="s">
        <v>9</v>
      </c>
      <c r="B23" s="8" t="s">
        <v>16</v>
      </c>
      <c r="C23" s="78">
        <v>36000</v>
      </c>
      <c r="D23" s="78">
        <v>240000</v>
      </c>
      <c r="E23" s="78">
        <v>624000</v>
      </c>
      <c r="F23" s="78">
        <v>840000</v>
      </c>
      <c r="G23" s="78">
        <v>1944000</v>
      </c>
      <c r="H23" s="78">
        <v>2256000</v>
      </c>
      <c r="I23" s="78">
        <v>2364000</v>
      </c>
    </row>
    <row r="24" spans="1:29">
      <c r="A24" s="2" t="s">
        <v>9</v>
      </c>
      <c r="B24" s="8" t="s">
        <v>17</v>
      </c>
      <c r="C24" s="78">
        <v>58.86</v>
      </c>
      <c r="D24" s="78">
        <v>493.47</v>
      </c>
      <c r="E24" s="78">
        <v>1155.0899999999999</v>
      </c>
      <c r="F24" s="78">
        <v>1490.85</v>
      </c>
      <c r="G24" s="78">
        <v>3416.32</v>
      </c>
      <c r="H24" s="78">
        <v>3901.98</v>
      </c>
      <c r="I24" s="78">
        <v>4081.76</v>
      </c>
    </row>
    <row r="25" spans="1:29">
      <c r="A25" s="2" t="s">
        <v>9</v>
      </c>
      <c r="B25" s="8" t="s">
        <v>18</v>
      </c>
      <c r="C25" s="78">
        <v>1428.61</v>
      </c>
      <c r="D25" s="78">
        <v>11977.34</v>
      </c>
      <c r="E25" s="78">
        <v>28036.27</v>
      </c>
      <c r="F25" s="78">
        <v>36185.699999999997</v>
      </c>
      <c r="G25" s="78">
        <v>82920.28</v>
      </c>
      <c r="H25" s="78">
        <v>94708.34</v>
      </c>
      <c r="I25" s="78">
        <v>99071.93</v>
      </c>
    </row>
    <row r="26" spans="1:29">
      <c r="A26" s="2" t="s">
        <v>9</v>
      </c>
      <c r="B26" s="8" t="s">
        <v>19</v>
      </c>
      <c r="C26" s="78">
        <v>3</v>
      </c>
      <c r="D26" s="78">
        <v>20</v>
      </c>
      <c r="E26" s="78">
        <v>52</v>
      </c>
      <c r="F26" s="78">
        <v>70</v>
      </c>
      <c r="G26" s="78">
        <v>162</v>
      </c>
      <c r="H26" s="78">
        <v>188</v>
      </c>
      <c r="I26" s="78">
        <v>197</v>
      </c>
    </row>
    <row r="27" spans="1:29">
      <c r="A27" s="2" t="s">
        <v>9</v>
      </c>
      <c r="B27" s="8" t="s">
        <v>20</v>
      </c>
      <c r="C27" s="78">
        <v>1</v>
      </c>
      <c r="D27" s="78">
        <v>1</v>
      </c>
      <c r="E27" s="78">
        <v>1</v>
      </c>
      <c r="F27" s="78">
        <v>1</v>
      </c>
      <c r="G27" s="78">
        <v>1</v>
      </c>
      <c r="H27" s="78">
        <v>1</v>
      </c>
      <c r="I27" s="78">
        <v>1</v>
      </c>
    </row>
    <row r="28" spans="1:29">
      <c r="A28" s="2" t="s">
        <v>9</v>
      </c>
      <c r="B28" s="8" t="s">
        <v>21</v>
      </c>
      <c r="C28" s="78">
        <v>0.87</v>
      </c>
      <c r="D28" s="78">
        <v>0.96</v>
      </c>
      <c r="E28" s="78">
        <v>0.99</v>
      </c>
      <c r="F28" s="78">
        <v>0.97</v>
      </c>
      <c r="G28" s="78">
        <v>0.95</v>
      </c>
      <c r="H28" s="78">
        <v>0.93</v>
      </c>
      <c r="I28" s="78">
        <v>0.99</v>
      </c>
      <c r="AC28" t="s">
        <v>105</v>
      </c>
    </row>
    <row r="29" spans="1:29">
      <c r="A29" s="2" t="s">
        <v>9</v>
      </c>
      <c r="B29" s="8" t="s">
        <v>22</v>
      </c>
      <c r="C29" s="78">
        <v>0.04</v>
      </c>
      <c r="D29" s="78">
        <v>0.54</v>
      </c>
      <c r="E29" s="78">
        <v>3.34</v>
      </c>
      <c r="F29" s="78">
        <v>63.86</v>
      </c>
      <c r="G29" s="78">
        <v>1073.9100000000001</v>
      </c>
      <c r="H29" s="78">
        <v>1750.07</v>
      </c>
      <c r="I29" s="78">
        <v>5101.62</v>
      </c>
    </row>
    <row r="30" spans="1:29">
      <c r="A30" s="2" t="s">
        <v>9</v>
      </c>
      <c r="B30" s="8" t="s">
        <v>23</v>
      </c>
      <c r="C30" s="78">
        <v>0</v>
      </c>
      <c r="D30" s="78">
        <v>0.06</v>
      </c>
      <c r="E30" s="78">
        <v>0.03</v>
      </c>
      <c r="F30" s="78">
        <v>0.04</v>
      </c>
      <c r="G30" s="78">
        <v>0.05</v>
      </c>
      <c r="H30" s="78">
        <v>0.08</v>
      </c>
      <c r="I30" s="78">
        <v>0.02</v>
      </c>
    </row>
    <row r="31" spans="1:29">
      <c r="A31" s="15" t="s">
        <v>8</v>
      </c>
      <c r="B31" s="13" t="s">
        <v>14</v>
      </c>
      <c r="C31" s="79">
        <v>0.02</v>
      </c>
      <c r="D31" s="79">
        <v>0.09</v>
      </c>
      <c r="E31" s="79">
        <v>0.16</v>
      </c>
      <c r="F31" s="79">
        <v>0.22</v>
      </c>
      <c r="G31" s="79">
        <v>0.28999999999999998</v>
      </c>
      <c r="H31" s="79">
        <v>0.36</v>
      </c>
      <c r="I31" s="79">
        <v>0.42</v>
      </c>
      <c r="Y31" s="31">
        <v>2</v>
      </c>
    </row>
    <row r="32" spans="1:29">
      <c r="A32" s="15" t="s">
        <v>8</v>
      </c>
      <c r="B32" s="14" t="s">
        <v>15</v>
      </c>
      <c r="C32" s="79">
        <v>12004.53</v>
      </c>
      <c r="D32" s="79">
        <v>12026.79</v>
      </c>
      <c r="E32" s="79">
        <v>24037.11</v>
      </c>
      <c r="F32" s="79">
        <v>24056.09</v>
      </c>
      <c r="G32" s="79">
        <v>60091.69</v>
      </c>
      <c r="H32" s="79">
        <v>72137.91</v>
      </c>
      <c r="I32" s="79">
        <v>72124.600000000006</v>
      </c>
    </row>
    <row r="33" spans="1:26">
      <c r="A33" s="15" t="s">
        <v>8</v>
      </c>
      <c r="B33" s="14" t="s">
        <v>16</v>
      </c>
      <c r="C33" s="79">
        <v>12000</v>
      </c>
      <c r="D33" s="79">
        <v>12000</v>
      </c>
      <c r="E33" s="79">
        <v>24000</v>
      </c>
      <c r="F33" s="79">
        <v>24000</v>
      </c>
      <c r="G33" s="79">
        <v>60000</v>
      </c>
      <c r="H33" s="79">
        <v>72000</v>
      </c>
      <c r="I33" s="79">
        <v>72000</v>
      </c>
    </row>
    <row r="34" spans="1:26">
      <c r="A34" s="15" t="s">
        <v>8</v>
      </c>
      <c r="B34" s="14" t="s">
        <v>17</v>
      </c>
      <c r="C34" s="79">
        <v>4.53</v>
      </c>
      <c r="D34" s="79">
        <v>26.79</v>
      </c>
      <c r="E34" s="79">
        <v>37.11</v>
      </c>
      <c r="F34" s="79">
        <v>56.09</v>
      </c>
      <c r="G34" s="79">
        <v>91.69</v>
      </c>
      <c r="H34" s="79">
        <v>137.91</v>
      </c>
      <c r="I34" s="79">
        <v>124.6</v>
      </c>
    </row>
    <row r="35" spans="1:26">
      <c r="A35" s="15" t="s">
        <v>8</v>
      </c>
      <c r="B35" s="14" t="s">
        <v>18</v>
      </c>
      <c r="C35" s="79">
        <v>109.89</v>
      </c>
      <c r="D35" s="79">
        <v>650.27</v>
      </c>
      <c r="E35" s="79">
        <v>900.77</v>
      </c>
      <c r="F35" s="79">
        <v>1361.5</v>
      </c>
      <c r="G35" s="79">
        <v>2225.39</v>
      </c>
      <c r="H35" s="79">
        <v>3347.26</v>
      </c>
      <c r="I35" s="79">
        <v>3362.31</v>
      </c>
    </row>
    <row r="36" spans="1:26">
      <c r="A36" s="15" t="s">
        <v>8</v>
      </c>
      <c r="B36" s="14" t="s">
        <v>19</v>
      </c>
      <c r="C36" s="79">
        <v>1</v>
      </c>
      <c r="D36" s="79">
        <v>1</v>
      </c>
      <c r="E36" s="79">
        <v>2</v>
      </c>
      <c r="F36" s="79">
        <v>2</v>
      </c>
      <c r="G36" s="79">
        <v>5</v>
      </c>
      <c r="H36" s="79">
        <v>6</v>
      </c>
      <c r="I36" s="79">
        <v>6</v>
      </c>
    </row>
    <row r="37" spans="1:26">
      <c r="A37" s="15" t="s">
        <v>8</v>
      </c>
      <c r="B37" s="14" t="s">
        <v>20</v>
      </c>
      <c r="C37" s="79">
        <v>1</v>
      </c>
      <c r="D37" s="79">
        <v>1</v>
      </c>
      <c r="E37" s="79">
        <v>1</v>
      </c>
      <c r="F37" s="79">
        <v>1</v>
      </c>
      <c r="G37" s="79">
        <v>1</v>
      </c>
      <c r="H37" s="79">
        <v>1</v>
      </c>
      <c r="I37" s="79">
        <v>1</v>
      </c>
    </row>
    <row r="38" spans="1:26">
      <c r="A38" s="15" t="s">
        <v>8</v>
      </c>
      <c r="B38" s="14" t="s">
        <v>21</v>
      </c>
      <c r="C38" s="79">
        <v>0.2</v>
      </c>
      <c r="D38" s="79">
        <v>1</v>
      </c>
      <c r="E38" s="79">
        <v>0.7</v>
      </c>
      <c r="F38" s="79">
        <v>1</v>
      </c>
      <c r="G38" s="79">
        <v>0.84</v>
      </c>
      <c r="H38" s="79">
        <v>0.93</v>
      </c>
      <c r="I38" s="79">
        <v>0.97</v>
      </c>
    </row>
    <row r="39" spans="1:26">
      <c r="A39" s="15" t="s">
        <v>8</v>
      </c>
      <c r="B39" s="14" t="s">
        <v>22</v>
      </c>
      <c r="C39" s="79">
        <v>0.03</v>
      </c>
      <c r="D39" s="79">
        <v>0.09</v>
      </c>
      <c r="E39" s="79">
        <v>6.07</v>
      </c>
      <c r="F39" s="79">
        <v>11.43</v>
      </c>
      <c r="G39" s="79">
        <v>34.67</v>
      </c>
      <c r="H39" s="79">
        <v>18.18</v>
      </c>
      <c r="I39" s="79">
        <v>224.58</v>
      </c>
    </row>
    <row r="40" spans="1:26">
      <c r="A40" s="52" t="s">
        <v>8</v>
      </c>
      <c r="B40" s="14" t="s">
        <v>23</v>
      </c>
      <c r="C40" s="9">
        <v>0</v>
      </c>
      <c r="D40" s="9">
        <v>0</v>
      </c>
      <c r="E40" s="9">
        <v>0</v>
      </c>
      <c r="F40" s="9">
        <v>0</v>
      </c>
      <c r="G40" s="9">
        <v>0.2</v>
      </c>
      <c r="H40" s="9">
        <v>0.17</v>
      </c>
      <c r="I40" s="9">
        <v>0.17</v>
      </c>
    </row>
    <row r="41" spans="1:26">
      <c r="A41" s="11"/>
      <c r="B41" s="11"/>
    </row>
    <row r="42" spans="1:26">
      <c r="A42" s="57" t="s">
        <v>110</v>
      </c>
      <c r="B42" s="64"/>
    </row>
    <row r="43" spans="1:26">
      <c r="A43" s="80" t="s">
        <v>63</v>
      </c>
      <c r="B43" s="81"/>
      <c r="C43">
        <v>19018.926469999999</v>
      </c>
      <c r="D43">
        <v>147420.30619999999</v>
      </c>
      <c r="E43">
        <v>393394.44057499996</v>
      </c>
      <c r="F43">
        <v>525748.00973050005</v>
      </c>
      <c r="G43">
        <v>1197269.7316055</v>
      </c>
      <c r="H43">
        <v>1352756.4977054999</v>
      </c>
      <c r="I43">
        <v>1510738.7688554998</v>
      </c>
    </row>
    <row r="44" spans="1:26">
      <c r="A44" s="80" t="s">
        <v>59</v>
      </c>
      <c r="B44" s="81"/>
      <c r="C44">
        <v>7024.2588320481582</v>
      </c>
      <c r="D44">
        <v>20082.923934979764</v>
      </c>
      <c r="E44">
        <v>27694.885154853342</v>
      </c>
      <c r="F44">
        <v>30454.840695715364</v>
      </c>
      <c r="G44">
        <v>44914.116715360695</v>
      </c>
      <c r="H44">
        <v>50915.493693150893</v>
      </c>
      <c r="I44">
        <v>56750.182954503325</v>
      </c>
    </row>
    <row r="45" spans="1:26" ht="16">
      <c r="A45" s="80" t="s">
        <v>60</v>
      </c>
      <c r="B45" s="81"/>
      <c r="C45" s="90">
        <v>14569.2117</v>
      </c>
      <c r="D45" s="90">
        <v>51766.748399999997</v>
      </c>
      <c r="E45" s="90">
        <v>98701.202600000004</v>
      </c>
      <c r="F45" s="90">
        <v>139732.48699999999</v>
      </c>
      <c r="G45" s="90">
        <v>301715.10399999999</v>
      </c>
      <c r="H45" s="90">
        <v>349434.25699999998</v>
      </c>
      <c r="I45" s="90">
        <v>402273.03899999999</v>
      </c>
      <c r="Z45">
        <v>2</v>
      </c>
    </row>
    <row r="46" spans="1:26">
      <c r="A46" s="82" t="s">
        <v>64</v>
      </c>
      <c r="B46" s="83"/>
      <c r="C46" s="78">
        <v>75000</v>
      </c>
      <c r="D46" s="78">
        <v>300000</v>
      </c>
      <c r="E46" s="78">
        <v>600000</v>
      </c>
      <c r="F46" s="78">
        <v>862500</v>
      </c>
      <c r="G46" s="78">
        <v>1687500</v>
      </c>
      <c r="H46" s="78">
        <v>1987500</v>
      </c>
      <c r="I46" s="78">
        <v>2325000</v>
      </c>
    </row>
    <row r="48" spans="1:26">
      <c r="A48" s="76" t="s">
        <v>111</v>
      </c>
      <c r="B48" s="61"/>
      <c r="C48" s="9">
        <v>0.02</v>
      </c>
      <c r="D48" s="9">
        <v>0.09</v>
      </c>
      <c r="E48" s="9">
        <v>0.16</v>
      </c>
      <c r="F48" s="9">
        <v>0.22</v>
      </c>
      <c r="G48" s="9">
        <v>0.28999999999999998</v>
      </c>
      <c r="H48" s="9">
        <v>0.36</v>
      </c>
      <c r="I48" s="9">
        <v>0.42</v>
      </c>
      <c r="J48" s="9"/>
    </row>
    <row r="49" spans="1:10">
      <c r="A49" s="74" t="s">
        <v>52</v>
      </c>
      <c r="B49" s="75"/>
      <c r="C49">
        <v>12172.11</v>
      </c>
      <c r="D49">
        <v>94349</v>
      </c>
      <c r="E49">
        <v>251772.44</v>
      </c>
      <c r="F49">
        <v>336478.73</v>
      </c>
      <c r="G49">
        <v>766252.63</v>
      </c>
      <c r="H49">
        <v>865764.16</v>
      </c>
      <c r="I49">
        <v>966872.81</v>
      </c>
    </row>
    <row r="50" spans="1:10">
      <c r="A50" s="74" t="s">
        <v>53</v>
      </c>
      <c r="B50" s="75"/>
      <c r="C50">
        <v>63.918888173076922</v>
      </c>
      <c r="D50">
        <v>175.21803352500001</v>
      </c>
      <c r="E50">
        <v>254.72305902115389</v>
      </c>
      <c r="F50">
        <v>282.14659979480768</v>
      </c>
      <c r="G50">
        <v>429.46308755826919</v>
      </c>
      <c r="H50">
        <v>492.46706549480768</v>
      </c>
      <c r="I50">
        <v>551.1528958505769</v>
      </c>
    </row>
    <row r="51" spans="1:10">
      <c r="A51" s="74" t="s">
        <v>54</v>
      </c>
      <c r="B51" s="75"/>
      <c r="C51">
        <v>265.15190749999999</v>
      </c>
      <c r="D51">
        <v>859.37662380000006</v>
      </c>
      <c r="E51">
        <v>1836.8098543000001</v>
      </c>
      <c r="F51">
        <v>2655.301032675</v>
      </c>
      <c r="G51">
        <v>5936.8000236749986</v>
      </c>
      <c r="H51">
        <v>6957.9939195249999</v>
      </c>
      <c r="I51">
        <v>8022.036808025</v>
      </c>
    </row>
    <row r="52" spans="1:10">
      <c r="A52" s="74" t="s">
        <v>55</v>
      </c>
      <c r="B52" s="75"/>
      <c r="C52">
        <v>9155.57</v>
      </c>
      <c r="D52">
        <v>29495.87</v>
      </c>
      <c r="E52">
        <v>62809.47</v>
      </c>
      <c r="F52">
        <v>90858.15</v>
      </c>
      <c r="G52">
        <v>196382.23</v>
      </c>
      <c r="H52">
        <v>232262.53</v>
      </c>
      <c r="I52">
        <v>269440.99</v>
      </c>
    </row>
    <row r="54" spans="1:10">
      <c r="A54" s="69" t="s">
        <v>112</v>
      </c>
      <c r="B54" s="64"/>
      <c r="C54" s="9">
        <v>0.02</v>
      </c>
      <c r="D54" s="9">
        <v>0.09</v>
      </c>
      <c r="E54" s="9">
        <v>0.16</v>
      </c>
      <c r="F54" s="9">
        <v>0.22</v>
      </c>
      <c r="G54" s="9">
        <v>0.28999999999999998</v>
      </c>
      <c r="H54" s="9">
        <v>0.36</v>
      </c>
      <c r="I54" s="9">
        <v>0.42</v>
      </c>
      <c r="J54" s="9"/>
    </row>
    <row r="55" spans="1:10">
      <c r="A55" s="84" t="s">
        <v>56</v>
      </c>
      <c r="B55" s="84"/>
    </row>
    <row r="56" spans="1:10">
      <c r="A56" s="69">
        <f>15/3600</f>
        <v>4.1666666666666666E-3</v>
      </c>
      <c r="B56" s="64" t="s">
        <v>9</v>
      </c>
      <c r="C56">
        <f>C49*$A56</f>
        <v>50.717125000000003</v>
      </c>
      <c r="D56">
        <f>D49*$A56</f>
        <v>393.12083333333334</v>
      </c>
      <c r="E56">
        <f>E49*$A56</f>
        <v>1049.0518333333334</v>
      </c>
      <c r="F56">
        <f>F49*$A56</f>
        <v>1401.9947083333332</v>
      </c>
      <c r="G56">
        <f>G49*$A56</f>
        <v>3192.7192916666668</v>
      </c>
      <c r="H56">
        <f>H49*$A56</f>
        <v>3607.3506666666667</v>
      </c>
      <c r="I56">
        <f>I49*$A56</f>
        <v>4028.6367083333334</v>
      </c>
    </row>
    <row r="57" spans="1:10">
      <c r="A57" s="69">
        <v>0.25</v>
      </c>
      <c r="B57" s="64" t="s">
        <v>10</v>
      </c>
      <c r="C57">
        <f>C50*$A57</f>
        <v>15.979722043269231</v>
      </c>
      <c r="D57">
        <f>D50*$A57</f>
        <v>43.804508381250002</v>
      </c>
      <c r="E57">
        <f>E50*$A57</f>
        <v>63.680764755288472</v>
      </c>
      <c r="F57">
        <f>F50*$A57</f>
        <v>70.536649948701921</v>
      </c>
      <c r="G57">
        <f>G50*$A57</f>
        <v>107.3657718895673</v>
      </c>
      <c r="H57">
        <f>H50*$A57</f>
        <v>123.11676637370192</v>
      </c>
      <c r="I57">
        <f>I50*$A57</f>
        <v>137.78822396264422</v>
      </c>
    </row>
    <row r="58" spans="1:10">
      <c r="A58" s="69">
        <f>1/60</f>
        <v>1.6666666666666666E-2</v>
      </c>
      <c r="B58" s="64" t="s">
        <v>8</v>
      </c>
      <c r="C58">
        <f>C51*$A58</f>
        <v>4.4191984583333328</v>
      </c>
      <c r="D58">
        <f>D51*$A58</f>
        <v>14.32294373</v>
      </c>
      <c r="E58">
        <f>E51*$A58</f>
        <v>30.613497571666667</v>
      </c>
      <c r="F58">
        <f>F51*$A58</f>
        <v>44.255017211249999</v>
      </c>
      <c r="G58">
        <f>G51*$A58</f>
        <v>98.946667061249968</v>
      </c>
      <c r="H58">
        <f>H51*$A58</f>
        <v>115.96656532541667</v>
      </c>
      <c r="I58">
        <f>I51*$A58</f>
        <v>133.70061346708334</v>
      </c>
    </row>
    <row r="59" spans="1:10">
      <c r="A59" s="69">
        <f>(1/60)/200</f>
        <v>8.3333333333333331E-5</v>
      </c>
      <c r="B59" s="64" t="s">
        <v>7</v>
      </c>
      <c r="C59">
        <f>C52*$A59</f>
        <v>0.76296416666666667</v>
      </c>
      <c r="D59">
        <f>D52*$A59</f>
        <v>2.4579891666666667</v>
      </c>
      <c r="E59">
        <f>E52*$A59</f>
        <v>5.2341224999999998</v>
      </c>
      <c r="F59">
        <f>F52*$A59</f>
        <v>7.571512499999999</v>
      </c>
      <c r="G59">
        <f>G52*$A59</f>
        <v>16.365185833333335</v>
      </c>
      <c r="H59">
        <f>H52*$A59</f>
        <v>19.355210833333334</v>
      </c>
      <c r="I59">
        <f>I52*$A59</f>
        <v>22.453415833333331</v>
      </c>
    </row>
    <row r="60" spans="1:10">
      <c r="A60" s="84"/>
      <c r="B60" s="84"/>
    </row>
    <row r="61" spans="1:10">
      <c r="A61" s="69" t="s">
        <v>70</v>
      </c>
      <c r="B61" s="64"/>
      <c r="C61" s="9">
        <v>0.02</v>
      </c>
      <c r="D61" s="9">
        <v>0.09</v>
      </c>
      <c r="E61" s="9">
        <v>0.16</v>
      </c>
      <c r="F61" s="9">
        <v>0.22</v>
      </c>
      <c r="G61" s="9">
        <v>0.28999999999999998</v>
      </c>
      <c r="H61" s="9">
        <v>0.36</v>
      </c>
      <c r="I61" s="9">
        <v>0.42</v>
      </c>
      <c r="J61" s="9"/>
    </row>
    <row r="62" spans="1:10">
      <c r="A62" s="82" t="s">
        <v>9</v>
      </c>
      <c r="B62" s="83"/>
      <c r="C62">
        <f>C56/8</f>
        <v>6.3396406250000004</v>
      </c>
      <c r="D62">
        <f>D56/8</f>
        <v>49.140104166666667</v>
      </c>
      <c r="E62">
        <f>E56/8</f>
        <v>131.13147916666668</v>
      </c>
      <c r="F62">
        <f>F56/8</f>
        <v>175.24933854166665</v>
      </c>
      <c r="G62">
        <f>G56/8</f>
        <v>399.08991145833335</v>
      </c>
      <c r="H62">
        <f>H56/8</f>
        <v>450.91883333333334</v>
      </c>
      <c r="I62">
        <f>I56/8</f>
        <v>503.57958854166668</v>
      </c>
    </row>
    <row r="63" spans="1:10">
      <c r="A63" s="82" t="s">
        <v>10</v>
      </c>
      <c r="B63" s="83"/>
      <c r="C63">
        <f>C57/8</f>
        <v>1.9974652554086538</v>
      </c>
      <c r="D63">
        <f>D57/8</f>
        <v>5.4755635476562503</v>
      </c>
      <c r="E63">
        <f>E57/8</f>
        <v>7.960095594411059</v>
      </c>
      <c r="F63">
        <f>F57/8</f>
        <v>8.8170812435877401</v>
      </c>
      <c r="G63">
        <f>G57/8</f>
        <v>13.420721486195912</v>
      </c>
      <c r="H63">
        <f>H57/8</f>
        <v>15.38959579671274</v>
      </c>
      <c r="I63">
        <f>I57/8</f>
        <v>17.223527995330528</v>
      </c>
    </row>
    <row r="64" spans="1:10">
      <c r="A64" s="82" t="s">
        <v>8</v>
      </c>
      <c r="B64" s="83"/>
      <c r="C64">
        <f>C58/8</f>
        <v>0.5523998072916666</v>
      </c>
      <c r="D64">
        <f>D58/8</f>
        <v>1.7903679662500001</v>
      </c>
      <c r="E64">
        <f>E58/8</f>
        <v>3.8266871964583333</v>
      </c>
      <c r="F64">
        <f>F58/8</f>
        <v>5.5318771514062499</v>
      </c>
      <c r="G64">
        <f>G58/8</f>
        <v>12.368333382656246</v>
      </c>
      <c r="H64">
        <f>H58/8</f>
        <v>14.495820665677083</v>
      </c>
      <c r="I64">
        <f>I58/8</f>
        <v>16.712576683385418</v>
      </c>
    </row>
    <row r="65" spans="1:11">
      <c r="A65" s="82" t="s">
        <v>7</v>
      </c>
      <c r="B65" s="83"/>
      <c r="C65">
        <f>C59/8</f>
        <v>9.5370520833333333E-2</v>
      </c>
      <c r="D65">
        <f>D59/8</f>
        <v>0.30724864583333333</v>
      </c>
      <c r="E65">
        <f>E59/8</f>
        <v>0.65426531249999997</v>
      </c>
      <c r="F65">
        <f>F59/8</f>
        <v>0.94643906249999987</v>
      </c>
      <c r="G65">
        <f>G59/8</f>
        <v>2.0456482291666669</v>
      </c>
      <c r="H65">
        <f>H59/8</f>
        <v>2.4194013541666668</v>
      </c>
      <c r="I65">
        <f>I59/8</f>
        <v>2.8066769791666664</v>
      </c>
    </row>
    <row r="67" spans="1:11">
      <c r="A67" s="69" t="s">
        <v>69</v>
      </c>
      <c r="B67" s="61"/>
      <c r="C67" s="9">
        <v>0.02</v>
      </c>
      <c r="D67" s="9">
        <v>0.09</v>
      </c>
      <c r="E67" s="9">
        <v>0.16</v>
      </c>
      <c r="F67" s="9">
        <v>0.22</v>
      </c>
      <c r="G67" s="9">
        <v>0.28999999999999998</v>
      </c>
      <c r="H67" s="9">
        <v>0.36</v>
      </c>
      <c r="I67" s="9">
        <v>0.42</v>
      </c>
      <c r="J67" s="9"/>
    </row>
    <row r="68" spans="1:11">
      <c r="A68" s="67">
        <v>1000</v>
      </c>
      <c r="B68" s="87" t="s">
        <v>9</v>
      </c>
      <c r="C68">
        <f>C49/$A68</f>
        <v>12.17211</v>
      </c>
      <c r="D68">
        <f>D49/$A68</f>
        <v>94.349000000000004</v>
      </c>
      <c r="E68">
        <f>E49/$A68</f>
        <v>251.77243999999999</v>
      </c>
      <c r="F68">
        <f>F49/$A68</f>
        <v>336.47872999999998</v>
      </c>
      <c r="G68">
        <f>G49/$A68</f>
        <v>766.25262999999995</v>
      </c>
      <c r="H68">
        <f>H49/$A68</f>
        <v>865.76416000000006</v>
      </c>
      <c r="I68">
        <f>I49/$A68</f>
        <v>966.87281000000007</v>
      </c>
    </row>
    <row r="69" spans="1:11">
      <c r="A69" s="85">
        <v>1000</v>
      </c>
      <c r="B69" s="88" t="s">
        <v>10</v>
      </c>
      <c r="C69">
        <f>C50/$A69</f>
        <v>6.3918888173076921E-2</v>
      </c>
      <c r="D69">
        <f>D50/$A69</f>
        <v>0.17521803352500001</v>
      </c>
      <c r="E69">
        <f>E50/$A69</f>
        <v>0.25472305902115389</v>
      </c>
      <c r="F69">
        <f>F50/$A69</f>
        <v>0.28214659979480766</v>
      </c>
      <c r="G69">
        <f>G50/$A69</f>
        <v>0.42946308755826917</v>
      </c>
      <c r="H69">
        <f>H50/$A69</f>
        <v>0.49246706549480768</v>
      </c>
      <c r="I69">
        <f>I50/$A69</f>
        <v>0.55115289585057692</v>
      </c>
    </row>
    <row r="70" spans="1:11">
      <c r="A70" s="85">
        <v>4000</v>
      </c>
      <c r="B70" s="88" t="s">
        <v>8</v>
      </c>
      <c r="C70">
        <f>C51/$A70</f>
        <v>6.6287976875000001E-2</v>
      </c>
      <c r="D70">
        <f>D51/$A70</f>
        <v>0.21484415595</v>
      </c>
      <c r="E70">
        <f>E51/$A70</f>
        <v>0.459202463575</v>
      </c>
      <c r="F70">
        <f>F51/$A70</f>
        <v>0.66382525816875004</v>
      </c>
      <c r="G70">
        <f>G51/$A70</f>
        <v>1.4842000059187497</v>
      </c>
      <c r="H70">
        <f>H51/$A70</f>
        <v>1.7394984798812501</v>
      </c>
      <c r="I70">
        <f>I51/$A70</f>
        <v>2.0055092020062499</v>
      </c>
    </row>
    <row r="71" spans="1:11">
      <c r="A71" s="86">
        <v>5406</v>
      </c>
      <c r="B71" s="89" t="s">
        <v>7</v>
      </c>
      <c r="C71">
        <f>C52/$A71</f>
        <v>1.6935941546429891</v>
      </c>
      <c r="D71">
        <f>D52/$A71</f>
        <v>5.4561357750647428</v>
      </c>
      <c r="E71">
        <f>E52/$A71</f>
        <v>11.618473917869034</v>
      </c>
      <c r="F71">
        <f>F52/$A71</f>
        <v>16.806908990011099</v>
      </c>
      <c r="G71">
        <f>G52/$A71</f>
        <v>36.32671661117277</v>
      </c>
      <c r="H71">
        <f>H52/$A71</f>
        <v>42.963842027376991</v>
      </c>
      <c r="I71">
        <f>I52/$A71</f>
        <v>49.841100628930818</v>
      </c>
    </row>
    <row r="73" spans="1:11">
      <c r="K73">
        <f>K49*$A56</f>
        <v>0</v>
      </c>
    </row>
    <row r="74" spans="1:11">
      <c r="K74">
        <f>K50*$A57</f>
        <v>0</v>
      </c>
    </row>
    <row r="75" spans="1:11">
      <c r="K75">
        <f>K51*$A58</f>
        <v>0</v>
      </c>
    </row>
    <row r="76" spans="1:11">
      <c r="K76">
        <f>K52*$A59</f>
        <v>0</v>
      </c>
    </row>
    <row r="89" spans="2:2">
      <c r="B89" s="39"/>
    </row>
    <row r="128" spans="2:2" ht="16">
      <c r="B128" s="17"/>
    </row>
    <row r="129" spans="2:2" ht="16">
      <c r="B129" s="17"/>
    </row>
    <row r="130" spans="2:2" ht="16">
      <c r="B130" s="17"/>
    </row>
    <row r="131" spans="2:2" ht="16">
      <c r="B131" s="17"/>
    </row>
    <row r="132" spans="2:2" ht="16">
      <c r="B132" s="17"/>
    </row>
    <row r="133" spans="2:2" ht="16">
      <c r="B133" s="17"/>
    </row>
    <row r="134" spans="2:2" ht="16">
      <c r="B134" s="17"/>
    </row>
  </sheetData>
  <mergeCells count="12">
    <mergeCell ref="A62:B62"/>
    <mergeCell ref="A63:B63"/>
    <mergeCell ref="A64:B64"/>
    <mergeCell ref="A65:B65"/>
    <mergeCell ref="A51:B51"/>
    <mergeCell ref="A52:B52"/>
    <mergeCell ref="A43:B43"/>
    <mergeCell ref="A44:B44"/>
    <mergeCell ref="A45:B45"/>
    <mergeCell ref="A46:B46"/>
    <mergeCell ref="A49:B49"/>
    <mergeCell ref="A50:B50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DFD4-45B6-BB48-818A-4D5306469261}">
  <sheetPr>
    <tabColor theme="7"/>
  </sheetPr>
  <dimension ref="A1:J41"/>
  <sheetViews>
    <sheetView zoomScale="75" workbookViewId="0">
      <selection activeCell="C38" sqref="C38:I38"/>
    </sheetView>
  </sheetViews>
  <sheetFormatPr baseColWidth="10" defaultRowHeight="15"/>
  <sheetData>
    <row r="1" spans="1:9">
      <c r="A1" s="2" t="s">
        <v>7</v>
      </c>
      <c r="B1" s="1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</row>
    <row r="2" spans="1:9">
      <c r="A2" s="2" t="s">
        <v>7</v>
      </c>
      <c r="B2" s="1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</row>
    <row r="3" spans="1:9">
      <c r="A3" s="2" t="s">
        <v>7</v>
      </c>
      <c r="B3" s="1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</row>
    <row r="4" spans="1:9">
      <c r="A4" s="2" t="s">
        <v>7</v>
      </c>
      <c r="B4" s="1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</row>
    <row r="5" spans="1:9">
      <c r="A5" s="2" t="s">
        <v>7</v>
      </c>
      <c r="B5" s="1" t="s">
        <v>18</v>
      </c>
      <c r="C5">
        <v>219.79</v>
      </c>
      <c r="D5">
        <v>875.84</v>
      </c>
      <c r="E5">
        <v>1556.86</v>
      </c>
      <c r="F5">
        <v>2163.39</v>
      </c>
      <c r="G5">
        <v>4545.93</v>
      </c>
      <c r="H5">
        <v>4944.46</v>
      </c>
      <c r="I5">
        <v>5615.82</v>
      </c>
    </row>
    <row r="6" spans="1:9">
      <c r="A6" s="2" t="s">
        <v>7</v>
      </c>
      <c r="B6" s="1" t="s">
        <v>19</v>
      </c>
      <c r="C6">
        <v>1</v>
      </c>
      <c r="D6">
        <v>2</v>
      </c>
      <c r="E6">
        <v>3</v>
      </c>
      <c r="F6">
        <v>4</v>
      </c>
      <c r="G6">
        <v>9</v>
      </c>
      <c r="H6">
        <v>10</v>
      </c>
      <c r="I6">
        <v>12</v>
      </c>
    </row>
    <row r="7" spans="1:9">
      <c r="A7" s="2" t="s">
        <v>7</v>
      </c>
      <c r="B7" s="1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>
      <c r="A8" s="2" t="s">
        <v>7</v>
      </c>
      <c r="B8" s="1" t="s">
        <v>21</v>
      </c>
      <c r="C8">
        <v>0.4</v>
      </c>
      <c r="D8">
        <v>0.7</v>
      </c>
      <c r="E8">
        <v>0.8</v>
      </c>
      <c r="F8">
        <v>0.85</v>
      </c>
      <c r="G8">
        <v>0.89</v>
      </c>
      <c r="H8">
        <v>0.96</v>
      </c>
      <c r="I8">
        <v>0.92</v>
      </c>
    </row>
    <row r="9" spans="1:9">
      <c r="A9" s="2" t="s">
        <v>7</v>
      </c>
      <c r="B9" s="1" t="s">
        <v>22</v>
      </c>
      <c r="C9">
        <v>0</v>
      </c>
      <c r="D9">
        <v>0.03</v>
      </c>
      <c r="E9">
        <v>0.63</v>
      </c>
      <c r="F9">
        <v>4.3499999999999996</v>
      </c>
      <c r="G9">
        <v>0.92</v>
      </c>
      <c r="H9">
        <v>3.42</v>
      </c>
      <c r="I9">
        <v>95.63</v>
      </c>
    </row>
    <row r="10" spans="1:9">
      <c r="A10" s="2" t="s">
        <v>7</v>
      </c>
      <c r="B10" s="1" t="s">
        <v>23</v>
      </c>
      <c r="C10">
        <v>0</v>
      </c>
      <c r="D10">
        <v>0</v>
      </c>
      <c r="E10">
        <v>0</v>
      </c>
      <c r="F10">
        <v>0</v>
      </c>
      <c r="G10">
        <v>0.19</v>
      </c>
      <c r="H10">
        <v>0.14000000000000001</v>
      </c>
      <c r="I10">
        <v>0.17</v>
      </c>
    </row>
    <row r="11" spans="1:9">
      <c r="A11" s="2" t="s">
        <v>10</v>
      </c>
      <c r="B11" s="1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</row>
    <row r="12" spans="1:9">
      <c r="A12" s="2" t="s">
        <v>10</v>
      </c>
      <c r="B12" s="1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</row>
    <row r="13" spans="1:9">
      <c r="A13" s="2" t="s">
        <v>10</v>
      </c>
      <c r="B13" s="1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</row>
    <row r="14" spans="1:9">
      <c r="A14" s="2" t="s">
        <v>10</v>
      </c>
      <c r="B14" s="1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</row>
    <row r="15" spans="1:9">
      <c r="A15" s="2" t="s">
        <v>10</v>
      </c>
      <c r="B15" s="1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</row>
    <row r="16" spans="1:9">
      <c r="A16" s="2" t="s">
        <v>10</v>
      </c>
      <c r="B16" s="1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</row>
    <row r="17" spans="1:10">
      <c r="A17" s="2" t="s">
        <v>10</v>
      </c>
      <c r="B17" s="1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10">
      <c r="A18" s="2" t="s">
        <v>10</v>
      </c>
      <c r="B18" s="1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</row>
    <row r="19" spans="1:10">
      <c r="A19" s="2" t="s">
        <v>10</v>
      </c>
      <c r="B19" s="1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</row>
    <row r="20" spans="1:10">
      <c r="A20" s="2" t="s">
        <v>10</v>
      </c>
      <c r="B20" s="1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</row>
    <row r="21" spans="1:10">
      <c r="A21" s="2" t="s">
        <v>4</v>
      </c>
      <c r="B21" s="1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</row>
    <row r="22" spans="1:10">
      <c r="A22" s="2" t="s">
        <v>4</v>
      </c>
      <c r="B22" s="1" t="s">
        <v>15</v>
      </c>
      <c r="C22">
        <v>14022.64</v>
      </c>
      <c r="D22">
        <v>28047.53</v>
      </c>
      <c r="E22">
        <v>42074.04</v>
      </c>
      <c r="F22">
        <v>64113.33</v>
      </c>
      <c r="G22">
        <v>118188.54</v>
      </c>
      <c r="H22">
        <v>142227.12</v>
      </c>
      <c r="I22">
        <v>166273.62</v>
      </c>
    </row>
    <row r="23" spans="1:10">
      <c r="A23" s="2" t="s">
        <v>4</v>
      </c>
      <c r="B23" s="1" t="s">
        <v>16</v>
      </c>
      <c r="C23">
        <v>14000</v>
      </c>
      <c r="D23">
        <v>28000</v>
      </c>
      <c r="E23">
        <v>42000</v>
      </c>
      <c r="F23">
        <v>64000</v>
      </c>
      <c r="G23">
        <v>118000</v>
      </c>
      <c r="H23">
        <v>142000</v>
      </c>
      <c r="I23">
        <v>166000</v>
      </c>
    </row>
    <row r="24" spans="1:10">
      <c r="A24" s="2" t="s">
        <v>4</v>
      </c>
      <c r="B24" s="1" t="s">
        <v>17</v>
      </c>
      <c r="C24">
        <v>22.64</v>
      </c>
      <c r="D24">
        <v>47.53</v>
      </c>
      <c r="E24">
        <v>74.040000000000006</v>
      </c>
      <c r="F24">
        <v>113.33</v>
      </c>
      <c r="G24">
        <v>188.54</v>
      </c>
      <c r="H24">
        <v>227.12</v>
      </c>
      <c r="I24">
        <v>273.62</v>
      </c>
    </row>
    <row r="25" spans="1:10">
      <c r="A25" s="2" t="s">
        <v>4</v>
      </c>
      <c r="B25" s="1" t="s">
        <v>18</v>
      </c>
      <c r="C25">
        <v>549.47</v>
      </c>
      <c r="D25">
        <v>1153.73</v>
      </c>
      <c r="E25">
        <v>1797.02</v>
      </c>
      <c r="F25">
        <v>2750.81</v>
      </c>
      <c r="G25">
        <v>4576.13</v>
      </c>
      <c r="H25">
        <v>5512.61</v>
      </c>
      <c r="I25">
        <v>6641.3</v>
      </c>
    </row>
    <row r="26" spans="1:10">
      <c r="A26" s="2" t="s">
        <v>4</v>
      </c>
      <c r="B26" s="1" t="s">
        <v>19</v>
      </c>
      <c r="C26">
        <v>1</v>
      </c>
      <c r="D26">
        <v>2</v>
      </c>
      <c r="E26">
        <v>3</v>
      </c>
      <c r="F26">
        <v>5</v>
      </c>
      <c r="G26">
        <v>9</v>
      </c>
      <c r="H26">
        <v>11</v>
      </c>
      <c r="I26">
        <v>13</v>
      </c>
    </row>
    <row r="27" spans="1:10">
      <c r="A27" s="2" t="s">
        <v>4</v>
      </c>
      <c r="B27" s="1" t="s">
        <v>20</v>
      </c>
      <c r="C27">
        <v>1</v>
      </c>
      <c r="D27">
        <v>1</v>
      </c>
      <c r="E27">
        <v>1</v>
      </c>
      <c r="F27">
        <v>3</v>
      </c>
      <c r="G27">
        <v>2</v>
      </c>
      <c r="H27">
        <v>3</v>
      </c>
      <c r="I27">
        <v>3</v>
      </c>
    </row>
    <row r="28" spans="1:10">
      <c r="A28" s="2" t="s">
        <v>4</v>
      </c>
      <c r="B28" s="1" t="s">
        <v>21</v>
      </c>
      <c r="C28">
        <v>1</v>
      </c>
      <c r="D28">
        <v>1</v>
      </c>
      <c r="E28">
        <v>1</v>
      </c>
      <c r="F28">
        <v>0.96</v>
      </c>
      <c r="G28">
        <v>0.98</v>
      </c>
      <c r="H28">
        <v>0.98</v>
      </c>
      <c r="I28">
        <v>0.98</v>
      </c>
    </row>
    <row r="29" spans="1:10">
      <c r="A29" s="2" t="s">
        <v>4</v>
      </c>
      <c r="B29" s="1" t="s">
        <v>22</v>
      </c>
      <c r="C29">
        <v>0.01</v>
      </c>
      <c r="D29">
        <v>0.26</v>
      </c>
      <c r="E29">
        <v>10.59</v>
      </c>
      <c r="F29">
        <v>92.82</v>
      </c>
      <c r="G29">
        <v>255.21</v>
      </c>
      <c r="H29">
        <v>811.32</v>
      </c>
      <c r="I29">
        <v>3415.69</v>
      </c>
    </row>
    <row r="30" spans="1:10">
      <c r="A30" s="2" t="s">
        <v>4</v>
      </c>
      <c r="B30" s="1" t="s">
        <v>23</v>
      </c>
      <c r="C30">
        <v>0.14000000000000001</v>
      </c>
      <c r="D30">
        <v>0.1</v>
      </c>
      <c r="E30">
        <v>0.06</v>
      </c>
      <c r="F30">
        <v>0.19</v>
      </c>
      <c r="G30">
        <v>0.17</v>
      </c>
      <c r="H30">
        <v>0.19</v>
      </c>
      <c r="I30">
        <v>0.2</v>
      </c>
    </row>
    <row r="32" spans="1:10">
      <c r="A32" s="52" t="s">
        <v>107</v>
      </c>
      <c r="B32" s="5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  <c r="J32" s="9"/>
    </row>
    <row r="33" spans="1:9">
      <c r="A33" s="54" t="s">
        <v>24</v>
      </c>
      <c r="B33" s="55"/>
      <c r="C33">
        <f>C12+C2</f>
        <v>24031.699999999997</v>
      </c>
      <c r="D33">
        <f>D12+D2</f>
        <v>48083.61</v>
      </c>
      <c r="E33">
        <f>E12+E2</f>
        <v>72129.040000000008</v>
      </c>
      <c r="F33">
        <f>F12+F2</f>
        <v>84159.64</v>
      </c>
      <c r="G33">
        <f>G12+G2</f>
        <v>168289.11</v>
      </c>
      <c r="H33">
        <f>H12+H2</f>
        <v>180341.96000000002</v>
      </c>
      <c r="I33">
        <f>I12+I2</f>
        <v>216371.46</v>
      </c>
    </row>
    <row r="34" spans="1:9">
      <c r="A34" s="54" t="s">
        <v>25</v>
      </c>
      <c r="B34" s="55"/>
      <c r="C34">
        <f>C14+C4</f>
        <v>31.700000000000003</v>
      </c>
      <c r="D34">
        <f>D14+D4</f>
        <v>83.61</v>
      </c>
      <c r="E34">
        <f>E14+E4</f>
        <v>129.04000000000002</v>
      </c>
      <c r="F34">
        <f>F14+F4</f>
        <v>159.63999999999999</v>
      </c>
      <c r="G34">
        <f>G14+G4</f>
        <v>289.11</v>
      </c>
      <c r="H34">
        <f>H14+H4</f>
        <v>341.96000000000004</v>
      </c>
      <c r="I34">
        <f>I14+I4</f>
        <v>371.46000000000004</v>
      </c>
    </row>
    <row r="35" spans="1:9">
      <c r="A35" s="54" t="s">
        <v>65</v>
      </c>
      <c r="B35" s="55"/>
      <c r="C35">
        <v>2</v>
      </c>
      <c r="D35">
        <f>D16+D6</f>
        <v>4</v>
      </c>
      <c r="E35">
        <f>E16+E6</f>
        <v>6</v>
      </c>
      <c r="F35">
        <f>F16+F6</f>
        <v>7</v>
      </c>
      <c r="G35">
        <f>G16+G6</f>
        <v>14</v>
      </c>
      <c r="H35">
        <f>H16+H6</f>
        <v>15</v>
      </c>
      <c r="I35">
        <f>I16+I6</f>
        <v>18</v>
      </c>
    </row>
    <row r="36" spans="1:9">
      <c r="A36" s="54" t="s">
        <v>66</v>
      </c>
      <c r="B36" s="55"/>
      <c r="C36">
        <f>C15+C5</f>
        <v>769.26</v>
      </c>
      <c r="D36">
        <f>D15+D5</f>
        <v>2029.5700000000002</v>
      </c>
      <c r="E36">
        <f>E15+E5</f>
        <v>3132.16</v>
      </c>
      <c r="F36">
        <f>F15+F5</f>
        <v>3874.8</v>
      </c>
      <c r="G36">
        <f>G15+G5</f>
        <v>7017.34</v>
      </c>
      <c r="H36">
        <f>H15+H5</f>
        <v>8300.1</v>
      </c>
      <c r="I36">
        <f>I15+I5</f>
        <v>9016.1299999999992</v>
      </c>
    </row>
    <row r="38" spans="1:9">
      <c r="A38" s="62" t="s">
        <v>26</v>
      </c>
      <c r="B38" s="58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9">
      <c r="A39" s="57" t="s">
        <v>79</v>
      </c>
      <c r="B39" s="61"/>
      <c r="F39">
        <v>1</v>
      </c>
      <c r="H39">
        <v>1</v>
      </c>
      <c r="I39">
        <v>1</v>
      </c>
    </row>
    <row r="40" spans="1:9">
      <c r="A40" s="63" t="s">
        <v>51</v>
      </c>
      <c r="B40" s="59"/>
      <c r="F40">
        <v>2</v>
      </c>
      <c r="G40">
        <v>4</v>
      </c>
      <c r="H40">
        <v>5</v>
      </c>
      <c r="I40">
        <v>7</v>
      </c>
    </row>
    <row r="41" spans="1:9">
      <c r="A41" s="57" t="s">
        <v>98</v>
      </c>
      <c r="B41" s="61"/>
      <c r="C41">
        <v>1</v>
      </c>
      <c r="D41">
        <v>2</v>
      </c>
      <c r="E41">
        <v>3</v>
      </c>
      <c r="F41">
        <v>2</v>
      </c>
      <c r="G41">
        <v>5</v>
      </c>
      <c r="H41">
        <v>5</v>
      </c>
      <c r="I41"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B63F-6DC8-564D-B080-A3F0CFF64382}">
  <sheetPr>
    <tabColor theme="7"/>
  </sheetPr>
  <dimension ref="A1:J41"/>
  <sheetViews>
    <sheetView zoomScale="83" workbookViewId="0">
      <selection activeCell="C32" sqref="C32:I32"/>
    </sheetView>
  </sheetViews>
  <sheetFormatPr baseColWidth="10" defaultRowHeight="15"/>
  <sheetData>
    <row r="1" spans="1:10">
      <c r="A1" s="15" t="s">
        <v>8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32" t="s">
        <v>8</v>
      </c>
      <c r="B2" s="14" t="s">
        <v>15</v>
      </c>
      <c r="C2" s="9">
        <v>12004.53</v>
      </c>
      <c r="D2" s="9">
        <v>12026.79</v>
      </c>
      <c r="E2" s="9">
        <v>24037.11</v>
      </c>
      <c r="F2" s="9">
        <v>24056.09</v>
      </c>
      <c r="G2" s="9">
        <v>60091.69</v>
      </c>
      <c r="H2" s="9">
        <v>72137.91</v>
      </c>
      <c r="I2" s="9">
        <v>72124.600000000006</v>
      </c>
      <c r="J2">
        <v>168287.67</v>
      </c>
    </row>
    <row r="3" spans="1:10">
      <c r="A3" s="32" t="s">
        <v>8</v>
      </c>
      <c r="B3" s="14" t="s">
        <v>16</v>
      </c>
      <c r="C3" s="9">
        <v>12000</v>
      </c>
      <c r="D3" s="9">
        <v>12000</v>
      </c>
      <c r="E3" s="9">
        <v>24000</v>
      </c>
      <c r="F3" s="9">
        <v>24000</v>
      </c>
      <c r="G3" s="9">
        <v>60000</v>
      </c>
      <c r="H3" s="9">
        <v>72000</v>
      </c>
      <c r="I3" s="9">
        <v>72000</v>
      </c>
      <c r="J3">
        <v>168000</v>
      </c>
    </row>
    <row r="4" spans="1:10">
      <c r="A4" s="15" t="s">
        <v>8</v>
      </c>
      <c r="B4" s="14" t="s">
        <v>17</v>
      </c>
      <c r="C4" s="9">
        <v>4.53</v>
      </c>
      <c r="D4" s="9">
        <v>26.79</v>
      </c>
      <c r="E4" s="9">
        <v>37.11</v>
      </c>
      <c r="F4" s="9">
        <v>56.09</v>
      </c>
      <c r="G4" s="9">
        <v>91.69</v>
      </c>
      <c r="H4" s="9">
        <v>137.91</v>
      </c>
      <c r="I4" s="9">
        <v>124.6</v>
      </c>
      <c r="J4">
        <v>287.67</v>
      </c>
    </row>
    <row r="5" spans="1:10">
      <c r="A5" s="32" t="s">
        <v>8</v>
      </c>
      <c r="B5" s="14" t="s">
        <v>18</v>
      </c>
      <c r="C5" s="9">
        <v>109.89</v>
      </c>
      <c r="D5" s="9">
        <v>650.27</v>
      </c>
      <c r="E5" s="9">
        <v>900.77</v>
      </c>
      <c r="F5" s="9">
        <v>1361.5</v>
      </c>
      <c r="G5" s="9">
        <v>2225.39</v>
      </c>
      <c r="H5" s="9">
        <v>3347.26</v>
      </c>
      <c r="I5" s="9">
        <v>3024.31</v>
      </c>
      <c r="J5">
        <v>6982.37</v>
      </c>
    </row>
    <row r="6" spans="1:10">
      <c r="A6" s="32" t="s">
        <v>8</v>
      </c>
      <c r="B6" s="14" t="s">
        <v>19</v>
      </c>
      <c r="C6" s="9">
        <v>1</v>
      </c>
      <c r="D6" s="9">
        <v>1</v>
      </c>
      <c r="E6" s="9">
        <v>2</v>
      </c>
      <c r="F6" s="9">
        <v>2</v>
      </c>
      <c r="G6" s="9">
        <v>5</v>
      </c>
      <c r="H6" s="9">
        <v>6</v>
      </c>
      <c r="I6" s="9">
        <v>6</v>
      </c>
      <c r="J6">
        <v>14</v>
      </c>
    </row>
    <row r="7" spans="1:10">
      <c r="A7" s="15" t="s">
        <v>8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32" t="s">
        <v>8</v>
      </c>
      <c r="B8" s="14" t="s">
        <v>21</v>
      </c>
      <c r="C8" s="9">
        <v>0.2</v>
      </c>
      <c r="D8" s="9">
        <v>1</v>
      </c>
      <c r="E8" s="9">
        <v>0.7</v>
      </c>
      <c r="F8" s="9">
        <v>1</v>
      </c>
      <c r="G8" s="9">
        <v>0.84</v>
      </c>
      <c r="H8" s="9">
        <v>0.93</v>
      </c>
      <c r="I8" s="9">
        <v>0.97</v>
      </c>
      <c r="J8">
        <v>0.97</v>
      </c>
    </row>
    <row r="9" spans="1:10">
      <c r="A9" s="32" t="s">
        <v>8</v>
      </c>
      <c r="B9" s="14" t="s">
        <v>22</v>
      </c>
      <c r="C9" s="9">
        <v>0.03</v>
      </c>
      <c r="D9" s="9">
        <v>0.09</v>
      </c>
      <c r="E9" s="9">
        <v>6.07</v>
      </c>
      <c r="F9" s="9">
        <v>11.43</v>
      </c>
      <c r="G9" s="9">
        <v>34.67</v>
      </c>
      <c r="H9" s="9">
        <v>18.18</v>
      </c>
      <c r="I9" s="9">
        <v>224.58</v>
      </c>
      <c r="J9">
        <v>1285.95</v>
      </c>
    </row>
    <row r="10" spans="1:10">
      <c r="A10" s="15" t="s">
        <v>8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0.17</v>
      </c>
      <c r="I10" s="9">
        <v>0.17</v>
      </c>
      <c r="J10">
        <v>7.0000000000000007E-2</v>
      </c>
    </row>
    <row r="11" spans="1:10">
      <c r="A11" s="2" t="s">
        <v>10</v>
      </c>
      <c r="B11" s="30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30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30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30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30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30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30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30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30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30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61</v>
      </c>
      <c r="B21" s="30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61</v>
      </c>
      <c r="B22" s="30" t="s">
        <v>15</v>
      </c>
      <c r="C22">
        <v>14022.64</v>
      </c>
      <c r="D22">
        <v>36071.120000000003</v>
      </c>
      <c r="E22">
        <v>50098.47</v>
      </c>
      <c r="F22">
        <v>64111.28</v>
      </c>
      <c r="G22">
        <v>102174.13</v>
      </c>
      <c r="H22">
        <v>122215.52</v>
      </c>
      <c r="I22">
        <v>134236.89000000001</v>
      </c>
      <c r="J22">
        <v>194304.45</v>
      </c>
    </row>
    <row r="23" spans="1:10">
      <c r="A23" s="2" t="s">
        <v>61</v>
      </c>
      <c r="B23" s="30" t="s">
        <v>16</v>
      </c>
      <c r="C23">
        <v>14000</v>
      </c>
      <c r="D23">
        <v>36000</v>
      </c>
      <c r="E23">
        <v>50000</v>
      </c>
      <c r="F23">
        <v>64000</v>
      </c>
      <c r="G23">
        <v>102000</v>
      </c>
      <c r="H23">
        <v>122000</v>
      </c>
      <c r="I23">
        <v>134000</v>
      </c>
      <c r="J23">
        <v>194000</v>
      </c>
    </row>
    <row r="24" spans="1:10">
      <c r="A24" s="2" t="s">
        <v>61</v>
      </c>
      <c r="B24" s="30" t="s">
        <v>17</v>
      </c>
      <c r="C24">
        <v>22.64</v>
      </c>
      <c r="D24">
        <v>71.12</v>
      </c>
      <c r="E24">
        <v>98.47</v>
      </c>
      <c r="F24">
        <v>111.28</v>
      </c>
      <c r="G24">
        <v>174.13</v>
      </c>
      <c r="H24">
        <v>215.52</v>
      </c>
      <c r="I24">
        <v>236.89</v>
      </c>
      <c r="J24">
        <v>304.45</v>
      </c>
    </row>
    <row r="25" spans="1:10">
      <c r="A25" s="2" t="s">
        <v>61</v>
      </c>
      <c r="B25" s="30" t="s">
        <v>18</v>
      </c>
      <c r="C25">
        <v>549.47</v>
      </c>
      <c r="D25">
        <v>1726.17</v>
      </c>
      <c r="E25">
        <v>2390.0700000000002</v>
      </c>
      <c r="F25">
        <v>2700.9</v>
      </c>
      <c r="G25">
        <v>4226.41</v>
      </c>
      <c r="H25">
        <v>5230.97</v>
      </c>
      <c r="I25">
        <v>5749.7</v>
      </c>
      <c r="J25">
        <v>7389.56</v>
      </c>
    </row>
    <row r="26" spans="1:10">
      <c r="A26" s="2" t="s">
        <v>61</v>
      </c>
      <c r="B26" s="30" t="s">
        <v>19</v>
      </c>
      <c r="C26">
        <v>1</v>
      </c>
      <c r="D26">
        <v>3</v>
      </c>
      <c r="E26">
        <v>4</v>
      </c>
      <c r="F26">
        <v>5</v>
      </c>
      <c r="G26">
        <v>8</v>
      </c>
      <c r="H26">
        <v>10</v>
      </c>
      <c r="I26">
        <v>11</v>
      </c>
      <c r="J26">
        <v>15</v>
      </c>
    </row>
    <row r="27" spans="1:10">
      <c r="A27" s="2" t="s">
        <v>61</v>
      </c>
      <c r="B27" s="30" t="s">
        <v>20</v>
      </c>
      <c r="C27">
        <v>1</v>
      </c>
      <c r="D27">
        <v>2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</row>
    <row r="28" spans="1:10">
      <c r="A28" s="2" t="s">
        <v>61</v>
      </c>
      <c r="B28" s="30" t="s">
        <v>21</v>
      </c>
      <c r="C28">
        <v>0.8</v>
      </c>
      <c r="D28">
        <v>0.87</v>
      </c>
      <c r="E28">
        <v>1</v>
      </c>
      <c r="F28">
        <v>0.96</v>
      </c>
      <c r="G28">
        <v>0.97</v>
      </c>
      <c r="H28">
        <v>0.96</v>
      </c>
      <c r="I28">
        <v>0.98</v>
      </c>
      <c r="J28">
        <v>0.96</v>
      </c>
    </row>
    <row r="29" spans="1:10">
      <c r="A29" s="2" t="s">
        <v>61</v>
      </c>
      <c r="B29" s="30" t="s">
        <v>22</v>
      </c>
      <c r="C29">
        <v>0.03</v>
      </c>
      <c r="D29">
        <v>1.32</v>
      </c>
      <c r="E29">
        <v>15.75</v>
      </c>
      <c r="F29">
        <v>101.52</v>
      </c>
      <c r="G29">
        <v>190.07</v>
      </c>
      <c r="H29">
        <v>7688.33</v>
      </c>
      <c r="I29">
        <v>6010.9</v>
      </c>
      <c r="J29">
        <v>7099.54</v>
      </c>
    </row>
    <row r="30" spans="1:10">
      <c r="A30" s="2" t="s">
        <v>61</v>
      </c>
      <c r="B30" s="30" t="s">
        <v>23</v>
      </c>
      <c r="C30">
        <v>0.14000000000000001</v>
      </c>
      <c r="D30">
        <v>0.12</v>
      </c>
      <c r="E30">
        <v>0.18</v>
      </c>
      <c r="F30">
        <v>0.06</v>
      </c>
      <c r="G30">
        <v>0.18</v>
      </c>
      <c r="H30">
        <v>0.19</v>
      </c>
      <c r="I30">
        <v>0.17</v>
      </c>
      <c r="J30">
        <v>0.19</v>
      </c>
    </row>
    <row r="32" spans="1:10">
      <c r="A32" s="52" t="s">
        <v>107</v>
      </c>
      <c r="B32" s="5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</row>
    <row r="33" spans="1:10">
      <c r="A33" s="54" t="s">
        <v>71</v>
      </c>
      <c r="B33" s="55"/>
      <c r="C33">
        <f>C12+C2</f>
        <v>24027.17</v>
      </c>
      <c r="D33">
        <f>D12+D2</f>
        <v>36074.32</v>
      </c>
      <c r="E33">
        <f>E12+E2</f>
        <v>60102.01</v>
      </c>
      <c r="F33">
        <f>F12+F2</f>
        <v>60126.600000000006</v>
      </c>
      <c r="G33">
        <f>G12+G2</f>
        <v>120193.51000000001</v>
      </c>
      <c r="H33">
        <f>H12+H2</f>
        <v>132276.16</v>
      </c>
      <c r="I33">
        <f>I12+I2</f>
        <v>144264.69</v>
      </c>
      <c r="J33">
        <f>J12+J2</f>
        <v>168287.67</v>
      </c>
    </row>
    <row r="34" spans="1:10">
      <c r="A34" s="54" t="s">
        <v>72</v>
      </c>
      <c r="B34" s="55"/>
      <c r="C34">
        <f>C14+C4</f>
        <v>27.17</v>
      </c>
      <c r="D34">
        <f>D14+D4</f>
        <v>74.319999999999993</v>
      </c>
      <c r="E34">
        <f>E14+E4</f>
        <v>102.01</v>
      </c>
      <c r="F34">
        <f>F14+F4</f>
        <v>126.60000000000001</v>
      </c>
      <c r="G34">
        <f>G14+G4</f>
        <v>193.51</v>
      </c>
      <c r="H34">
        <f>H14+H4</f>
        <v>276.15999999999997</v>
      </c>
      <c r="I34">
        <f>I14+I4</f>
        <v>264.69</v>
      </c>
      <c r="J34">
        <f>J14+J4</f>
        <v>287.67</v>
      </c>
    </row>
    <row r="35" spans="1:10">
      <c r="A35" s="54" t="s">
        <v>73</v>
      </c>
      <c r="B35" s="55"/>
      <c r="C35">
        <f>C16+C6</f>
        <v>2</v>
      </c>
      <c r="D35">
        <f>D16+D6</f>
        <v>3</v>
      </c>
      <c r="E35">
        <f>E16+E6</f>
        <v>5</v>
      </c>
      <c r="F35">
        <f>F16+F6</f>
        <v>5</v>
      </c>
      <c r="G35">
        <f>G16+G6</f>
        <v>10</v>
      </c>
      <c r="H35">
        <f>H16+H6</f>
        <v>11</v>
      </c>
      <c r="I35">
        <f>I16+I6</f>
        <v>12</v>
      </c>
    </row>
    <row r="36" spans="1:10">
      <c r="A36" s="54" t="s">
        <v>99</v>
      </c>
      <c r="B36" s="55"/>
      <c r="C36">
        <f>C15+C5</f>
        <v>659.36</v>
      </c>
      <c r="D36">
        <f>D15+D5</f>
        <v>1804</v>
      </c>
      <c r="E36">
        <f>E15+E5</f>
        <v>2476.0699999999997</v>
      </c>
      <c r="F36">
        <f>F15+F5</f>
        <v>3072.91</v>
      </c>
      <c r="G36">
        <f>G15+G5</f>
        <v>4696.7999999999993</v>
      </c>
      <c r="H36">
        <f>H15+H5</f>
        <v>6702.9</v>
      </c>
      <c r="I36">
        <f>I15+I5</f>
        <v>6424.62</v>
      </c>
    </row>
    <row r="38" spans="1:10">
      <c r="A38" s="69" t="s">
        <v>26</v>
      </c>
      <c r="B38" s="64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10">
      <c r="A39" s="56" t="s">
        <v>79</v>
      </c>
      <c r="B39" s="64"/>
      <c r="D39">
        <v>2</v>
      </c>
      <c r="E39">
        <v>2</v>
      </c>
      <c r="F39">
        <v>2</v>
      </c>
      <c r="G39">
        <v>3</v>
      </c>
      <c r="H39">
        <v>4</v>
      </c>
      <c r="I39">
        <v>5</v>
      </c>
    </row>
    <row r="40" spans="1:10">
      <c r="A40" s="69" t="s">
        <v>109</v>
      </c>
      <c r="B40" s="64"/>
      <c r="D40">
        <v>1</v>
      </c>
      <c r="E40">
        <v>1</v>
      </c>
      <c r="F40">
        <v>1</v>
      </c>
      <c r="G40">
        <v>2</v>
      </c>
      <c r="H40">
        <v>5</v>
      </c>
      <c r="I40">
        <v>5</v>
      </c>
    </row>
    <row r="41" spans="1:10">
      <c r="A41" s="66" t="s">
        <v>106</v>
      </c>
      <c r="B41" s="68"/>
      <c r="C41">
        <v>1</v>
      </c>
      <c r="E41">
        <v>1</v>
      </c>
      <c r="F41">
        <v>2</v>
      </c>
      <c r="G41">
        <v>3</v>
      </c>
      <c r="H41">
        <v>1</v>
      </c>
      <c r="I41">
        <v>1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46D1-9AD4-1542-9A96-F6B3BEF31A22}">
  <sheetPr>
    <tabColor theme="7"/>
  </sheetPr>
  <dimension ref="A1:J46"/>
  <sheetViews>
    <sheetView zoomScale="83" workbookViewId="0">
      <selection activeCell="C32" sqref="C32:I32"/>
    </sheetView>
  </sheetViews>
  <sheetFormatPr baseColWidth="10" defaultRowHeight="15"/>
  <cols>
    <col min="2" max="2" width="17.83203125" customWidth="1"/>
  </cols>
  <sheetData>
    <row r="1" spans="1:10">
      <c r="A1" s="2" t="s">
        <v>7</v>
      </c>
      <c r="B1" s="7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7</v>
      </c>
      <c r="B2" s="7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  <c r="J2">
        <v>168287.67</v>
      </c>
    </row>
    <row r="3" spans="1:10">
      <c r="A3" s="2" t="s">
        <v>7</v>
      </c>
      <c r="B3" s="7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  <c r="J3">
        <v>168000</v>
      </c>
    </row>
    <row r="4" spans="1:10">
      <c r="A4" s="2" t="s">
        <v>7</v>
      </c>
      <c r="B4" s="7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  <c r="J4">
        <v>287.67</v>
      </c>
    </row>
    <row r="5" spans="1:10">
      <c r="A5" s="2" t="s">
        <v>7</v>
      </c>
      <c r="B5" s="7" t="s">
        <v>18</v>
      </c>
      <c r="C5">
        <v>219.79</v>
      </c>
      <c r="D5">
        <v>875.84</v>
      </c>
      <c r="E5">
        <v>1556.86</v>
      </c>
      <c r="F5">
        <v>2163.39</v>
      </c>
      <c r="G5">
        <v>4545.93</v>
      </c>
      <c r="H5">
        <v>4944.46</v>
      </c>
      <c r="I5">
        <v>5615.82</v>
      </c>
      <c r="J5">
        <v>6982.37</v>
      </c>
    </row>
    <row r="6" spans="1:10">
      <c r="A6" s="2" t="s">
        <v>7</v>
      </c>
      <c r="B6" s="7" t="s">
        <v>19</v>
      </c>
      <c r="C6">
        <v>1</v>
      </c>
      <c r="D6">
        <v>2</v>
      </c>
      <c r="E6">
        <v>3</v>
      </c>
      <c r="F6">
        <v>4</v>
      </c>
      <c r="G6">
        <v>9</v>
      </c>
      <c r="H6">
        <v>10</v>
      </c>
      <c r="I6">
        <v>12</v>
      </c>
      <c r="J6">
        <v>14</v>
      </c>
    </row>
    <row r="7" spans="1:10">
      <c r="A7" s="2" t="s">
        <v>7</v>
      </c>
      <c r="B7" s="7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7</v>
      </c>
      <c r="B8" s="7" t="s">
        <v>21</v>
      </c>
      <c r="C8">
        <v>0.4</v>
      </c>
      <c r="D8">
        <v>0.7</v>
      </c>
      <c r="E8">
        <v>0.8</v>
      </c>
      <c r="F8">
        <v>0.85</v>
      </c>
      <c r="G8">
        <v>0.89</v>
      </c>
      <c r="H8">
        <v>0.96</v>
      </c>
      <c r="I8">
        <v>0.92</v>
      </c>
      <c r="J8">
        <v>0.97</v>
      </c>
    </row>
    <row r="9" spans="1:10">
      <c r="A9" s="2" t="s">
        <v>7</v>
      </c>
      <c r="B9" s="7" t="s">
        <v>22</v>
      </c>
      <c r="C9">
        <v>0</v>
      </c>
      <c r="D9">
        <v>0.03</v>
      </c>
      <c r="E9">
        <v>0.63</v>
      </c>
      <c r="F9">
        <v>4.3499999999999996</v>
      </c>
      <c r="G9">
        <v>0.92</v>
      </c>
      <c r="H9">
        <v>3.42</v>
      </c>
      <c r="I9">
        <v>95.63</v>
      </c>
      <c r="J9">
        <v>1285.95</v>
      </c>
    </row>
    <row r="10" spans="1:10">
      <c r="A10" s="2" t="s">
        <v>7</v>
      </c>
      <c r="B10" s="7" t="s">
        <v>23</v>
      </c>
      <c r="C10">
        <v>0</v>
      </c>
      <c r="D10">
        <v>0</v>
      </c>
      <c r="E10">
        <v>0</v>
      </c>
      <c r="F10">
        <v>0</v>
      </c>
      <c r="G10">
        <v>0.19</v>
      </c>
      <c r="H10">
        <v>0.14000000000000001</v>
      </c>
      <c r="I10">
        <v>0.17</v>
      </c>
      <c r="J10">
        <v>7.0000000000000007E-2</v>
      </c>
    </row>
    <row r="11" spans="1:10">
      <c r="A11" s="2" t="s">
        <v>8</v>
      </c>
      <c r="B11" s="7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8</v>
      </c>
      <c r="B12" s="7" t="s">
        <v>15</v>
      </c>
      <c r="C12">
        <v>12004.53</v>
      </c>
      <c r="D12">
        <v>12026.79</v>
      </c>
      <c r="E12">
        <v>24037.11</v>
      </c>
      <c r="F12">
        <v>24056.09</v>
      </c>
      <c r="G12">
        <v>60091.69</v>
      </c>
      <c r="H12">
        <v>72137.91</v>
      </c>
      <c r="I12">
        <v>72124.600000000006</v>
      </c>
      <c r="J12">
        <v>0</v>
      </c>
    </row>
    <row r="13" spans="1:10">
      <c r="A13" s="2" t="s">
        <v>8</v>
      </c>
      <c r="B13" s="7" t="s">
        <v>16</v>
      </c>
      <c r="C13">
        <v>12000</v>
      </c>
      <c r="D13">
        <v>12000</v>
      </c>
      <c r="E13">
        <v>24000</v>
      </c>
      <c r="F13">
        <v>24000</v>
      </c>
      <c r="G13">
        <v>60000</v>
      </c>
      <c r="H13">
        <v>72000</v>
      </c>
      <c r="I13">
        <v>72000</v>
      </c>
      <c r="J13">
        <v>0</v>
      </c>
    </row>
    <row r="14" spans="1:10">
      <c r="A14" s="2" t="s">
        <v>8</v>
      </c>
      <c r="B14" s="7" t="s">
        <v>17</v>
      </c>
      <c r="C14">
        <v>4.53</v>
      </c>
      <c r="D14">
        <v>26.79</v>
      </c>
      <c r="E14">
        <v>37.11</v>
      </c>
      <c r="F14">
        <v>56.09</v>
      </c>
      <c r="G14">
        <v>91.69</v>
      </c>
      <c r="H14">
        <v>137.91</v>
      </c>
      <c r="I14">
        <v>124.6</v>
      </c>
      <c r="J14">
        <v>0</v>
      </c>
    </row>
    <row r="15" spans="1:10">
      <c r="A15" s="2" t="s">
        <v>8</v>
      </c>
      <c r="B15" s="7" t="s">
        <v>18</v>
      </c>
      <c r="C15">
        <v>109.89</v>
      </c>
      <c r="D15">
        <v>650.27</v>
      </c>
      <c r="E15">
        <v>900.77</v>
      </c>
      <c r="F15">
        <v>1361.5</v>
      </c>
      <c r="G15">
        <v>2225.39</v>
      </c>
      <c r="H15">
        <v>3347.26</v>
      </c>
      <c r="I15">
        <v>3024.31</v>
      </c>
      <c r="J15">
        <v>0</v>
      </c>
    </row>
    <row r="16" spans="1:10">
      <c r="A16" s="2" t="s">
        <v>8</v>
      </c>
      <c r="B16" s="7" t="s">
        <v>19</v>
      </c>
      <c r="C16">
        <v>1</v>
      </c>
      <c r="D16">
        <v>1</v>
      </c>
      <c r="E16">
        <v>2</v>
      </c>
      <c r="F16">
        <v>2</v>
      </c>
      <c r="G16">
        <v>5</v>
      </c>
      <c r="H16">
        <v>6</v>
      </c>
      <c r="I16">
        <v>6</v>
      </c>
      <c r="J16">
        <v>0</v>
      </c>
    </row>
    <row r="17" spans="1:10">
      <c r="A17" s="2" t="s">
        <v>8</v>
      </c>
      <c r="B17" s="7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8</v>
      </c>
      <c r="B18" s="7" t="s">
        <v>21</v>
      </c>
      <c r="C18">
        <v>0.2</v>
      </c>
      <c r="D18">
        <v>1</v>
      </c>
      <c r="E18">
        <v>0.7</v>
      </c>
      <c r="F18">
        <v>1</v>
      </c>
      <c r="G18">
        <v>0.84</v>
      </c>
      <c r="H18">
        <v>0.93</v>
      </c>
      <c r="I18">
        <v>0.97</v>
      </c>
      <c r="J18">
        <v>0</v>
      </c>
    </row>
    <row r="19" spans="1:10">
      <c r="A19" s="2" t="s">
        <v>8</v>
      </c>
      <c r="B19" s="7" t="s">
        <v>22</v>
      </c>
      <c r="C19">
        <v>0.03</v>
      </c>
      <c r="D19">
        <v>0.09</v>
      </c>
      <c r="E19">
        <v>6.07</v>
      </c>
      <c r="F19">
        <v>11.43</v>
      </c>
      <c r="G19">
        <v>34.67</v>
      </c>
      <c r="H19">
        <v>18.18</v>
      </c>
      <c r="I19">
        <v>224.58</v>
      </c>
      <c r="J19">
        <v>0</v>
      </c>
    </row>
    <row r="20" spans="1:10">
      <c r="A20" s="2" t="s">
        <v>8</v>
      </c>
      <c r="B20" s="7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0.17</v>
      </c>
      <c r="I20">
        <v>0.17</v>
      </c>
      <c r="J20">
        <v>0</v>
      </c>
    </row>
    <row r="21" spans="1:10">
      <c r="A21" s="2" t="s">
        <v>11</v>
      </c>
      <c r="B21" s="7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11</v>
      </c>
      <c r="B22" s="7" t="s">
        <v>15</v>
      </c>
      <c r="C22">
        <v>14013.58</v>
      </c>
      <c r="D22">
        <v>26039.25</v>
      </c>
      <c r="E22">
        <v>40070.160000000003</v>
      </c>
      <c r="F22">
        <v>64101.63</v>
      </c>
      <c r="G22">
        <v>128206.54</v>
      </c>
      <c r="H22">
        <v>144229.89000000001</v>
      </c>
      <c r="I22">
        <v>166289.23000000001</v>
      </c>
      <c r="J22">
        <v>194304.45</v>
      </c>
    </row>
    <row r="23" spans="1:10">
      <c r="A23" s="2" t="s">
        <v>11</v>
      </c>
      <c r="B23" s="7" t="s">
        <v>16</v>
      </c>
      <c r="C23">
        <v>14000</v>
      </c>
      <c r="D23">
        <v>26000</v>
      </c>
      <c r="E23">
        <v>40000</v>
      </c>
      <c r="F23">
        <v>64000</v>
      </c>
      <c r="G23">
        <v>128000</v>
      </c>
      <c r="H23">
        <v>144000</v>
      </c>
      <c r="I23">
        <v>166000</v>
      </c>
      <c r="J23">
        <v>194000</v>
      </c>
    </row>
    <row r="24" spans="1:10">
      <c r="A24" s="2" t="s">
        <v>11</v>
      </c>
      <c r="B24" s="7" t="s">
        <v>17</v>
      </c>
      <c r="C24">
        <v>13.58</v>
      </c>
      <c r="D24">
        <v>39.25</v>
      </c>
      <c r="E24">
        <v>70.16</v>
      </c>
      <c r="F24">
        <v>101.63</v>
      </c>
      <c r="G24">
        <v>206.54</v>
      </c>
      <c r="H24">
        <v>229.89</v>
      </c>
      <c r="I24">
        <v>289.23</v>
      </c>
      <c r="J24">
        <v>304.45</v>
      </c>
    </row>
    <row r="25" spans="1:10">
      <c r="A25" s="2" t="s">
        <v>11</v>
      </c>
      <c r="B25" s="7" t="s">
        <v>18</v>
      </c>
      <c r="C25">
        <v>329.68</v>
      </c>
      <c r="D25">
        <v>952.64</v>
      </c>
      <c r="E25">
        <v>1702.94</v>
      </c>
      <c r="F25">
        <v>2466.75</v>
      </c>
      <c r="G25">
        <v>5013.16</v>
      </c>
      <c r="H25">
        <v>5579.84</v>
      </c>
      <c r="I25">
        <v>7020.05</v>
      </c>
      <c r="J25">
        <v>7389.56</v>
      </c>
    </row>
    <row r="26" spans="1:10">
      <c r="A26" s="2" t="s">
        <v>11</v>
      </c>
      <c r="B26" s="7" t="s">
        <v>19</v>
      </c>
      <c r="C26">
        <v>1</v>
      </c>
      <c r="D26">
        <v>2</v>
      </c>
      <c r="E26">
        <v>3</v>
      </c>
      <c r="F26">
        <v>5</v>
      </c>
      <c r="G26">
        <v>10</v>
      </c>
      <c r="H26">
        <v>11</v>
      </c>
      <c r="I26">
        <v>13</v>
      </c>
      <c r="J26">
        <v>15</v>
      </c>
    </row>
    <row r="27" spans="1:10">
      <c r="A27" s="2" t="s">
        <v>11</v>
      </c>
      <c r="B27" s="7" t="s">
        <v>20</v>
      </c>
      <c r="C27">
        <v>1</v>
      </c>
      <c r="D27">
        <v>2</v>
      </c>
      <c r="E27">
        <v>2</v>
      </c>
      <c r="F27">
        <v>3</v>
      </c>
      <c r="G27">
        <v>3</v>
      </c>
      <c r="H27">
        <v>2</v>
      </c>
      <c r="I27">
        <v>3</v>
      </c>
      <c r="J27">
        <v>2</v>
      </c>
    </row>
    <row r="28" spans="1:10">
      <c r="A28" s="2" t="s">
        <v>11</v>
      </c>
      <c r="B28" s="7" t="s">
        <v>21</v>
      </c>
      <c r="C28">
        <v>0.6</v>
      </c>
      <c r="D28">
        <v>0.8</v>
      </c>
      <c r="E28">
        <v>1</v>
      </c>
      <c r="F28">
        <v>0.84</v>
      </c>
      <c r="G28">
        <v>0.98</v>
      </c>
      <c r="H28">
        <v>1</v>
      </c>
      <c r="I28">
        <v>0.98</v>
      </c>
      <c r="J28">
        <v>0.96</v>
      </c>
    </row>
    <row r="29" spans="1:10">
      <c r="A29" s="2" t="s">
        <v>11</v>
      </c>
      <c r="B29" s="7" t="s">
        <v>22</v>
      </c>
      <c r="C29">
        <v>0.01</v>
      </c>
      <c r="D29">
        <v>0.34</v>
      </c>
      <c r="E29">
        <v>3.48</v>
      </c>
      <c r="F29">
        <v>62.19</v>
      </c>
      <c r="G29">
        <v>451.31</v>
      </c>
      <c r="H29">
        <v>789.11</v>
      </c>
      <c r="I29">
        <v>2381.66</v>
      </c>
      <c r="J29">
        <v>7099.54</v>
      </c>
    </row>
    <row r="30" spans="1:10">
      <c r="A30" s="2" t="s">
        <v>11</v>
      </c>
      <c r="B30" s="7" t="s">
        <v>23</v>
      </c>
      <c r="C30">
        <v>0.14000000000000001</v>
      </c>
      <c r="D30">
        <v>0.1</v>
      </c>
      <c r="E30">
        <v>0.14000000000000001</v>
      </c>
      <c r="F30">
        <v>0.19</v>
      </c>
      <c r="G30">
        <v>0.2</v>
      </c>
      <c r="H30">
        <v>0.16</v>
      </c>
      <c r="I30">
        <v>0.15</v>
      </c>
      <c r="J30">
        <v>0.19</v>
      </c>
    </row>
    <row r="32" spans="1:10">
      <c r="A32" s="52" t="s">
        <v>107</v>
      </c>
      <c r="B32" s="5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</row>
    <row r="33" spans="1:10">
      <c r="A33" s="60" t="s">
        <v>29</v>
      </c>
      <c r="B33" s="65"/>
      <c r="C33">
        <f>C12+C2</f>
        <v>24013.59</v>
      </c>
      <c r="D33">
        <f>D12+D2</f>
        <v>36062.870000000003</v>
      </c>
      <c r="E33">
        <f>E12+E2</f>
        <v>60101.25</v>
      </c>
      <c r="F33">
        <f>F12+F2</f>
        <v>72145.22</v>
      </c>
      <c r="G33">
        <f>G12+G2</f>
        <v>168278.97999999998</v>
      </c>
      <c r="H33">
        <f>H12+H2</f>
        <v>192341.62</v>
      </c>
      <c r="I33">
        <f>I12+I2</f>
        <v>216355.97</v>
      </c>
      <c r="J33">
        <f>J12+J2</f>
        <v>168287.67</v>
      </c>
    </row>
    <row r="34" spans="1:10">
      <c r="A34" s="60" t="s">
        <v>30</v>
      </c>
      <c r="B34" s="65"/>
      <c r="C34">
        <f>C14+C4</f>
        <v>13.59</v>
      </c>
      <c r="D34">
        <f>D14+D4</f>
        <v>62.87</v>
      </c>
      <c r="E34">
        <f>E14+E4</f>
        <v>101.25</v>
      </c>
      <c r="F34">
        <f>F14+F4</f>
        <v>145.22</v>
      </c>
      <c r="G34">
        <f>G14+G4</f>
        <v>278.98</v>
      </c>
      <c r="H34">
        <f>H14+H4</f>
        <v>341.62</v>
      </c>
      <c r="I34">
        <f>I14+I4</f>
        <v>355.97</v>
      </c>
      <c r="J34">
        <f>J14+J4</f>
        <v>287.67</v>
      </c>
    </row>
    <row r="35" spans="1:10">
      <c r="A35" s="60" t="s">
        <v>67</v>
      </c>
      <c r="B35" s="65"/>
      <c r="C35">
        <f>C16+C6</f>
        <v>2</v>
      </c>
      <c r="D35">
        <f>D16+D6</f>
        <v>3</v>
      </c>
      <c r="E35">
        <f>E16+E6</f>
        <v>5</v>
      </c>
      <c r="F35">
        <f>F16+F6</f>
        <v>6</v>
      </c>
      <c r="G35">
        <f>G16+G6</f>
        <v>14</v>
      </c>
      <c r="H35">
        <f>H16+H6</f>
        <v>16</v>
      </c>
      <c r="I35">
        <f>I16+I6</f>
        <v>18</v>
      </c>
      <c r="J35">
        <f>J16+J6</f>
        <v>14</v>
      </c>
    </row>
    <row r="36" spans="1:10">
      <c r="A36" s="57" t="s">
        <v>68</v>
      </c>
      <c r="B36" s="61"/>
      <c r="C36">
        <f>C15+C5</f>
        <v>329.68</v>
      </c>
      <c r="D36">
        <f>D15+D5</f>
        <v>1526.1100000000001</v>
      </c>
      <c r="E36">
        <f>E15+E5</f>
        <v>2457.63</v>
      </c>
      <c r="F36">
        <f>F15+F5</f>
        <v>3524.89</v>
      </c>
      <c r="G36">
        <f>G15+G5</f>
        <v>6771.32</v>
      </c>
      <c r="H36">
        <f>H15+H5</f>
        <v>8291.7200000000012</v>
      </c>
      <c r="I36">
        <f>I15+I5</f>
        <v>8640.1299999999992</v>
      </c>
      <c r="J36">
        <f>J15+J5</f>
        <v>6982.37</v>
      </c>
    </row>
    <row r="38" spans="1:10">
      <c r="A38" s="69" t="s">
        <v>26</v>
      </c>
      <c r="B38" s="64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10">
      <c r="A39" s="70" t="s">
        <v>51</v>
      </c>
      <c r="B39" s="64"/>
      <c r="D39">
        <v>1</v>
      </c>
      <c r="E39">
        <v>1</v>
      </c>
      <c r="F39">
        <v>2</v>
      </c>
      <c r="G39">
        <v>5</v>
      </c>
      <c r="H39">
        <v>5</v>
      </c>
      <c r="I39">
        <v>7</v>
      </c>
    </row>
    <row r="40" spans="1:10">
      <c r="A40" s="70" t="s">
        <v>50</v>
      </c>
      <c r="B40" s="64"/>
      <c r="F40">
        <v>1</v>
      </c>
      <c r="G40">
        <v>1</v>
      </c>
      <c r="H40">
        <v>0</v>
      </c>
      <c r="I40">
        <v>1</v>
      </c>
    </row>
    <row r="41" spans="1:10">
      <c r="A41" s="76" t="s">
        <v>100</v>
      </c>
      <c r="B41" s="64"/>
    </row>
    <row r="42" spans="1:10">
      <c r="A42" s="70" t="s">
        <v>36</v>
      </c>
      <c r="B42" s="64"/>
    </row>
    <row r="43" spans="1:10">
      <c r="A43" s="71" t="s">
        <v>108</v>
      </c>
      <c r="B43" s="68"/>
      <c r="C43">
        <v>1</v>
      </c>
      <c r="D43">
        <v>1</v>
      </c>
      <c r="E43">
        <v>2</v>
      </c>
      <c r="F43">
        <v>2</v>
      </c>
      <c r="G43">
        <v>4</v>
      </c>
      <c r="H43">
        <v>6</v>
      </c>
      <c r="I43">
        <v>5</v>
      </c>
    </row>
    <row r="45" spans="1:10">
      <c r="B45" s="4"/>
    </row>
    <row r="46" spans="1:10">
      <c r="B46" s="4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2BA4-3AC8-2143-B7C7-3B5AC35B1481}">
  <sheetPr>
    <tabColor theme="6"/>
  </sheetPr>
  <dimension ref="A1:J40"/>
  <sheetViews>
    <sheetView workbookViewId="0">
      <selection activeCell="H26" sqref="H26"/>
    </sheetView>
  </sheetViews>
  <sheetFormatPr baseColWidth="10" defaultRowHeight="15"/>
  <sheetData>
    <row r="1" spans="1:10">
      <c r="A1" s="2" t="s">
        <v>7</v>
      </c>
      <c r="B1" s="5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7</v>
      </c>
      <c r="B2" s="5" t="s">
        <v>15</v>
      </c>
      <c r="C2">
        <v>12009.06</v>
      </c>
      <c r="D2">
        <v>24036.080000000002</v>
      </c>
      <c r="E2">
        <v>36064.14</v>
      </c>
      <c r="F2">
        <v>48089.13</v>
      </c>
      <c r="G2">
        <v>108187.29</v>
      </c>
      <c r="H2">
        <v>120203.71</v>
      </c>
      <c r="I2">
        <v>144231.37</v>
      </c>
      <c r="J2">
        <v>168287.67</v>
      </c>
    </row>
    <row r="3" spans="1:10">
      <c r="A3" s="2" t="s">
        <v>7</v>
      </c>
      <c r="B3" s="5" t="s">
        <v>16</v>
      </c>
      <c r="C3">
        <v>12000</v>
      </c>
      <c r="D3">
        <v>24000</v>
      </c>
      <c r="E3">
        <v>36000</v>
      </c>
      <c r="F3">
        <v>48000</v>
      </c>
      <c r="G3">
        <v>108000</v>
      </c>
      <c r="H3">
        <v>120000</v>
      </c>
      <c r="I3">
        <v>144000</v>
      </c>
      <c r="J3">
        <v>168000</v>
      </c>
    </row>
    <row r="4" spans="1:10">
      <c r="A4" s="2" t="s">
        <v>7</v>
      </c>
      <c r="B4" s="5" t="s">
        <v>17</v>
      </c>
      <c r="C4">
        <v>9.06</v>
      </c>
      <c r="D4">
        <v>36.08</v>
      </c>
      <c r="E4">
        <v>64.14</v>
      </c>
      <c r="F4">
        <v>89.13</v>
      </c>
      <c r="G4">
        <v>187.29</v>
      </c>
      <c r="H4">
        <v>203.71</v>
      </c>
      <c r="I4">
        <v>231.37</v>
      </c>
      <c r="J4">
        <v>287.67</v>
      </c>
    </row>
    <row r="5" spans="1:10">
      <c r="A5" s="2" t="s">
        <v>7</v>
      </c>
      <c r="B5" s="5" t="s">
        <v>18</v>
      </c>
      <c r="C5">
        <v>219.79</v>
      </c>
      <c r="D5">
        <v>875.84</v>
      </c>
      <c r="E5">
        <v>1556.86</v>
      </c>
      <c r="F5">
        <v>2163.39</v>
      </c>
      <c r="G5">
        <v>4545.93</v>
      </c>
      <c r="H5">
        <v>4944.46</v>
      </c>
      <c r="I5">
        <v>5615.82</v>
      </c>
      <c r="J5">
        <v>6982.37</v>
      </c>
    </row>
    <row r="6" spans="1:10">
      <c r="A6" s="2" t="s">
        <v>7</v>
      </c>
      <c r="B6" s="5" t="s">
        <v>19</v>
      </c>
      <c r="C6">
        <v>1</v>
      </c>
      <c r="D6">
        <v>2</v>
      </c>
      <c r="E6">
        <v>3</v>
      </c>
      <c r="F6">
        <v>4</v>
      </c>
      <c r="G6">
        <v>9</v>
      </c>
      <c r="H6">
        <v>10</v>
      </c>
      <c r="I6">
        <v>12</v>
      </c>
      <c r="J6">
        <v>14</v>
      </c>
    </row>
    <row r="7" spans="1:10">
      <c r="A7" s="2" t="s">
        <v>7</v>
      </c>
      <c r="B7" s="5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7</v>
      </c>
      <c r="B8" s="5" t="s">
        <v>21</v>
      </c>
      <c r="C8">
        <v>0.4</v>
      </c>
      <c r="D8">
        <v>0.7</v>
      </c>
      <c r="E8">
        <v>0.8</v>
      </c>
      <c r="F8">
        <v>0.85</v>
      </c>
      <c r="G8">
        <v>0.89</v>
      </c>
      <c r="H8">
        <v>0.96</v>
      </c>
      <c r="I8">
        <v>0.92</v>
      </c>
      <c r="J8">
        <v>0.97</v>
      </c>
    </row>
    <row r="9" spans="1:10">
      <c r="A9" s="2" t="s">
        <v>7</v>
      </c>
      <c r="B9" s="5" t="s">
        <v>22</v>
      </c>
      <c r="C9">
        <v>0</v>
      </c>
      <c r="D9">
        <v>0.03</v>
      </c>
      <c r="E9">
        <v>0.63</v>
      </c>
      <c r="F9">
        <v>4.3499999999999996</v>
      </c>
      <c r="G9">
        <v>0.92</v>
      </c>
      <c r="H9">
        <v>3.42</v>
      </c>
      <c r="I9">
        <v>95.63</v>
      </c>
      <c r="J9">
        <v>1285.95</v>
      </c>
    </row>
    <row r="10" spans="1:10">
      <c r="A10" s="2" t="s">
        <v>7</v>
      </c>
      <c r="B10" s="5" t="s">
        <v>23</v>
      </c>
      <c r="C10">
        <v>0</v>
      </c>
      <c r="D10">
        <v>0</v>
      </c>
      <c r="E10">
        <v>0</v>
      </c>
      <c r="F10">
        <v>0</v>
      </c>
      <c r="G10">
        <v>0.19</v>
      </c>
      <c r="H10">
        <v>0.14000000000000001</v>
      </c>
      <c r="I10">
        <v>0.17</v>
      </c>
      <c r="J10">
        <v>7.0000000000000007E-2</v>
      </c>
    </row>
    <row r="11" spans="1:10">
      <c r="A11" s="2" t="s">
        <v>9</v>
      </c>
      <c r="B11" s="6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9</v>
      </c>
      <c r="B12" s="6" t="s">
        <v>15</v>
      </c>
      <c r="C12">
        <v>36058.86</v>
      </c>
      <c r="D12">
        <v>240493.47</v>
      </c>
      <c r="E12">
        <v>625155.09</v>
      </c>
      <c r="F12">
        <v>841490.85</v>
      </c>
      <c r="G12">
        <v>1947416.32</v>
      </c>
      <c r="H12">
        <v>2259901.98</v>
      </c>
      <c r="I12">
        <v>2368081.7599999998</v>
      </c>
      <c r="J12">
        <v>0</v>
      </c>
    </row>
    <row r="13" spans="1:10">
      <c r="A13" s="2" t="s">
        <v>9</v>
      </c>
      <c r="B13" s="6" t="s">
        <v>16</v>
      </c>
      <c r="C13">
        <v>36000</v>
      </c>
      <c r="D13">
        <v>240000</v>
      </c>
      <c r="E13">
        <v>624000</v>
      </c>
      <c r="F13">
        <v>840000</v>
      </c>
      <c r="G13">
        <v>1944000</v>
      </c>
      <c r="H13">
        <v>2256000</v>
      </c>
      <c r="I13">
        <v>2364000</v>
      </c>
      <c r="J13">
        <v>0</v>
      </c>
    </row>
    <row r="14" spans="1:10">
      <c r="A14" s="2" t="s">
        <v>9</v>
      </c>
      <c r="B14" s="6" t="s">
        <v>17</v>
      </c>
      <c r="C14">
        <v>58.86</v>
      </c>
      <c r="D14">
        <v>493.47</v>
      </c>
      <c r="E14">
        <v>1155.0899999999999</v>
      </c>
      <c r="F14">
        <v>1490.85</v>
      </c>
      <c r="G14">
        <v>3416.32</v>
      </c>
      <c r="H14">
        <v>3901.98</v>
      </c>
      <c r="I14">
        <v>4081.76</v>
      </c>
      <c r="J14">
        <v>0</v>
      </c>
    </row>
    <row r="15" spans="1:10">
      <c r="A15" s="2" t="s">
        <v>9</v>
      </c>
      <c r="B15" s="6" t="s">
        <v>18</v>
      </c>
      <c r="C15">
        <v>1428.61</v>
      </c>
      <c r="D15">
        <v>11977.34</v>
      </c>
      <c r="E15">
        <v>28036.27</v>
      </c>
      <c r="F15">
        <v>36185.699999999997</v>
      </c>
      <c r="G15">
        <v>82920.28</v>
      </c>
      <c r="H15">
        <v>94708.34</v>
      </c>
      <c r="I15">
        <v>99071.93</v>
      </c>
      <c r="J15">
        <v>0</v>
      </c>
    </row>
    <row r="16" spans="1:10">
      <c r="A16" s="2" t="s">
        <v>9</v>
      </c>
      <c r="B16" s="6" t="s">
        <v>19</v>
      </c>
      <c r="C16">
        <v>3</v>
      </c>
      <c r="D16">
        <v>20</v>
      </c>
      <c r="E16">
        <v>52</v>
      </c>
      <c r="F16">
        <v>70</v>
      </c>
      <c r="G16">
        <v>162</v>
      </c>
      <c r="H16">
        <v>188</v>
      </c>
      <c r="I16">
        <v>197</v>
      </c>
      <c r="J16">
        <v>0</v>
      </c>
    </row>
    <row r="17" spans="1:10">
      <c r="A17" s="2" t="s">
        <v>9</v>
      </c>
      <c r="B17" s="6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9</v>
      </c>
      <c r="B18" s="6" t="s">
        <v>21</v>
      </c>
      <c r="C18">
        <v>0.87</v>
      </c>
      <c r="D18">
        <v>0.96</v>
      </c>
      <c r="E18">
        <v>0.99</v>
      </c>
      <c r="F18">
        <v>0.97</v>
      </c>
      <c r="G18">
        <v>0.95</v>
      </c>
      <c r="H18">
        <v>0.93</v>
      </c>
      <c r="I18">
        <v>0.99</v>
      </c>
      <c r="J18">
        <v>0</v>
      </c>
    </row>
    <row r="19" spans="1:10">
      <c r="A19" s="2" t="s">
        <v>9</v>
      </c>
      <c r="B19" s="6" t="s">
        <v>22</v>
      </c>
      <c r="C19">
        <v>0.04</v>
      </c>
      <c r="D19">
        <v>0.54</v>
      </c>
      <c r="E19">
        <v>3.34</v>
      </c>
      <c r="F19">
        <v>63.86</v>
      </c>
      <c r="G19">
        <v>1073.9100000000001</v>
      </c>
      <c r="H19">
        <v>1750.07</v>
      </c>
      <c r="I19">
        <v>5101.62</v>
      </c>
      <c r="J19">
        <v>0</v>
      </c>
    </row>
    <row r="20" spans="1:10">
      <c r="A20" s="2" t="s">
        <v>9</v>
      </c>
      <c r="B20" s="6" t="s">
        <v>23</v>
      </c>
      <c r="C20">
        <v>0</v>
      </c>
      <c r="D20">
        <v>0.06</v>
      </c>
      <c r="E20">
        <v>0.03</v>
      </c>
      <c r="F20">
        <v>0.04</v>
      </c>
      <c r="G20">
        <v>0.05</v>
      </c>
      <c r="H20">
        <v>0.08</v>
      </c>
      <c r="I20">
        <v>0.02</v>
      </c>
      <c r="J20">
        <v>0</v>
      </c>
    </row>
    <row r="21" spans="1:10">
      <c r="A21" s="2" t="s">
        <v>3</v>
      </c>
      <c r="B21" s="20" t="s">
        <v>14</v>
      </c>
      <c r="C21" s="9">
        <v>0.02</v>
      </c>
      <c r="D21" s="9">
        <v>0.09</v>
      </c>
      <c r="E21" s="9">
        <v>0.16</v>
      </c>
      <c r="F21" s="9">
        <v>0.22</v>
      </c>
      <c r="G21" s="9">
        <v>0.28999999999999998</v>
      </c>
      <c r="H21" s="9">
        <v>0.36</v>
      </c>
      <c r="I21" s="9">
        <v>0.42</v>
      </c>
      <c r="J21">
        <v>0.49</v>
      </c>
    </row>
    <row r="22" spans="1:10">
      <c r="A22" s="2" t="s">
        <v>3</v>
      </c>
      <c r="B22" s="19" t="s">
        <v>15</v>
      </c>
      <c r="C22" s="9">
        <v>38067.910000000003</v>
      </c>
      <c r="D22" s="9">
        <v>264527.40000000002</v>
      </c>
      <c r="E22" s="9">
        <v>661221.1</v>
      </c>
      <c r="F22" s="9">
        <v>925584.1</v>
      </c>
      <c r="G22" s="9">
        <v>1995537</v>
      </c>
      <c r="H22" s="9">
        <v>3147895</v>
      </c>
      <c r="I22" s="9">
        <v>2536419</v>
      </c>
      <c r="J22">
        <v>194304.45</v>
      </c>
    </row>
    <row r="23" spans="1:10">
      <c r="A23" s="2" t="s">
        <v>3</v>
      </c>
      <c r="B23" s="19" t="s">
        <v>16</v>
      </c>
      <c r="C23" s="9">
        <v>38000</v>
      </c>
      <c r="D23" s="9">
        <v>264000</v>
      </c>
      <c r="E23" s="9">
        <v>660000</v>
      </c>
      <c r="F23" s="9">
        <v>924000</v>
      </c>
      <c r="G23" s="9">
        <v>1992000</v>
      </c>
      <c r="H23" s="9">
        <v>3144000</v>
      </c>
      <c r="I23" s="9">
        <v>2532000</v>
      </c>
      <c r="J23">
        <v>194000</v>
      </c>
    </row>
    <row r="24" spans="1:10">
      <c r="A24" s="2" t="s">
        <v>3</v>
      </c>
      <c r="B24" s="19" t="s">
        <v>17</v>
      </c>
      <c r="C24" s="9">
        <v>67.91</v>
      </c>
      <c r="D24" s="9">
        <v>527.4</v>
      </c>
      <c r="E24" s="9">
        <v>1221.0899999999999</v>
      </c>
      <c r="F24" s="9">
        <v>1584.12</v>
      </c>
      <c r="G24" s="9">
        <v>3537.46</v>
      </c>
      <c r="H24" s="9">
        <v>3895.34</v>
      </c>
      <c r="I24" s="9">
        <v>4418.6899999999996</v>
      </c>
      <c r="J24">
        <v>304.45</v>
      </c>
    </row>
    <row r="25" spans="1:10">
      <c r="A25" s="2" t="s">
        <v>3</v>
      </c>
      <c r="B25" s="19" t="s">
        <v>18</v>
      </c>
      <c r="C25" s="9">
        <v>1648.4</v>
      </c>
      <c r="D25" s="9">
        <v>12800.89</v>
      </c>
      <c r="E25" s="9">
        <v>29638.04</v>
      </c>
      <c r="F25" s="9">
        <v>38449.53</v>
      </c>
      <c r="G25" s="9">
        <v>85860.76</v>
      </c>
      <c r="H25" s="9">
        <v>94547.17</v>
      </c>
      <c r="I25" s="9">
        <v>107249.7</v>
      </c>
      <c r="J25">
        <v>7389.56</v>
      </c>
    </row>
    <row r="26" spans="1:10">
      <c r="A26" s="2" t="s">
        <v>3</v>
      </c>
      <c r="B26" s="19" t="s">
        <v>19</v>
      </c>
      <c r="C26" s="9">
        <v>3</v>
      </c>
      <c r="D26" s="9">
        <v>22</v>
      </c>
      <c r="E26" s="9">
        <v>55</v>
      </c>
      <c r="F26" s="9">
        <v>77</v>
      </c>
      <c r="G26" s="9">
        <v>166</v>
      </c>
      <c r="H26" s="9">
        <v>262</v>
      </c>
      <c r="I26" s="9">
        <v>211</v>
      </c>
      <c r="J26">
        <v>15</v>
      </c>
    </row>
    <row r="27" spans="1:10">
      <c r="A27" s="2" t="s">
        <v>3</v>
      </c>
      <c r="B27" s="19" t="s">
        <v>20</v>
      </c>
      <c r="C27" s="9">
        <v>2</v>
      </c>
      <c r="D27" s="9">
        <v>2</v>
      </c>
      <c r="E27" s="9">
        <v>2</v>
      </c>
      <c r="F27" s="9">
        <v>2</v>
      </c>
      <c r="G27" s="9">
        <v>2</v>
      </c>
      <c r="H27" s="9">
        <v>2</v>
      </c>
      <c r="I27" s="9">
        <v>2</v>
      </c>
      <c r="J27">
        <v>2</v>
      </c>
    </row>
    <row r="28" spans="1:10">
      <c r="A28" s="2" t="s">
        <v>3</v>
      </c>
      <c r="B28" s="19" t="s">
        <v>21</v>
      </c>
      <c r="C28" s="9">
        <v>1</v>
      </c>
      <c r="D28" s="9">
        <v>0.94</v>
      </c>
      <c r="E28" s="9">
        <v>0.98</v>
      </c>
      <c r="F28" s="9">
        <v>0.94</v>
      </c>
      <c r="G28" s="9">
        <v>0.98</v>
      </c>
      <c r="H28" s="9">
        <v>0.7</v>
      </c>
      <c r="I28" s="9">
        <v>0.98</v>
      </c>
      <c r="J28">
        <v>0.96</v>
      </c>
    </row>
    <row r="29" spans="1:10">
      <c r="A29" s="2" t="s">
        <v>3</v>
      </c>
      <c r="B29" s="19" t="s">
        <v>22</v>
      </c>
      <c r="C29" s="9">
        <v>0.09</v>
      </c>
      <c r="D29" s="9">
        <v>7.84</v>
      </c>
      <c r="E29" s="9">
        <v>628.88</v>
      </c>
      <c r="F29" s="9">
        <v>893.04</v>
      </c>
      <c r="G29" s="9">
        <v>5109.6899999999996</v>
      </c>
      <c r="H29" s="9">
        <v>43408.23</v>
      </c>
      <c r="I29" s="9">
        <v>17141.95</v>
      </c>
      <c r="J29">
        <v>7099.54</v>
      </c>
    </row>
    <row r="30" spans="1:10">
      <c r="A30" s="2" t="s">
        <v>3</v>
      </c>
      <c r="B30" s="19" t="s">
        <v>23</v>
      </c>
      <c r="C30" s="9">
        <v>0</v>
      </c>
      <c r="D30" s="9">
        <v>0.09</v>
      </c>
      <c r="E30" s="9">
        <v>0.04</v>
      </c>
      <c r="F30" s="9">
        <v>0.08</v>
      </c>
      <c r="G30" s="9">
        <v>0.03</v>
      </c>
      <c r="H30" s="9">
        <v>0.31</v>
      </c>
      <c r="I30" s="9">
        <v>0.04</v>
      </c>
      <c r="J30">
        <v>0.19</v>
      </c>
    </row>
    <row r="32" spans="1:10">
      <c r="A32" s="3" t="s">
        <v>27</v>
      </c>
      <c r="C32">
        <f>C12+C2</f>
        <v>48067.92</v>
      </c>
      <c r="D32">
        <f t="shared" ref="D32:J32" si="0">D12+D2</f>
        <v>264529.55</v>
      </c>
      <c r="E32">
        <f t="shared" si="0"/>
        <v>661219.23</v>
      </c>
      <c r="F32">
        <f t="shared" si="0"/>
        <v>889579.98</v>
      </c>
      <c r="G32">
        <f t="shared" si="0"/>
        <v>2055603.61</v>
      </c>
      <c r="H32">
        <f t="shared" si="0"/>
        <v>2380105.69</v>
      </c>
      <c r="I32">
        <f t="shared" si="0"/>
        <v>2512313.13</v>
      </c>
      <c r="J32">
        <f t="shared" si="0"/>
        <v>168287.67</v>
      </c>
    </row>
    <row r="33" spans="1:10">
      <c r="A33" s="3" t="s">
        <v>25</v>
      </c>
      <c r="C33">
        <f>C14+C4</f>
        <v>67.92</v>
      </c>
      <c r="D33">
        <f t="shared" ref="D33:J33" si="1">D14+D4</f>
        <v>529.55000000000007</v>
      </c>
      <c r="E33">
        <f t="shared" si="1"/>
        <v>1219.23</v>
      </c>
      <c r="F33">
        <f t="shared" si="1"/>
        <v>1579.98</v>
      </c>
      <c r="G33">
        <f t="shared" si="1"/>
        <v>3603.61</v>
      </c>
      <c r="H33">
        <f t="shared" si="1"/>
        <v>4105.6899999999996</v>
      </c>
      <c r="I33">
        <f t="shared" si="1"/>
        <v>4313.13</v>
      </c>
      <c r="J33">
        <f t="shared" si="1"/>
        <v>287.67</v>
      </c>
    </row>
    <row r="38" spans="1:10">
      <c r="B38" s="4"/>
    </row>
    <row r="39" spans="1:10">
      <c r="B39" s="4"/>
    </row>
    <row r="40" spans="1:10">
      <c r="B40" s="4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FE07-4C58-8843-A0DE-1A6B010EB563}">
  <sheetPr>
    <tabColor theme="6" tint="0.59999389629810485"/>
  </sheetPr>
  <dimension ref="A1:J46"/>
  <sheetViews>
    <sheetView zoomScale="75" workbookViewId="0">
      <selection activeCell="C32" sqref="C32:I32"/>
    </sheetView>
  </sheetViews>
  <sheetFormatPr baseColWidth="10" defaultRowHeight="15"/>
  <cols>
    <col min="2" max="2" width="17.83203125" customWidth="1"/>
  </cols>
  <sheetData>
    <row r="1" spans="1:10">
      <c r="A1" s="15" t="s">
        <v>7</v>
      </c>
      <c r="B1" s="13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7</v>
      </c>
      <c r="B2" s="14" t="s">
        <v>15</v>
      </c>
      <c r="C2" s="9">
        <v>12009.06</v>
      </c>
      <c r="D2" s="9">
        <v>24036.080000000002</v>
      </c>
      <c r="E2" s="9">
        <v>36064.14</v>
      </c>
      <c r="F2" s="9">
        <v>48089.13</v>
      </c>
      <c r="G2" s="9">
        <v>108187.3</v>
      </c>
      <c r="H2" s="9">
        <v>120203.7</v>
      </c>
      <c r="I2" s="9">
        <v>144231.4</v>
      </c>
      <c r="J2">
        <v>168287.67</v>
      </c>
    </row>
    <row r="3" spans="1:10">
      <c r="A3" s="15" t="s">
        <v>7</v>
      </c>
      <c r="B3" s="14" t="s">
        <v>16</v>
      </c>
      <c r="C3" s="9">
        <v>12000</v>
      </c>
      <c r="D3" s="9">
        <v>24000</v>
      </c>
      <c r="E3" s="9">
        <v>36000</v>
      </c>
      <c r="F3" s="9">
        <v>48000</v>
      </c>
      <c r="G3" s="9">
        <v>108000</v>
      </c>
      <c r="H3" s="9">
        <v>120000</v>
      </c>
      <c r="I3" s="9">
        <v>144000</v>
      </c>
      <c r="J3">
        <v>168000</v>
      </c>
    </row>
    <row r="4" spans="1:10">
      <c r="A4" s="15" t="s">
        <v>7</v>
      </c>
      <c r="B4" s="14" t="s">
        <v>17</v>
      </c>
      <c r="C4" s="9">
        <v>9.06</v>
      </c>
      <c r="D4" s="9">
        <v>36.08</v>
      </c>
      <c r="E4" s="9">
        <v>64.14</v>
      </c>
      <c r="F4" s="9">
        <v>89.13</v>
      </c>
      <c r="G4" s="9">
        <v>187.29</v>
      </c>
      <c r="H4" s="9">
        <v>203.71</v>
      </c>
      <c r="I4" s="9">
        <v>231.37</v>
      </c>
      <c r="J4">
        <v>287.67</v>
      </c>
    </row>
    <row r="5" spans="1:10">
      <c r="A5" s="15" t="s">
        <v>7</v>
      </c>
      <c r="B5" s="14" t="s">
        <v>18</v>
      </c>
      <c r="C5" s="9">
        <v>219.79</v>
      </c>
      <c r="D5" s="9">
        <v>875.84</v>
      </c>
      <c r="E5" s="9">
        <v>1556.86</v>
      </c>
      <c r="F5" s="9">
        <v>2163.39</v>
      </c>
      <c r="G5" s="9">
        <v>4545.93</v>
      </c>
      <c r="H5" s="9">
        <v>4944.46</v>
      </c>
      <c r="I5" s="9">
        <v>5615.82</v>
      </c>
      <c r="J5">
        <v>6982.37</v>
      </c>
    </row>
    <row r="6" spans="1:10">
      <c r="A6" s="15" t="s">
        <v>7</v>
      </c>
      <c r="B6" s="14" t="s">
        <v>19</v>
      </c>
      <c r="C6" s="9">
        <v>1</v>
      </c>
      <c r="D6" s="9">
        <v>2</v>
      </c>
      <c r="E6" s="9">
        <v>3</v>
      </c>
      <c r="F6" s="9">
        <v>4</v>
      </c>
      <c r="G6" s="9">
        <v>9</v>
      </c>
      <c r="H6" s="9">
        <v>10</v>
      </c>
      <c r="I6" s="9">
        <v>12</v>
      </c>
      <c r="J6">
        <v>14</v>
      </c>
    </row>
    <row r="7" spans="1:10">
      <c r="A7" s="15" t="s">
        <v>7</v>
      </c>
      <c r="B7" s="14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7</v>
      </c>
      <c r="B8" s="14" t="s">
        <v>21</v>
      </c>
      <c r="C8" s="9">
        <v>0.4</v>
      </c>
      <c r="D8" s="9">
        <v>0.7</v>
      </c>
      <c r="E8" s="9">
        <v>0.8</v>
      </c>
      <c r="F8" s="9">
        <v>0.85</v>
      </c>
      <c r="G8" s="9">
        <v>0.89</v>
      </c>
      <c r="H8" s="9">
        <v>0.96</v>
      </c>
      <c r="I8" s="9">
        <v>0.92</v>
      </c>
      <c r="J8">
        <v>0.97</v>
      </c>
    </row>
    <row r="9" spans="1:10">
      <c r="A9" s="15" t="s">
        <v>7</v>
      </c>
      <c r="B9" s="14" t="s">
        <v>22</v>
      </c>
      <c r="C9" s="9">
        <v>0</v>
      </c>
      <c r="D9" s="9">
        <v>0.03</v>
      </c>
      <c r="E9" s="9">
        <v>0.63</v>
      </c>
      <c r="F9" s="9">
        <v>4.3499999999999996</v>
      </c>
      <c r="G9" s="9">
        <v>0.92</v>
      </c>
      <c r="H9" s="9">
        <v>3.42</v>
      </c>
      <c r="I9" s="9">
        <v>95.63</v>
      </c>
      <c r="J9">
        <v>1285.95</v>
      </c>
    </row>
    <row r="10" spans="1:10">
      <c r="A10" s="15" t="s">
        <v>7</v>
      </c>
      <c r="B10" s="14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0.19</v>
      </c>
      <c r="H10" s="9">
        <v>0.14000000000000001</v>
      </c>
      <c r="I10" s="9">
        <v>0.17</v>
      </c>
      <c r="J10">
        <v>7.0000000000000007E-2</v>
      </c>
    </row>
    <row r="11" spans="1:10">
      <c r="A11" s="15" t="s">
        <v>9</v>
      </c>
      <c r="B11" s="13" t="s">
        <v>14</v>
      </c>
      <c r="C11" s="9">
        <v>0.02</v>
      </c>
      <c r="D11" s="9">
        <v>0.09</v>
      </c>
      <c r="E11" s="9">
        <v>0.16</v>
      </c>
      <c r="F11" s="9">
        <v>0.22</v>
      </c>
      <c r="G11" s="9">
        <v>0.28999999999999998</v>
      </c>
      <c r="H11" s="9">
        <v>0.36</v>
      </c>
      <c r="I11" s="9">
        <v>0.42</v>
      </c>
      <c r="J11">
        <v>0</v>
      </c>
    </row>
    <row r="12" spans="1:10">
      <c r="A12" s="15" t="s">
        <v>9</v>
      </c>
      <c r="B12" s="14" t="s">
        <v>15</v>
      </c>
      <c r="C12" s="9">
        <v>36058.86</v>
      </c>
      <c r="D12" s="9">
        <v>240493.5</v>
      </c>
      <c r="E12" s="9">
        <v>625155.1</v>
      </c>
      <c r="F12" s="9">
        <v>841490.9</v>
      </c>
      <c r="G12" s="9">
        <v>1947416</v>
      </c>
      <c r="H12" s="9">
        <v>2259902</v>
      </c>
      <c r="I12" s="9">
        <v>2368082</v>
      </c>
      <c r="J12">
        <v>0</v>
      </c>
    </row>
    <row r="13" spans="1:10">
      <c r="A13" s="15" t="s">
        <v>9</v>
      </c>
      <c r="B13" s="14" t="s">
        <v>16</v>
      </c>
      <c r="C13" s="9">
        <v>36000</v>
      </c>
      <c r="D13" s="9">
        <v>240000</v>
      </c>
      <c r="E13" s="9">
        <v>624000</v>
      </c>
      <c r="F13" s="9">
        <v>840000</v>
      </c>
      <c r="G13" s="9">
        <v>1944000</v>
      </c>
      <c r="H13" s="9">
        <v>2256000</v>
      </c>
      <c r="I13" s="9">
        <v>2364000</v>
      </c>
      <c r="J13">
        <v>0</v>
      </c>
    </row>
    <row r="14" spans="1:10">
      <c r="A14" s="15" t="s">
        <v>9</v>
      </c>
      <c r="B14" s="14" t="s">
        <v>17</v>
      </c>
      <c r="C14" s="9">
        <v>58.86</v>
      </c>
      <c r="D14" s="9">
        <v>493.47</v>
      </c>
      <c r="E14" s="9">
        <v>1155.0899999999999</v>
      </c>
      <c r="F14" s="9">
        <v>1490.85</v>
      </c>
      <c r="G14" s="9">
        <v>3416.32</v>
      </c>
      <c r="H14" s="9">
        <v>3901.98</v>
      </c>
      <c r="I14" s="9">
        <v>4081.76</v>
      </c>
      <c r="J14">
        <v>0</v>
      </c>
    </row>
    <row r="15" spans="1:10">
      <c r="A15" s="15" t="s">
        <v>9</v>
      </c>
      <c r="B15" s="14" t="s">
        <v>18</v>
      </c>
      <c r="C15" s="9">
        <v>1428.61</v>
      </c>
      <c r="D15" s="9">
        <v>11977.34</v>
      </c>
      <c r="E15" s="9">
        <v>28036.27</v>
      </c>
      <c r="F15" s="9">
        <v>36185.699999999997</v>
      </c>
      <c r="G15" s="9">
        <v>82920.28</v>
      </c>
      <c r="H15" s="9">
        <v>94708.34</v>
      </c>
      <c r="I15" s="9">
        <v>99071.93</v>
      </c>
      <c r="J15">
        <v>0</v>
      </c>
    </row>
    <row r="16" spans="1:10">
      <c r="A16" s="15" t="s">
        <v>9</v>
      </c>
      <c r="B16" s="14" t="s">
        <v>19</v>
      </c>
      <c r="C16" s="9">
        <v>3</v>
      </c>
      <c r="D16" s="9">
        <v>20</v>
      </c>
      <c r="E16" s="9">
        <v>52</v>
      </c>
      <c r="F16" s="9">
        <v>70</v>
      </c>
      <c r="G16" s="9">
        <v>162</v>
      </c>
      <c r="H16" s="9">
        <v>188</v>
      </c>
      <c r="I16" s="9">
        <v>197</v>
      </c>
      <c r="J16">
        <v>0</v>
      </c>
    </row>
    <row r="17" spans="1:10">
      <c r="A17" s="15" t="s">
        <v>9</v>
      </c>
      <c r="B17" s="14" t="s">
        <v>20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>
        <v>0</v>
      </c>
    </row>
    <row r="18" spans="1:10">
      <c r="A18" s="15" t="s">
        <v>9</v>
      </c>
      <c r="B18" s="14" t="s">
        <v>21</v>
      </c>
      <c r="C18" s="9">
        <v>0.87</v>
      </c>
      <c r="D18" s="9">
        <v>0.96</v>
      </c>
      <c r="E18" s="9">
        <v>0.99</v>
      </c>
      <c r="F18" s="9">
        <v>0.97</v>
      </c>
      <c r="G18" s="9">
        <v>0.95</v>
      </c>
      <c r="H18" s="9">
        <v>0.93</v>
      </c>
      <c r="I18" s="9">
        <v>0.99</v>
      </c>
      <c r="J18">
        <v>0</v>
      </c>
    </row>
    <row r="19" spans="1:10">
      <c r="A19" s="15" t="s">
        <v>9</v>
      </c>
      <c r="B19" s="14" t="s">
        <v>22</v>
      </c>
      <c r="C19" s="9">
        <v>0.04</v>
      </c>
      <c r="D19" s="9">
        <v>0.54</v>
      </c>
      <c r="E19" s="9">
        <v>3.34</v>
      </c>
      <c r="F19" s="9">
        <v>63.86</v>
      </c>
      <c r="G19" s="9">
        <v>1073.9100000000001</v>
      </c>
      <c r="H19" s="9">
        <v>1750.07</v>
      </c>
      <c r="I19" s="9">
        <v>5101.62</v>
      </c>
      <c r="J19">
        <v>0</v>
      </c>
    </row>
    <row r="20" spans="1:10">
      <c r="A20" s="15" t="s">
        <v>9</v>
      </c>
      <c r="B20" s="14" t="s">
        <v>23</v>
      </c>
      <c r="C20" s="9">
        <v>0</v>
      </c>
      <c r="D20" s="9">
        <v>0.06</v>
      </c>
      <c r="E20" s="9">
        <v>0.03</v>
      </c>
      <c r="F20" s="9">
        <v>0.04</v>
      </c>
      <c r="G20" s="9">
        <v>0.05</v>
      </c>
      <c r="H20" s="9">
        <v>0.08</v>
      </c>
      <c r="I20" s="9">
        <v>0.02</v>
      </c>
      <c r="J20">
        <v>0</v>
      </c>
    </row>
    <row r="21" spans="1:10">
      <c r="A21" s="15" t="s">
        <v>3</v>
      </c>
      <c r="B21" s="13" t="s">
        <v>14</v>
      </c>
      <c r="C21" s="9">
        <v>0.02</v>
      </c>
      <c r="D21" s="9">
        <v>0.09</v>
      </c>
      <c r="E21" s="9">
        <v>0.16</v>
      </c>
      <c r="F21" s="9">
        <v>0.22</v>
      </c>
      <c r="G21" s="9">
        <v>0.28999999999999998</v>
      </c>
      <c r="H21" s="9">
        <v>0.36</v>
      </c>
      <c r="I21" s="9">
        <v>0.42</v>
      </c>
      <c r="J21">
        <v>0.49</v>
      </c>
    </row>
    <row r="22" spans="1:10">
      <c r="A22" s="15" t="s">
        <v>3</v>
      </c>
      <c r="B22" s="14" t="s">
        <v>15</v>
      </c>
      <c r="C22" s="9">
        <v>38067.910000000003</v>
      </c>
      <c r="D22" s="9">
        <v>264527.40000000002</v>
      </c>
      <c r="E22" s="9">
        <v>661221.1</v>
      </c>
      <c r="F22" s="9">
        <v>925584.1</v>
      </c>
      <c r="G22" s="9">
        <v>1995537</v>
      </c>
      <c r="H22" s="9">
        <v>3147895</v>
      </c>
      <c r="I22" s="9">
        <v>2536419</v>
      </c>
      <c r="J22">
        <v>194304.45</v>
      </c>
    </row>
    <row r="23" spans="1:10">
      <c r="A23" s="15" t="s">
        <v>3</v>
      </c>
      <c r="B23" s="14" t="s">
        <v>16</v>
      </c>
      <c r="C23" s="9">
        <v>38000</v>
      </c>
      <c r="D23" s="9">
        <v>264000</v>
      </c>
      <c r="E23" s="9">
        <v>660000</v>
      </c>
      <c r="F23" s="9">
        <v>924000</v>
      </c>
      <c r="G23" s="9">
        <v>1992000</v>
      </c>
      <c r="H23" s="9">
        <v>3144000</v>
      </c>
      <c r="I23" s="9">
        <v>2532000</v>
      </c>
      <c r="J23">
        <v>194000</v>
      </c>
    </row>
    <row r="24" spans="1:10">
      <c r="A24" s="15" t="s">
        <v>3</v>
      </c>
      <c r="B24" s="14" t="s">
        <v>17</v>
      </c>
      <c r="C24" s="9">
        <v>67.91</v>
      </c>
      <c r="D24" s="9">
        <v>527.4</v>
      </c>
      <c r="E24" s="9">
        <v>1221.0899999999999</v>
      </c>
      <c r="F24" s="9">
        <v>1584.12</v>
      </c>
      <c r="G24" s="9">
        <v>3537.46</v>
      </c>
      <c r="H24" s="9">
        <v>3895.34</v>
      </c>
      <c r="I24" s="9">
        <v>4418.6899999999996</v>
      </c>
      <c r="J24">
        <v>304.45</v>
      </c>
    </row>
    <row r="25" spans="1:10">
      <c r="A25" s="15" t="s">
        <v>3</v>
      </c>
      <c r="B25" s="14" t="s">
        <v>18</v>
      </c>
      <c r="C25" s="9">
        <v>1648.4</v>
      </c>
      <c r="D25" s="9">
        <v>12800.89</v>
      </c>
      <c r="E25" s="9">
        <v>29638.04</v>
      </c>
      <c r="F25" s="9">
        <v>38449.53</v>
      </c>
      <c r="G25" s="9">
        <v>85860.76</v>
      </c>
      <c r="H25" s="9">
        <v>94547.17</v>
      </c>
      <c r="I25" s="9">
        <v>107249.7</v>
      </c>
      <c r="J25">
        <v>7389.56</v>
      </c>
    </row>
    <row r="26" spans="1:10">
      <c r="A26" s="15" t="s">
        <v>3</v>
      </c>
      <c r="B26" s="14" t="s">
        <v>19</v>
      </c>
      <c r="C26" s="9">
        <v>3</v>
      </c>
      <c r="D26" s="9">
        <v>22</v>
      </c>
      <c r="E26" s="9">
        <v>55</v>
      </c>
      <c r="F26" s="9">
        <v>77</v>
      </c>
      <c r="G26" s="9">
        <v>166</v>
      </c>
      <c r="H26" s="9">
        <v>262</v>
      </c>
      <c r="I26" s="9">
        <v>211</v>
      </c>
      <c r="J26">
        <v>15</v>
      </c>
    </row>
    <row r="27" spans="1:10">
      <c r="A27" s="15" t="s">
        <v>3</v>
      </c>
      <c r="B27" s="14" t="s">
        <v>20</v>
      </c>
      <c r="C27" s="9">
        <v>2</v>
      </c>
      <c r="D27" s="9">
        <v>2</v>
      </c>
      <c r="E27" s="9">
        <v>2</v>
      </c>
      <c r="F27" s="9">
        <v>2</v>
      </c>
      <c r="G27" s="9">
        <v>2</v>
      </c>
      <c r="H27" s="9">
        <v>2</v>
      </c>
      <c r="I27" s="9">
        <v>2</v>
      </c>
      <c r="J27">
        <v>2</v>
      </c>
    </row>
    <row r="28" spans="1:10">
      <c r="A28" s="15" t="s">
        <v>3</v>
      </c>
      <c r="B28" s="14" t="s">
        <v>21</v>
      </c>
      <c r="C28" s="9">
        <v>1</v>
      </c>
      <c r="D28" s="9">
        <v>0.94</v>
      </c>
      <c r="E28" s="9">
        <v>0.98</v>
      </c>
      <c r="F28" s="9">
        <v>0.94</v>
      </c>
      <c r="G28" s="9">
        <v>0.98</v>
      </c>
      <c r="H28" s="9">
        <v>0.7</v>
      </c>
      <c r="I28" s="9">
        <v>0.98</v>
      </c>
      <c r="J28">
        <v>0.96</v>
      </c>
    </row>
    <row r="29" spans="1:10">
      <c r="A29" s="15" t="s">
        <v>3</v>
      </c>
      <c r="B29" s="14" t="s">
        <v>22</v>
      </c>
      <c r="C29" s="9">
        <v>0.09</v>
      </c>
      <c r="D29" s="9">
        <v>7.84</v>
      </c>
      <c r="E29" s="9">
        <v>628.88</v>
      </c>
      <c r="F29" s="9">
        <v>893.04</v>
      </c>
      <c r="G29" s="9">
        <v>5109.6899999999996</v>
      </c>
      <c r="H29" s="9">
        <v>43408.23</v>
      </c>
      <c r="I29" s="9">
        <v>17141.95</v>
      </c>
      <c r="J29">
        <v>7099.54</v>
      </c>
    </row>
    <row r="30" spans="1:10">
      <c r="A30" s="52" t="s">
        <v>3</v>
      </c>
      <c r="B30" s="14" t="s">
        <v>23</v>
      </c>
      <c r="C30" s="9">
        <v>0</v>
      </c>
      <c r="D30" s="9">
        <v>0.09</v>
      </c>
      <c r="E30" s="9">
        <v>0.04</v>
      </c>
      <c r="F30" s="9">
        <v>0.08</v>
      </c>
      <c r="G30" s="9">
        <v>0.03</v>
      </c>
      <c r="H30" s="9">
        <v>0.31</v>
      </c>
      <c r="I30" s="9">
        <v>0.04</v>
      </c>
      <c r="J30">
        <v>0.19</v>
      </c>
    </row>
    <row r="32" spans="1:10">
      <c r="A32" s="72" t="s">
        <v>107</v>
      </c>
      <c r="B32" s="7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</row>
    <row r="33" spans="1:10">
      <c r="A33" s="72" t="s">
        <v>81</v>
      </c>
      <c r="B33" s="73"/>
      <c r="C33">
        <f>C12+C2</f>
        <v>48067.92</v>
      </c>
      <c r="D33">
        <f>D12+D2</f>
        <v>264529.58</v>
      </c>
      <c r="E33">
        <f>E12+E2</f>
        <v>661219.24</v>
      </c>
      <c r="F33">
        <f>F12+F2</f>
        <v>889580.03</v>
      </c>
      <c r="G33">
        <f>G12+G2</f>
        <v>2055603.3</v>
      </c>
      <c r="H33">
        <f>H12+H2</f>
        <v>2380105.7000000002</v>
      </c>
      <c r="I33">
        <f>I12+I2</f>
        <v>2512313.4</v>
      </c>
      <c r="J33">
        <f>J12+J2</f>
        <v>168287.67</v>
      </c>
    </row>
    <row r="34" spans="1:10">
      <c r="A34" s="72" t="s">
        <v>82</v>
      </c>
      <c r="B34" s="73"/>
      <c r="C34">
        <f>C14+C4</f>
        <v>67.92</v>
      </c>
      <c r="D34">
        <f>D14+D4</f>
        <v>529.55000000000007</v>
      </c>
      <c r="E34">
        <f>E14+E4</f>
        <v>1219.23</v>
      </c>
      <c r="F34">
        <f>F14+F4</f>
        <v>1579.98</v>
      </c>
      <c r="G34">
        <f>G14+G4</f>
        <v>3603.61</v>
      </c>
      <c r="H34">
        <f>H14+H4</f>
        <v>4105.6899999999996</v>
      </c>
      <c r="I34">
        <f>I14+I4</f>
        <v>4313.13</v>
      </c>
      <c r="J34">
        <f>J14+J4</f>
        <v>287.67</v>
      </c>
    </row>
    <row r="35" spans="1:10">
      <c r="A35" s="72" t="s">
        <v>83</v>
      </c>
      <c r="B35" s="73"/>
      <c r="C35">
        <f>C16+C6</f>
        <v>4</v>
      </c>
      <c r="D35">
        <f>D16+D6</f>
        <v>22</v>
      </c>
      <c r="E35">
        <f>E16+E6</f>
        <v>55</v>
      </c>
      <c r="F35">
        <f>F16+F6</f>
        <v>74</v>
      </c>
      <c r="G35">
        <f>G16+G6</f>
        <v>171</v>
      </c>
      <c r="H35">
        <f>H16+H6</f>
        <v>198</v>
      </c>
      <c r="I35">
        <f>I16+I6</f>
        <v>209</v>
      </c>
      <c r="J35">
        <f>J16+J6</f>
        <v>14</v>
      </c>
    </row>
    <row r="36" spans="1:10">
      <c r="A36" s="72" t="s">
        <v>84</v>
      </c>
      <c r="B36" s="73"/>
      <c r="C36">
        <f>C15+C5</f>
        <v>1648.3999999999999</v>
      </c>
      <c r="D36">
        <f>D15+D5</f>
        <v>12853.18</v>
      </c>
      <c r="E36">
        <f>E15+E5</f>
        <v>29593.13</v>
      </c>
      <c r="F36">
        <f>F15+F5</f>
        <v>38349.089999999997</v>
      </c>
      <c r="G36">
        <f>G15+G5</f>
        <v>87466.209999999992</v>
      </c>
      <c r="H36">
        <f>H15+H5</f>
        <v>99652.800000000003</v>
      </c>
      <c r="I36">
        <f>I15+I5</f>
        <v>104687.75</v>
      </c>
      <c r="J36">
        <f>J15+J5</f>
        <v>6982.37</v>
      </c>
    </row>
    <row r="38" spans="1:10">
      <c r="A38" s="74" t="s">
        <v>26</v>
      </c>
      <c r="B38" s="75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10">
      <c r="A39" s="70" t="s">
        <v>78</v>
      </c>
      <c r="B39" s="64"/>
      <c r="C39">
        <v>2</v>
      </c>
      <c r="D39">
        <v>18</v>
      </c>
      <c r="E39">
        <v>49</v>
      </c>
      <c r="F39">
        <v>65</v>
      </c>
      <c r="G39">
        <v>150</v>
      </c>
      <c r="H39">
        <v>170</v>
      </c>
      <c r="I39">
        <v>200</v>
      </c>
    </row>
    <row r="40" spans="1:10">
      <c r="A40" s="70" t="s">
        <v>79</v>
      </c>
      <c r="B40" s="64"/>
    </row>
    <row r="41" spans="1:10">
      <c r="A41" s="70" t="s">
        <v>80</v>
      </c>
      <c r="B41" s="64"/>
      <c r="C41">
        <v>1</v>
      </c>
      <c r="D41">
        <v>2</v>
      </c>
      <c r="E41">
        <v>3</v>
      </c>
      <c r="F41">
        <v>4</v>
      </c>
      <c r="G41">
        <v>6</v>
      </c>
      <c r="H41">
        <v>7</v>
      </c>
      <c r="I41">
        <v>16</v>
      </c>
    </row>
    <row r="42" spans="1:10">
      <c r="B42" s="4"/>
    </row>
    <row r="45" spans="1:10">
      <c r="B45" s="4"/>
    </row>
    <row r="46" spans="1:10">
      <c r="B46" s="4"/>
    </row>
  </sheetData>
  <mergeCells count="6">
    <mergeCell ref="A38:B38"/>
    <mergeCell ref="A32:B32"/>
    <mergeCell ref="A33:B33"/>
    <mergeCell ref="A35:B35"/>
    <mergeCell ref="A34:B34"/>
    <mergeCell ref="A36:B36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557F-49C4-5342-A6E0-442CD59E4AAD}">
  <sheetPr>
    <tabColor theme="6" tint="0.59999389629810485"/>
  </sheetPr>
  <dimension ref="A1:J46"/>
  <sheetViews>
    <sheetView zoomScale="75" workbookViewId="0">
      <selection activeCell="C32" sqref="C32:I32"/>
    </sheetView>
  </sheetViews>
  <sheetFormatPr baseColWidth="10" defaultRowHeight="15"/>
  <cols>
    <col min="2" max="2" width="17.83203125" customWidth="1"/>
  </cols>
  <sheetData>
    <row r="1" spans="1:10">
      <c r="A1" s="15" t="s">
        <v>10</v>
      </c>
      <c r="B1" s="20" t="s">
        <v>14</v>
      </c>
      <c r="C1" s="9">
        <v>0.02</v>
      </c>
      <c r="D1" s="9">
        <v>0.09</v>
      </c>
      <c r="E1" s="9">
        <v>0.16</v>
      </c>
      <c r="F1" s="9">
        <v>0.22</v>
      </c>
      <c r="G1" s="9">
        <v>0.28999999999999998</v>
      </c>
      <c r="H1" s="9">
        <v>0.36</v>
      </c>
      <c r="I1" s="9">
        <v>0.42</v>
      </c>
      <c r="J1">
        <v>0.49</v>
      </c>
    </row>
    <row r="2" spans="1:10">
      <c r="A2" s="15" t="s">
        <v>10</v>
      </c>
      <c r="B2" s="19" t="s">
        <v>15</v>
      </c>
      <c r="C2" s="9">
        <v>12022.64</v>
      </c>
      <c r="D2" s="9">
        <v>24047.53</v>
      </c>
      <c r="E2" s="9">
        <v>36064.9</v>
      </c>
      <c r="F2" s="9">
        <v>36070.51</v>
      </c>
      <c r="G2" s="9">
        <v>60101.82</v>
      </c>
      <c r="H2" s="9">
        <v>60138.25</v>
      </c>
      <c r="I2" s="9">
        <v>72140.09</v>
      </c>
      <c r="J2">
        <v>168287.67</v>
      </c>
    </row>
    <row r="3" spans="1:10">
      <c r="A3" s="15" t="s">
        <v>10</v>
      </c>
      <c r="B3" s="19" t="s">
        <v>16</v>
      </c>
      <c r="C3" s="9">
        <v>12000</v>
      </c>
      <c r="D3" s="9">
        <v>24000</v>
      </c>
      <c r="E3" s="9">
        <v>36000</v>
      </c>
      <c r="F3" s="9">
        <v>36000</v>
      </c>
      <c r="G3" s="9">
        <v>60000</v>
      </c>
      <c r="H3" s="9">
        <v>60000</v>
      </c>
      <c r="I3" s="9">
        <v>72000</v>
      </c>
      <c r="J3">
        <v>168000</v>
      </c>
    </row>
    <row r="4" spans="1:10">
      <c r="A4" s="15" t="s">
        <v>10</v>
      </c>
      <c r="B4" s="19" t="s">
        <v>17</v>
      </c>
      <c r="C4" s="9">
        <v>22.64</v>
      </c>
      <c r="D4" s="9">
        <v>47.53</v>
      </c>
      <c r="E4" s="9">
        <v>64.900000000000006</v>
      </c>
      <c r="F4" s="9">
        <v>70.510000000000005</v>
      </c>
      <c r="G4" s="9">
        <v>101.82</v>
      </c>
      <c r="H4" s="9">
        <v>138.25</v>
      </c>
      <c r="I4" s="9">
        <v>140.09</v>
      </c>
      <c r="J4">
        <v>287.67</v>
      </c>
    </row>
    <row r="5" spans="1:10">
      <c r="A5" s="15" t="s">
        <v>10</v>
      </c>
      <c r="B5" s="19" t="s">
        <v>18</v>
      </c>
      <c r="C5" s="9">
        <v>549.47</v>
      </c>
      <c r="D5" s="9">
        <v>1153.73</v>
      </c>
      <c r="E5" s="9">
        <v>1575.3</v>
      </c>
      <c r="F5" s="9">
        <v>1711.41</v>
      </c>
      <c r="G5" s="9">
        <v>2471.41</v>
      </c>
      <c r="H5" s="9">
        <v>3355.64</v>
      </c>
      <c r="I5" s="9">
        <v>3400.31</v>
      </c>
      <c r="J5">
        <v>6982.37</v>
      </c>
    </row>
    <row r="6" spans="1:10">
      <c r="A6" s="15" t="s">
        <v>10</v>
      </c>
      <c r="B6" s="19" t="s">
        <v>19</v>
      </c>
      <c r="C6" s="9">
        <v>1</v>
      </c>
      <c r="D6" s="9">
        <v>2</v>
      </c>
      <c r="E6" s="9">
        <v>3</v>
      </c>
      <c r="F6" s="9">
        <v>3</v>
      </c>
      <c r="G6" s="9">
        <v>5</v>
      </c>
      <c r="H6" s="9">
        <v>5</v>
      </c>
      <c r="I6" s="9">
        <v>6</v>
      </c>
      <c r="J6">
        <v>14</v>
      </c>
    </row>
    <row r="7" spans="1:10">
      <c r="A7" s="15" t="s">
        <v>10</v>
      </c>
      <c r="B7" s="19" t="s">
        <v>20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>
        <v>1</v>
      </c>
    </row>
    <row r="8" spans="1:10">
      <c r="A8" s="15" t="s">
        <v>10</v>
      </c>
      <c r="B8" s="19" t="s">
        <v>21</v>
      </c>
      <c r="C8" s="9">
        <v>0.6</v>
      </c>
      <c r="D8" s="9">
        <v>1</v>
      </c>
      <c r="E8" s="9">
        <v>0.93</v>
      </c>
      <c r="F8" s="9">
        <v>1</v>
      </c>
      <c r="G8" s="9">
        <v>0.88</v>
      </c>
      <c r="H8" s="9">
        <v>1</v>
      </c>
      <c r="I8" s="9">
        <v>0.93</v>
      </c>
      <c r="J8">
        <v>0.97</v>
      </c>
    </row>
    <row r="9" spans="1:10">
      <c r="A9" s="15" t="s">
        <v>10</v>
      </c>
      <c r="B9" s="19" t="s">
        <v>22</v>
      </c>
      <c r="C9" s="9">
        <v>0.03</v>
      </c>
      <c r="D9" s="9">
        <v>0.08</v>
      </c>
      <c r="E9" s="9">
        <v>0.68</v>
      </c>
      <c r="F9" s="9">
        <v>1.71</v>
      </c>
      <c r="G9" s="9">
        <v>25.53</v>
      </c>
      <c r="H9" s="9">
        <v>55.98</v>
      </c>
      <c r="I9" s="9">
        <v>1110.04</v>
      </c>
      <c r="J9">
        <v>1285.95</v>
      </c>
    </row>
    <row r="10" spans="1:10">
      <c r="A10" s="15" t="s">
        <v>10</v>
      </c>
      <c r="B10" s="19" t="s">
        <v>23</v>
      </c>
      <c r="C10" s="9">
        <v>0</v>
      </c>
      <c r="D10" s="9">
        <v>0</v>
      </c>
      <c r="E10" s="9">
        <v>0</v>
      </c>
      <c r="F10" s="9">
        <v>0</v>
      </c>
      <c r="G10" s="9">
        <v>0.2</v>
      </c>
      <c r="H10" s="9">
        <v>0</v>
      </c>
      <c r="I10" s="9">
        <v>0.17</v>
      </c>
      <c r="J10">
        <v>7.0000000000000007E-2</v>
      </c>
    </row>
    <row r="11" spans="1:10">
      <c r="A11" s="15" t="s">
        <v>9</v>
      </c>
      <c r="B11" s="13" t="s">
        <v>14</v>
      </c>
      <c r="C11" s="9">
        <v>0.02</v>
      </c>
      <c r="D11" s="9">
        <v>0.09</v>
      </c>
      <c r="E11" s="9">
        <v>0.16</v>
      </c>
      <c r="F11" s="9">
        <v>0.22</v>
      </c>
      <c r="G11" s="9">
        <v>0.28999999999999998</v>
      </c>
      <c r="H11" s="9">
        <v>0.36</v>
      </c>
      <c r="I11" s="9">
        <v>0.42</v>
      </c>
      <c r="J11">
        <v>0</v>
      </c>
    </row>
    <row r="12" spans="1:10">
      <c r="A12" s="15" t="s">
        <v>9</v>
      </c>
      <c r="B12" s="14" t="s">
        <v>15</v>
      </c>
      <c r="C12" s="9">
        <v>36058.86</v>
      </c>
      <c r="D12" s="9">
        <v>240493.5</v>
      </c>
      <c r="E12" s="9">
        <v>625155.1</v>
      </c>
      <c r="F12" s="9">
        <v>841490.9</v>
      </c>
      <c r="G12" s="9">
        <v>1947416</v>
      </c>
      <c r="H12" s="9">
        <v>2259902</v>
      </c>
      <c r="I12" s="9">
        <v>2368082</v>
      </c>
      <c r="J12">
        <v>0</v>
      </c>
    </row>
    <row r="13" spans="1:10">
      <c r="A13" s="15" t="s">
        <v>9</v>
      </c>
      <c r="B13" s="14" t="s">
        <v>16</v>
      </c>
      <c r="C13" s="9">
        <v>36000</v>
      </c>
      <c r="D13" s="9">
        <v>240000</v>
      </c>
      <c r="E13" s="9">
        <v>624000</v>
      </c>
      <c r="F13" s="9">
        <v>840000</v>
      </c>
      <c r="G13" s="9">
        <v>1944000</v>
      </c>
      <c r="H13" s="9">
        <v>2256000</v>
      </c>
      <c r="I13" s="9">
        <v>2364000</v>
      </c>
      <c r="J13">
        <v>0</v>
      </c>
    </row>
    <row r="14" spans="1:10">
      <c r="A14" s="15" t="s">
        <v>9</v>
      </c>
      <c r="B14" s="14" t="s">
        <v>17</v>
      </c>
      <c r="C14" s="9">
        <v>58.86</v>
      </c>
      <c r="D14" s="9">
        <v>493.47</v>
      </c>
      <c r="E14" s="9">
        <v>1155.0899999999999</v>
      </c>
      <c r="F14" s="9">
        <v>1490.85</v>
      </c>
      <c r="G14" s="9">
        <v>3416.32</v>
      </c>
      <c r="H14" s="9">
        <v>3901.98</v>
      </c>
      <c r="I14" s="9">
        <v>4081.76</v>
      </c>
      <c r="J14">
        <v>0</v>
      </c>
    </row>
    <row r="15" spans="1:10">
      <c r="A15" s="15" t="s">
        <v>9</v>
      </c>
      <c r="B15" s="14" t="s">
        <v>18</v>
      </c>
      <c r="C15" s="9">
        <v>1428.61</v>
      </c>
      <c r="D15" s="9">
        <v>11977.34</v>
      </c>
      <c r="E15" s="9">
        <v>28036.27</v>
      </c>
      <c r="F15" s="9">
        <v>36185.699999999997</v>
      </c>
      <c r="G15" s="9">
        <v>82920.28</v>
      </c>
      <c r="H15" s="9">
        <v>94708.34</v>
      </c>
      <c r="I15" s="9">
        <v>99071.93</v>
      </c>
      <c r="J15">
        <v>0</v>
      </c>
    </row>
    <row r="16" spans="1:10">
      <c r="A16" s="15" t="s">
        <v>9</v>
      </c>
      <c r="B16" s="14" t="s">
        <v>19</v>
      </c>
      <c r="C16" s="9">
        <v>3</v>
      </c>
      <c r="D16" s="9">
        <v>20</v>
      </c>
      <c r="E16" s="9">
        <v>52</v>
      </c>
      <c r="F16" s="9">
        <v>70</v>
      </c>
      <c r="G16" s="9">
        <v>162</v>
      </c>
      <c r="H16" s="9">
        <v>188</v>
      </c>
      <c r="I16" s="9">
        <v>197</v>
      </c>
      <c r="J16">
        <v>0</v>
      </c>
    </row>
    <row r="17" spans="1:10">
      <c r="A17" s="15" t="s">
        <v>9</v>
      </c>
      <c r="B17" s="14" t="s">
        <v>20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>
        <v>0</v>
      </c>
    </row>
    <row r="18" spans="1:10">
      <c r="A18" s="15" t="s">
        <v>9</v>
      </c>
      <c r="B18" s="14" t="s">
        <v>21</v>
      </c>
      <c r="C18" s="9">
        <v>0.87</v>
      </c>
      <c r="D18" s="9">
        <v>0.96</v>
      </c>
      <c r="E18" s="9">
        <v>0.99</v>
      </c>
      <c r="F18" s="9">
        <v>0.97</v>
      </c>
      <c r="G18" s="9">
        <v>0.95</v>
      </c>
      <c r="H18" s="9">
        <v>0.93</v>
      </c>
      <c r="I18" s="9">
        <v>0.99</v>
      </c>
      <c r="J18">
        <v>0</v>
      </c>
    </row>
    <row r="19" spans="1:10">
      <c r="A19" s="15" t="s">
        <v>9</v>
      </c>
      <c r="B19" s="14" t="s">
        <v>22</v>
      </c>
      <c r="C19" s="9">
        <v>0.04</v>
      </c>
      <c r="D19" s="9">
        <v>0.54</v>
      </c>
      <c r="E19" s="9">
        <v>3.34</v>
      </c>
      <c r="F19" s="9">
        <v>63.86</v>
      </c>
      <c r="G19" s="9">
        <v>1073.9100000000001</v>
      </c>
      <c r="H19" s="9">
        <v>1750.07</v>
      </c>
      <c r="I19" s="9">
        <v>5101.62</v>
      </c>
      <c r="J19">
        <v>0</v>
      </c>
    </row>
    <row r="20" spans="1:10">
      <c r="A20" s="15" t="s">
        <v>9</v>
      </c>
      <c r="B20" s="14" t="s">
        <v>23</v>
      </c>
      <c r="C20" s="9">
        <v>0</v>
      </c>
      <c r="D20" s="9">
        <v>0.06</v>
      </c>
      <c r="E20" s="9">
        <v>0.03</v>
      </c>
      <c r="F20" s="9">
        <v>0.04</v>
      </c>
      <c r="G20" s="9">
        <v>0.05</v>
      </c>
      <c r="H20" s="9">
        <v>0.08</v>
      </c>
      <c r="I20" s="9">
        <v>0.02</v>
      </c>
      <c r="J20">
        <v>0</v>
      </c>
    </row>
    <row r="21" spans="1:10">
      <c r="A21" s="15" t="s">
        <v>5</v>
      </c>
      <c r="B21" s="13" t="s">
        <v>14</v>
      </c>
      <c r="C21" s="9">
        <v>0.02</v>
      </c>
      <c r="D21" s="9">
        <v>0.09</v>
      </c>
      <c r="E21" s="9">
        <v>0.16</v>
      </c>
      <c r="F21" s="9">
        <v>0.22</v>
      </c>
      <c r="G21" s="9">
        <v>0.28999999999999998</v>
      </c>
      <c r="H21" s="9">
        <v>0.36</v>
      </c>
      <c r="I21" s="9">
        <v>0.42</v>
      </c>
      <c r="J21">
        <v>0.49</v>
      </c>
    </row>
    <row r="22" spans="1:10">
      <c r="A22" s="15" t="s">
        <v>5</v>
      </c>
      <c r="B22" s="14" t="s">
        <v>15</v>
      </c>
      <c r="C22" s="9">
        <v>38067.910000000003</v>
      </c>
      <c r="D22" s="9">
        <v>244508.79999999999</v>
      </c>
      <c r="E22" s="9">
        <v>631164.4</v>
      </c>
      <c r="F22" s="9">
        <v>837506.5</v>
      </c>
      <c r="G22" s="9">
        <v>1887346</v>
      </c>
      <c r="H22" s="9">
        <v>2141755</v>
      </c>
      <c r="I22" s="9">
        <v>2516235</v>
      </c>
      <c r="J22">
        <v>194304.45</v>
      </c>
    </row>
    <row r="23" spans="1:10">
      <c r="A23" s="15" t="s">
        <v>5</v>
      </c>
      <c r="B23" s="14" t="s">
        <v>16</v>
      </c>
      <c r="C23" s="9">
        <v>38000</v>
      </c>
      <c r="D23" s="9">
        <v>244000</v>
      </c>
      <c r="E23" s="9">
        <v>630000</v>
      </c>
      <c r="F23" s="9">
        <v>836000</v>
      </c>
      <c r="G23" s="9">
        <v>1884000</v>
      </c>
      <c r="H23" s="9">
        <v>2138000</v>
      </c>
      <c r="I23" s="9">
        <v>2512000</v>
      </c>
      <c r="J23">
        <v>194000</v>
      </c>
    </row>
    <row r="24" spans="1:10">
      <c r="A24" s="15" t="s">
        <v>5</v>
      </c>
      <c r="B24" s="14" t="s">
        <v>17</v>
      </c>
      <c r="C24" s="9">
        <v>67.91</v>
      </c>
      <c r="D24" s="9">
        <v>508.76</v>
      </c>
      <c r="E24" s="9">
        <v>1164.43</v>
      </c>
      <c r="F24" s="9">
        <v>1506.53</v>
      </c>
      <c r="G24" s="9">
        <v>3345.68</v>
      </c>
      <c r="H24" s="9">
        <v>3754.74</v>
      </c>
      <c r="I24" s="9">
        <v>4234.84</v>
      </c>
      <c r="J24">
        <v>304.45</v>
      </c>
    </row>
    <row r="25" spans="1:10">
      <c r="A25" s="15" t="s">
        <v>5</v>
      </c>
      <c r="B25" s="14" t="s">
        <v>18</v>
      </c>
      <c r="C25" s="9">
        <v>1648.4</v>
      </c>
      <c r="D25" s="9">
        <v>12348.44</v>
      </c>
      <c r="E25" s="9">
        <v>28262.77</v>
      </c>
      <c r="F25" s="9">
        <v>36566.19</v>
      </c>
      <c r="G25" s="9">
        <v>81205.87</v>
      </c>
      <c r="H25" s="9">
        <v>91134.37</v>
      </c>
      <c r="I25" s="9">
        <v>102787.3</v>
      </c>
      <c r="J25">
        <v>7389.56</v>
      </c>
    </row>
    <row r="26" spans="1:10">
      <c r="A26" s="15" t="s">
        <v>5</v>
      </c>
      <c r="B26" s="14" t="s">
        <v>19</v>
      </c>
      <c r="C26" s="9">
        <v>3</v>
      </c>
      <c r="D26" s="9">
        <v>20</v>
      </c>
      <c r="E26" s="9">
        <v>52</v>
      </c>
      <c r="F26" s="9">
        <v>69</v>
      </c>
      <c r="G26" s="9">
        <v>156</v>
      </c>
      <c r="H26" s="9">
        <v>177</v>
      </c>
      <c r="I26" s="9">
        <v>208</v>
      </c>
      <c r="J26">
        <v>15</v>
      </c>
    </row>
    <row r="27" spans="1:10">
      <c r="A27" s="15" t="s">
        <v>5</v>
      </c>
      <c r="B27" s="14" t="s">
        <v>20</v>
      </c>
      <c r="C27" s="9">
        <v>2</v>
      </c>
      <c r="D27" s="9">
        <v>2</v>
      </c>
      <c r="E27" s="9">
        <v>2</v>
      </c>
      <c r="F27" s="9">
        <v>2</v>
      </c>
      <c r="G27" s="9">
        <v>2</v>
      </c>
      <c r="H27" s="9">
        <v>2</v>
      </c>
      <c r="I27" s="9">
        <v>2</v>
      </c>
      <c r="J27">
        <v>2</v>
      </c>
    </row>
    <row r="28" spans="1:10">
      <c r="A28" s="15" t="s">
        <v>5</v>
      </c>
      <c r="B28" s="14" t="s">
        <v>21</v>
      </c>
      <c r="C28" s="9">
        <v>0.93</v>
      </c>
      <c r="D28" s="9">
        <v>0.98</v>
      </c>
      <c r="E28" s="9">
        <v>1</v>
      </c>
      <c r="F28" s="9">
        <v>1</v>
      </c>
      <c r="G28" s="9">
        <v>1</v>
      </c>
      <c r="H28" s="9">
        <v>1</v>
      </c>
      <c r="I28" s="9">
        <v>0.95</v>
      </c>
      <c r="J28">
        <v>0.96</v>
      </c>
    </row>
    <row r="29" spans="1:10">
      <c r="A29" s="15" t="s">
        <v>5</v>
      </c>
      <c r="B29" s="14" t="s">
        <v>22</v>
      </c>
      <c r="C29" s="9">
        <v>0.03</v>
      </c>
      <c r="D29" s="9">
        <v>0.91</v>
      </c>
      <c r="E29" s="9">
        <v>3970.21</v>
      </c>
      <c r="F29" s="9">
        <v>113.95</v>
      </c>
      <c r="G29" s="9">
        <v>2738.9</v>
      </c>
      <c r="H29" s="9">
        <v>3821.2</v>
      </c>
      <c r="I29" s="9">
        <v>4994.3</v>
      </c>
      <c r="J29">
        <v>7099.54</v>
      </c>
    </row>
    <row r="30" spans="1:10">
      <c r="A30" s="15" t="s">
        <v>5</v>
      </c>
      <c r="B30" s="14" t="s">
        <v>23</v>
      </c>
      <c r="C30" s="9">
        <v>0.03</v>
      </c>
      <c r="D30" s="9">
        <v>0.05</v>
      </c>
      <c r="E30" s="9">
        <v>0.03</v>
      </c>
      <c r="F30" s="9">
        <v>0.02</v>
      </c>
      <c r="G30" s="9">
        <v>0.02</v>
      </c>
      <c r="H30" s="9">
        <v>0.02</v>
      </c>
      <c r="I30" s="9">
        <v>7.0000000000000007E-2</v>
      </c>
      <c r="J30">
        <v>0.19</v>
      </c>
    </row>
    <row r="32" spans="1:10">
      <c r="A32" s="72" t="s">
        <v>107</v>
      </c>
      <c r="B32" s="73"/>
      <c r="C32" s="9">
        <v>0.02</v>
      </c>
      <c r="D32" s="9">
        <v>0.09</v>
      </c>
      <c r="E32" s="9">
        <v>0.16</v>
      </c>
      <c r="F32" s="9">
        <v>0.22</v>
      </c>
      <c r="G32" s="9">
        <v>0.28999999999999998</v>
      </c>
      <c r="H32" s="9">
        <v>0.36</v>
      </c>
      <c r="I32" s="9">
        <v>0.42</v>
      </c>
    </row>
    <row r="33" spans="1:10">
      <c r="A33" s="72" t="s">
        <v>74</v>
      </c>
      <c r="B33" s="73"/>
      <c r="C33">
        <f>C12+C2</f>
        <v>48081.5</v>
      </c>
      <c r="D33">
        <f>D12+D2</f>
        <v>264541.03000000003</v>
      </c>
      <c r="E33">
        <f>E12+E2</f>
        <v>661220</v>
      </c>
      <c r="F33">
        <f>F12+F2</f>
        <v>877561.41</v>
      </c>
      <c r="G33">
        <f>G12+G2</f>
        <v>2007517.82</v>
      </c>
      <c r="H33">
        <f>H12+H2</f>
        <v>2320040.25</v>
      </c>
      <c r="I33">
        <f>I12+I2</f>
        <v>2440222.09</v>
      </c>
      <c r="J33">
        <f>J12+J2</f>
        <v>168287.67</v>
      </c>
    </row>
    <row r="34" spans="1:10">
      <c r="A34" s="72" t="s">
        <v>75</v>
      </c>
      <c r="B34" s="73"/>
      <c r="C34">
        <f>C14+C4</f>
        <v>81.5</v>
      </c>
      <c r="D34">
        <f>D14+D4</f>
        <v>541</v>
      </c>
      <c r="E34">
        <f>E14+E4</f>
        <v>1219.99</v>
      </c>
      <c r="F34">
        <f>F14+F4</f>
        <v>1561.36</v>
      </c>
      <c r="G34">
        <f>G14+G4</f>
        <v>3518.1400000000003</v>
      </c>
      <c r="H34">
        <f>H14+H4</f>
        <v>4040.23</v>
      </c>
      <c r="I34">
        <f>I14+I4</f>
        <v>4221.8500000000004</v>
      </c>
      <c r="J34">
        <f>J14+J4</f>
        <v>287.67</v>
      </c>
    </row>
    <row r="35" spans="1:10">
      <c r="A35" s="72" t="s">
        <v>76</v>
      </c>
      <c r="B35" s="73"/>
      <c r="C35">
        <f>C16+C6</f>
        <v>4</v>
      </c>
      <c r="D35">
        <f>D16+D6</f>
        <v>22</v>
      </c>
      <c r="E35">
        <f>E16+E6</f>
        <v>55</v>
      </c>
      <c r="F35">
        <f>F16+F6</f>
        <v>73</v>
      </c>
      <c r="G35">
        <f>G16+G6</f>
        <v>167</v>
      </c>
      <c r="H35">
        <f>H16+H6</f>
        <v>193</v>
      </c>
      <c r="I35">
        <f>I16+I6</f>
        <v>203</v>
      </c>
      <c r="J35">
        <f>J16+J6</f>
        <v>14</v>
      </c>
    </row>
    <row r="36" spans="1:10">
      <c r="A36" s="72" t="s">
        <v>77</v>
      </c>
      <c r="B36" s="73"/>
      <c r="C36">
        <f>C15+C5</f>
        <v>1978.08</v>
      </c>
      <c r="D36">
        <f>D15+D5</f>
        <v>13131.07</v>
      </c>
      <c r="E36">
        <f>E15+E5</f>
        <v>29611.57</v>
      </c>
      <c r="F36">
        <f>F15+F5</f>
        <v>37897.11</v>
      </c>
      <c r="G36">
        <f>G15+G5</f>
        <v>85391.69</v>
      </c>
      <c r="H36">
        <f>H15+H5</f>
        <v>98063.98</v>
      </c>
      <c r="I36">
        <f>I15+I5</f>
        <v>102472.23999999999</v>
      </c>
      <c r="J36">
        <f>J15+J5</f>
        <v>6982.37</v>
      </c>
    </row>
    <row r="38" spans="1:10">
      <c r="A38" s="72" t="s">
        <v>26</v>
      </c>
      <c r="B38" s="73"/>
      <c r="C38" s="9">
        <v>0.02</v>
      </c>
      <c r="D38" s="9">
        <v>0.09</v>
      </c>
      <c r="E38" s="9">
        <v>0.16</v>
      </c>
      <c r="F38" s="9">
        <v>0.22</v>
      </c>
      <c r="G38" s="9">
        <v>0.28999999999999998</v>
      </c>
      <c r="H38" s="9">
        <v>0.36</v>
      </c>
      <c r="I38" s="9">
        <v>0.42</v>
      </c>
    </row>
    <row r="39" spans="1:10">
      <c r="A39" s="70" t="s">
        <v>78</v>
      </c>
      <c r="B39" s="64"/>
      <c r="C39">
        <v>2</v>
      </c>
      <c r="D39">
        <v>18</v>
      </c>
      <c r="E39">
        <v>49</v>
      </c>
      <c r="F39">
        <v>65</v>
      </c>
      <c r="G39">
        <v>150</v>
      </c>
      <c r="H39">
        <v>170</v>
      </c>
      <c r="I39">
        <v>200</v>
      </c>
    </row>
    <row r="40" spans="1:10">
      <c r="A40" s="70" t="s">
        <v>79</v>
      </c>
      <c r="B40" s="64"/>
    </row>
    <row r="41" spans="1:10">
      <c r="A41" s="70" t="s">
        <v>80</v>
      </c>
      <c r="B41" s="64"/>
      <c r="C41">
        <v>1</v>
      </c>
      <c r="D41">
        <v>2</v>
      </c>
      <c r="E41">
        <v>3</v>
      </c>
      <c r="F41">
        <v>4</v>
      </c>
      <c r="G41">
        <v>6</v>
      </c>
      <c r="H41">
        <v>7</v>
      </c>
      <c r="I41">
        <v>8</v>
      </c>
    </row>
    <row r="42" spans="1:10">
      <c r="B42" s="4"/>
    </row>
    <row r="45" spans="1:10">
      <c r="B45" s="4"/>
    </row>
    <row r="46" spans="1:10">
      <c r="B46" s="4"/>
    </row>
  </sheetData>
  <mergeCells count="6">
    <mergeCell ref="A32:B32"/>
    <mergeCell ref="A34:B34"/>
    <mergeCell ref="A33:B33"/>
    <mergeCell ref="A35:B35"/>
    <mergeCell ref="A38:B38"/>
    <mergeCell ref="A36:B36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3477-4197-C244-A074-3F35B45B572F}">
  <sheetPr>
    <tabColor theme="6"/>
  </sheetPr>
  <dimension ref="A1:J40"/>
  <sheetViews>
    <sheetView topLeftCell="I19" workbookViewId="0">
      <selection activeCell="A34" sqref="A34"/>
    </sheetView>
  </sheetViews>
  <sheetFormatPr baseColWidth="10" defaultRowHeight="15"/>
  <sheetData>
    <row r="1" spans="1:10">
      <c r="A1" s="2" t="s">
        <v>9</v>
      </c>
      <c r="B1" s="6" t="s">
        <v>14</v>
      </c>
      <c r="C1">
        <v>0.02</v>
      </c>
      <c r="D1">
        <v>0.09</v>
      </c>
      <c r="E1">
        <v>0.16</v>
      </c>
      <c r="F1">
        <v>0.22</v>
      </c>
      <c r="G1">
        <v>0.28999999999999998</v>
      </c>
      <c r="H1">
        <v>0.36</v>
      </c>
      <c r="I1">
        <v>0.42</v>
      </c>
      <c r="J1">
        <v>0.49</v>
      </c>
    </row>
    <row r="2" spans="1:10">
      <c r="A2" s="2" t="s">
        <v>9</v>
      </c>
      <c r="B2" s="6" t="s">
        <v>15</v>
      </c>
      <c r="C2">
        <v>36058.86</v>
      </c>
      <c r="D2">
        <v>240493.47</v>
      </c>
      <c r="E2">
        <v>625155.09</v>
      </c>
      <c r="F2">
        <v>841490.85</v>
      </c>
      <c r="G2">
        <v>1947416.32</v>
      </c>
      <c r="H2">
        <v>2259901.98</v>
      </c>
      <c r="I2">
        <v>2368081.7599999998</v>
      </c>
      <c r="J2">
        <v>168287.67</v>
      </c>
    </row>
    <row r="3" spans="1:10">
      <c r="A3" s="2" t="s">
        <v>9</v>
      </c>
      <c r="B3" s="6" t="s">
        <v>16</v>
      </c>
      <c r="C3">
        <v>36000</v>
      </c>
      <c r="D3">
        <v>240000</v>
      </c>
      <c r="E3">
        <v>624000</v>
      </c>
      <c r="F3">
        <v>840000</v>
      </c>
      <c r="G3">
        <v>1944000</v>
      </c>
      <c r="H3">
        <v>2256000</v>
      </c>
      <c r="I3">
        <v>2364000</v>
      </c>
      <c r="J3">
        <v>168000</v>
      </c>
    </row>
    <row r="4" spans="1:10">
      <c r="A4" s="2" t="s">
        <v>9</v>
      </c>
      <c r="B4" s="6" t="s">
        <v>17</v>
      </c>
      <c r="C4">
        <v>58.86</v>
      </c>
      <c r="D4">
        <v>493.47</v>
      </c>
      <c r="E4">
        <v>1155.0899999999999</v>
      </c>
      <c r="F4">
        <v>1490.85</v>
      </c>
      <c r="G4">
        <v>3416.32</v>
      </c>
      <c r="H4">
        <v>3901.98</v>
      </c>
      <c r="I4">
        <v>4081.76</v>
      </c>
      <c r="J4">
        <v>287.67</v>
      </c>
    </row>
    <row r="5" spans="1:10">
      <c r="A5" s="2" t="s">
        <v>9</v>
      </c>
      <c r="B5" s="6" t="s">
        <v>18</v>
      </c>
      <c r="C5">
        <v>1428.61</v>
      </c>
      <c r="D5">
        <v>11977.34</v>
      </c>
      <c r="E5">
        <v>28036.27</v>
      </c>
      <c r="F5">
        <v>36185.699999999997</v>
      </c>
      <c r="G5">
        <v>82920.28</v>
      </c>
      <c r="H5">
        <v>94708.34</v>
      </c>
      <c r="I5">
        <v>99071.93</v>
      </c>
      <c r="J5">
        <v>6982.37</v>
      </c>
    </row>
    <row r="6" spans="1:10">
      <c r="A6" s="2" t="s">
        <v>9</v>
      </c>
      <c r="B6" s="6" t="s">
        <v>19</v>
      </c>
      <c r="C6">
        <v>3</v>
      </c>
      <c r="D6">
        <v>20</v>
      </c>
      <c r="E6">
        <v>52</v>
      </c>
      <c r="F6">
        <v>70</v>
      </c>
      <c r="G6">
        <v>162</v>
      </c>
      <c r="H6">
        <v>188</v>
      </c>
      <c r="I6">
        <v>197</v>
      </c>
      <c r="J6">
        <v>14</v>
      </c>
    </row>
    <row r="7" spans="1:10">
      <c r="A7" s="2" t="s">
        <v>9</v>
      </c>
      <c r="B7" s="6" t="s">
        <v>20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2" t="s">
        <v>9</v>
      </c>
      <c r="B8" s="6" t="s">
        <v>21</v>
      </c>
      <c r="C8">
        <v>0.87</v>
      </c>
      <c r="D8">
        <v>0.96</v>
      </c>
      <c r="E8">
        <v>0.99</v>
      </c>
      <c r="F8">
        <v>0.97</v>
      </c>
      <c r="G8">
        <v>0.95</v>
      </c>
      <c r="H8">
        <v>0.93</v>
      </c>
      <c r="I8">
        <v>0.99</v>
      </c>
      <c r="J8">
        <v>0.97</v>
      </c>
    </row>
    <row r="9" spans="1:10">
      <c r="A9" s="2" t="s">
        <v>9</v>
      </c>
      <c r="B9" s="6" t="s">
        <v>22</v>
      </c>
      <c r="C9">
        <v>0.04</v>
      </c>
      <c r="D9">
        <v>0.54</v>
      </c>
      <c r="E9">
        <v>3.34</v>
      </c>
      <c r="F9">
        <v>63.86</v>
      </c>
      <c r="G9">
        <v>1073.9100000000001</v>
      </c>
      <c r="H9">
        <v>1750.07</v>
      </c>
      <c r="I9">
        <v>5101.62</v>
      </c>
      <c r="J9">
        <v>1285.95</v>
      </c>
    </row>
    <row r="10" spans="1:10">
      <c r="A10" s="2" t="s">
        <v>9</v>
      </c>
      <c r="B10" s="6" t="s">
        <v>23</v>
      </c>
      <c r="C10">
        <v>0</v>
      </c>
      <c r="D10">
        <v>0.06</v>
      </c>
      <c r="E10">
        <v>0.03</v>
      </c>
      <c r="F10">
        <v>0.04</v>
      </c>
      <c r="G10">
        <v>0.05</v>
      </c>
      <c r="H10">
        <v>0.08</v>
      </c>
      <c r="I10">
        <v>0.02</v>
      </c>
      <c r="J10">
        <v>7.0000000000000007E-2</v>
      </c>
    </row>
    <row r="11" spans="1:10">
      <c r="A11" s="2" t="s">
        <v>10</v>
      </c>
      <c r="B11" s="6" t="s">
        <v>14</v>
      </c>
      <c r="C11">
        <v>0.02</v>
      </c>
      <c r="D11">
        <v>0.09</v>
      </c>
      <c r="E11">
        <v>0.16</v>
      </c>
      <c r="F11">
        <v>0.22</v>
      </c>
      <c r="G11">
        <v>0.28999999999999998</v>
      </c>
      <c r="H11">
        <v>0.36</v>
      </c>
      <c r="I11">
        <v>0.42</v>
      </c>
      <c r="J11">
        <v>0</v>
      </c>
    </row>
    <row r="12" spans="1:10">
      <c r="A12" s="2" t="s">
        <v>10</v>
      </c>
      <c r="B12" s="6" t="s">
        <v>15</v>
      </c>
      <c r="C12">
        <v>12022.64</v>
      </c>
      <c r="D12">
        <v>24047.53</v>
      </c>
      <c r="E12">
        <v>36064.9</v>
      </c>
      <c r="F12">
        <v>36070.51</v>
      </c>
      <c r="G12">
        <v>60101.82</v>
      </c>
      <c r="H12">
        <v>60138.25</v>
      </c>
      <c r="I12">
        <v>72140.09</v>
      </c>
      <c r="J12">
        <v>0</v>
      </c>
    </row>
    <row r="13" spans="1:10">
      <c r="A13" s="2" t="s">
        <v>10</v>
      </c>
      <c r="B13" s="6" t="s">
        <v>16</v>
      </c>
      <c r="C13">
        <v>12000</v>
      </c>
      <c r="D13">
        <v>24000</v>
      </c>
      <c r="E13">
        <v>36000</v>
      </c>
      <c r="F13">
        <v>36000</v>
      </c>
      <c r="G13">
        <v>60000</v>
      </c>
      <c r="H13">
        <v>60000</v>
      </c>
      <c r="I13">
        <v>72000</v>
      </c>
      <c r="J13">
        <v>0</v>
      </c>
    </row>
    <row r="14" spans="1:10">
      <c r="A14" s="2" t="s">
        <v>10</v>
      </c>
      <c r="B14" s="6" t="s">
        <v>17</v>
      </c>
      <c r="C14">
        <v>22.64</v>
      </c>
      <c r="D14">
        <v>47.53</v>
      </c>
      <c r="E14">
        <v>64.900000000000006</v>
      </c>
      <c r="F14">
        <v>70.510000000000005</v>
      </c>
      <c r="G14">
        <v>101.82</v>
      </c>
      <c r="H14">
        <v>138.25</v>
      </c>
      <c r="I14">
        <v>140.09</v>
      </c>
      <c r="J14">
        <v>0</v>
      </c>
    </row>
    <row r="15" spans="1:10">
      <c r="A15" s="2" t="s">
        <v>10</v>
      </c>
      <c r="B15" s="6" t="s">
        <v>18</v>
      </c>
      <c r="C15">
        <v>549.47</v>
      </c>
      <c r="D15">
        <v>1153.73</v>
      </c>
      <c r="E15">
        <v>1575.3</v>
      </c>
      <c r="F15">
        <v>1711.41</v>
      </c>
      <c r="G15">
        <v>2471.41</v>
      </c>
      <c r="H15">
        <v>3355.64</v>
      </c>
      <c r="I15">
        <v>3400.31</v>
      </c>
      <c r="J15">
        <v>0</v>
      </c>
    </row>
    <row r="16" spans="1:10">
      <c r="A16" s="2" t="s">
        <v>10</v>
      </c>
      <c r="B16" s="6" t="s">
        <v>19</v>
      </c>
      <c r="C16">
        <v>1</v>
      </c>
      <c r="D16">
        <v>2</v>
      </c>
      <c r="E16">
        <v>3</v>
      </c>
      <c r="F16">
        <v>3</v>
      </c>
      <c r="G16">
        <v>5</v>
      </c>
      <c r="H16">
        <v>5</v>
      </c>
      <c r="I16">
        <v>6</v>
      </c>
      <c r="J16">
        <v>0</v>
      </c>
    </row>
    <row r="17" spans="1:10">
      <c r="A17" s="2" t="s">
        <v>10</v>
      </c>
      <c r="B17" s="6" t="s">
        <v>20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2" t="s">
        <v>10</v>
      </c>
      <c r="B18" s="6" t="s">
        <v>21</v>
      </c>
      <c r="C18">
        <v>0.6</v>
      </c>
      <c r="D18">
        <v>1</v>
      </c>
      <c r="E18">
        <v>0.93</v>
      </c>
      <c r="F18">
        <v>1</v>
      </c>
      <c r="G18">
        <v>0.88</v>
      </c>
      <c r="H18">
        <v>1</v>
      </c>
      <c r="I18">
        <v>0.93</v>
      </c>
      <c r="J18">
        <v>0</v>
      </c>
    </row>
    <row r="19" spans="1:10">
      <c r="A19" s="2" t="s">
        <v>10</v>
      </c>
      <c r="B19" s="6" t="s">
        <v>22</v>
      </c>
      <c r="C19">
        <v>0.03</v>
      </c>
      <c r="D19">
        <v>0.08</v>
      </c>
      <c r="E19">
        <v>0.68</v>
      </c>
      <c r="F19">
        <v>1.71</v>
      </c>
      <c r="G19">
        <v>25.53</v>
      </c>
      <c r="H19">
        <v>55.98</v>
      </c>
      <c r="I19">
        <v>1110.04</v>
      </c>
      <c r="J19">
        <v>0</v>
      </c>
    </row>
    <row r="20" spans="1:10">
      <c r="A20" s="2" t="s">
        <v>10</v>
      </c>
      <c r="B20" s="6" t="s">
        <v>23</v>
      </c>
      <c r="C20">
        <v>0</v>
      </c>
      <c r="D20">
        <v>0</v>
      </c>
      <c r="E20">
        <v>0</v>
      </c>
      <c r="F20">
        <v>0</v>
      </c>
      <c r="G20">
        <v>0.2</v>
      </c>
      <c r="H20">
        <v>0</v>
      </c>
      <c r="I20">
        <v>0.17</v>
      </c>
      <c r="J20">
        <v>0</v>
      </c>
    </row>
    <row r="21" spans="1:10">
      <c r="A21" s="2" t="s">
        <v>5</v>
      </c>
      <c r="B21" s="6" t="s">
        <v>14</v>
      </c>
      <c r="C21">
        <v>0.02</v>
      </c>
      <c r="D21">
        <v>0.09</v>
      </c>
      <c r="E21">
        <v>0.16</v>
      </c>
      <c r="F21">
        <v>0.22</v>
      </c>
      <c r="G21">
        <v>0.28999999999999998</v>
      </c>
      <c r="H21">
        <v>0.36</v>
      </c>
      <c r="I21">
        <v>0.42</v>
      </c>
      <c r="J21">
        <v>0.49</v>
      </c>
    </row>
    <row r="22" spans="1:10">
      <c r="A22" s="2" t="s">
        <v>5</v>
      </c>
      <c r="B22" s="6" t="s">
        <v>15</v>
      </c>
      <c r="C22">
        <v>38067.910000000003</v>
      </c>
      <c r="D22">
        <v>244508.76</v>
      </c>
      <c r="E22">
        <v>631164.43000000005</v>
      </c>
      <c r="F22">
        <v>837506.53</v>
      </c>
      <c r="G22">
        <v>1887345.68</v>
      </c>
      <c r="H22">
        <v>2141754.7400000002</v>
      </c>
      <c r="I22">
        <v>2516234.84</v>
      </c>
      <c r="J22">
        <v>194304.45</v>
      </c>
    </row>
    <row r="23" spans="1:10">
      <c r="A23" s="2" t="s">
        <v>5</v>
      </c>
      <c r="B23" s="6" t="s">
        <v>16</v>
      </c>
      <c r="C23">
        <v>38000</v>
      </c>
      <c r="D23">
        <v>244000</v>
      </c>
      <c r="E23">
        <v>630000</v>
      </c>
      <c r="F23">
        <v>836000</v>
      </c>
      <c r="G23">
        <v>1884000</v>
      </c>
      <c r="H23">
        <v>2138000</v>
      </c>
      <c r="I23">
        <v>2512000</v>
      </c>
      <c r="J23">
        <v>194000</v>
      </c>
    </row>
    <row r="24" spans="1:10">
      <c r="A24" s="2" t="s">
        <v>5</v>
      </c>
      <c r="B24" s="6" t="s">
        <v>17</v>
      </c>
      <c r="C24">
        <v>67.91</v>
      </c>
      <c r="D24">
        <v>508.76</v>
      </c>
      <c r="E24">
        <v>1164.43</v>
      </c>
      <c r="F24">
        <v>1506.53</v>
      </c>
      <c r="G24">
        <v>3345.68</v>
      </c>
      <c r="H24">
        <v>3754.74</v>
      </c>
      <c r="I24">
        <v>4234.84</v>
      </c>
      <c r="J24">
        <v>304.45</v>
      </c>
    </row>
    <row r="25" spans="1:10">
      <c r="A25" s="2" t="s">
        <v>5</v>
      </c>
      <c r="B25" s="6" t="s">
        <v>18</v>
      </c>
      <c r="C25">
        <v>1648.4</v>
      </c>
      <c r="D25">
        <v>12348.44</v>
      </c>
      <c r="E25">
        <v>28262.77</v>
      </c>
      <c r="F25">
        <v>36566.19</v>
      </c>
      <c r="G25">
        <v>81205.87</v>
      </c>
      <c r="H25">
        <v>91134.37</v>
      </c>
      <c r="I25">
        <v>102787.3</v>
      </c>
      <c r="J25">
        <v>7389.56</v>
      </c>
    </row>
    <row r="26" spans="1:10">
      <c r="A26" s="2" t="s">
        <v>5</v>
      </c>
      <c r="B26" s="6" t="s">
        <v>19</v>
      </c>
      <c r="C26">
        <v>3</v>
      </c>
      <c r="D26">
        <v>20</v>
      </c>
      <c r="E26">
        <v>52</v>
      </c>
      <c r="F26">
        <v>69</v>
      </c>
      <c r="G26">
        <v>156</v>
      </c>
      <c r="H26">
        <v>177</v>
      </c>
      <c r="I26">
        <v>208</v>
      </c>
      <c r="J26">
        <v>15</v>
      </c>
    </row>
    <row r="27" spans="1:10">
      <c r="A27" s="2" t="s">
        <v>5</v>
      </c>
      <c r="B27" s="6" t="s">
        <v>20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>
      <c r="A28" s="2" t="s">
        <v>5</v>
      </c>
      <c r="B28" s="6" t="s">
        <v>21</v>
      </c>
      <c r="C28">
        <v>0.93</v>
      </c>
      <c r="D28">
        <v>0.98</v>
      </c>
      <c r="E28">
        <v>1</v>
      </c>
      <c r="F28">
        <v>1</v>
      </c>
      <c r="G28">
        <v>1</v>
      </c>
      <c r="H28">
        <v>1</v>
      </c>
      <c r="I28">
        <v>0.95</v>
      </c>
      <c r="J28">
        <v>0.96</v>
      </c>
    </row>
    <row r="29" spans="1:10">
      <c r="A29" s="2" t="s">
        <v>5</v>
      </c>
      <c r="B29" s="6" t="s">
        <v>22</v>
      </c>
      <c r="C29">
        <v>0.03</v>
      </c>
      <c r="D29">
        <v>0.91</v>
      </c>
      <c r="E29">
        <v>3970.21</v>
      </c>
      <c r="F29">
        <v>113.95</v>
      </c>
      <c r="G29">
        <v>2738.9</v>
      </c>
      <c r="H29">
        <v>3821.2</v>
      </c>
      <c r="I29">
        <v>4994.3</v>
      </c>
      <c r="J29">
        <v>7099.54</v>
      </c>
    </row>
    <row r="30" spans="1:10">
      <c r="A30" s="2" t="s">
        <v>5</v>
      </c>
      <c r="B30" s="6" t="s">
        <v>23</v>
      </c>
      <c r="C30">
        <v>0.03</v>
      </c>
      <c r="D30">
        <v>0.05</v>
      </c>
      <c r="E30">
        <v>0.03</v>
      </c>
      <c r="F30">
        <v>0.02</v>
      </c>
      <c r="G30">
        <v>0.02</v>
      </c>
      <c r="H30">
        <v>0.02</v>
      </c>
      <c r="I30">
        <v>7.0000000000000007E-2</v>
      </c>
      <c r="J30">
        <v>0.19</v>
      </c>
    </row>
    <row r="32" spans="1:10">
      <c r="A32" s="3" t="s">
        <v>57</v>
      </c>
      <c r="C32">
        <f>C12+C2</f>
        <v>48081.5</v>
      </c>
      <c r="D32">
        <f t="shared" ref="D32:J32" si="0">D12+D2</f>
        <v>264541</v>
      </c>
      <c r="E32">
        <f t="shared" si="0"/>
        <v>661219.99</v>
      </c>
      <c r="F32">
        <f t="shared" si="0"/>
        <v>877561.36</v>
      </c>
      <c r="G32">
        <f t="shared" si="0"/>
        <v>2007518.1400000001</v>
      </c>
      <c r="H32">
        <f t="shared" si="0"/>
        <v>2320040.23</v>
      </c>
      <c r="I32">
        <f t="shared" si="0"/>
        <v>2440221.8499999996</v>
      </c>
      <c r="J32">
        <f t="shared" si="0"/>
        <v>168287.67</v>
      </c>
    </row>
    <row r="33" spans="1:10">
      <c r="A33" s="3" t="s">
        <v>58</v>
      </c>
      <c r="C33">
        <f>C14+C4</f>
        <v>81.5</v>
      </c>
      <c r="D33">
        <f t="shared" ref="D33:J33" si="1">D14+D4</f>
        <v>541</v>
      </c>
      <c r="E33">
        <f t="shared" si="1"/>
        <v>1219.99</v>
      </c>
      <c r="F33">
        <f t="shared" si="1"/>
        <v>1561.36</v>
      </c>
      <c r="G33">
        <f t="shared" si="1"/>
        <v>3518.1400000000003</v>
      </c>
      <c r="H33">
        <f t="shared" si="1"/>
        <v>4040.23</v>
      </c>
      <c r="I33">
        <f t="shared" si="1"/>
        <v>4221.8500000000004</v>
      </c>
      <c r="J33">
        <f t="shared" si="1"/>
        <v>287.67</v>
      </c>
    </row>
    <row r="34" spans="1:10">
      <c r="A34" s="3" t="s">
        <v>28</v>
      </c>
      <c r="C34">
        <f>C16+C6</f>
        <v>4</v>
      </c>
      <c r="D34">
        <f t="shared" ref="D34:J34" si="2">D16+D6</f>
        <v>22</v>
      </c>
      <c r="E34">
        <f t="shared" si="2"/>
        <v>55</v>
      </c>
      <c r="F34">
        <f t="shared" si="2"/>
        <v>73</v>
      </c>
      <c r="G34">
        <f t="shared" si="2"/>
        <v>167</v>
      </c>
      <c r="H34">
        <f t="shared" si="2"/>
        <v>193</v>
      </c>
      <c r="I34">
        <f t="shared" si="2"/>
        <v>203</v>
      </c>
      <c r="J34">
        <f t="shared" si="2"/>
        <v>14</v>
      </c>
    </row>
    <row r="36" spans="1:10">
      <c r="A36" t="s">
        <v>26</v>
      </c>
    </row>
    <row r="38" spans="1:10">
      <c r="B38" s="4"/>
    </row>
    <row r="39" spans="1:10">
      <c r="B39" s="4"/>
    </row>
    <row r="40" spans="1:10">
      <c r="B40" s="4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All Data</vt:lpstr>
      <vt:lpstr>SINGLE SCENARIOS</vt:lpstr>
      <vt:lpstr>PNC, ELEC</vt:lpstr>
      <vt:lpstr>PNC, ED</vt:lpstr>
      <vt:lpstr>ELEC, ED</vt:lpstr>
      <vt:lpstr>WDS, ELEC</vt:lpstr>
      <vt:lpstr>WDS, ELEC </vt:lpstr>
      <vt:lpstr>WDS, PNC_</vt:lpstr>
      <vt:lpstr>WDS, PNC</vt:lpstr>
      <vt:lpstr>WDS, ED_</vt:lpstr>
      <vt:lpstr>WDS, ED</vt:lpstr>
      <vt:lpstr>PNC, ELEC, ED</vt:lpstr>
      <vt:lpstr>WDS, ELEC, ED</vt:lpstr>
      <vt:lpstr>WDS, PNC, ED</vt:lpstr>
      <vt:lpstr>WDS, PNC, ELEC</vt:lpstr>
      <vt:lpstr>WDS, PNC, ED, ELEC</vt:lpstr>
      <vt:lpstr>TABLE_LATEX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ge35git</cp:lastModifiedBy>
  <dcterms:created xsi:type="dcterms:W3CDTF">2022-05-03T08:58:39Z</dcterms:created>
  <dcterms:modified xsi:type="dcterms:W3CDTF">2022-05-29T20:57:56Z</dcterms:modified>
</cp:coreProperties>
</file>