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TK Files\Training\Data Analyst\AlexTheAnalyst\Portfolio Project\8. Full Project in Excel - Excel Tutorials for Beginners\GitHub-ExcelProjects\"/>
    </mc:Choice>
  </mc:AlternateContent>
  <xr:revisionPtr revIDLastSave="0" documentId="13_ncr:1_{05AA29FC-B5C2-4BBE-9C25-7CE805FDCA7D}" xr6:coauthVersionLast="47" xr6:coauthVersionMax="47" xr10:uidLastSave="{00000000-0000-0000-0000-000000000000}"/>
  <bookViews>
    <workbookView xWindow="-96" yWindow="-96" windowWidth="23232" windowHeight="13872" tabRatio="828" xr2:uid="{00000000-000D-0000-FFFF-FFFF00000000}"/>
  </bookViews>
  <sheets>
    <sheet name="VLOOKUP" sheetId="7" r:id="rId1"/>
    <sheet name="HLOOKUP" sheetId="3" r:id="rId2"/>
    <sheet name="XLOOKUP1" sheetId="4" r:id="rId3"/>
    <sheet name="XLOOKUP2" sheetId="8" r:id="rId4"/>
    <sheet name="XLOOKUP3" sheetId="9" r:id="rId5"/>
    <sheet name="XLOOKUP4" sheetId="10" r:id="rId6"/>
    <sheet name="XLOOKUP5" sheetId="11" r:id="rId7"/>
    <sheet name="SUM FILTER" sheetId="12" r:id="rId8"/>
    <sheet name="INDEX-MATCH1" sheetId="13" r:id="rId9"/>
    <sheet name="INDEX-MATCH2" sheetId="14" r:id="rId10"/>
    <sheet name="INDEX-MATCH3" sheetId="15" r:id="rId11"/>
    <sheet name="INDEX-MATCH4" sheetId="16" r:id="rId12"/>
    <sheet name="DOUBLE FILTER SUM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6" l="1" a="1"/>
  <c r="C6" i="16"/>
  <c r="N6" i="14"/>
  <c r="C5" i="17" a="1"/>
  <c r="C5" i="17" s="1"/>
  <c r="D6" i="15"/>
  <c r="C6" i="15"/>
  <c r="D5" i="15"/>
  <c r="C5" i="15"/>
  <c r="D4" i="15"/>
  <c r="C4" i="15"/>
  <c r="F4" i="13"/>
  <c r="L9" i="12" a="1"/>
  <c r="L9" i="12" s="1"/>
  <c r="L4" i="12" a="1"/>
  <c r="L4" i="12" s="1"/>
  <c r="K4" i="11" a="1"/>
  <c r="K4" i="11" s="1"/>
  <c r="I4" i="9" a="1"/>
  <c r="I4" i="9" s="1"/>
  <c r="J4" i="10"/>
  <c r="I8" i="4"/>
  <c r="I4" i="8"/>
  <c r="I4" i="4"/>
  <c r="C11" i="3"/>
  <c r="I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 Sheridan</author>
  </authors>
  <commentList>
    <comment ref="I2" authorId="0" shapeId="0" xr:uid="{8A9CCFC9-2309-4E2A-AC42-5D7F020BB33C}">
      <text>
        <r>
          <rPr>
            <b/>
            <sz val="9"/>
            <color indexed="81"/>
            <rFont val="Tahoma"/>
            <family val="2"/>
          </rPr>
          <t>Tip: Centre the text over multiple cells  without merging the cells. Use Format Cells...-Horizontal-Centre Cross Selection. This may be handy if merged cells are not ideal.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<sst xmlns="http://schemas.openxmlformats.org/spreadsheetml/2006/main" count="349" uniqueCount="150">
  <si>
    <t>VLOOKUP</t>
  </si>
  <si>
    <t>VLOOKUP has limitations:</t>
  </si>
  <si>
    <t>XLOOKUP</t>
  </si>
  <si>
    <t>Salesperson</t>
  </si>
  <si>
    <t>Commission</t>
  </si>
  <si>
    <t>ID Number</t>
  </si>
  <si>
    <t>Date</t>
  </si>
  <si>
    <t>Sale Amount</t>
  </si>
  <si>
    <t>John</t>
  </si>
  <si>
    <t>Mary</t>
  </si>
  <si>
    <t>David</t>
  </si>
  <si>
    <t>Sarah</t>
  </si>
  <si>
    <t>Alex</t>
  </si>
  <si>
    <t>Emily</t>
  </si>
  <si>
    <t>Michael</t>
  </si>
  <si>
    <t>Jessica</t>
  </si>
  <si>
    <t>Daniel</t>
  </si>
  <si>
    <t>Olivia</t>
  </si>
  <si>
    <t>sarah</t>
  </si>
  <si>
    <t>Note:</t>
  </si>
  <si>
    <t>HLOOKUP</t>
  </si>
  <si>
    <t>Failed</t>
  </si>
  <si>
    <t>Successful</t>
  </si>
  <si>
    <t>Re-arrange the columns around by inserting Salesperson column after the commission column. VLOOKUP failed but XLOOKUP was successful.</t>
  </si>
  <si>
    <t>kanji</t>
  </si>
  <si>
    <t>john</t>
  </si>
  <si>
    <t>John J</t>
  </si>
  <si>
    <t>Mary M</t>
  </si>
  <si>
    <t>David D</t>
  </si>
  <si>
    <t>Sarah S</t>
  </si>
  <si>
    <t>Alex A</t>
  </si>
  <si>
    <t>Emily E</t>
  </si>
  <si>
    <t>Michael M</t>
  </si>
  <si>
    <t>Jessica J</t>
  </si>
  <si>
    <t>Daniel D</t>
  </si>
  <si>
    <t>Olivia O</t>
  </si>
  <si>
    <t>Partial Saleperson name search</t>
  </si>
  <si>
    <t>Comission by Salesperson</t>
  </si>
  <si>
    <t>Figures in USD</t>
  </si>
  <si>
    <t>Year</t>
  </si>
  <si>
    <t>SUM &amp; FILTER</t>
  </si>
  <si>
    <t>Country</t>
  </si>
  <si>
    <t>Sales</t>
  </si>
  <si>
    <t>USA</t>
  </si>
  <si>
    <t>Canada</t>
  </si>
  <si>
    <t>UK</t>
  </si>
  <si>
    <t>Germany</t>
  </si>
  <si>
    <t>France</t>
  </si>
  <si>
    <t>Australia</t>
  </si>
  <si>
    <t>Japan</t>
  </si>
  <si>
    <t>China</t>
  </si>
  <si>
    <t>Brazil</t>
  </si>
  <si>
    <t>India</t>
  </si>
  <si>
    <t>Russia</t>
  </si>
  <si>
    <t>South Africa</t>
  </si>
  <si>
    <t>Mexico</t>
  </si>
  <si>
    <t>Spain</t>
  </si>
  <si>
    <t>Italy</t>
  </si>
  <si>
    <t>Simple Index Match</t>
  </si>
  <si>
    <t>Country:</t>
  </si>
  <si>
    <t>Sales:</t>
  </si>
  <si>
    <t>Jan</t>
  </si>
  <si>
    <t>Feb</t>
  </si>
  <si>
    <t>Mar</t>
  </si>
  <si>
    <t>Apr</t>
  </si>
  <si>
    <t>May</t>
  </si>
  <si>
    <t>Jun</t>
  </si>
  <si>
    <t>Jul</t>
  </si>
  <si>
    <t>Aug</t>
  </si>
  <si>
    <t>Month:</t>
  </si>
  <si>
    <t>Dynamic Index Match</t>
  </si>
  <si>
    <t>Revenue</t>
  </si>
  <si>
    <t>Gross Profit</t>
  </si>
  <si>
    <t>Net Income</t>
  </si>
  <si>
    <t>Income Statement</t>
  </si>
  <si>
    <t>Cost of revenue</t>
  </si>
  <si>
    <t>Interest Expense</t>
  </si>
  <si>
    <t>Other income (expense)</t>
  </si>
  <si>
    <t>USD in millions</t>
  </si>
  <si>
    <t>Gross profit</t>
  </si>
  <si>
    <t>Research and development</t>
  </si>
  <si>
    <t>General and administrative</t>
  </si>
  <si>
    <t>Operating income</t>
  </si>
  <si>
    <t>Income before taxes</t>
  </si>
  <si>
    <t>Provision for income taxes</t>
  </si>
  <si>
    <t>Net income</t>
  </si>
  <si>
    <t>Advanced IndexMatch</t>
  </si>
  <si>
    <t>Year:</t>
  </si>
  <si>
    <t>January</t>
  </si>
  <si>
    <t>February</t>
  </si>
  <si>
    <t>March</t>
  </si>
  <si>
    <t>Portugal</t>
  </si>
  <si>
    <t>Belgium</t>
  </si>
  <si>
    <t>Holland</t>
  </si>
  <si>
    <t>Switzerland</t>
  </si>
  <si>
    <t>Austria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</si>
  <si>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</si>
  <si>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</si>
  <si>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</si>
  <si>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</si>
  <si>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</si>
  <si>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</si>
  <si>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</si>
  <si>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</si>
  <si>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</si>
  <si>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</si>
  <si>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</si>
  <si>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Bonus Scenario</t>
  </si>
  <si>
    <t>Salesperson:</t>
  </si>
  <si>
    <t>Steven</t>
  </si>
  <si>
    <t>April</t>
  </si>
  <si>
    <t>June</t>
  </si>
  <si>
    <t>July</t>
  </si>
  <si>
    <t>August</t>
  </si>
  <si>
    <t>Arturo</t>
  </si>
  <si>
    <t>Billy</t>
  </si>
  <si>
    <t>Lucia</t>
  </si>
  <si>
    <t>Franklin</t>
  </si>
  <si>
    <t>Bruno</t>
  </si>
  <si>
    <t>Jaidyn</t>
  </si>
  <si>
    <t>Key col has to be on the left of the value col. Lookup table structure can't be changed. E.g. If a column is added between col B and col F, then the lookup will fail.</t>
  </si>
  <si>
    <t>Table below is transposed from the table from the previous VLOOKUP tab:</t>
  </si>
  <si>
    <t>Comparing VLOOKUP and XLOOKUP after moving the key colum(Salesperson) around</t>
  </si>
  <si>
    <t>XLOOKUP is preferred: Key col can be on the right side of value col. Handles #N/A and e.g. If not found, display "Not on the list" value. Able to return mutiple val cols.</t>
  </si>
  <si>
    <t>INDEX MATCH is also preferred: If column is added/swtiched around between col B and F, formula still works</t>
  </si>
  <si>
    <t>If not found, return 'Not on the list'.</t>
  </si>
  <si>
    <t>Return 2 cols as result set. Sales Amount as well as Comission</t>
  </si>
  <si>
    <t>2 Search critieria:Find Sales Amount based on Salesperson and Year. Use 2 XLOOKUP function.</t>
  </si>
  <si>
    <t>1st filter based on Salesperson name</t>
  </si>
  <si>
    <t>2nd filter based on Year column.</t>
  </si>
  <si>
    <t>Add the values</t>
  </si>
  <si>
    <t>XLOOKUP return first matching value.</t>
  </si>
  <si>
    <t>Use FILTER and SUM to add mutiple values based on mutiple search criteria:</t>
  </si>
  <si>
    <t>To retrieve Sales value based on the Country:</t>
  </si>
  <si>
    <t>Use MATCH function returns index</t>
  </si>
  <si>
    <t>Then use INDEX function returns value</t>
  </si>
  <si>
    <t>Use 2 MATCH function to return ROW index and then COLUMN index for the selected table/value area.</t>
  </si>
  <si>
    <t>Retrieve Revenue, Gross Profit, Net Income from a table ased on Year.</t>
  </si>
  <si>
    <t>In C4, table in the INDEX function is defined by the fixed reference $C$10:$G$23.</t>
  </si>
  <si>
    <t>Copy the C4 cell to C5 to retrive Gross Profit for 2019</t>
  </si>
  <si>
    <t>Copy the C4 cell to C6 to retrive Net Income …etc for 2019</t>
  </si>
  <si>
    <t>Copy the C4 cell to D4 to retrive Gross Profit for 2021</t>
  </si>
  <si>
    <t>Copy the C5 cell to D5 to retrive Gross Profit for 2021</t>
  </si>
  <si>
    <t>Copy the C6 cell to D6 to retrive Net Income …etc for 2021</t>
  </si>
  <si>
    <t>In C4, Use Mixed cell reference to refer to Revenue ($B4-Absolute col &amp; Relative row) and Year 2019 (C$3-Relative col and abcolute row).</t>
  </si>
  <si>
    <t>To search for single row key (Country) and mutiple column keys (Year &amp; Month):</t>
  </si>
  <si>
    <t>define single key for the col</t>
  </si>
  <si>
    <t>define mutiple keys for the rows using "&amp;"</t>
  </si>
  <si>
    <t>If mutiple search criteria is involved (Salesperson and Month) and mutiple return value needs to be totalled:</t>
  </si>
  <si>
    <t>Use FILTER 2 times and then use SUM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</si>
</sst>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.00"/>
    <numFmt numFmtId="165" formatCode="&quot;$&quot;#,##0"/>
    <numFmt numFmtId="166" formatCode="mmm"/>
    <numFmt numFmtId="167" formatCode="_(* #,##0_);_(* \(#,##0\);_(* &quot;-&quot;??_);_(@_)"/>
    <numFmt numFmtId="168" formatCode="_-* #,##0_-;\-* #,##0_-;_-* &quot;-&quot;??_-;_-@_-"/>
  </numFmts>
  <fonts count="2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9.6"/>
      <color theme="0"/>
      <name val="Segoe UI"/>
      <family val="2"/>
    </font>
    <font>
      <b/>
      <sz val="9.6"/>
      <color theme="0"/>
      <name val="Segoe UI"/>
      <family val="2"/>
    </font>
    <font>
      <b/>
      <sz val="9"/>
      <color indexed="81"/>
      <name val="Tahoma"/>
      <family val="2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43" fontId="10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0" fillId="0" borderId="0" xfId="0" applyNumberFormat="1"/>
    <xf numFmtId="0" fontId="7" fillId="2" borderId="0" xfId="0" applyFont="1" applyFill="1" applyAlignment="1">
      <alignment vertical="center" wrapText="1"/>
    </xf>
    <xf numFmtId="0" fontId="5" fillId="0" borderId="0" xfId="0" applyFont="1"/>
    <xf numFmtId="0" fontId="8" fillId="0" borderId="0" xfId="0" applyFont="1"/>
    <xf numFmtId="0" fontId="1" fillId="2" borderId="1" xfId="0" applyFont="1" applyFill="1" applyBorder="1" applyAlignment="1">
      <alignment vertical="center" wrapText="1"/>
    </xf>
    <xf numFmtId="0" fontId="4" fillId="3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6" fillId="4" borderId="3" xfId="0" applyFont="1" applyFill="1" applyBorder="1"/>
    <xf numFmtId="165" fontId="6" fillId="4" borderId="3" xfId="0" applyNumberFormat="1" applyFont="1" applyFill="1" applyBorder="1" applyAlignment="1">
      <alignment horizontal="right"/>
    </xf>
    <xf numFmtId="0" fontId="10" fillId="0" borderId="0" xfId="1"/>
    <xf numFmtId="0" fontId="12" fillId="0" borderId="0" xfId="1" applyFont="1"/>
    <xf numFmtId="168" fontId="10" fillId="0" borderId="0" xfId="2" applyNumberFormat="1" applyFont="1"/>
    <xf numFmtId="0" fontId="12" fillId="0" borderId="4" xfId="1" applyFont="1" applyBorder="1"/>
    <xf numFmtId="168" fontId="10" fillId="0" borderId="4" xfId="2" applyNumberFormat="1" applyFont="1" applyBorder="1"/>
    <xf numFmtId="168" fontId="10" fillId="0" borderId="0" xfId="2" applyNumberFormat="1" applyFont="1" applyBorder="1"/>
    <xf numFmtId="0" fontId="14" fillId="0" borderId="0" xfId="1" applyFont="1" applyAlignment="1">
      <alignment vertical="center"/>
    </xf>
    <xf numFmtId="167" fontId="14" fillId="0" borderId="0" xfId="1" applyNumberFormat="1" applyFont="1" applyAlignment="1">
      <alignment vertical="center"/>
    </xf>
    <xf numFmtId="167" fontId="15" fillId="8" borderId="3" xfId="1" applyNumberFormat="1" applyFont="1" applyFill="1" applyBorder="1" applyAlignment="1">
      <alignment vertical="center"/>
    </xf>
    <xf numFmtId="167" fontId="16" fillId="0" borderId="0" xfId="1" applyNumberFormat="1" applyFont="1" applyAlignment="1">
      <alignment vertical="center"/>
    </xf>
    <xf numFmtId="0" fontId="3" fillId="0" borderId="0" xfId="1" applyFont="1" applyAlignment="1">
      <alignment horizontal="right"/>
    </xf>
    <xf numFmtId="0" fontId="6" fillId="8" borderId="3" xfId="1" applyFont="1" applyFill="1" applyBorder="1" applyAlignment="1">
      <alignment horizontal="right"/>
    </xf>
    <xf numFmtId="0" fontId="4" fillId="7" borderId="0" xfId="1" applyFont="1" applyFill="1" applyAlignment="1">
      <alignment horizontal="center"/>
    </xf>
    <xf numFmtId="0" fontId="3" fillId="5" borderId="0" xfId="1" applyFont="1" applyFill="1" applyAlignment="1">
      <alignment vertical="center"/>
    </xf>
    <xf numFmtId="166" fontId="3" fillId="5" borderId="0" xfId="1" applyNumberFormat="1" applyFont="1" applyFill="1" applyAlignment="1">
      <alignment horizontal="center" vertical="center"/>
    </xf>
    <xf numFmtId="166" fontId="13" fillId="6" borderId="0" xfId="1" applyNumberFormat="1" applyFont="1" applyFill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13" fillId="6" borderId="0" xfId="1" applyFont="1" applyFill="1" applyAlignment="1">
      <alignment horizontal="center" vertical="center"/>
    </xf>
    <xf numFmtId="0" fontId="17" fillId="3" borderId="1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Continuous" wrapText="1"/>
    </xf>
    <xf numFmtId="0" fontId="18" fillId="3" borderId="1" xfId="0" applyFont="1" applyFill="1" applyBorder="1" applyAlignment="1">
      <alignment horizontal="centerContinuous" wrapText="1"/>
    </xf>
    <xf numFmtId="0" fontId="6" fillId="0" borderId="1" xfId="0" applyFont="1" applyBorder="1"/>
    <xf numFmtId="164" fontId="6" fillId="0" borderId="1" xfId="0" applyNumberFormat="1" applyFont="1" applyBorder="1"/>
    <xf numFmtId="0" fontId="6" fillId="0" borderId="0" xfId="0" applyFont="1"/>
    <xf numFmtId="0" fontId="7" fillId="2" borderId="0" xfId="0" applyFont="1" applyFill="1" applyBorder="1" applyAlignment="1">
      <alignment vertical="center" wrapText="1"/>
    </xf>
    <xf numFmtId="0" fontId="20" fillId="3" borderId="0" xfId="1" applyFont="1" applyFill="1"/>
    <xf numFmtId="0" fontId="11" fillId="3" borderId="2" xfId="1" applyFont="1" applyFill="1" applyBorder="1" applyAlignment="1">
      <alignment horizontal="center"/>
    </xf>
    <xf numFmtId="0" fontId="0" fillId="0" borderId="0" xfId="0" applyFont="1"/>
    <xf numFmtId="0" fontId="10" fillId="0" borderId="0" xfId="1" applyFill="1"/>
    <xf numFmtId="0" fontId="14" fillId="0" borderId="0" xfId="1" applyFont="1" applyFill="1" applyAlignment="1">
      <alignment vertical="center"/>
    </xf>
    <xf numFmtId="0" fontId="12" fillId="0" borderId="0" xfId="1" applyFont="1" applyFill="1"/>
  </cellXfs>
  <cellStyles count="3">
    <cellStyle name="Comma 2" xfId="2" xr:uid="{1264802D-F3D0-4B6F-89D3-6FB5659F3C8E}"/>
    <cellStyle name="Normal" xfId="0" builtinId="0"/>
    <cellStyle name="Normal 2" xfId="1" xr:uid="{B7D99EE2-3FDF-42B0-BA35-D1EE81D2C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8E5A-22D0-450C-B2F0-DDB31C2387B1}">
  <dimension ref="B2:I17"/>
  <sheetViews>
    <sheetView tabSelected="1" workbookViewId="0">
      <selection activeCell="I2" sqref="I2"/>
    </sheetView>
  </sheetViews>
  <sheetFormatPr defaultColWidth="16.7890625" defaultRowHeight="14.4"/>
  <cols>
    <col min="1" max="9" width="12" customWidth="1"/>
  </cols>
  <sheetData>
    <row r="2" spans="2:9" ht="15.3">
      <c r="B2" s="34" t="s">
        <v>3</v>
      </c>
      <c r="C2" s="34" t="s">
        <v>5</v>
      </c>
      <c r="D2" s="34" t="s">
        <v>6</v>
      </c>
      <c r="E2" s="34" t="s">
        <v>7</v>
      </c>
      <c r="F2" s="34" t="s">
        <v>4</v>
      </c>
      <c r="H2" s="36" t="s">
        <v>0</v>
      </c>
      <c r="I2" s="36"/>
    </row>
    <row r="3" spans="2:9" ht="15.3">
      <c r="B3" s="1" t="s">
        <v>8</v>
      </c>
      <c r="C3" s="1">
        <v>12345</v>
      </c>
      <c r="D3" s="2">
        <v>45355</v>
      </c>
      <c r="E3" s="4">
        <v>2200</v>
      </c>
      <c r="F3" s="4">
        <v>220</v>
      </c>
      <c r="H3" s="34" t="s">
        <v>3</v>
      </c>
      <c r="I3" s="34" t="s">
        <v>4</v>
      </c>
    </row>
    <row r="4" spans="2:9" ht="15">
      <c r="B4" s="1" t="s">
        <v>9</v>
      </c>
      <c r="C4" s="1">
        <v>67890</v>
      </c>
      <c r="D4" s="2">
        <v>45355</v>
      </c>
      <c r="E4" s="4">
        <v>2700</v>
      </c>
      <c r="F4" s="4">
        <v>270</v>
      </c>
      <c r="H4" s="37" t="s">
        <v>10</v>
      </c>
      <c r="I4" s="38">
        <f>VLOOKUP(H4,B3:F12,5,FALSE)</f>
        <v>190</v>
      </c>
    </row>
    <row r="5" spans="2:9" ht="15">
      <c r="B5" s="1" t="s">
        <v>10</v>
      </c>
      <c r="C5" s="1">
        <v>54321</v>
      </c>
      <c r="D5" s="2">
        <v>45356</v>
      </c>
      <c r="E5" s="4">
        <v>1900</v>
      </c>
      <c r="F5" s="4">
        <v>190</v>
      </c>
    </row>
    <row r="6" spans="2:9" ht="15">
      <c r="B6" s="1" t="s">
        <v>11</v>
      </c>
      <c r="C6" s="1">
        <v>98765</v>
      </c>
      <c r="D6" s="2">
        <v>45356</v>
      </c>
      <c r="E6" s="4">
        <v>2800</v>
      </c>
      <c r="F6" s="4">
        <v>280</v>
      </c>
      <c r="H6" s="3"/>
    </row>
    <row r="7" spans="2:9" ht="15">
      <c r="B7" s="1" t="s">
        <v>12</v>
      </c>
      <c r="C7" s="1">
        <v>24680</v>
      </c>
      <c r="D7" s="2">
        <v>45357</v>
      </c>
      <c r="E7" s="4">
        <v>2100</v>
      </c>
      <c r="F7" s="4">
        <v>210</v>
      </c>
    </row>
    <row r="8" spans="2:9" ht="15">
      <c r="B8" s="1" t="s">
        <v>13</v>
      </c>
      <c r="C8" s="1">
        <v>13579</v>
      </c>
      <c r="D8" s="2">
        <v>45357</v>
      </c>
      <c r="E8" s="4">
        <v>2600</v>
      </c>
      <c r="F8" s="4">
        <v>260</v>
      </c>
    </row>
    <row r="9" spans="2:9" ht="15">
      <c r="B9" s="1" t="s">
        <v>14</v>
      </c>
      <c r="C9" s="1">
        <v>11223</v>
      </c>
      <c r="D9" s="2">
        <v>45358</v>
      </c>
      <c r="E9" s="4">
        <v>2400</v>
      </c>
      <c r="F9" s="4">
        <v>240</v>
      </c>
    </row>
    <row r="10" spans="2:9" ht="15">
      <c r="B10" s="1" t="s">
        <v>15</v>
      </c>
      <c r="C10" s="1">
        <v>998877</v>
      </c>
      <c r="D10" s="2">
        <v>45358</v>
      </c>
      <c r="E10" s="4">
        <v>2900</v>
      </c>
      <c r="F10" s="4">
        <v>290</v>
      </c>
    </row>
    <row r="11" spans="2:9" ht="15">
      <c r="B11" s="1" t="s">
        <v>16</v>
      </c>
      <c r="C11" s="1">
        <v>334455</v>
      </c>
      <c r="D11" s="2">
        <v>45359</v>
      </c>
      <c r="E11" s="4">
        <v>2300</v>
      </c>
      <c r="F11" s="4">
        <v>230</v>
      </c>
    </row>
    <row r="12" spans="2:9" ht="15">
      <c r="B12" s="1" t="s">
        <v>17</v>
      </c>
      <c r="C12" s="1">
        <v>667788</v>
      </c>
      <c r="D12" s="2">
        <v>45359</v>
      </c>
      <c r="E12" s="4">
        <v>3100</v>
      </c>
      <c r="F12" s="4">
        <v>310</v>
      </c>
    </row>
    <row r="15" spans="2:9" ht="15">
      <c r="B15" s="7" t="s">
        <v>19</v>
      </c>
    </row>
    <row r="16" spans="2:9">
      <c r="B16" t="s">
        <v>1</v>
      </c>
    </row>
    <row r="17" spans="2:2">
      <c r="B17" t="s">
        <v>120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7054-1081-43ED-975B-D2847A21123B}">
  <dimension ref="B2:L11"/>
  <sheetViews>
    <sheetView workbookViewId="0">
      <selection activeCell="B9" sqref="B9:C10"/>
    </sheetView>
  </sheetViews>
  <sheetFormatPr defaultRowHeight="15.9" customHeight="1"/>
  <cols>
    <col min="2" max="2" width="11.26171875" customWidth="1"/>
    <col min="3" max="3" width="10.578125" customWidth="1"/>
    <col min="6" max="6" width="10.9453125" customWidth="1"/>
  </cols>
  <sheetData>
    <row r="2" spans="2:12" ht="15.9" customHeight="1">
      <c r="B2" s="32" t="s">
        <v>121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2" ht="15.9" customHeight="1">
      <c r="B3" s="34" t="s">
        <v>3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2:12" ht="15.9" customHeight="1">
      <c r="B4" s="34" t="s">
        <v>5</v>
      </c>
      <c r="C4" s="1">
        <v>12345</v>
      </c>
      <c r="D4" s="1">
        <v>67890</v>
      </c>
      <c r="E4" s="1">
        <v>54321</v>
      </c>
      <c r="F4" s="1">
        <v>98765</v>
      </c>
      <c r="G4" s="1">
        <v>24680</v>
      </c>
      <c r="H4" s="1">
        <v>13579</v>
      </c>
      <c r="I4" s="1">
        <v>11223</v>
      </c>
      <c r="J4" s="1">
        <v>998877</v>
      </c>
      <c r="K4" s="1">
        <v>334455</v>
      </c>
      <c r="L4" s="1">
        <v>667788</v>
      </c>
    </row>
    <row r="5" spans="2:12" ht="15.9" customHeight="1">
      <c r="B5" s="34" t="s">
        <v>6</v>
      </c>
      <c r="C5" s="2">
        <v>45355</v>
      </c>
      <c r="D5" s="2">
        <v>45355</v>
      </c>
      <c r="E5" s="2">
        <v>45356</v>
      </c>
      <c r="F5" s="2">
        <v>45356</v>
      </c>
      <c r="G5" s="2">
        <v>45357</v>
      </c>
      <c r="H5" s="2">
        <v>45357</v>
      </c>
      <c r="I5" s="2">
        <v>45358</v>
      </c>
      <c r="J5" s="2">
        <v>45358</v>
      </c>
      <c r="K5" s="2">
        <v>45359</v>
      </c>
      <c r="L5" s="2">
        <v>45359</v>
      </c>
    </row>
    <row r="6" spans="2:12" ht="15.9" customHeight="1">
      <c r="B6" s="34" t="s">
        <v>7</v>
      </c>
      <c r="C6" s="4">
        <v>2200</v>
      </c>
      <c r="D6" s="4">
        <v>2700</v>
      </c>
      <c r="E6" s="4">
        <v>1900</v>
      </c>
      <c r="F6" s="4">
        <v>2800</v>
      </c>
      <c r="G6" s="4">
        <v>2100</v>
      </c>
      <c r="H6" s="4">
        <v>2600</v>
      </c>
      <c r="I6" s="4">
        <v>2400</v>
      </c>
      <c r="J6" s="4">
        <v>2900</v>
      </c>
      <c r="K6" s="4">
        <v>2300</v>
      </c>
      <c r="L6" s="4">
        <v>3100</v>
      </c>
    </row>
    <row r="7" spans="2:12" ht="15.9" customHeight="1">
      <c r="B7" s="34" t="s">
        <v>4</v>
      </c>
      <c r="C7" s="4">
        <v>220</v>
      </c>
      <c r="D7" s="4">
        <v>270</v>
      </c>
      <c r="E7" s="4">
        <v>190</v>
      </c>
      <c r="F7" s="4">
        <v>280</v>
      </c>
      <c r="G7" s="4">
        <v>210</v>
      </c>
      <c r="H7" s="4">
        <v>260</v>
      </c>
      <c r="I7" s="4">
        <v>240</v>
      </c>
      <c r="J7" s="4">
        <v>290</v>
      </c>
      <c r="K7" s="4">
        <v>230</v>
      </c>
      <c r="L7" s="4">
        <v>310</v>
      </c>
    </row>
    <row r="8" spans="2:12" ht="15.9" customHeight="1"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ht="15.9" customHeight="1">
      <c r="B9" s="34" t="s">
        <v>20</v>
      </c>
      <c r="C9" s="34"/>
    </row>
    <row r="10" spans="2:12" ht="15.9" customHeight="1">
      <c r="B10" s="34" t="s">
        <v>3</v>
      </c>
      <c r="C10" s="34" t="s">
        <v>4</v>
      </c>
    </row>
    <row r="11" spans="2:12" ht="15.9" customHeight="1">
      <c r="B11" s="37" t="s">
        <v>10</v>
      </c>
      <c r="C11" s="38">
        <f>HLOOKUP(B11,B3:L7,5,FALSE)</f>
        <v>190</v>
      </c>
    </row>
  </sheetData>
  <mergeCells count="1">
    <mergeCell ref="B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C543-9269-4C03-B4F4-90D8A0376ECC}">
  <dimension ref="B2:J20"/>
  <sheetViews>
    <sheetView workbookViewId="0">
      <selection activeCell="B2" sqref="B2"/>
    </sheetView>
  </sheetViews>
  <sheetFormatPr defaultRowHeight="14.4"/>
  <cols>
    <col min="1" max="1" width="9.62890625" customWidth="1"/>
    <col min="2" max="2" width="11.3125" customWidth="1"/>
    <col min="3" max="3" width="12.68359375" customWidth="1"/>
    <col min="4" max="4" width="9.62890625" customWidth="1"/>
    <col min="5" max="5" width="13.83984375" customWidth="1"/>
    <col min="6" max="6" width="14.05078125" customWidth="1"/>
    <col min="7" max="7" width="19.3125" customWidth="1"/>
    <col min="8" max="8" width="10.41796875" customWidth="1"/>
    <col min="9" max="9" width="16.05078125" customWidth="1"/>
    <col min="10" max="10" width="12.05078125" customWidth="1"/>
    <col min="11" max="11" width="7.3125" customWidth="1"/>
    <col min="13" max="13" width="23.62890625" customWidth="1"/>
  </cols>
  <sheetData>
    <row r="2" spans="2:10" ht="16.8" customHeight="1">
      <c r="B2" s="34" t="s">
        <v>5</v>
      </c>
      <c r="C2" s="34" t="s">
        <v>6</v>
      </c>
      <c r="D2" s="34" t="s">
        <v>7</v>
      </c>
      <c r="E2" s="34" t="s">
        <v>4</v>
      </c>
      <c r="F2" s="34" t="s">
        <v>3</v>
      </c>
      <c r="H2" s="36" t="s">
        <v>0</v>
      </c>
      <c r="I2" s="36"/>
    </row>
    <row r="3" spans="2:10" ht="15.3">
      <c r="B3" s="1">
        <v>12345</v>
      </c>
      <c r="C3" s="2">
        <v>45355</v>
      </c>
      <c r="D3" s="4">
        <v>2200</v>
      </c>
      <c r="E3" s="4">
        <v>220</v>
      </c>
      <c r="F3" s="1" t="s">
        <v>8</v>
      </c>
      <c r="H3" s="34" t="s">
        <v>3</v>
      </c>
      <c r="I3" s="34" t="s">
        <v>4</v>
      </c>
    </row>
    <row r="4" spans="2:10" ht="15">
      <c r="B4" s="1">
        <v>67890</v>
      </c>
      <c r="C4" s="2">
        <v>45355</v>
      </c>
      <c r="D4" s="4">
        <v>2700</v>
      </c>
      <c r="E4" s="4">
        <v>270</v>
      </c>
      <c r="F4" s="1" t="s">
        <v>9</v>
      </c>
      <c r="H4" s="5" t="s">
        <v>10</v>
      </c>
      <c r="I4" s="4" t="e">
        <f>VLOOKUP(H4,B3:F12,-1,FALSE)</f>
        <v>#N/A</v>
      </c>
      <c r="J4" s="8" t="s">
        <v>21</v>
      </c>
    </row>
    <row r="5" spans="2:10" ht="15">
      <c r="B5" s="1">
        <v>54321</v>
      </c>
      <c r="C5" s="2">
        <v>45356</v>
      </c>
      <c r="D5" s="4">
        <v>1900</v>
      </c>
      <c r="E5" s="4">
        <v>190</v>
      </c>
      <c r="F5" s="1" t="s">
        <v>10</v>
      </c>
    </row>
    <row r="6" spans="2:10" ht="15.3">
      <c r="B6" s="1">
        <v>98765</v>
      </c>
      <c r="C6" s="2">
        <v>45356</v>
      </c>
      <c r="D6" s="4">
        <v>2800</v>
      </c>
      <c r="E6" s="4">
        <v>280</v>
      </c>
      <c r="F6" s="1" t="s">
        <v>11</v>
      </c>
      <c r="H6" s="36" t="s">
        <v>2</v>
      </c>
      <c r="I6" s="36"/>
    </row>
    <row r="7" spans="2:10" ht="15.3">
      <c r="B7" s="1">
        <v>24680</v>
      </c>
      <c r="C7" s="2">
        <v>45357</v>
      </c>
      <c r="D7" s="4">
        <v>2100</v>
      </c>
      <c r="E7" s="4">
        <v>210</v>
      </c>
      <c r="F7" s="1" t="s">
        <v>12</v>
      </c>
      <c r="H7" s="34" t="s">
        <v>3</v>
      </c>
      <c r="I7" s="34" t="s">
        <v>4</v>
      </c>
    </row>
    <row r="8" spans="2:10" ht="15">
      <c r="B8" s="1">
        <v>13579</v>
      </c>
      <c r="C8" s="2">
        <v>45357</v>
      </c>
      <c r="D8" s="4">
        <v>2600</v>
      </c>
      <c r="E8" s="4">
        <v>260</v>
      </c>
      <c r="F8" s="1" t="s">
        <v>13</v>
      </c>
      <c r="H8" s="5" t="s">
        <v>25</v>
      </c>
      <c r="I8" s="4">
        <f>_xlfn.XLOOKUP(H8,F3:F12,E3:E12,)</f>
        <v>220</v>
      </c>
      <c r="J8" s="9" t="s">
        <v>22</v>
      </c>
    </row>
    <row r="9" spans="2:10" ht="15">
      <c r="B9" s="1">
        <v>11223</v>
      </c>
      <c r="C9" s="2">
        <v>45358</v>
      </c>
      <c r="D9" s="4">
        <v>2400</v>
      </c>
      <c r="E9" s="4">
        <v>240</v>
      </c>
      <c r="F9" s="1" t="s">
        <v>14</v>
      </c>
    </row>
    <row r="10" spans="2:10" ht="15">
      <c r="B10" s="1">
        <v>998877</v>
      </c>
      <c r="C10" s="2">
        <v>45358</v>
      </c>
      <c r="D10" s="4">
        <v>2900</v>
      </c>
      <c r="E10" s="4">
        <v>290</v>
      </c>
      <c r="F10" s="1" t="s">
        <v>15</v>
      </c>
    </row>
    <row r="11" spans="2:10" ht="15">
      <c r="B11" s="1">
        <v>334455</v>
      </c>
      <c r="C11" s="2">
        <v>45359</v>
      </c>
      <c r="D11" s="4">
        <v>2300</v>
      </c>
      <c r="E11" s="4">
        <v>230</v>
      </c>
      <c r="F11" s="1" t="s">
        <v>16</v>
      </c>
    </row>
    <row r="12" spans="2:10" ht="15">
      <c r="B12" s="1">
        <v>667788</v>
      </c>
      <c r="C12" s="2">
        <v>45359</v>
      </c>
      <c r="D12" s="4">
        <v>3100</v>
      </c>
      <c r="E12" s="4">
        <v>310</v>
      </c>
      <c r="F12" s="1" t="s">
        <v>17</v>
      </c>
    </row>
    <row r="15" spans="2:10">
      <c r="B15" s="39" t="s">
        <v>19</v>
      </c>
    </row>
    <row r="16" spans="2:10">
      <c r="B16" t="s">
        <v>122</v>
      </c>
    </row>
    <row r="17" spans="2:2">
      <c r="B17" t="s">
        <v>23</v>
      </c>
    </row>
    <row r="18" spans="2:2">
      <c r="B18" t="s">
        <v>123</v>
      </c>
    </row>
    <row r="20" spans="2:2">
      <c r="B20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2E25-DF73-4C60-9727-AC1C59731D31}">
  <dimension ref="B2:I16"/>
  <sheetViews>
    <sheetView workbookViewId="0">
      <selection activeCell="B2" sqref="B2"/>
    </sheetView>
  </sheetViews>
  <sheetFormatPr defaultRowHeight="14.4"/>
  <cols>
    <col min="2" max="5" width="16.41796875" customWidth="1"/>
    <col min="6" max="6" width="14.15625" customWidth="1"/>
    <col min="8" max="9" width="15.578125" customWidth="1"/>
  </cols>
  <sheetData>
    <row r="2" spans="2:9" ht="15.3">
      <c r="B2" s="34" t="s">
        <v>5</v>
      </c>
      <c r="C2" s="34" t="s">
        <v>6</v>
      </c>
      <c r="D2" s="34" t="s">
        <v>7</v>
      </c>
      <c r="E2" s="34" t="s">
        <v>4</v>
      </c>
      <c r="F2" s="34" t="s">
        <v>3</v>
      </c>
      <c r="H2" s="36" t="s">
        <v>2</v>
      </c>
      <c r="I2" s="36"/>
    </row>
    <row r="3" spans="2:9" ht="15" customHeight="1">
      <c r="B3" s="1">
        <v>12345</v>
      </c>
      <c r="C3" s="2">
        <v>45355</v>
      </c>
      <c r="D3" s="4">
        <v>2200</v>
      </c>
      <c r="E3" s="4">
        <v>220</v>
      </c>
      <c r="F3" s="1" t="s">
        <v>8</v>
      </c>
      <c r="H3" s="34" t="s">
        <v>3</v>
      </c>
      <c r="I3" s="34" t="s">
        <v>4</v>
      </c>
    </row>
    <row r="4" spans="2:9" ht="15">
      <c r="B4" s="1">
        <v>67890</v>
      </c>
      <c r="C4" s="2">
        <v>45355</v>
      </c>
      <c r="D4" s="4">
        <v>2700</v>
      </c>
      <c r="E4" s="4">
        <v>270</v>
      </c>
      <c r="F4" s="1" t="s">
        <v>9</v>
      </c>
      <c r="H4" s="5" t="s">
        <v>24</v>
      </c>
      <c r="I4" s="4" t="str">
        <f>_xlfn.XLOOKUP(H4,F3:F12,E3:E12,"Not on the list")</f>
        <v>Not on the list</v>
      </c>
    </row>
    <row r="5" spans="2:9" ht="15">
      <c r="B5" s="1">
        <v>54321</v>
      </c>
      <c r="C5" s="2">
        <v>45356</v>
      </c>
      <c r="D5" s="4">
        <v>1900</v>
      </c>
      <c r="E5" s="4">
        <v>190</v>
      </c>
      <c r="F5" s="1" t="s">
        <v>10</v>
      </c>
    </row>
    <row r="6" spans="2:9" ht="15">
      <c r="B6" s="1">
        <v>98765</v>
      </c>
      <c r="C6" s="2">
        <v>45356</v>
      </c>
      <c r="D6" s="4">
        <v>2800</v>
      </c>
      <c r="E6" s="4">
        <v>280</v>
      </c>
      <c r="F6" s="1" t="s">
        <v>11</v>
      </c>
    </row>
    <row r="7" spans="2:9" ht="15">
      <c r="B7" s="1">
        <v>24680</v>
      </c>
      <c r="C7" s="2">
        <v>45357</v>
      </c>
      <c r="D7" s="4">
        <v>2100</v>
      </c>
      <c r="E7" s="4">
        <v>210</v>
      </c>
      <c r="F7" s="1" t="s">
        <v>12</v>
      </c>
    </row>
    <row r="8" spans="2:9" ht="15">
      <c r="B8" s="1">
        <v>13579</v>
      </c>
      <c r="C8" s="2">
        <v>45357</v>
      </c>
      <c r="D8" s="4">
        <v>2600</v>
      </c>
      <c r="E8" s="4">
        <v>260</v>
      </c>
      <c r="F8" s="1" t="s">
        <v>13</v>
      </c>
    </row>
    <row r="9" spans="2:9" ht="15">
      <c r="B9" s="1">
        <v>11223</v>
      </c>
      <c r="C9" s="2">
        <v>45358</v>
      </c>
      <c r="D9" s="4">
        <v>2400</v>
      </c>
      <c r="E9" s="4">
        <v>240</v>
      </c>
      <c r="F9" s="1" t="s">
        <v>14</v>
      </c>
    </row>
    <row r="10" spans="2:9" ht="15">
      <c r="B10" s="1">
        <v>998877</v>
      </c>
      <c r="C10" s="2">
        <v>45358</v>
      </c>
      <c r="D10" s="4">
        <v>2900</v>
      </c>
      <c r="E10" s="4">
        <v>290</v>
      </c>
      <c r="F10" s="1" t="s">
        <v>15</v>
      </c>
    </row>
    <row r="11" spans="2:9" ht="15">
      <c r="B11" s="1">
        <v>334455</v>
      </c>
      <c r="C11" s="2">
        <v>45359</v>
      </c>
      <c r="D11" s="4">
        <v>2300</v>
      </c>
      <c r="E11" s="4">
        <v>230</v>
      </c>
      <c r="F11" s="1" t="s">
        <v>16</v>
      </c>
    </row>
    <row r="12" spans="2:9" ht="15">
      <c r="B12" s="1">
        <v>667788</v>
      </c>
      <c r="C12" s="2">
        <v>45359</v>
      </c>
      <c r="D12" s="4">
        <v>3100</v>
      </c>
      <c r="E12" s="4">
        <v>310</v>
      </c>
      <c r="F12" s="1" t="s">
        <v>17</v>
      </c>
    </row>
    <row r="15" spans="2:9">
      <c r="B15" s="39" t="s">
        <v>19</v>
      </c>
    </row>
    <row r="16" spans="2:9">
      <c r="B1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6403-BBA8-48CE-8B94-DFDF25C69DC9}">
  <dimension ref="B2:J16"/>
  <sheetViews>
    <sheetView workbookViewId="0">
      <selection activeCell="B2" sqref="B2"/>
    </sheetView>
  </sheetViews>
  <sheetFormatPr defaultRowHeight="14.4"/>
  <cols>
    <col min="2" max="6" width="14.26171875" customWidth="1"/>
    <col min="8" max="9" width="14.1015625" customWidth="1"/>
    <col min="10" max="10" width="12.3671875" customWidth="1"/>
    <col min="11" max="11" width="14.5234375" customWidth="1"/>
  </cols>
  <sheetData>
    <row r="2" spans="2:10" ht="19.8" customHeight="1">
      <c r="B2" s="34" t="s">
        <v>5</v>
      </c>
      <c r="C2" s="34" t="s">
        <v>6</v>
      </c>
      <c r="D2" s="34" t="s">
        <v>7</v>
      </c>
      <c r="E2" s="34" t="s">
        <v>4</v>
      </c>
      <c r="F2" s="34" t="s">
        <v>3</v>
      </c>
      <c r="H2" s="36" t="s">
        <v>2</v>
      </c>
      <c r="I2" s="36"/>
      <c r="J2" s="36"/>
    </row>
    <row r="3" spans="2:10" ht="18.600000000000001" customHeight="1">
      <c r="B3" s="1">
        <v>12345</v>
      </c>
      <c r="C3" s="2">
        <v>45355</v>
      </c>
      <c r="D3" s="4">
        <v>2200</v>
      </c>
      <c r="E3" s="4">
        <v>220</v>
      </c>
      <c r="F3" s="1" t="s">
        <v>8</v>
      </c>
      <c r="H3" s="34" t="s">
        <v>3</v>
      </c>
      <c r="I3" s="34" t="s">
        <v>7</v>
      </c>
      <c r="J3" s="34" t="s">
        <v>4</v>
      </c>
    </row>
    <row r="4" spans="2:10" ht="15">
      <c r="B4" s="1">
        <v>67890</v>
      </c>
      <c r="C4" s="2">
        <v>45355</v>
      </c>
      <c r="D4" s="4">
        <v>2700</v>
      </c>
      <c r="E4" s="4">
        <v>270</v>
      </c>
      <c r="F4" s="1" t="s">
        <v>9</v>
      </c>
      <c r="H4" s="37" t="s">
        <v>8</v>
      </c>
      <c r="I4" s="37" cm="1">
        <f t="array" ref="I4:J4">_xlfn.XLOOKUP(H4,F3:F12,D3:E12,"Not on the list")</f>
        <v>2200</v>
      </c>
      <c r="J4" s="38">
        <v>220</v>
      </c>
    </row>
    <row r="5" spans="2:10" ht="15">
      <c r="B5" s="1">
        <v>54321</v>
      </c>
      <c r="C5" s="2">
        <v>45356</v>
      </c>
      <c r="D5" s="4">
        <v>1900</v>
      </c>
      <c r="E5" s="4">
        <v>190</v>
      </c>
      <c r="F5" s="1" t="s">
        <v>10</v>
      </c>
    </row>
    <row r="6" spans="2:10" ht="15">
      <c r="B6" s="1">
        <v>98765</v>
      </c>
      <c r="C6" s="2">
        <v>45356</v>
      </c>
      <c r="D6" s="4">
        <v>2800</v>
      </c>
      <c r="E6" s="4">
        <v>280</v>
      </c>
      <c r="F6" s="1" t="s">
        <v>11</v>
      </c>
    </row>
    <row r="7" spans="2:10" ht="15">
      <c r="B7" s="1">
        <v>24680</v>
      </c>
      <c r="C7" s="2">
        <v>45357</v>
      </c>
      <c r="D7" s="4">
        <v>2100</v>
      </c>
      <c r="E7" s="4">
        <v>210</v>
      </c>
      <c r="F7" s="1" t="s">
        <v>12</v>
      </c>
    </row>
    <row r="8" spans="2:10" ht="15">
      <c r="B8" s="1">
        <v>13579</v>
      </c>
      <c r="C8" s="2">
        <v>45357</v>
      </c>
      <c r="D8" s="4">
        <v>2600</v>
      </c>
      <c r="E8" s="4">
        <v>260</v>
      </c>
      <c r="F8" s="1" t="s">
        <v>13</v>
      </c>
    </row>
    <row r="9" spans="2:10" ht="15">
      <c r="B9" s="1">
        <v>11223</v>
      </c>
      <c r="C9" s="2">
        <v>45358</v>
      </c>
      <c r="D9" s="4">
        <v>2400</v>
      </c>
      <c r="E9" s="4">
        <v>240</v>
      </c>
      <c r="F9" s="1" t="s">
        <v>14</v>
      </c>
    </row>
    <row r="10" spans="2:10" ht="15">
      <c r="B10" s="1">
        <v>998877</v>
      </c>
      <c r="C10" s="2">
        <v>45358</v>
      </c>
      <c r="D10" s="4">
        <v>2900</v>
      </c>
      <c r="E10" s="4">
        <v>290</v>
      </c>
      <c r="F10" s="1" t="s">
        <v>15</v>
      </c>
    </row>
    <row r="11" spans="2:10" ht="15">
      <c r="B11" s="1">
        <v>334455</v>
      </c>
      <c r="C11" s="2">
        <v>45359</v>
      </c>
      <c r="D11" s="4">
        <v>2300</v>
      </c>
      <c r="E11" s="4">
        <v>230</v>
      </c>
      <c r="F11" s="1" t="s">
        <v>16</v>
      </c>
    </row>
    <row r="12" spans="2:10" ht="15">
      <c r="B12" s="1">
        <v>667788</v>
      </c>
      <c r="C12" s="2">
        <v>45359</v>
      </c>
      <c r="D12" s="4">
        <v>3100</v>
      </c>
      <c r="E12" s="4">
        <v>310</v>
      </c>
      <c r="F12" s="1" t="s">
        <v>17</v>
      </c>
    </row>
    <row r="15" spans="2:10">
      <c r="B15" s="39" t="s">
        <v>19</v>
      </c>
    </row>
    <row r="16" spans="2:10">
      <c r="B1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370E-CE47-409F-B384-F49B7F81D4C1}">
  <dimension ref="B2:J16"/>
  <sheetViews>
    <sheetView workbookViewId="0">
      <selection activeCell="B2" sqref="B2"/>
    </sheetView>
  </sheetViews>
  <sheetFormatPr defaultColWidth="15.62890625" defaultRowHeight="11.7" customHeight="1"/>
  <cols>
    <col min="1" max="1" width="8.3671875" customWidth="1"/>
    <col min="7" max="8" width="4.9453125" customWidth="1"/>
  </cols>
  <sheetData>
    <row r="2" spans="2:10" ht="15.3">
      <c r="B2" s="34" t="s">
        <v>3</v>
      </c>
      <c r="C2" s="34" t="s">
        <v>5</v>
      </c>
      <c r="D2" s="34" t="s">
        <v>6</v>
      </c>
      <c r="E2" s="34" t="s">
        <v>7</v>
      </c>
      <c r="F2" s="34" t="s">
        <v>4</v>
      </c>
      <c r="I2" s="35" t="s">
        <v>2</v>
      </c>
      <c r="J2" s="35"/>
    </row>
    <row r="3" spans="2:10" ht="15.3">
      <c r="B3" s="10" t="s">
        <v>26</v>
      </c>
      <c r="C3" s="1">
        <v>12345</v>
      </c>
      <c r="D3" s="2">
        <v>45355</v>
      </c>
      <c r="E3" s="4">
        <v>2200</v>
      </c>
      <c r="F3" s="4">
        <v>220</v>
      </c>
      <c r="I3" s="34" t="s">
        <v>3</v>
      </c>
      <c r="J3" s="34" t="s">
        <v>7</v>
      </c>
    </row>
    <row r="4" spans="2:10" ht="15">
      <c r="B4" s="10" t="s">
        <v>27</v>
      </c>
      <c r="C4" s="1">
        <v>67890</v>
      </c>
      <c r="D4" s="2">
        <v>45355</v>
      </c>
      <c r="E4" s="4">
        <v>2700</v>
      </c>
      <c r="F4" s="4">
        <v>270</v>
      </c>
      <c r="I4" s="5" t="s">
        <v>18</v>
      </c>
      <c r="J4" s="5">
        <f>_xlfn.XLOOKUP(I4&amp;"*",B3:B12,E3:E12,,2)</f>
        <v>2800</v>
      </c>
    </row>
    <row r="5" spans="2:10" ht="15">
      <c r="B5" s="10" t="s">
        <v>28</v>
      </c>
      <c r="C5" s="1">
        <v>54321</v>
      </c>
      <c r="D5" s="2">
        <v>45356</v>
      </c>
      <c r="E5" s="4">
        <v>1900</v>
      </c>
      <c r="F5" s="4">
        <v>190</v>
      </c>
    </row>
    <row r="6" spans="2:10" ht="15">
      <c r="B6" s="10" t="s">
        <v>29</v>
      </c>
      <c r="C6" s="1">
        <v>98765</v>
      </c>
      <c r="D6" s="2">
        <v>45356</v>
      </c>
      <c r="E6" s="4">
        <v>2800</v>
      </c>
      <c r="F6" s="4">
        <v>280</v>
      </c>
    </row>
    <row r="7" spans="2:10" ht="15">
      <c r="B7" s="10" t="s">
        <v>30</v>
      </c>
      <c r="C7" s="1">
        <v>24680</v>
      </c>
      <c r="D7" s="2">
        <v>45357</v>
      </c>
      <c r="E7" s="4">
        <v>2100</v>
      </c>
      <c r="F7" s="4">
        <v>210</v>
      </c>
    </row>
    <row r="8" spans="2:10" ht="15">
      <c r="B8" s="10" t="s">
        <v>31</v>
      </c>
      <c r="C8" s="1">
        <v>13579</v>
      </c>
      <c r="D8" s="2">
        <v>45357</v>
      </c>
      <c r="E8" s="4">
        <v>2600</v>
      </c>
      <c r="F8" s="4">
        <v>260</v>
      </c>
    </row>
    <row r="9" spans="2:10" ht="15">
      <c r="B9" s="10" t="s">
        <v>32</v>
      </c>
      <c r="C9" s="1">
        <v>11223</v>
      </c>
      <c r="D9" s="2">
        <v>45358</v>
      </c>
      <c r="E9" s="4">
        <v>2400</v>
      </c>
      <c r="F9" s="4">
        <v>240</v>
      </c>
    </row>
    <row r="10" spans="2:10" ht="15">
      <c r="B10" s="10" t="s">
        <v>33</v>
      </c>
      <c r="C10" s="1">
        <v>998877</v>
      </c>
      <c r="D10" s="2">
        <v>45358</v>
      </c>
      <c r="E10" s="4">
        <v>2900</v>
      </c>
      <c r="F10" s="4">
        <v>290</v>
      </c>
    </row>
    <row r="11" spans="2:10" ht="15">
      <c r="B11" s="10" t="s">
        <v>34</v>
      </c>
      <c r="C11" s="1">
        <v>334455</v>
      </c>
      <c r="D11" s="2">
        <v>45359</v>
      </c>
      <c r="E11" s="4">
        <v>2300</v>
      </c>
      <c r="F11" s="4">
        <v>230</v>
      </c>
    </row>
    <row r="12" spans="2:10" ht="15">
      <c r="B12" s="10" t="s">
        <v>35</v>
      </c>
      <c r="C12" s="1">
        <v>667788</v>
      </c>
      <c r="D12" s="2">
        <v>45359</v>
      </c>
      <c r="E12" s="4">
        <v>3100</v>
      </c>
      <c r="F12" s="4">
        <v>310</v>
      </c>
    </row>
    <row r="15" spans="2:10" ht="11.7" customHeight="1">
      <c r="B15" s="40" t="s">
        <v>19</v>
      </c>
    </row>
    <row r="16" spans="2:10" ht="11.7" customHeight="1">
      <c r="B1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CAD2-1A62-4825-90D3-A604B31A82BC}">
  <dimension ref="B2:K17"/>
  <sheetViews>
    <sheetView workbookViewId="0">
      <selection activeCell="B3" sqref="B3"/>
    </sheetView>
  </sheetViews>
  <sheetFormatPr defaultRowHeight="14.4"/>
  <cols>
    <col min="2" max="6" width="13.83984375" customWidth="1"/>
    <col min="7" max="8" width="4.68359375" customWidth="1"/>
    <col min="9" max="11" width="14.1015625" customWidth="1"/>
  </cols>
  <sheetData>
    <row r="2" spans="2:11" ht="20.100000000000001" customHeight="1">
      <c r="B2" s="36" t="s">
        <v>37</v>
      </c>
      <c r="C2" s="36"/>
      <c r="D2" s="36"/>
      <c r="E2" s="36"/>
      <c r="F2" s="36"/>
      <c r="I2" s="36" t="s">
        <v>2</v>
      </c>
      <c r="J2" s="36"/>
      <c r="K2" s="36"/>
    </row>
    <row r="3" spans="2:11" ht="15.3" customHeight="1">
      <c r="B3" s="34" t="s">
        <v>38</v>
      </c>
      <c r="C3" s="34">
        <v>2019</v>
      </c>
      <c r="D3" s="34">
        <v>2020</v>
      </c>
      <c r="E3" s="34">
        <v>2021</v>
      </c>
      <c r="F3" s="34">
        <v>2022</v>
      </c>
      <c r="I3" s="34" t="s">
        <v>3</v>
      </c>
      <c r="J3" s="34" t="s">
        <v>39</v>
      </c>
      <c r="K3" s="34" t="s">
        <v>7</v>
      </c>
    </row>
    <row r="4" spans="2:11" ht="15">
      <c r="B4" s="1" t="s">
        <v>8</v>
      </c>
      <c r="C4" s="1">
        <v>12345</v>
      </c>
      <c r="D4" s="1">
        <v>667788</v>
      </c>
      <c r="E4" s="1">
        <v>24680</v>
      </c>
      <c r="F4" s="1">
        <v>67890</v>
      </c>
      <c r="I4" s="5" t="s">
        <v>17</v>
      </c>
      <c r="J4" s="5">
        <v>2022</v>
      </c>
      <c r="K4" s="5" cm="1">
        <f t="array" ref="K4">_xlfn.XLOOKUP(I4,B4:B13,_xlfn.XLOOKUP(J4,C3:F3,C4:F13))</f>
        <v>13579</v>
      </c>
    </row>
    <row r="5" spans="2:11" ht="15">
      <c r="B5" s="1" t="s">
        <v>9</v>
      </c>
      <c r="C5" s="1">
        <v>67890</v>
      </c>
      <c r="D5" s="1">
        <v>12345</v>
      </c>
      <c r="E5" s="1">
        <v>67890</v>
      </c>
      <c r="F5" s="1">
        <v>12345</v>
      </c>
    </row>
    <row r="6" spans="2:11" ht="15">
      <c r="B6" s="1" t="s">
        <v>10</v>
      </c>
      <c r="C6" s="1">
        <v>54321</v>
      </c>
      <c r="D6" s="1">
        <v>67890</v>
      </c>
      <c r="E6" s="1">
        <v>12345</v>
      </c>
      <c r="F6" s="1">
        <v>54321</v>
      </c>
    </row>
    <row r="7" spans="2:11" ht="15">
      <c r="B7" s="1" t="s">
        <v>11</v>
      </c>
      <c r="C7" s="1">
        <v>98765</v>
      </c>
      <c r="D7" s="1">
        <v>54321</v>
      </c>
      <c r="E7" s="1">
        <v>67890</v>
      </c>
      <c r="F7" s="1">
        <v>12345</v>
      </c>
    </row>
    <row r="8" spans="2:11" ht="15">
      <c r="B8" s="1" t="s">
        <v>12</v>
      </c>
      <c r="C8" s="1">
        <v>98765</v>
      </c>
      <c r="D8" s="1">
        <v>54321</v>
      </c>
      <c r="E8" s="1">
        <v>54321</v>
      </c>
      <c r="F8" s="1">
        <v>67890</v>
      </c>
    </row>
    <row r="9" spans="2:11" ht="15">
      <c r="B9" s="1" t="s">
        <v>13</v>
      </c>
      <c r="C9" s="1">
        <v>24680</v>
      </c>
      <c r="D9" s="1">
        <v>98765</v>
      </c>
      <c r="E9" s="1">
        <v>54321</v>
      </c>
      <c r="F9" s="1">
        <v>54321</v>
      </c>
    </row>
    <row r="10" spans="2:11" ht="15">
      <c r="B10" s="1" t="s">
        <v>14</v>
      </c>
      <c r="C10" s="1">
        <v>13579</v>
      </c>
      <c r="D10" s="1">
        <v>24680</v>
      </c>
      <c r="E10" s="1">
        <v>98765</v>
      </c>
      <c r="F10" s="1">
        <v>98765</v>
      </c>
    </row>
    <row r="11" spans="2:11" ht="15">
      <c r="B11" s="1" t="s">
        <v>15</v>
      </c>
      <c r="C11" s="1">
        <v>998877</v>
      </c>
      <c r="D11" s="1">
        <v>13579</v>
      </c>
      <c r="E11" s="1">
        <v>24680</v>
      </c>
      <c r="F11" s="1">
        <v>98765</v>
      </c>
    </row>
    <row r="12" spans="2:11" ht="15">
      <c r="B12" s="1" t="s">
        <v>16</v>
      </c>
      <c r="C12" s="1">
        <v>334455</v>
      </c>
      <c r="D12" s="1">
        <v>11223</v>
      </c>
      <c r="E12" s="1">
        <v>13579</v>
      </c>
      <c r="F12" s="1">
        <v>24680</v>
      </c>
    </row>
    <row r="13" spans="2:11" ht="15">
      <c r="B13" s="1" t="s">
        <v>17</v>
      </c>
      <c r="C13" s="1">
        <v>667788</v>
      </c>
      <c r="D13" s="1">
        <v>667788</v>
      </c>
      <c r="E13" s="1">
        <v>667788</v>
      </c>
      <c r="F13" s="1">
        <v>13579</v>
      </c>
    </row>
    <row r="16" spans="2:11" ht="15">
      <c r="B16" s="40" t="s">
        <v>19</v>
      </c>
    </row>
    <row r="17" spans="2:2">
      <c r="B17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B978-8E01-491A-AF96-E647909B7C5A}">
  <dimension ref="C2:L28"/>
  <sheetViews>
    <sheetView topLeftCell="B1" workbookViewId="0">
      <selection activeCell="J8" sqref="J8:K8"/>
    </sheetView>
  </sheetViews>
  <sheetFormatPr defaultRowHeight="14.4"/>
  <cols>
    <col min="3" max="7" width="14.26171875" customWidth="1"/>
    <col min="8" max="9" width="5.578125" customWidth="1"/>
    <col min="10" max="10" width="17" customWidth="1"/>
    <col min="11" max="11" width="10.05078125" customWidth="1"/>
    <col min="12" max="12" width="18.7890625" customWidth="1"/>
    <col min="13" max="13" width="18.3671875" customWidth="1"/>
  </cols>
  <sheetData>
    <row r="2" spans="3:12" ht="15.3" customHeight="1">
      <c r="C2" s="36" t="s">
        <v>37</v>
      </c>
      <c r="D2" s="36"/>
      <c r="E2" s="36"/>
      <c r="F2" s="36"/>
      <c r="G2" s="36"/>
      <c r="J2" s="36" t="s">
        <v>2</v>
      </c>
      <c r="K2" s="36"/>
      <c r="L2" s="36"/>
    </row>
    <row r="3" spans="3:12" ht="17.100000000000001" customHeight="1">
      <c r="C3" s="34" t="s">
        <v>38</v>
      </c>
      <c r="D3" s="34">
        <v>2019</v>
      </c>
      <c r="E3" s="34">
        <v>2020</v>
      </c>
      <c r="F3" s="34">
        <v>2021</v>
      </c>
      <c r="G3" s="34">
        <v>2022</v>
      </c>
      <c r="J3" s="34" t="s">
        <v>3</v>
      </c>
      <c r="K3" s="34" t="s">
        <v>39</v>
      </c>
      <c r="L3" s="34" t="s">
        <v>7</v>
      </c>
    </row>
    <row r="4" spans="3:12" ht="15">
      <c r="C4" s="1" t="s">
        <v>8</v>
      </c>
      <c r="D4" s="4">
        <v>221</v>
      </c>
      <c r="E4" s="4">
        <v>231</v>
      </c>
      <c r="F4" s="4">
        <v>240</v>
      </c>
      <c r="G4" s="4">
        <v>250</v>
      </c>
      <c r="J4" s="5" t="s">
        <v>8</v>
      </c>
      <c r="K4" s="5">
        <v>2019</v>
      </c>
      <c r="L4" s="5" cm="1">
        <f t="array" ref="L4">_xlfn.XLOOKUP(J4,C4:C13,_xlfn.XLOOKUP(K4,D3:G3,D4:G13))</f>
        <v>221</v>
      </c>
    </row>
    <row r="5" spans="3:12" ht="15">
      <c r="C5" s="1" t="s">
        <v>8</v>
      </c>
      <c r="D5" s="4">
        <v>222</v>
      </c>
      <c r="E5" s="4">
        <v>232</v>
      </c>
      <c r="F5" s="4">
        <v>240</v>
      </c>
      <c r="G5" s="4">
        <v>250</v>
      </c>
    </row>
    <row r="6" spans="3:12" ht="15">
      <c r="C6" s="1" t="s">
        <v>9</v>
      </c>
      <c r="D6" s="4">
        <v>270</v>
      </c>
      <c r="E6" s="4">
        <v>270</v>
      </c>
      <c r="F6" s="4">
        <v>270</v>
      </c>
      <c r="G6" s="4">
        <v>270</v>
      </c>
    </row>
    <row r="7" spans="3:12" ht="15.3">
      <c r="C7" s="1" t="s">
        <v>9</v>
      </c>
      <c r="D7" s="4">
        <v>270</v>
      </c>
      <c r="E7" s="4">
        <v>270</v>
      </c>
      <c r="F7" s="4">
        <v>270</v>
      </c>
      <c r="G7" s="4">
        <v>270</v>
      </c>
      <c r="J7" s="36" t="s">
        <v>40</v>
      </c>
      <c r="K7" s="36"/>
      <c r="L7" s="36"/>
    </row>
    <row r="8" spans="3:12" ht="15.3">
      <c r="C8" s="1" t="s">
        <v>9</v>
      </c>
      <c r="D8" s="4">
        <v>270</v>
      </c>
      <c r="E8" s="4">
        <v>270</v>
      </c>
      <c r="F8" s="4">
        <v>270</v>
      </c>
      <c r="G8" s="4">
        <v>270</v>
      </c>
      <c r="J8" s="34" t="s">
        <v>3</v>
      </c>
      <c r="K8" s="34" t="s">
        <v>39</v>
      </c>
      <c r="L8" s="34" t="s">
        <v>7</v>
      </c>
    </row>
    <row r="9" spans="3:12" ht="15">
      <c r="C9" s="1" t="s">
        <v>10</v>
      </c>
      <c r="D9" s="4">
        <v>190</v>
      </c>
      <c r="E9" s="4">
        <v>190</v>
      </c>
      <c r="F9" s="4">
        <v>190</v>
      </c>
      <c r="G9" s="4">
        <v>190</v>
      </c>
      <c r="J9" s="5" t="s">
        <v>8</v>
      </c>
      <c r="K9" s="5">
        <v>2020</v>
      </c>
      <c r="L9" s="5" cm="1">
        <f t="array" ref="L9">SUM(_xlfn._xlws.FILTER(_xlfn._xlws.FILTER(D4:G18,C4:C18=J9),D3:G3=K9))</f>
        <v>463</v>
      </c>
    </row>
    <row r="10" spans="3:12" ht="15">
      <c r="C10" s="1" t="s">
        <v>10</v>
      </c>
      <c r="D10" s="4">
        <v>190</v>
      </c>
      <c r="E10" s="4">
        <v>190</v>
      </c>
      <c r="F10" s="4">
        <v>190</v>
      </c>
      <c r="G10" s="4">
        <v>190</v>
      </c>
    </row>
    <row r="11" spans="3:12" ht="15">
      <c r="C11" s="1" t="s">
        <v>10</v>
      </c>
      <c r="D11" s="4">
        <v>190</v>
      </c>
      <c r="E11" s="4">
        <v>190</v>
      </c>
      <c r="F11" s="4">
        <v>190</v>
      </c>
      <c r="G11" s="4">
        <v>190</v>
      </c>
    </row>
    <row r="12" spans="3:12" ht="15">
      <c r="C12" s="1" t="s">
        <v>11</v>
      </c>
      <c r="D12" s="4">
        <v>280</v>
      </c>
      <c r="E12" s="4">
        <v>280</v>
      </c>
      <c r="F12" s="4">
        <v>280</v>
      </c>
      <c r="G12" s="4">
        <v>280</v>
      </c>
    </row>
    <row r="13" spans="3:12" ht="15">
      <c r="C13" s="1" t="s">
        <v>12</v>
      </c>
      <c r="D13" s="4">
        <v>210</v>
      </c>
      <c r="E13" s="4">
        <v>210</v>
      </c>
      <c r="F13" s="4">
        <v>210</v>
      </c>
      <c r="G13" s="4">
        <v>210</v>
      </c>
    </row>
    <row r="14" spans="3:12" ht="15">
      <c r="C14" s="1" t="s">
        <v>13</v>
      </c>
      <c r="D14" s="4">
        <v>260</v>
      </c>
      <c r="E14" s="4">
        <v>260</v>
      </c>
      <c r="F14" s="4">
        <v>260</v>
      </c>
      <c r="G14" s="4">
        <v>260</v>
      </c>
    </row>
    <row r="15" spans="3:12" ht="15">
      <c r="C15" s="1" t="s">
        <v>14</v>
      </c>
      <c r="D15" s="4">
        <v>240</v>
      </c>
      <c r="E15" s="4">
        <v>240</v>
      </c>
      <c r="F15" s="4">
        <v>240</v>
      </c>
      <c r="G15" s="4">
        <v>240</v>
      </c>
    </row>
    <row r="16" spans="3:12" ht="15">
      <c r="C16" s="1" t="s">
        <v>15</v>
      </c>
      <c r="D16" s="4">
        <v>290</v>
      </c>
      <c r="E16" s="4">
        <v>290</v>
      </c>
      <c r="F16" s="4">
        <v>290</v>
      </c>
      <c r="G16" s="4">
        <v>290</v>
      </c>
    </row>
    <row r="17" spans="3:7" ht="15">
      <c r="C17" s="1" t="s">
        <v>16</v>
      </c>
      <c r="D17" s="4">
        <v>230</v>
      </c>
      <c r="E17" s="4">
        <v>230</v>
      </c>
      <c r="F17" s="4">
        <v>230</v>
      </c>
      <c r="G17" s="4">
        <v>230</v>
      </c>
    </row>
    <row r="18" spans="3:7" ht="15">
      <c r="C18" s="1" t="s">
        <v>17</v>
      </c>
      <c r="D18" s="4">
        <v>310</v>
      </c>
      <c r="E18" s="4">
        <v>310</v>
      </c>
      <c r="F18" s="4">
        <v>310</v>
      </c>
      <c r="G18" s="4">
        <v>310</v>
      </c>
    </row>
    <row r="22" spans="3:7">
      <c r="C22" s="39" t="s">
        <v>19</v>
      </c>
    </row>
    <row r="23" spans="3:7">
      <c r="C23" t="s">
        <v>131</v>
      </c>
    </row>
    <row r="25" spans="3:7">
      <c r="C25" t="s">
        <v>132</v>
      </c>
    </row>
    <row r="26" spans="3:7">
      <c r="C26" t="s">
        <v>128</v>
      </c>
    </row>
    <row r="27" spans="3:7">
      <c r="C27" t="s">
        <v>129</v>
      </c>
    </row>
    <row r="28" spans="3:7">
      <c r="C28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D9CC-73C8-454F-8C08-714619B46745}">
  <dimension ref="B2:F23"/>
  <sheetViews>
    <sheetView workbookViewId="0">
      <selection activeCell="B20" sqref="B20:B23"/>
    </sheetView>
  </sheetViews>
  <sheetFormatPr defaultRowHeight="14.4"/>
  <cols>
    <col min="2" max="2" width="11.20703125" customWidth="1"/>
    <col min="3" max="3" width="9.62890625" bestFit="1" customWidth="1"/>
    <col min="5" max="5" width="12.89453125" customWidth="1"/>
    <col min="7" max="7" width="5.26171875" customWidth="1"/>
  </cols>
  <sheetData>
    <row r="2" spans="2:6">
      <c r="B2" s="11" t="s">
        <v>41</v>
      </c>
      <c r="C2" s="11" t="s">
        <v>42</v>
      </c>
      <c r="E2" s="11" t="s">
        <v>58</v>
      </c>
      <c r="F2" s="11"/>
    </row>
    <row r="3" spans="2:6">
      <c r="B3" t="s">
        <v>43</v>
      </c>
      <c r="C3" s="6">
        <v>10000</v>
      </c>
      <c r="E3" t="s">
        <v>59</v>
      </c>
      <c r="F3" t="s">
        <v>56</v>
      </c>
    </row>
    <row r="4" spans="2:6">
      <c r="B4" t="s">
        <v>44</v>
      </c>
      <c r="C4" s="6">
        <v>7500</v>
      </c>
      <c r="E4" s="14" t="s">
        <v>60</v>
      </c>
      <c r="F4" s="14">
        <f>INDEX(C3:C17,MATCH(F3,B3:B17,0))</f>
        <v>8400</v>
      </c>
    </row>
    <row r="5" spans="2:6">
      <c r="B5" t="s">
        <v>45</v>
      </c>
      <c r="C5" s="6">
        <v>8200</v>
      </c>
    </row>
    <row r="6" spans="2:6">
      <c r="B6" t="s">
        <v>46</v>
      </c>
      <c r="C6" s="6">
        <v>9200</v>
      </c>
    </row>
    <row r="7" spans="2:6">
      <c r="B7" t="s">
        <v>47</v>
      </c>
      <c r="C7" s="6">
        <v>7800</v>
      </c>
    </row>
    <row r="8" spans="2:6">
      <c r="B8" t="s">
        <v>48</v>
      </c>
      <c r="C8" s="6">
        <v>6900</v>
      </c>
    </row>
    <row r="9" spans="2:6">
      <c r="B9" t="s">
        <v>49</v>
      </c>
      <c r="C9" s="6">
        <v>10500</v>
      </c>
    </row>
    <row r="10" spans="2:6">
      <c r="B10" t="s">
        <v>50</v>
      </c>
      <c r="C10" s="6">
        <v>11800</v>
      </c>
    </row>
    <row r="11" spans="2:6">
      <c r="B11" t="s">
        <v>51</v>
      </c>
      <c r="C11" s="6">
        <v>6400</v>
      </c>
    </row>
    <row r="12" spans="2:6">
      <c r="B12" t="s">
        <v>52</v>
      </c>
      <c r="C12" s="6">
        <v>8700</v>
      </c>
    </row>
    <row r="13" spans="2:6">
      <c r="B13" t="s">
        <v>53</v>
      </c>
      <c r="C13" s="6">
        <v>9200</v>
      </c>
    </row>
    <row r="14" spans="2:6">
      <c r="B14" t="s">
        <v>54</v>
      </c>
      <c r="C14" s="6">
        <v>5800</v>
      </c>
    </row>
    <row r="15" spans="2:6">
      <c r="B15" t="s">
        <v>55</v>
      </c>
      <c r="C15" s="6">
        <v>7100</v>
      </c>
    </row>
    <row r="16" spans="2:6">
      <c r="B16" t="s">
        <v>56</v>
      </c>
      <c r="C16" s="6">
        <v>8400</v>
      </c>
    </row>
    <row r="17" spans="2:3">
      <c r="B17" t="s">
        <v>57</v>
      </c>
      <c r="C17" s="6">
        <v>7800</v>
      </c>
    </row>
    <row r="20" spans="2:3">
      <c r="B20" s="39" t="s">
        <v>19</v>
      </c>
    </row>
    <row r="21" spans="2:3">
      <c r="B21" t="s">
        <v>133</v>
      </c>
    </row>
    <row r="22" spans="2:3">
      <c r="B22" t="s">
        <v>134</v>
      </c>
    </row>
    <row r="23" spans="2:3">
      <c r="B23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1219-AF33-441C-AD53-1CE2F77B5FDE}">
  <dimension ref="B3:N25"/>
  <sheetViews>
    <sheetView workbookViewId="0">
      <selection activeCell="M3" sqref="M3"/>
    </sheetView>
  </sheetViews>
  <sheetFormatPr defaultRowHeight="14.4"/>
  <cols>
    <col min="3" max="10" width="9.62890625" bestFit="1" customWidth="1"/>
  </cols>
  <sheetData>
    <row r="3" spans="2:14">
      <c r="B3" s="11" t="s">
        <v>41</v>
      </c>
      <c r="C3" s="11" t="s">
        <v>61</v>
      </c>
      <c r="D3" s="11" t="s">
        <v>62</v>
      </c>
      <c r="E3" s="11" t="s">
        <v>63</v>
      </c>
      <c r="F3" s="11" t="s">
        <v>64</v>
      </c>
      <c r="G3" s="11" t="s">
        <v>65</v>
      </c>
      <c r="H3" s="11" t="s">
        <v>66</v>
      </c>
      <c r="I3" s="11" t="s">
        <v>67</v>
      </c>
      <c r="J3" s="11" t="s">
        <v>68</v>
      </c>
      <c r="M3" s="11" t="s">
        <v>58</v>
      </c>
      <c r="N3" s="11"/>
    </row>
    <row r="4" spans="2:14">
      <c r="B4" t="s">
        <v>43</v>
      </c>
      <c r="C4" s="13">
        <v>10000</v>
      </c>
      <c r="D4" s="13">
        <v>7800</v>
      </c>
      <c r="E4" s="13">
        <v>8400</v>
      </c>
      <c r="F4" s="13">
        <v>7100</v>
      </c>
      <c r="G4" s="13">
        <v>5800</v>
      </c>
      <c r="H4" s="13">
        <v>9200</v>
      </c>
      <c r="I4" s="13">
        <v>8700</v>
      </c>
      <c r="J4" s="13">
        <v>6400</v>
      </c>
      <c r="M4" t="s">
        <v>59</v>
      </c>
      <c r="N4" s="12" t="s">
        <v>43</v>
      </c>
    </row>
    <row r="5" spans="2:14">
      <c r="B5" t="s">
        <v>44</v>
      </c>
      <c r="C5" s="13">
        <v>7500</v>
      </c>
      <c r="D5" s="13">
        <v>10500</v>
      </c>
      <c r="E5" s="13">
        <v>6900</v>
      </c>
      <c r="F5" s="13">
        <v>7800</v>
      </c>
      <c r="G5" s="13">
        <v>9200</v>
      </c>
      <c r="H5" s="13">
        <v>8200</v>
      </c>
      <c r="I5" s="13">
        <v>7500</v>
      </c>
      <c r="J5" s="13">
        <v>10000</v>
      </c>
      <c r="M5" t="s">
        <v>69</v>
      </c>
      <c r="N5" s="12" t="s">
        <v>68</v>
      </c>
    </row>
    <row r="6" spans="2:14">
      <c r="B6" t="s">
        <v>45</v>
      </c>
      <c r="C6" s="13">
        <v>8200</v>
      </c>
      <c r="D6" s="13">
        <v>11800</v>
      </c>
      <c r="E6" s="13">
        <v>10500</v>
      </c>
      <c r="F6" s="13">
        <v>6900</v>
      </c>
      <c r="G6" s="13">
        <v>7800</v>
      </c>
      <c r="H6" s="13">
        <v>9200</v>
      </c>
      <c r="I6" s="13">
        <v>8200</v>
      </c>
      <c r="J6" s="13">
        <v>7500</v>
      </c>
      <c r="M6" s="14" t="s">
        <v>60</v>
      </c>
      <c r="N6" s="15">
        <f>INDEX(C4:J18,MATCH(N4,B4:B18,0),MATCH(N5,C3:J3,0))</f>
        <v>6400</v>
      </c>
    </row>
    <row r="7" spans="2:14">
      <c r="B7" t="s">
        <v>46</v>
      </c>
      <c r="C7" s="13">
        <v>9200</v>
      </c>
      <c r="D7" s="13">
        <v>6400</v>
      </c>
      <c r="E7" s="13">
        <v>11800</v>
      </c>
      <c r="F7" s="13">
        <v>10500</v>
      </c>
      <c r="G7" s="13">
        <v>6900</v>
      </c>
      <c r="H7" s="13">
        <v>7800</v>
      </c>
      <c r="I7" s="13">
        <v>9200</v>
      </c>
      <c r="J7" s="13">
        <v>8200</v>
      </c>
    </row>
    <row r="8" spans="2:14">
      <c r="B8" t="s">
        <v>47</v>
      </c>
      <c r="C8" s="13">
        <v>7800</v>
      </c>
      <c r="D8" s="13">
        <v>8700</v>
      </c>
      <c r="E8" s="13">
        <v>6400</v>
      </c>
      <c r="F8" s="13">
        <v>11800</v>
      </c>
      <c r="G8" s="13">
        <v>10500</v>
      </c>
      <c r="H8" s="13">
        <v>6900</v>
      </c>
      <c r="I8" s="13">
        <v>7800</v>
      </c>
      <c r="J8" s="13">
        <v>9200</v>
      </c>
    </row>
    <row r="9" spans="2:14">
      <c r="B9" t="s">
        <v>48</v>
      </c>
      <c r="C9" s="13">
        <v>6900</v>
      </c>
      <c r="D9" s="13">
        <v>9200</v>
      </c>
      <c r="E9" s="13">
        <v>8700</v>
      </c>
      <c r="F9" s="13">
        <v>6400</v>
      </c>
      <c r="G9" s="13">
        <v>11800</v>
      </c>
      <c r="H9" s="13">
        <v>10500</v>
      </c>
      <c r="I9" s="13">
        <v>6900</v>
      </c>
      <c r="J9" s="13">
        <v>7800</v>
      </c>
    </row>
    <row r="10" spans="2:14">
      <c r="B10" t="s">
        <v>49</v>
      </c>
      <c r="C10" s="13">
        <v>10500</v>
      </c>
      <c r="D10" s="13">
        <v>5800</v>
      </c>
      <c r="E10" s="13">
        <v>9200</v>
      </c>
      <c r="F10" s="13">
        <v>8700</v>
      </c>
      <c r="G10" s="13">
        <v>6400</v>
      </c>
      <c r="H10" s="13">
        <v>11800</v>
      </c>
      <c r="I10" s="13">
        <v>10500</v>
      </c>
      <c r="J10" s="13">
        <v>6900</v>
      </c>
    </row>
    <row r="11" spans="2:14">
      <c r="B11" t="s">
        <v>50</v>
      </c>
      <c r="C11" s="13">
        <v>11800</v>
      </c>
      <c r="D11" s="13">
        <v>7100</v>
      </c>
      <c r="E11" s="13">
        <v>5800</v>
      </c>
      <c r="F11" s="13">
        <v>9200</v>
      </c>
      <c r="G11" s="13">
        <v>8700</v>
      </c>
      <c r="H11" s="13">
        <v>6400</v>
      </c>
      <c r="I11" s="13">
        <v>11800</v>
      </c>
      <c r="J11" s="13">
        <v>10500</v>
      </c>
    </row>
    <row r="12" spans="2:14">
      <c r="B12" t="s">
        <v>51</v>
      </c>
      <c r="C12" s="13">
        <v>6400</v>
      </c>
      <c r="D12" s="13">
        <v>11800</v>
      </c>
      <c r="E12" s="13">
        <v>10500</v>
      </c>
      <c r="F12" s="13">
        <v>6900</v>
      </c>
      <c r="G12" s="13">
        <v>7800</v>
      </c>
      <c r="H12" s="13">
        <v>9200</v>
      </c>
      <c r="I12" s="13">
        <v>8200</v>
      </c>
      <c r="J12" s="13">
        <v>7500</v>
      </c>
    </row>
    <row r="13" spans="2:14">
      <c r="B13" t="s">
        <v>52</v>
      </c>
      <c r="C13" s="13">
        <v>8700</v>
      </c>
      <c r="D13" s="13">
        <v>6400</v>
      </c>
      <c r="E13" s="13">
        <v>11800</v>
      </c>
      <c r="F13" s="13">
        <v>10500</v>
      </c>
      <c r="G13" s="13">
        <v>6900</v>
      </c>
      <c r="H13" s="13">
        <v>7800</v>
      </c>
      <c r="I13" s="13">
        <v>9200</v>
      </c>
      <c r="J13" s="13">
        <v>8200</v>
      </c>
    </row>
    <row r="14" spans="2:14">
      <c r="B14" t="s">
        <v>53</v>
      </c>
      <c r="C14" s="13">
        <v>9200</v>
      </c>
      <c r="D14" s="13">
        <v>8700</v>
      </c>
      <c r="E14" s="13">
        <v>6400</v>
      </c>
      <c r="F14" s="13">
        <v>11800</v>
      </c>
      <c r="G14" s="13">
        <v>10500</v>
      </c>
      <c r="H14" s="13">
        <v>6900</v>
      </c>
      <c r="I14" s="13">
        <v>7800</v>
      </c>
      <c r="J14" s="13">
        <v>9200</v>
      </c>
    </row>
    <row r="15" spans="2:14">
      <c r="B15" t="s">
        <v>54</v>
      </c>
      <c r="C15" s="13">
        <v>5800</v>
      </c>
      <c r="D15" s="13">
        <v>9200</v>
      </c>
      <c r="E15" s="13">
        <v>8700</v>
      </c>
      <c r="F15" s="13">
        <v>6400</v>
      </c>
      <c r="G15" s="13">
        <v>11800</v>
      </c>
      <c r="H15" s="13">
        <v>10500</v>
      </c>
      <c r="I15" s="13">
        <v>6900</v>
      </c>
      <c r="J15" s="13">
        <v>7800</v>
      </c>
    </row>
    <row r="16" spans="2:14">
      <c r="B16" t="s">
        <v>55</v>
      </c>
      <c r="C16" s="13">
        <v>7100</v>
      </c>
      <c r="D16" s="13">
        <v>5800</v>
      </c>
      <c r="E16" s="13">
        <v>9200</v>
      </c>
      <c r="F16" s="13">
        <v>8700</v>
      </c>
      <c r="G16" s="13">
        <v>6400</v>
      </c>
      <c r="H16" s="13">
        <v>11800</v>
      </c>
      <c r="I16" s="13">
        <v>10500</v>
      </c>
      <c r="J16" s="13">
        <v>6900</v>
      </c>
    </row>
    <row r="17" spans="2:10">
      <c r="B17" t="s">
        <v>56</v>
      </c>
      <c r="C17" s="13">
        <v>8400</v>
      </c>
      <c r="D17" s="13">
        <v>7100</v>
      </c>
      <c r="E17" s="13">
        <v>5800</v>
      </c>
      <c r="F17" s="13">
        <v>9200</v>
      </c>
      <c r="G17" s="13">
        <v>8700</v>
      </c>
      <c r="H17" s="13">
        <v>6400</v>
      </c>
      <c r="I17" s="13">
        <v>11800</v>
      </c>
      <c r="J17" s="13">
        <v>10500</v>
      </c>
    </row>
    <row r="18" spans="2:10">
      <c r="B18" t="s">
        <v>57</v>
      </c>
      <c r="C18" s="13">
        <v>7800</v>
      </c>
      <c r="D18" s="13">
        <v>8400</v>
      </c>
      <c r="E18" s="13">
        <v>7100</v>
      </c>
      <c r="F18" s="13">
        <v>5800</v>
      </c>
      <c r="G18" s="13">
        <v>9200</v>
      </c>
      <c r="H18" s="13">
        <v>8700</v>
      </c>
      <c r="I18" s="13">
        <v>6400</v>
      </c>
      <c r="J18" s="13">
        <v>11800</v>
      </c>
    </row>
    <row r="19" spans="2:10">
      <c r="D19" s="6"/>
      <c r="E19" s="6"/>
      <c r="F19" s="6"/>
      <c r="G19" s="6"/>
      <c r="H19" s="6"/>
      <c r="I19" s="6"/>
      <c r="J19" s="6"/>
    </row>
    <row r="20" spans="2:10">
      <c r="E20" s="6"/>
      <c r="F20" s="6"/>
      <c r="G20" s="6"/>
      <c r="H20" s="6"/>
      <c r="I20" s="6"/>
      <c r="J20" s="6"/>
    </row>
    <row r="21" spans="2:10">
      <c r="B21" t="s">
        <v>19</v>
      </c>
      <c r="F21" s="6"/>
      <c r="G21" s="6"/>
      <c r="H21" s="6"/>
      <c r="I21" s="6"/>
      <c r="J21" s="6"/>
    </row>
    <row r="22" spans="2:10">
      <c r="B22" t="s">
        <v>136</v>
      </c>
      <c r="G22" s="6"/>
      <c r="H22" s="6"/>
      <c r="I22" s="6"/>
      <c r="J22" s="6"/>
    </row>
    <row r="23" spans="2:10">
      <c r="H23" s="6"/>
      <c r="I23" s="6"/>
      <c r="J23" s="6"/>
    </row>
    <row r="24" spans="2:10">
      <c r="I24" s="6"/>
      <c r="J24" s="6"/>
    </row>
    <row r="25" spans="2:10">
      <c r="J25" s="6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F073-A36E-46CD-BB58-2E15CAD75139}">
  <dimension ref="B2:G35"/>
  <sheetViews>
    <sheetView workbookViewId="0">
      <selection activeCell="J13" sqref="J13"/>
    </sheetView>
  </sheetViews>
  <sheetFormatPr defaultRowHeight="14.4"/>
  <cols>
    <col min="2" max="2" width="20.5234375" customWidth="1"/>
    <col min="3" max="7" width="11.9453125" customWidth="1"/>
  </cols>
  <sheetData>
    <row r="2" spans="2:7" ht="15.6">
      <c r="B2" s="42" t="s">
        <v>70</v>
      </c>
      <c r="C2" s="42"/>
      <c r="D2" s="42"/>
      <c r="E2" s="16"/>
      <c r="F2" s="16"/>
      <c r="G2" s="16"/>
    </row>
    <row r="3" spans="2:7" ht="15.6">
      <c r="B3" s="41"/>
      <c r="C3" s="41">
        <v>2019</v>
      </c>
      <c r="D3" s="41">
        <v>2021</v>
      </c>
      <c r="E3" s="16"/>
      <c r="F3" s="16"/>
      <c r="G3" s="16"/>
    </row>
    <row r="4" spans="2:7" ht="15.6">
      <c r="B4" s="17" t="s">
        <v>71</v>
      </c>
      <c r="C4" s="21">
        <f>INDEX($C$10:$G$23,MATCH($B4,$B$10:$B$23,0),MATCH(C$3,$C$9:$G$9,0))</f>
        <v>215639</v>
      </c>
      <c r="D4" s="21">
        <f t="shared" ref="D4:D6" si="0">INDEX($C$10:$G$23,MATCH($B4,$B$10:$B$23,0),MATCH(D$3,$C$9:$G$9,0))</f>
        <v>265595</v>
      </c>
      <c r="E4" s="16"/>
      <c r="F4" s="16"/>
      <c r="G4" s="16"/>
    </row>
    <row r="5" spans="2:7" ht="15.6">
      <c r="B5" s="17" t="s">
        <v>72</v>
      </c>
      <c r="C5" s="21">
        <f t="shared" ref="C5:C6" si="1">INDEX($C$10:$G$23,MATCH($B5,$B$10:$B$23,0),MATCH(C$3,$C$9:$G$9,0))</f>
        <v>84263</v>
      </c>
      <c r="D5" s="21">
        <f t="shared" si="0"/>
        <v>101839</v>
      </c>
      <c r="E5" s="16"/>
      <c r="F5" s="16"/>
      <c r="G5" s="16"/>
    </row>
    <row r="6" spans="2:7" ht="15.6">
      <c r="B6" s="17" t="s">
        <v>73</v>
      </c>
      <c r="C6" s="21">
        <f t="shared" si="1"/>
        <v>40079</v>
      </c>
      <c r="D6" s="21">
        <f t="shared" si="0"/>
        <v>49041</v>
      </c>
      <c r="E6" s="16"/>
      <c r="F6" s="16"/>
      <c r="G6" s="16"/>
    </row>
    <row r="8" spans="2:7" ht="15.6">
      <c r="B8" s="42" t="s">
        <v>74</v>
      </c>
      <c r="C8" s="42"/>
      <c r="D8" s="42"/>
      <c r="E8" s="42"/>
      <c r="F8" s="42"/>
      <c r="G8" s="42"/>
    </row>
    <row r="9" spans="2:7" ht="15.6">
      <c r="B9" s="41" t="s">
        <v>78</v>
      </c>
      <c r="C9" s="41">
        <v>2019</v>
      </c>
      <c r="D9" s="41">
        <v>2020</v>
      </c>
      <c r="E9" s="41">
        <v>2021</v>
      </c>
      <c r="F9" s="41">
        <v>2022</v>
      </c>
      <c r="G9" s="41">
        <v>2023</v>
      </c>
    </row>
    <row r="10" spans="2:7" ht="15.6">
      <c r="B10" s="16" t="s">
        <v>71</v>
      </c>
      <c r="C10" s="18">
        <v>215639</v>
      </c>
      <c r="D10" s="18">
        <v>229234</v>
      </c>
      <c r="E10" s="18">
        <v>265595</v>
      </c>
      <c r="F10" s="18">
        <v>260174</v>
      </c>
      <c r="G10" s="18">
        <v>274515</v>
      </c>
    </row>
    <row r="11" spans="2:7" ht="15.6">
      <c r="B11" s="16" t="s">
        <v>75</v>
      </c>
      <c r="C11" s="18">
        <v>131376</v>
      </c>
      <c r="D11" s="18">
        <v>141048</v>
      </c>
      <c r="E11" s="18">
        <v>163756</v>
      </c>
      <c r="F11" s="18">
        <v>161782</v>
      </c>
      <c r="G11" s="18">
        <v>169559</v>
      </c>
    </row>
    <row r="12" spans="2:7" ht="15.6">
      <c r="B12" s="19" t="s">
        <v>79</v>
      </c>
      <c r="C12" s="20">
        <v>84263</v>
      </c>
      <c r="D12" s="20">
        <v>88186</v>
      </c>
      <c r="E12" s="20">
        <v>101839</v>
      </c>
      <c r="F12" s="20">
        <v>98392</v>
      </c>
      <c r="G12" s="20">
        <v>104956</v>
      </c>
    </row>
    <row r="13" spans="2:7" ht="15.6">
      <c r="B13" s="16"/>
      <c r="C13" s="18"/>
      <c r="D13" s="18"/>
      <c r="E13" s="18"/>
      <c r="F13" s="18"/>
      <c r="G13" s="18"/>
    </row>
    <row r="14" spans="2:7" ht="15.6">
      <c r="B14" s="16" t="s">
        <v>80</v>
      </c>
      <c r="C14" s="18">
        <v>10045</v>
      </c>
      <c r="D14" s="18">
        <v>11581</v>
      </c>
      <c r="E14" s="18">
        <v>14236</v>
      </c>
      <c r="F14" s="18">
        <v>16217</v>
      </c>
      <c r="G14" s="18">
        <v>18752</v>
      </c>
    </row>
    <row r="15" spans="2:7" ht="15.6">
      <c r="B15" s="16" t="s">
        <v>81</v>
      </c>
      <c r="C15" s="18">
        <v>14194</v>
      </c>
      <c r="D15" s="18">
        <v>15261</v>
      </c>
      <c r="E15" s="18">
        <v>16705</v>
      </c>
      <c r="F15" s="18">
        <v>18245</v>
      </c>
      <c r="G15" s="18">
        <v>19916</v>
      </c>
    </row>
    <row r="16" spans="2:7" ht="15.6">
      <c r="B16" s="19" t="s">
        <v>82</v>
      </c>
      <c r="C16" s="20">
        <v>60024</v>
      </c>
      <c r="D16" s="20">
        <v>61344</v>
      </c>
      <c r="E16" s="20">
        <v>70898</v>
      </c>
      <c r="F16" s="20">
        <v>63930</v>
      </c>
      <c r="G16" s="20">
        <v>66288</v>
      </c>
    </row>
    <row r="17" spans="2:7" ht="15.6">
      <c r="B17" s="16"/>
      <c r="C17" s="18"/>
      <c r="D17" s="18"/>
      <c r="E17" s="18"/>
      <c r="F17" s="18"/>
      <c r="G17" s="18"/>
    </row>
    <row r="18" spans="2:7" ht="15.6">
      <c r="B18" s="16" t="s">
        <v>76</v>
      </c>
      <c r="C18" s="18">
        <v>1456</v>
      </c>
      <c r="D18" s="18">
        <v>2323</v>
      </c>
      <c r="E18" s="18">
        <v>3240</v>
      </c>
      <c r="F18" s="18">
        <v>3576</v>
      </c>
      <c r="G18" s="18">
        <v>2873</v>
      </c>
    </row>
    <row r="19" spans="2:7" ht="15.6">
      <c r="B19" s="16" t="s">
        <v>77</v>
      </c>
      <c r="C19" s="18">
        <v>2804</v>
      </c>
      <c r="D19" s="18">
        <v>5068</v>
      </c>
      <c r="E19" s="18">
        <v>5245</v>
      </c>
      <c r="F19" s="18">
        <v>5383</v>
      </c>
      <c r="G19" s="18">
        <v>3676</v>
      </c>
    </row>
    <row r="20" spans="2:7" ht="15.6">
      <c r="B20" s="19" t="s">
        <v>83</v>
      </c>
      <c r="C20" s="20">
        <v>55764</v>
      </c>
      <c r="D20" s="20">
        <v>53953</v>
      </c>
      <c r="E20" s="20">
        <v>62413</v>
      </c>
      <c r="F20" s="20">
        <v>54971</v>
      </c>
      <c r="G20" s="20">
        <v>59739</v>
      </c>
    </row>
    <row r="21" spans="2:7" ht="15.6">
      <c r="B21" s="17"/>
      <c r="C21" s="18"/>
      <c r="D21" s="18"/>
      <c r="E21" s="18"/>
      <c r="F21" s="18"/>
      <c r="G21" s="18"/>
    </row>
    <row r="22" spans="2:7" ht="15.6">
      <c r="B22" s="16" t="s">
        <v>84</v>
      </c>
      <c r="C22" s="18">
        <v>15685</v>
      </c>
      <c r="D22" s="18">
        <v>15738</v>
      </c>
      <c r="E22" s="18">
        <v>13372</v>
      </c>
      <c r="F22" s="18">
        <v>10481</v>
      </c>
      <c r="G22" s="18">
        <v>9680</v>
      </c>
    </row>
    <row r="23" spans="2:7" ht="15.6">
      <c r="B23" s="19" t="s">
        <v>85</v>
      </c>
      <c r="C23" s="20">
        <v>40079</v>
      </c>
      <c r="D23" s="20">
        <v>38215</v>
      </c>
      <c r="E23" s="20">
        <v>49041</v>
      </c>
      <c r="F23" s="20">
        <v>44490</v>
      </c>
      <c r="G23" s="20">
        <v>50059</v>
      </c>
    </row>
    <row r="26" spans="2:7">
      <c r="B26" s="39" t="s">
        <v>19</v>
      </c>
    </row>
    <row r="27" spans="2:7">
      <c r="B27" s="39" t="s">
        <v>137</v>
      </c>
    </row>
    <row r="28" spans="2:7">
      <c r="B28" s="43" t="s">
        <v>138</v>
      </c>
    </row>
    <row r="29" spans="2:7">
      <c r="B29" t="s">
        <v>144</v>
      </c>
    </row>
    <row r="30" spans="2:7">
      <c r="B30" t="s">
        <v>139</v>
      </c>
    </row>
    <row r="31" spans="2:7">
      <c r="B31" t="s">
        <v>140</v>
      </c>
    </row>
    <row r="33" spans="2:2">
      <c r="B33" t="s">
        <v>141</v>
      </c>
    </row>
    <row r="34" spans="2:2">
      <c r="B34" t="s">
        <v>142</v>
      </c>
    </row>
    <row r="35" spans="2:2">
      <c r="B35" t="s">
        <v>143</v>
      </c>
    </row>
  </sheetData>
  <mergeCells count="2">
    <mergeCell ref="B8:G8"/>
    <mergeCell ref="B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2765-B5FD-4591-9422-830A9691FC1D}">
  <dimension ref="B2:K35"/>
  <sheetViews>
    <sheetView topLeftCell="A14" workbookViewId="0">
      <selection activeCell="C6" sqref="C6"/>
    </sheetView>
  </sheetViews>
  <sheetFormatPr defaultRowHeight="14.4"/>
  <cols>
    <col min="2" max="2" width="15.41796875" customWidth="1"/>
    <col min="3" max="3" width="12.83984375" customWidth="1"/>
    <col min="4" max="11" width="9.20703125" bestFit="1" customWidth="1"/>
  </cols>
  <sheetData>
    <row r="2" spans="2:11" ht="15.6">
      <c r="B2" s="33" t="s">
        <v>86</v>
      </c>
      <c r="C2" s="33"/>
      <c r="D2" s="16"/>
      <c r="E2" s="16"/>
      <c r="F2" s="16"/>
      <c r="G2" s="16"/>
      <c r="H2" s="16"/>
      <c r="I2" s="16"/>
      <c r="J2" s="16"/>
      <c r="K2" s="16"/>
    </row>
    <row r="3" spans="2:11" ht="15.6">
      <c r="B3" s="26" t="s">
        <v>59</v>
      </c>
      <c r="C3" s="26" t="s">
        <v>57</v>
      </c>
      <c r="D3" s="16"/>
      <c r="E3" s="16"/>
      <c r="F3" s="16"/>
      <c r="G3" s="16"/>
      <c r="H3" s="16"/>
      <c r="I3" s="16"/>
      <c r="J3" s="16"/>
      <c r="K3" s="16"/>
    </row>
    <row r="4" spans="2:11" ht="15.6">
      <c r="B4" s="26" t="s">
        <v>87</v>
      </c>
      <c r="C4" s="26">
        <v>2022</v>
      </c>
      <c r="D4" s="16"/>
      <c r="E4" s="16"/>
      <c r="F4" s="16"/>
      <c r="G4" s="16"/>
      <c r="H4" s="16"/>
      <c r="I4" s="16"/>
      <c r="J4" s="16"/>
      <c r="K4" s="16"/>
    </row>
    <row r="5" spans="2:11" ht="15.6">
      <c r="B5" s="26" t="s">
        <v>69</v>
      </c>
      <c r="C5" s="26" t="s">
        <v>88</v>
      </c>
      <c r="D5" s="16"/>
      <c r="E5" s="16"/>
      <c r="F5" s="16"/>
      <c r="G5" s="16"/>
      <c r="H5" s="16"/>
      <c r="I5" s="16"/>
      <c r="J5" s="16"/>
      <c r="K5" s="16"/>
    </row>
    <row r="6" spans="2:11" ht="15.6">
      <c r="B6" s="27" t="s">
        <v>60</v>
      </c>
      <c r="C6" s="24" cm="1">
        <f t="array" ref="C6">INDEX(C10:K29,MATCH(C3,B10:B29,0),MATCH(C4&amp;C5,C8:K8&amp;C9:K9,0))</f>
        <v>649701.88020000001</v>
      </c>
      <c r="D6" s="16"/>
      <c r="E6" s="16"/>
      <c r="F6" s="16"/>
      <c r="G6" s="16"/>
      <c r="H6" s="16"/>
      <c r="I6" s="16"/>
      <c r="J6" s="16"/>
      <c r="K6" s="16"/>
    </row>
    <row r="8" spans="2:11" ht="17.100000000000001" customHeight="1">
      <c r="B8" s="28"/>
      <c r="C8" s="28">
        <v>2021</v>
      </c>
      <c r="D8" s="28">
        <v>2021</v>
      </c>
      <c r="E8" s="28">
        <v>2021</v>
      </c>
      <c r="F8" s="28">
        <v>2022</v>
      </c>
      <c r="G8" s="28">
        <v>2022</v>
      </c>
      <c r="H8" s="28">
        <v>2022</v>
      </c>
      <c r="I8" s="28">
        <v>2023</v>
      </c>
      <c r="J8" s="28">
        <v>2023</v>
      </c>
      <c r="K8" s="28">
        <v>2023</v>
      </c>
    </row>
    <row r="9" spans="2:11" ht="17.100000000000001" customHeight="1">
      <c r="B9" s="29" t="s">
        <v>41</v>
      </c>
      <c r="C9" s="30" t="s">
        <v>88</v>
      </c>
      <c r="D9" s="30" t="s">
        <v>89</v>
      </c>
      <c r="E9" s="30" t="s">
        <v>90</v>
      </c>
      <c r="F9" s="30" t="s">
        <v>88</v>
      </c>
      <c r="G9" s="30" t="s">
        <v>89</v>
      </c>
      <c r="H9" s="30" t="s">
        <v>90</v>
      </c>
      <c r="I9" s="30" t="s">
        <v>88</v>
      </c>
      <c r="J9" s="30" t="s">
        <v>89</v>
      </c>
      <c r="K9" s="30" t="s">
        <v>90</v>
      </c>
    </row>
    <row r="10" spans="2:11" ht="17.100000000000001" customHeight="1">
      <c r="B10" s="22" t="s">
        <v>56</v>
      </c>
      <c r="C10" s="23">
        <v>92799</v>
      </c>
      <c r="D10" s="23">
        <v>100222.92000000001</v>
      </c>
      <c r="E10" s="23">
        <v>130289.79600000002</v>
      </c>
      <c r="F10" s="23">
        <v>110746.32660000001</v>
      </c>
      <c r="G10" s="23">
        <v>104101.54700400001</v>
      </c>
      <c r="H10" s="23">
        <v>116593.73264448001</v>
      </c>
      <c r="I10" s="23">
        <v>130584.98056181763</v>
      </c>
      <c r="J10" s="25">
        <v>146255.17822923575</v>
      </c>
      <c r="K10" s="25">
        <v>160880.69605215933</v>
      </c>
    </row>
    <row r="11" spans="2:11" ht="17.100000000000001" customHeight="1">
      <c r="B11" s="22" t="s">
        <v>57</v>
      </c>
      <c r="C11" s="23">
        <v>666566</v>
      </c>
      <c r="D11" s="23">
        <v>719891.28</v>
      </c>
      <c r="E11" s="23">
        <v>683896.71600000001</v>
      </c>
      <c r="F11" s="23">
        <v>649701.88020000001</v>
      </c>
      <c r="G11" s="23">
        <v>617216.78619000001</v>
      </c>
      <c r="H11" s="23">
        <v>586355.94688049995</v>
      </c>
      <c r="I11" s="23">
        <v>557038.14953647496</v>
      </c>
      <c r="J11" s="25">
        <v>529186.24205965118</v>
      </c>
      <c r="K11" s="25">
        <v>582104.86626561638</v>
      </c>
    </row>
    <row r="12" spans="2:11" ht="17.100000000000001" customHeight="1">
      <c r="B12" s="22" t="s">
        <v>47</v>
      </c>
      <c r="C12" s="23">
        <v>99127</v>
      </c>
      <c r="D12" s="23">
        <v>107057.16</v>
      </c>
      <c r="E12" s="23">
        <v>139174.30800000002</v>
      </c>
      <c r="F12" s="23">
        <v>118298.16180000002</v>
      </c>
      <c r="G12" s="23">
        <v>111200.27209200001</v>
      </c>
      <c r="H12" s="23">
        <v>124544.30474304003</v>
      </c>
      <c r="I12" s="23">
        <v>107057.16</v>
      </c>
      <c r="J12" s="25">
        <v>139174.30800000002</v>
      </c>
      <c r="K12" s="25">
        <v>153091.73880000002</v>
      </c>
    </row>
    <row r="13" spans="2:11" ht="17.100000000000001" customHeight="1">
      <c r="B13" s="22" t="s">
        <v>91</v>
      </c>
      <c r="C13" s="23">
        <v>65468</v>
      </c>
      <c r="D13" s="23">
        <v>70705.440000000002</v>
      </c>
      <c r="E13" s="23">
        <v>91917.072</v>
      </c>
      <c r="F13" s="23">
        <v>78129.511199999994</v>
      </c>
      <c r="G13" s="23">
        <v>73441.740527999995</v>
      </c>
      <c r="H13" s="23">
        <v>82254.749391360005</v>
      </c>
      <c r="I13" s="23">
        <v>90480.224330496014</v>
      </c>
      <c r="J13" s="25">
        <v>99528.246763545627</v>
      </c>
      <c r="K13" s="25">
        <v>109481.0714399002</v>
      </c>
    </row>
    <row r="14" spans="2:11" ht="17.100000000000001" customHeight="1">
      <c r="B14" s="22" t="s">
        <v>92</v>
      </c>
      <c r="C14" s="23">
        <v>18856</v>
      </c>
      <c r="D14" s="23">
        <v>20364.48</v>
      </c>
      <c r="E14" s="23">
        <v>26473.824000000001</v>
      </c>
      <c r="F14" s="23">
        <v>22502.750400000001</v>
      </c>
      <c r="G14" s="23">
        <v>21152.585375999999</v>
      </c>
      <c r="H14" s="23">
        <v>23690.895621120002</v>
      </c>
      <c r="I14" s="23">
        <v>20137.261277952002</v>
      </c>
      <c r="J14" s="25">
        <v>17116.672086259201</v>
      </c>
      <c r="K14" s="25">
        <v>18828.339294885121</v>
      </c>
    </row>
    <row r="15" spans="2:11" ht="17.100000000000001" customHeight="1">
      <c r="B15" s="22" t="s">
        <v>93</v>
      </c>
      <c r="C15" s="23">
        <v>7648</v>
      </c>
      <c r="D15" s="23">
        <v>8259.84</v>
      </c>
      <c r="E15" s="23">
        <v>10737.792000000001</v>
      </c>
      <c r="F15" s="23">
        <v>9127.1232</v>
      </c>
      <c r="G15" s="23">
        <v>8579.4958079999997</v>
      </c>
      <c r="H15" s="23">
        <v>9609.0353049599998</v>
      </c>
      <c r="I15" s="23">
        <v>10089.487070208001</v>
      </c>
      <c r="J15" s="25">
        <v>10190.381940910082</v>
      </c>
      <c r="K15" s="25">
        <v>106468.34562000002</v>
      </c>
    </row>
    <row r="16" spans="2:11" ht="17.100000000000001" customHeight="1">
      <c r="B16" s="22" t="s">
        <v>94</v>
      </c>
      <c r="C16" s="23">
        <v>9865</v>
      </c>
      <c r="D16" s="23">
        <v>10654.2</v>
      </c>
      <c r="E16" s="23">
        <v>13850.460000000001</v>
      </c>
      <c r="F16" s="23">
        <v>11772.891</v>
      </c>
      <c r="G16" s="23">
        <v>11066.517539999999</v>
      </c>
      <c r="H16" s="23">
        <v>12394.4996448</v>
      </c>
      <c r="I16" s="23">
        <v>9865</v>
      </c>
      <c r="J16" s="25">
        <v>10654.2</v>
      </c>
      <c r="K16" s="25">
        <v>70316.560079999996</v>
      </c>
    </row>
    <row r="17" spans="2:11" ht="17.100000000000001" customHeight="1">
      <c r="B17" s="22" t="s">
        <v>95</v>
      </c>
      <c r="C17" s="23">
        <v>11061</v>
      </c>
      <c r="D17" s="23">
        <v>11945.880000000001</v>
      </c>
      <c r="E17" s="23">
        <v>15529.644000000002</v>
      </c>
      <c r="F17" s="23">
        <v>13200.197400000001</v>
      </c>
      <c r="G17" s="23">
        <v>12408.185556</v>
      </c>
      <c r="H17" s="23">
        <v>13897.167822720001</v>
      </c>
      <c r="I17" s="23">
        <v>11061</v>
      </c>
      <c r="J17" s="25">
        <v>11945.880000000001</v>
      </c>
      <c r="K17" s="25">
        <v>20252.47536</v>
      </c>
    </row>
    <row r="18" spans="2:11" ht="17.100000000000001" customHeight="1">
      <c r="B18" s="22" t="s">
        <v>46</v>
      </c>
      <c r="C18" s="23">
        <v>78305</v>
      </c>
      <c r="D18" s="23">
        <v>84569.400000000009</v>
      </c>
      <c r="E18" s="23">
        <v>109940.22000000002</v>
      </c>
      <c r="F18" s="23">
        <v>93449.187000000005</v>
      </c>
      <c r="G18" s="23">
        <v>87842.235780000003</v>
      </c>
      <c r="H18" s="23">
        <v>98383.304073600011</v>
      </c>
      <c r="I18" s="23">
        <v>96415.637992128002</v>
      </c>
      <c r="J18" s="25">
        <v>94487.325232285439</v>
      </c>
      <c r="K18" s="25">
        <v>8214.4108799999995</v>
      </c>
    </row>
    <row r="19" spans="2:11" ht="17.100000000000001" customHeight="1">
      <c r="B19" s="22" t="s">
        <v>96</v>
      </c>
      <c r="C19" s="23">
        <v>122473.39104000002</v>
      </c>
      <c r="D19" s="23">
        <v>104102.38238400001</v>
      </c>
      <c r="E19" s="23">
        <v>9865</v>
      </c>
      <c r="F19" s="23">
        <v>10654.2</v>
      </c>
      <c r="G19" s="23">
        <v>13850.460000000001</v>
      </c>
      <c r="H19" s="23">
        <v>11772.891</v>
      </c>
      <c r="I19" s="23">
        <v>11066.517539999999</v>
      </c>
      <c r="J19" s="25">
        <v>12394.4996448</v>
      </c>
      <c r="K19" s="25">
        <v>10595.6019</v>
      </c>
    </row>
    <row r="20" spans="2:11" ht="17.100000000000001" customHeight="1">
      <c r="B20" s="22" t="s">
        <v>97</v>
      </c>
      <c r="C20" s="23">
        <v>80887.023360000007</v>
      </c>
      <c r="D20" s="23">
        <v>68753.969855999996</v>
      </c>
      <c r="E20" s="23">
        <v>11061</v>
      </c>
      <c r="F20" s="23">
        <v>11945.880000000001</v>
      </c>
      <c r="G20" s="23">
        <v>15529.644000000002</v>
      </c>
      <c r="H20" s="23">
        <v>13200.197400000001</v>
      </c>
      <c r="I20" s="23">
        <v>12408.185556</v>
      </c>
      <c r="J20" s="25">
        <v>13897.167822720001</v>
      </c>
      <c r="K20" s="25">
        <v>11880.177660000001</v>
      </c>
    </row>
    <row r="21" spans="2:11" ht="17.100000000000001" customHeight="1">
      <c r="B21" s="22" t="s">
        <v>98</v>
      </c>
      <c r="C21" s="23">
        <v>23296.965120000001</v>
      </c>
      <c r="D21" s="23">
        <v>19802.420352000001</v>
      </c>
      <c r="E21" s="23">
        <v>78305</v>
      </c>
      <c r="F21" s="23">
        <v>84569.400000000009</v>
      </c>
      <c r="G21" s="23">
        <v>109940.22000000002</v>
      </c>
      <c r="H21" s="23">
        <v>93449.187000000005</v>
      </c>
      <c r="I21" s="23">
        <v>87842.235780000003</v>
      </c>
      <c r="J21" s="25">
        <v>98383.304073600011</v>
      </c>
      <c r="K21" s="25">
        <v>84104.268300000011</v>
      </c>
    </row>
    <row r="22" spans="2:11" ht="17.100000000000001" customHeight="1">
      <c r="B22" s="22" t="s">
        <v>99</v>
      </c>
      <c r="C22" s="23">
        <v>9449.2569600000006</v>
      </c>
      <c r="D22" s="23">
        <v>8031.8684160000003</v>
      </c>
      <c r="E22" s="23">
        <v>122473.39104000002</v>
      </c>
      <c r="F22" s="23">
        <v>104102.38238400001</v>
      </c>
      <c r="G22" s="23">
        <v>9865</v>
      </c>
      <c r="H22" s="23">
        <v>10654.2</v>
      </c>
      <c r="I22" s="23">
        <v>13850.460000000001</v>
      </c>
      <c r="J22" s="25">
        <v>11772.891</v>
      </c>
      <c r="K22" s="25">
        <v>9588.7800000000007</v>
      </c>
    </row>
    <row r="23" spans="2:11" ht="17.100000000000001" customHeight="1">
      <c r="B23" s="22" t="s">
        <v>100</v>
      </c>
      <c r="C23" s="23">
        <v>12188.4048</v>
      </c>
      <c r="D23" s="23">
        <v>10360.14408</v>
      </c>
      <c r="E23" s="23">
        <v>80887.023360000007</v>
      </c>
      <c r="F23" s="23">
        <v>68753.969855999996</v>
      </c>
      <c r="G23" s="23">
        <v>11061</v>
      </c>
      <c r="H23" s="23">
        <v>11945.880000000001</v>
      </c>
      <c r="I23" s="23">
        <v>15529.644000000002</v>
      </c>
      <c r="J23" s="25">
        <v>13200.197400000001</v>
      </c>
      <c r="K23" s="25">
        <v>10751.292000000001</v>
      </c>
    </row>
    <row r="24" spans="2:11" ht="17.100000000000001" customHeight="1">
      <c r="B24" s="22" t="s">
        <v>101</v>
      </c>
      <c r="C24" s="23">
        <v>13666.086720000001</v>
      </c>
      <c r="D24" s="23">
        <v>11616.173712000002</v>
      </c>
      <c r="E24" s="23">
        <v>23296.965120000001</v>
      </c>
      <c r="F24" s="23">
        <v>19802.420352000001</v>
      </c>
      <c r="G24" s="23">
        <v>78305</v>
      </c>
      <c r="H24" s="23">
        <v>84569.400000000009</v>
      </c>
      <c r="I24" s="23">
        <v>109940.22000000002</v>
      </c>
      <c r="J24" s="25">
        <v>93449.187000000005</v>
      </c>
      <c r="K24" s="25">
        <v>76112.460000000006</v>
      </c>
    </row>
    <row r="25" spans="2:11" ht="17.100000000000001" customHeight="1">
      <c r="B25" s="22" t="s">
        <v>102</v>
      </c>
      <c r="C25" s="23">
        <v>96747.39360000001</v>
      </c>
      <c r="D25" s="23">
        <v>82235.28456</v>
      </c>
      <c r="E25" s="23">
        <v>9449.2569600000006</v>
      </c>
      <c r="F25" s="23">
        <v>8031.8684160000003</v>
      </c>
      <c r="G25" s="23">
        <v>122473.39104000002</v>
      </c>
      <c r="H25" s="23">
        <v>104102.38238400001</v>
      </c>
      <c r="I25" s="23">
        <v>9865</v>
      </c>
      <c r="J25" s="25">
        <v>10654.2</v>
      </c>
      <c r="K25" s="25">
        <v>93692.144145600018</v>
      </c>
    </row>
    <row r="26" spans="2:11" ht="17.100000000000001" customHeight="1">
      <c r="B26" s="22" t="s">
        <v>103</v>
      </c>
      <c r="C26" s="23">
        <v>8681.2000000000007</v>
      </c>
      <c r="D26" s="23">
        <v>9375.6959999999999</v>
      </c>
      <c r="E26" s="23">
        <v>12188.4048</v>
      </c>
      <c r="F26" s="23">
        <v>10360.14408</v>
      </c>
      <c r="G26" s="23">
        <v>80887.023360000007</v>
      </c>
      <c r="H26" s="23">
        <v>68753.969855999996</v>
      </c>
      <c r="I26" s="23">
        <v>11061</v>
      </c>
      <c r="J26" s="25">
        <v>11945.880000000001</v>
      </c>
      <c r="K26" s="25">
        <v>61878.572870399999</v>
      </c>
    </row>
    <row r="27" spans="2:11" ht="17.100000000000001" customHeight="1">
      <c r="B27" s="22" t="s">
        <v>104</v>
      </c>
      <c r="C27" s="23">
        <v>9733.68</v>
      </c>
      <c r="D27" s="23">
        <v>10512.374400000001</v>
      </c>
      <c r="E27" s="23">
        <v>13666.086720000001</v>
      </c>
      <c r="F27" s="23">
        <v>11616.173712000002</v>
      </c>
      <c r="G27" s="23">
        <v>23296.965120000001</v>
      </c>
      <c r="H27" s="23">
        <v>19802.420352000001</v>
      </c>
      <c r="I27" s="23">
        <v>78305</v>
      </c>
      <c r="J27" s="25">
        <v>84569.400000000009</v>
      </c>
      <c r="K27" s="25">
        <v>17822.1783168</v>
      </c>
    </row>
    <row r="28" spans="2:11" ht="17.100000000000001" customHeight="1">
      <c r="B28" s="22" t="s">
        <v>105</v>
      </c>
      <c r="C28" s="23">
        <v>68908.399999999994</v>
      </c>
      <c r="D28" s="23">
        <v>74421.072000000015</v>
      </c>
      <c r="E28" s="23">
        <v>96747.39360000001</v>
      </c>
      <c r="F28" s="23">
        <v>82235.28456</v>
      </c>
      <c r="G28" s="23">
        <v>9449.2569600000006</v>
      </c>
      <c r="H28" s="23">
        <v>8031.8684160000003</v>
      </c>
      <c r="I28" s="23">
        <v>122473.39104000002</v>
      </c>
      <c r="J28" s="25">
        <v>104102.38238400001</v>
      </c>
      <c r="K28" s="25">
        <v>7228.6815744000005</v>
      </c>
    </row>
    <row r="29" spans="2:11" ht="17.100000000000001" customHeight="1">
      <c r="B29" s="22" t="s">
        <v>106</v>
      </c>
      <c r="C29" s="23">
        <v>20499.130080000003</v>
      </c>
      <c r="D29" s="23">
        <v>17424.260568000002</v>
      </c>
      <c r="E29" s="23">
        <v>34945.447679999997</v>
      </c>
      <c r="F29" s="23">
        <v>29703.630528000002</v>
      </c>
      <c r="G29" s="23">
        <v>117457.5</v>
      </c>
      <c r="H29" s="23">
        <v>126854.1</v>
      </c>
      <c r="I29" s="23">
        <v>164910.33000000002</v>
      </c>
      <c r="J29" s="25">
        <v>140173.78049999999</v>
      </c>
      <c r="K29" s="25">
        <v>9324.1296720000009</v>
      </c>
    </row>
    <row r="32" spans="2:11">
      <c r="B32" s="45" t="s">
        <v>19</v>
      </c>
    </row>
    <row r="33" spans="2:2">
      <c r="B33" s="45" t="s">
        <v>145</v>
      </c>
    </row>
    <row r="34" spans="2:2">
      <c r="B34" t="s">
        <v>146</v>
      </c>
    </row>
    <row r="35" spans="2:2">
      <c r="B35" t="s">
        <v>147</v>
      </c>
    </row>
  </sheetData>
  <mergeCells count="1">
    <mergeCell ref="B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DF10-2CA8-4BBE-A3FE-973119C95157}">
  <dimension ref="B2:J31"/>
  <sheetViews>
    <sheetView topLeftCell="A3" workbookViewId="0">
      <selection activeCell="M26" sqref="M26"/>
    </sheetView>
  </sheetViews>
  <sheetFormatPr defaultRowHeight="14.4"/>
  <cols>
    <col min="2" max="11" width="12.1015625" customWidth="1"/>
  </cols>
  <sheetData>
    <row r="2" spans="2:10" ht="15.6">
      <c r="B2" s="33" t="s">
        <v>107</v>
      </c>
      <c r="C2" s="33"/>
      <c r="D2" s="16"/>
      <c r="E2" s="16"/>
      <c r="F2" s="16"/>
      <c r="G2" s="16"/>
      <c r="H2" s="16"/>
      <c r="I2" s="16"/>
      <c r="J2" s="16"/>
    </row>
    <row r="3" spans="2:10" ht="15.6">
      <c r="B3" s="26" t="s">
        <v>108</v>
      </c>
      <c r="C3" s="26" t="s">
        <v>115</v>
      </c>
      <c r="D3" s="16"/>
      <c r="E3" s="16"/>
      <c r="F3" s="16"/>
      <c r="G3" s="16"/>
      <c r="H3" s="16"/>
      <c r="I3" s="16"/>
      <c r="J3" s="16"/>
    </row>
    <row r="4" spans="2:10" ht="15.6">
      <c r="B4" s="26" t="s">
        <v>69</v>
      </c>
      <c r="C4" s="26" t="s">
        <v>88</v>
      </c>
      <c r="D4" s="16"/>
      <c r="E4" s="16"/>
      <c r="F4" s="16"/>
      <c r="G4" s="16"/>
      <c r="H4" s="16"/>
      <c r="I4" s="16"/>
      <c r="J4" s="16"/>
    </row>
    <row r="5" spans="2:10">
      <c r="B5" s="27" t="s">
        <v>60</v>
      </c>
      <c r="C5" s="24" cm="1">
        <f t="array" ref="C5">SUM(_xlfn._xlws.FILTER(_xlfn._xlws.FILTER(C9:J27,B9:B27=C3),C8:J8=C4))</f>
        <v>136102.52368000001</v>
      </c>
      <c r="D5" s="23"/>
      <c r="E5" s="23"/>
      <c r="F5" s="23"/>
      <c r="G5" s="23"/>
      <c r="H5" s="23"/>
      <c r="I5" s="23"/>
      <c r="J5" s="23"/>
    </row>
    <row r="6" spans="2:10" ht="15.6">
      <c r="B6" s="16"/>
      <c r="C6" s="23"/>
      <c r="D6" s="23"/>
      <c r="E6" s="23"/>
      <c r="F6" s="23"/>
      <c r="G6" s="23"/>
      <c r="H6" s="23"/>
      <c r="I6" s="23"/>
      <c r="J6" s="23"/>
    </row>
    <row r="7" spans="2:10" ht="15.6">
      <c r="B7" s="16"/>
      <c r="C7" s="23"/>
      <c r="D7" s="23"/>
      <c r="E7" s="23"/>
      <c r="F7" s="23"/>
      <c r="G7" s="23"/>
      <c r="H7" s="23"/>
      <c r="I7" s="23"/>
      <c r="J7" s="23"/>
    </row>
    <row r="8" spans="2:10">
      <c r="B8" s="28" t="s">
        <v>3</v>
      </c>
      <c r="C8" s="28" t="s">
        <v>88</v>
      </c>
      <c r="D8" s="28" t="s">
        <v>89</v>
      </c>
      <c r="E8" s="31" t="s">
        <v>90</v>
      </c>
      <c r="F8" s="31" t="s">
        <v>110</v>
      </c>
      <c r="G8" s="31" t="s">
        <v>65</v>
      </c>
      <c r="H8" s="31" t="s">
        <v>111</v>
      </c>
      <c r="I8" s="31" t="s">
        <v>112</v>
      </c>
      <c r="J8" s="31" t="s">
        <v>113</v>
      </c>
    </row>
    <row r="9" spans="2:10" ht="15.6">
      <c r="B9" s="16" t="s">
        <v>109</v>
      </c>
      <c r="C9" s="23">
        <v>92799</v>
      </c>
      <c r="D9" s="23">
        <v>100222.92000000001</v>
      </c>
      <c r="E9" s="23">
        <v>130289.79600000002</v>
      </c>
      <c r="F9" s="23">
        <v>110746.32660000001</v>
      </c>
      <c r="G9" s="23">
        <v>104101.54700400001</v>
      </c>
      <c r="H9" s="23">
        <v>116593.73264448001</v>
      </c>
      <c r="I9" s="23">
        <v>130584.98056181763</v>
      </c>
      <c r="J9" s="25">
        <v>146255.17822923575</v>
      </c>
    </row>
    <row r="10" spans="2:10" ht="15.6">
      <c r="B10" s="16" t="s">
        <v>114</v>
      </c>
      <c r="C10" s="23">
        <v>666566</v>
      </c>
      <c r="D10" s="23">
        <v>719891.28</v>
      </c>
      <c r="E10" s="23">
        <v>683896.71600000001</v>
      </c>
      <c r="F10" s="23">
        <v>649701.88020000001</v>
      </c>
      <c r="G10" s="23">
        <v>617216.78619000001</v>
      </c>
      <c r="H10" s="23">
        <v>586355.94688049995</v>
      </c>
      <c r="I10" s="23">
        <v>557038.14953647496</v>
      </c>
      <c r="J10" s="25">
        <v>529186.24205965118</v>
      </c>
    </row>
    <row r="11" spans="2:10" ht="15.6">
      <c r="B11" s="16" t="s">
        <v>109</v>
      </c>
      <c r="C11" s="23">
        <v>99127</v>
      </c>
      <c r="D11" s="23">
        <v>107057.16</v>
      </c>
      <c r="E11" s="23">
        <v>139174.30800000002</v>
      </c>
      <c r="F11" s="23">
        <v>118298.16180000002</v>
      </c>
      <c r="G11" s="23">
        <v>111200.27209200001</v>
      </c>
      <c r="H11" s="23">
        <v>124544.30474304003</v>
      </c>
      <c r="I11" s="23">
        <v>107057.16</v>
      </c>
      <c r="J11" s="25">
        <v>139174.30800000002</v>
      </c>
    </row>
    <row r="12" spans="2:10" ht="15.6">
      <c r="B12" s="16" t="s">
        <v>109</v>
      </c>
      <c r="C12" s="23">
        <v>65468</v>
      </c>
      <c r="D12" s="23">
        <v>70705.440000000002</v>
      </c>
      <c r="E12" s="23">
        <v>91917.072</v>
      </c>
      <c r="F12" s="23">
        <v>78129.511199999994</v>
      </c>
      <c r="G12" s="23">
        <v>73441.740527999995</v>
      </c>
      <c r="H12" s="23">
        <v>82254.749391360005</v>
      </c>
      <c r="I12" s="23">
        <v>90480.224330496014</v>
      </c>
      <c r="J12" s="25">
        <v>99528.246763545627</v>
      </c>
    </row>
    <row r="13" spans="2:10" ht="15.6">
      <c r="B13" s="16" t="s">
        <v>115</v>
      </c>
      <c r="C13" s="23">
        <v>18856</v>
      </c>
      <c r="D13" s="23">
        <v>20364.48</v>
      </c>
      <c r="E13" s="23">
        <v>26473.824000000001</v>
      </c>
      <c r="F13" s="23">
        <v>22502.750400000001</v>
      </c>
      <c r="G13" s="23">
        <v>21152.585375999999</v>
      </c>
      <c r="H13" s="23">
        <v>23690.895621120002</v>
      </c>
      <c r="I13" s="23">
        <v>20137.261277952002</v>
      </c>
      <c r="J13" s="25">
        <v>17116.672086259201</v>
      </c>
    </row>
    <row r="14" spans="2:10" ht="15.6">
      <c r="B14" s="16" t="s">
        <v>10</v>
      </c>
      <c r="C14" s="23">
        <v>7648</v>
      </c>
      <c r="D14" s="23">
        <v>8259.84</v>
      </c>
      <c r="E14" s="23">
        <v>10737.792000000001</v>
      </c>
      <c r="F14" s="23">
        <v>9127.1232</v>
      </c>
      <c r="G14" s="23">
        <v>8579.4958079999997</v>
      </c>
      <c r="H14" s="23">
        <v>9609.0353049599998</v>
      </c>
      <c r="I14" s="23">
        <v>10089.487070208001</v>
      </c>
      <c r="J14" s="25">
        <v>10190.381940910082</v>
      </c>
    </row>
    <row r="15" spans="2:10" ht="15.6">
      <c r="B15" s="16" t="s">
        <v>10</v>
      </c>
      <c r="C15" s="23">
        <v>9865</v>
      </c>
      <c r="D15" s="23">
        <v>10654.2</v>
      </c>
      <c r="E15" s="23">
        <v>13850.460000000001</v>
      </c>
      <c r="F15" s="23">
        <v>11772.891</v>
      </c>
      <c r="G15" s="23">
        <v>11066.517539999999</v>
      </c>
      <c r="H15" s="23">
        <v>12394.4996448</v>
      </c>
      <c r="I15" s="23">
        <v>9865</v>
      </c>
      <c r="J15" s="25">
        <v>10654.2</v>
      </c>
    </row>
    <row r="16" spans="2:10" ht="15.6">
      <c r="B16" s="16" t="s">
        <v>116</v>
      </c>
      <c r="C16" s="23">
        <v>78305</v>
      </c>
      <c r="D16" s="23">
        <v>84569.400000000009</v>
      </c>
      <c r="E16" s="23">
        <v>109940.22000000002</v>
      </c>
      <c r="F16" s="23">
        <v>93449.187000000005</v>
      </c>
      <c r="G16" s="23">
        <v>87842.235780000003</v>
      </c>
      <c r="H16" s="23">
        <v>98383.304073600011</v>
      </c>
      <c r="I16" s="23">
        <v>96415.637992128002</v>
      </c>
      <c r="J16" s="25">
        <v>94487.325232285439</v>
      </c>
    </row>
    <row r="17" spans="2:10" ht="15.6">
      <c r="B17" s="16" t="s">
        <v>117</v>
      </c>
      <c r="C17" s="23">
        <v>122473.39104000002</v>
      </c>
      <c r="D17" s="23">
        <v>104102.38238400001</v>
      </c>
      <c r="E17" s="23">
        <v>9865</v>
      </c>
      <c r="F17" s="23">
        <v>10654.2</v>
      </c>
      <c r="G17" s="23">
        <v>13850.460000000001</v>
      </c>
      <c r="H17" s="23">
        <v>11772.891</v>
      </c>
      <c r="I17" s="23">
        <v>11066.517539999999</v>
      </c>
      <c r="J17" s="25">
        <v>12394.4996448</v>
      </c>
    </row>
    <row r="18" spans="2:10" ht="15.6">
      <c r="B18" s="16" t="s">
        <v>117</v>
      </c>
      <c r="C18" s="23">
        <v>80887.023360000007</v>
      </c>
      <c r="D18" s="23">
        <v>68753.969855999996</v>
      </c>
      <c r="E18" s="23">
        <v>11061</v>
      </c>
      <c r="F18" s="23">
        <v>11945.880000000001</v>
      </c>
      <c r="G18" s="23">
        <v>15529.644000000002</v>
      </c>
      <c r="H18" s="23">
        <v>13200.197400000001</v>
      </c>
      <c r="I18" s="23">
        <v>12408.185556</v>
      </c>
      <c r="J18" s="25">
        <v>13897.167822720001</v>
      </c>
    </row>
    <row r="19" spans="2:10" ht="15.6">
      <c r="B19" s="16" t="s">
        <v>117</v>
      </c>
      <c r="C19" s="23">
        <v>23296.965120000001</v>
      </c>
      <c r="D19" s="23">
        <v>19802.420352000001</v>
      </c>
      <c r="E19" s="23">
        <v>78305</v>
      </c>
      <c r="F19" s="23">
        <v>84569.400000000009</v>
      </c>
      <c r="G19" s="23">
        <v>109940.22000000002</v>
      </c>
      <c r="H19" s="23">
        <v>93449.187000000005</v>
      </c>
      <c r="I19" s="23">
        <v>87842.235780000003</v>
      </c>
      <c r="J19" s="25">
        <v>98383.304073600011</v>
      </c>
    </row>
    <row r="20" spans="2:10" ht="15.6">
      <c r="B20" s="16" t="s">
        <v>118</v>
      </c>
      <c r="C20" s="23">
        <v>9449.2569600000006</v>
      </c>
      <c r="D20" s="23">
        <v>8031.8684160000003</v>
      </c>
      <c r="E20" s="23">
        <v>122473.39104000002</v>
      </c>
      <c r="F20" s="23">
        <v>104102.38238400001</v>
      </c>
      <c r="G20" s="23">
        <v>9865</v>
      </c>
      <c r="H20" s="23">
        <v>10654.2</v>
      </c>
      <c r="I20" s="23">
        <v>13850.460000000001</v>
      </c>
      <c r="J20" s="25">
        <v>11772.891</v>
      </c>
    </row>
    <row r="21" spans="2:10" ht="15.6">
      <c r="B21" s="16" t="s">
        <v>118</v>
      </c>
      <c r="C21" s="23">
        <v>12188.4048</v>
      </c>
      <c r="D21" s="23">
        <v>10360.14408</v>
      </c>
      <c r="E21" s="23">
        <v>80887.023360000007</v>
      </c>
      <c r="F21" s="23">
        <v>68753.969855999996</v>
      </c>
      <c r="G21" s="23">
        <v>11061</v>
      </c>
      <c r="H21" s="23">
        <v>11945.880000000001</v>
      </c>
      <c r="I21" s="23">
        <v>15529.644000000002</v>
      </c>
      <c r="J21" s="25">
        <v>13200.197400000001</v>
      </c>
    </row>
    <row r="22" spans="2:10" ht="15.6">
      <c r="B22" s="16" t="s">
        <v>119</v>
      </c>
      <c r="C22" s="23">
        <v>13666.086720000001</v>
      </c>
      <c r="D22" s="23">
        <v>11616.173712000002</v>
      </c>
      <c r="E22" s="23">
        <v>23296.965120000001</v>
      </c>
      <c r="F22" s="23">
        <v>19802.420352000001</v>
      </c>
      <c r="G22" s="23">
        <v>78305</v>
      </c>
      <c r="H22" s="23">
        <v>84569.400000000009</v>
      </c>
      <c r="I22" s="23">
        <v>109940.22000000002</v>
      </c>
      <c r="J22" s="25">
        <v>93449.187000000005</v>
      </c>
    </row>
    <row r="23" spans="2:10" ht="15.6">
      <c r="B23" s="16" t="s">
        <v>115</v>
      </c>
      <c r="C23" s="23">
        <v>96747.39360000001</v>
      </c>
      <c r="D23" s="23">
        <v>82235.28456</v>
      </c>
      <c r="E23" s="23">
        <v>9449.2569600000006</v>
      </c>
      <c r="F23" s="23">
        <v>8031.8684160000003</v>
      </c>
      <c r="G23" s="23">
        <v>122473.39104000002</v>
      </c>
      <c r="H23" s="23">
        <v>104102.38238400001</v>
      </c>
      <c r="I23" s="23">
        <v>9865</v>
      </c>
      <c r="J23" s="25">
        <v>10654.2</v>
      </c>
    </row>
    <row r="24" spans="2:10" ht="15.6">
      <c r="B24" s="16" t="s">
        <v>114</v>
      </c>
      <c r="C24" s="23">
        <v>8681.2000000000007</v>
      </c>
      <c r="D24" s="23">
        <v>9375.6959999999999</v>
      </c>
      <c r="E24" s="23">
        <v>12188.4048</v>
      </c>
      <c r="F24" s="23">
        <v>10360.14408</v>
      </c>
      <c r="G24" s="23">
        <v>80887.023360000007</v>
      </c>
      <c r="H24" s="23">
        <v>68753.969855999996</v>
      </c>
      <c r="I24" s="23">
        <v>11061</v>
      </c>
      <c r="J24" s="25">
        <v>11945.880000000001</v>
      </c>
    </row>
    <row r="25" spans="2:10" ht="15.6">
      <c r="B25" s="16" t="s">
        <v>116</v>
      </c>
      <c r="C25" s="23">
        <v>9733.68</v>
      </c>
      <c r="D25" s="23">
        <v>10512.374400000001</v>
      </c>
      <c r="E25" s="23">
        <v>13666.086720000001</v>
      </c>
      <c r="F25" s="23">
        <v>11616.173712000002</v>
      </c>
      <c r="G25" s="23">
        <v>23296.965120000001</v>
      </c>
      <c r="H25" s="23">
        <v>19802.420352000001</v>
      </c>
      <c r="I25" s="23">
        <v>78305</v>
      </c>
      <c r="J25" s="25">
        <v>84569.400000000009</v>
      </c>
    </row>
    <row r="26" spans="2:10" ht="15.6">
      <c r="B26" s="16" t="s">
        <v>119</v>
      </c>
      <c r="C26" s="23">
        <v>68908.399999999994</v>
      </c>
      <c r="D26" s="23">
        <v>74421.072000000015</v>
      </c>
      <c r="E26" s="23">
        <v>96747.39360000001</v>
      </c>
      <c r="F26" s="23">
        <v>82235.28456</v>
      </c>
      <c r="G26" s="23">
        <v>9449.2569600000006</v>
      </c>
      <c r="H26" s="23">
        <v>8031.8684160000003</v>
      </c>
      <c r="I26" s="23">
        <v>122473.39104000002</v>
      </c>
      <c r="J26" s="25">
        <v>104102.38238400001</v>
      </c>
    </row>
    <row r="27" spans="2:10" ht="15.6">
      <c r="B27" s="16" t="s">
        <v>115</v>
      </c>
      <c r="C27" s="23">
        <v>20499.130080000003</v>
      </c>
      <c r="D27" s="23">
        <v>17424.260568000002</v>
      </c>
      <c r="E27" s="23">
        <v>34945.447679999997</v>
      </c>
      <c r="F27" s="23">
        <v>29703.630528000002</v>
      </c>
      <c r="G27" s="23">
        <v>117457.5</v>
      </c>
      <c r="H27" s="23">
        <v>126854.1</v>
      </c>
      <c r="I27" s="23">
        <v>164910.33000000002</v>
      </c>
      <c r="J27" s="25">
        <v>140173.78049999999</v>
      </c>
    </row>
    <row r="29" spans="2:10" ht="15.6">
      <c r="B29" s="46" t="s">
        <v>19</v>
      </c>
    </row>
    <row r="30" spans="2:10" ht="15.6">
      <c r="B30" s="44" t="s">
        <v>148</v>
      </c>
    </row>
    <row r="31" spans="2:10" ht="15.6">
      <c r="B31" s="44" t="s">
        <v>149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VLOOKUP</vt:lpstr>
      <vt:lpstr>HLOOKUP</vt:lpstr>
      <vt:lpstr>XLOOKUP1</vt:lpstr>
      <vt:lpstr>XLOOKUP2</vt:lpstr>
      <vt:lpstr>XLOOKUP3</vt:lpstr>
      <vt:lpstr>XLOOKUP4</vt:lpstr>
      <vt:lpstr>XLOOKUP5</vt:lpstr>
      <vt:lpstr>SUM FILTER</vt:lpstr>
      <vt:lpstr>INDEX-MATCH1</vt:lpstr>
      <vt:lpstr>INDEX-MATCH2</vt:lpstr>
      <vt:lpstr>INDEX-MATCH3</vt:lpstr>
      <vt:lpstr>INDEX-MATCH4</vt:lpstr>
      <vt:lpstr>DOUBLE FILTER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Sheridan</dc:creator>
  <cp:lastModifiedBy>Theresa Sheridan</cp:lastModifiedBy>
  <dcterms:created xsi:type="dcterms:W3CDTF">2015-06-05T18:17:20Z</dcterms:created>
  <dcterms:modified xsi:type="dcterms:W3CDTF">2024-03-12T00:09:34Z</dcterms:modified>
</cp:coreProperties>
</file>