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43701\Documents\Automation Scripts\SendAssignedJobs\"/>
    </mc:Choice>
  </mc:AlternateContent>
  <xr:revisionPtr revIDLastSave="0" documentId="13_ncr:1_{72431A1E-BAC4-4C27-8144-12C5C754E29C}" xr6:coauthVersionLast="45" xr6:coauthVersionMax="47" xr10:uidLastSave="{00000000-0000-0000-0000-000000000000}"/>
  <bookViews>
    <workbookView xWindow="780" yWindow="780" windowWidth="21600" windowHeight="11385" activeTab="2" xr2:uid="{00000000-000D-0000-FFFF-FFFF00000000}"/>
  </bookViews>
  <sheets>
    <sheet name="Dispatchers" sheetId="4" r:id="rId1"/>
    <sheet name="Crews" sheetId="3" r:id="rId2"/>
    <sheet name="CCs" sheetId="5" r:id="rId3"/>
    <sheet name="Forms" sheetId="6" r:id="rId4"/>
    <sheet name="emai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3" l="1"/>
  <c r="F24" i="3"/>
  <c r="J24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F23" i="3"/>
  <c r="J23" i="3"/>
  <c r="F8" i="4" l="1" a="1"/>
  <c r="F8" i="4" s="1"/>
  <c r="F16" i="4" a="1"/>
  <c r="F16" i="4" s="1"/>
  <c r="G8" i="4" a="1"/>
  <c r="G8" i="4" s="1"/>
  <c r="H8" i="4" s="1"/>
  <c r="G2" i="4" a="1"/>
  <c r="G2" i="4" s="1"/>
  <c r="F10" i="4" a="1"/>
  <c r="F10" i="4" s="1"/>
  <c r="F9" i="4" a="1"/>
  <c r="F9" i="4" s="1"/>
  <c r="F13" i="4" a="1"/>
  <c r="F13" i="4" s="1"/>
  <c r="G9" i="4" a="1"/>
  <c r="G9" i="4" s="1"/>
  <c r="H9" i="4" s="1"/>
  <c r="G13" i="4" a="1"/>
  <c r="G13" i="4" s="1"/>
  <c r="G16" i="4" a="1"/>
  <c r="G16" i="4" s="1"/>
  <c r="F17" i="4" a="1"/>
  <c r="F17" i="4" s="1"/>
  <c r="F12" i="4" a="1"/>
  <c r="F12" i="4" s="1"/>
  <c r="G17" i="4" a="1"/>
  <c r="G17" i="4" s="1"/>
  <c r="G12" i="4" a="1"/>
  <c r="G12" i="4" s="1"/>
  <c r="H12" i="4" s="1"/>
  <c r="G10" i="4" a="1"/>
  <c r="G10" i="4" s="1"/>
  <c r="H10" i="4" s="1"/>
  <c r="G11" i="4" a="1"/>
  <c r="G11" i="4" s="1"/>
  <c r="H11" i="4" s="1"/>
  <c r="F7" i="4" a="1"/>
  <c r="F7" i="4" s="1"/>
  <c r="F5" i="4" a="1"/>
  <c r="F5" i="4" s="1"/>
  <c r="G7" i="4" a="1"/>
  <c r="G7" i="4" s="1"/>
  <c r="H7" i="4" s="1"/>
  <c r="G5" i="4" a="1"/>
  <c r="G5" i="4" s="1"/>
  <c r="H5" i="4" s="1"/>
  <c r="F11" i="4" a="1"/>
  <c r="F11" i="4" s="1"/>
  <c r="F14" i="4" a="1"/>
  <c r="F14" i="4" s="1"/>
  <c r="F4" i="4" a="1"/>
  <c r="F4" i="4" s="1"/>
  <c r="G14" i="4" a="1"/>
  <c r="G14" i="4" s="1"/>
  <c r="H14" i="4" s="1"/>
  <c r="G4" i="4" a="1"/>
  <c r="G4" i="4" s="1"/>
  <c r="H4" i="4" s="1"/>
  <c r="F6" i="4" a="1"/>
  <c r="F6" i="4" s="1"/>
  <c r="F3" i="4" a="1"/>
  <c r="F3" i="4" s="1"/>
  <c r="G6" i="4" a="1"/>
  <c r="G6" i="4" s="1"/>
  <c r="H6" i="4" s="1"/>
  <c r="G3" i="4" a="1"/>
  <c r="G3" i="4" s="1"/>
  <c r="H3" i="4" s="1"/>
  <c r="F15" i="4" a="1"/>
  <c r="F15" i="4" s="1"/>
  <c r="F2" i="4" a="1"/>
  <c r="F2" i="4" s="1"/>
  <c r="G15" i="4" a="1"/>
  <c r="G15" i="4" s="1"/>
  <c r="H15" i="4" s="1"/>
  <c r="H2" i="4"/>
  <c r="H16" i="4"/>
  <c r="H13" i="4"/>
  <c r="H17" i="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6" i="3"/>
  <c r="F17" i="3"/>
  <c r="F18" i="3"/>
  <c r="F19" i="3"/>
  <c r="F20" i="3"/>
  <c r="F21" i="3"/>
  <c r="F22" i="3"/>
  <c r="F1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<sst xmlns="http://schemas.openxmlformats.org/spreadsheetml/2006/main" count="212" uniqueCount="114">
  <si>
    <t>Dispatcher</t>
  </si>
  <si>
    <t>Dispatcher ID</t>
  </si>
  <si>
    <t>SW9017</t>
  </si>
  <si>
    <t>David</t>
  </si>
  <si>
    <t>Jeremy Terry</t>
  </si>
  <si>
    <t>SR</t>
  </si>
  <si>
    <t>jterry@xtremepowerline.com</t>
  </si>
  <si>
    <t>SW9021</t>
  </si>
  <si>
    <t>Erica</t>
  </si>
  <si>
    <t>Jesse Alexander</t>
  </si>
  <si>
    <t>SW9022</t>
  </si>
  <si>
    <t>Kim</t>
  </si>
  <si>
    <t>Ben Blevins</t>
  </si>
  <si>
    <t>bblevins@serviceelectricco.com</t>
  </si>
  <si>
    <t>SW9023</t>
  </si>
  <si>
    <t>Regina</t>
  </si>
  <si>
    <t>Wade Durham</t>
  </si>
  <si>
    <t>wdurham@serviceelectricco.com</t>
  </si>
  <si>
    <t>SW9024</t>
  </si>
  <si>
    <t>Bonnita</t>
  </si>
  <si>
    <t>Scott Borden</t>
  </si>
  <si>
    <t>slborden@serviceelectricco.com</t>
  </si>
  <si>
    <t>SW9025</t>
  </si>
  <si>
    <t>Nichole</t>
  </si>
  <si>
    <t>Jeremy Britton</t>
  </si>
  <si>
    <t>SW9018</t>
  </si>
  <si>
    <t>Allen Bostic</t>
  </si>
  <si>
    <t>abostic@serviceelectricco.com</t>
  </si>
  <si>
    <t>SW9020</t>
  </si>
  <si>
    <t>Tamara</t>
  </si>
  <si>
    <t>Kevin Shaffer</t>
  </si>
  <si>
    <t>kevin.shaffer@eastcoastpowerline.com</t>
  </si>
  <si>
    <t>SW9027</t>
  </si>
  <si>
    <t>JEREMY JESSE</t>
  </si>
  <si>
    <t>jjesse@dynamicusllc.com</t>
  </si>
  <si>
    <t>SW9026</t>
  </si>
  <si>
    <t>Halston</t>
  </si>
  <si>
    <t>Joe Hall</t>
  </si>
  <si>
    <t>jhall@sparksinc.com</t>
  </si>
  <si>
    <t>SW9028</t>
  </si>
  <si>
    <t>Gary Bates</t>
  </si>
  <si>
    <t>gblineman@yahoo.com</t>
  </si>
  <si>
    <t>SW9029</t>
  </si>
  <si>
    <t>Charles "Greg" Blake</t>
  </si>
  <si>
    <t>SW9030</t>
  </si>
  <si>
    <t>Anthony Paterno</t>
  </si>
  <si>
    <t>alp321@icloud.com</t>
  </si>
  <si>
    <t>SE9000</t>
  </si>
  <si>
    <t>Marla</t>
  </si>
  <si>
    <t>Jim Barner - Rauhorn</t>
  </si>
  <si>
    <t>SRC</t>
  </si>
  <si>
    <t>James.Barner@dteenergy.com</t>
  </si>
  <si>
    <t>SE9002</t>
  </si>
  <si>
    <t>Batoul</t>
  </si>
  <si>
    <t>Steve Harris - Ferndale</t>
  </si>
  <si>
    <t>Steven.Harris@dteenergy.com</t>
  </si>
  <si>
    <t>SE9003</t>
  </si>
  <si>
    <t>John Locke - J. Ranck</t>
  </si>
  <si>
    <t>john.locke@dteenergy.com</t>
  </si>
  <si>
    <t>SE9004</t>
  </si>
  <si>
    <t>Trina</t>
  </si>
  <si>
    <t>George Bremerkamp - Rauhorn</t>
  </si>
  <si>
    <t>Gbremerkamp@rauhornelec.com</t>
  </si>
  <si>
    <t>SE9005</t>
  </si>
  <si>
    <t>Maranda</t>
  </si>
  <si>
    <t>Brandon Cohoon - Rauhorn</t>
  </si>
  <si>
    <t>bcohoon@rauhornelec.com</t>
  </si>
  <si>
    <t>SE9011</t>
  </si>
  <si>
    <t>Marquia</t>
  </si>
  <si>
    <t>Joyce Girard - Motor City</t>
  </si>
  <si>
    <t>Joyce.Girard@dteenergy.com</t>
  </si>
  <si>
    <t>SE9013</t>
  </si>
  <si>
    <t>Ron Galbraith - Ferndale</t>
  </si>
  <si>
    <t>rong@ferndale-electric.com</t>
  </si>
  <si>
    <t>SE9014</t>
  </si>
  <si>
    <t>Tony Barg - Motor City</t>
  </si>
  <si>
    <t>tbarg@MCEUCo.com</t>
  </si>
  <si>
    <t>Marla.Gibson@dteenergy.com</t>
  </si>
  <si>
    <t>Batoul.hakim@dteenergy.com</t>
  </si>
  <si>
    <t>caterina.jones@dteenergy.com</t>
  </si>
  <si>
    <t>maranda.hall@dteenergy.com</t>
  </si>
  <si>
    <t>Marquia.mann@dteenergy.com</t>
  </si>
  <si>
    <t>David.Krzysik@dteenergy.com</t>
  </si>
  <si>
    <t>Tamara.Prechtel@dteenergy.com</t>
  </si>
  <si>
    <t>erica.burton@dteenergy.com</t>
  </si>
  <si>
    <t>Kimberly.Marshall@dteenergy.com</t>
  </si>
  <si>
    <t>regina.ellison@dteenergy.com</t>
  </si>
  <si>
    <t>halston.mansoor@dteenergy.com</t>
  </si>
  <si>
    <t>Yvonne</t>
  </si>
  <si>
    <t xml:space="preserve">Yvonne.Talmadge@dteenergy.com </t>
  </si>
  <si>
    <t>Tiarra</t>
  </si>
  <si>
    <t>Tiarra.cody@dteenergy.com</t>
  </si>
  <si>
    <t>Mohamad</t>
  </si>
  <si>
    <t>mohamad.saab@dteenergy.com</t>
  </si>
  <si>
    <t>bonnita.mcclure@dteenergy.com</t>
  </si>
  <si>
    <t>JSON for SCRIPT</t>
  </si>
  <si>
    <t>nichole.calhoun@dteenergy.com</t>
  </si>
  <si>
    <t>id</t>
  </si>
  <si>
    <t>type</t>
  </si>
  <si>
    <t>phone</t>
  </si>
  <si>
    <t>email</t>
  </si>
  <si>
    <t>name</t>
  </si>
  <si>
    <t>Form Option Selection</t>
  </si>
  <si>
    <t>assigned_crewIDs</t>
  </si>
  <si>
    <t>Assigned Crews</t>
  </si>
  <si>
    <t>active</t>
  </si>
  <si>
    <t>YES</t>
  </si>
  <si>
    <t>NO</t>
  </si>
  <si>
    <t>marquia.mann@dteenergy.com</t>
  </si>
  <si>
    <t>https://forms.office.com/r/1HU7FBH8qk</t>
  </si>
  <si>
    <t>https://forms.office.com/r/BXFdtw4SZr</t>
  </si>
  <si>
    <t>SW9019</t>
  </si>
  <si>
    <t>gblake082021@outlook.com</t>
  </si>
  <si>
    <t>jbritton@serviceelectricco.com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</si>
</sst>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5"/>
      <color rgb="FF6A8759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3" xfId="0" applyFont="1" applyBorder="1"/>
    <xf numFmtId="0" fontId="2" fillId="0" borderId="7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4" fillId="0" borderId="6" xfId="1" applyBorder="1"/>
    <xf numFmtId="0" fontId="2" fillId="0" borderId="9" xfId="0" applyFont="1" applyBorder="1" applyAlignment="1">
      <alignment horizontal="center" vertical="center"/>
    </xf>
    <xf numFmtId="0" fontId="5" fillId="0" borderId="0" xfId="0" applyFont="1"/>
    <xf numFmtId="0" fontId="6" fillId="0" borderId="4" xfId="0" applyFont="1" applyBorder="1"/>
    <xf numFmtId="0" fontId="6" fillId="0" borderId="3" xfId="0" applyFont="1" applyBorder="1"/>
    <xf numFmtId="0" fontId="6" fillId="0" borderId="5" xfId="0" applyFont="1" applyBorder="1"/>
    <xf numFmtId="0" fontId="5" fillId="4" borderId="0" xfId="0" applyFont="1" applyFill="1"/>
    <xf numFmtId="0" fontId="2" fillId="0" borderId="0" xfId="0" applyFont="1"/>
    <xf numFmtId="0" fontId="7" fillId="0" borderId="8" xfId="0" applyFont="1" applyBorder="1"/>
    <xf numFmtId="0" fontId="7" fillId="0" borderId="9" xfId="0" applyFont="1" applyBorder="1"/>
    <xf numFmtId="0" fontId="8" fillId="5" borderId="9" xfId="0" applyFont="1" applyFill="1" applyBorder="1"/>
    <xf numFmtId="0" fontId="7" fillId="0" borderId="10" xfId="0" applyFont="1" applyBorder="1"/>
    <xf numFmtId="0" fontId="8" fillId="4" borderId="9" xfId="0" applyFont="1" applyFill="1" applyBorder="1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9" xfId="0" applyFont="1" applyBorder="1"/>
    <xf numFmtId="0" fontId="9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4" fillId="6" borderId="1" xfId="1" applyFont="1" applyFill="1" applyBorder="1"/>
  </cellXfs>
  <cellStyles count="2">
    <cellStyle name="Hyperlink" xfId="1" builtinId="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AD114-0277-493A-9982-BFF2987FBCC6}" name="Dispatchers" displayName="Dispatchers" ref="A1:H17" totalsRowShown="0" headerRowDxfId="35" dataDxfId="34" tableBorderDxfId="33">
  <autoFilter ref="A1:H17" xr:uid="{63446A15-E3B3-43E2-AE89-05941D85F953}"/>
  <sortState xmlns:xlrd2="http://schemas.microsoft.com/office/spreadsheetml/2017/richdata2" ref="A2:H17">
    <sortCondition ref="F1:F17"/>
  </sortState>
  <tableColumns count="8">
    <tableColumn id="10" xr3:uid="{095AE5CD-84A2-4BE1-8316-0318E59E120E}" name="active" dataDxfId="32"/>
    <tableColumn id="5" xr3:uid="{7CBA688C-DD63-4C27-B211-C6B0B11E4A30}" name="Dispatcher ID" dataDxfId="31">
      <calculatedColumnFormula>1</calculatedColumnFormula>
    </tableColumn>
    <tableColumn id="1" xr3:uid="{DA731E3D-FD79-4BB1-8D38-30967D2B87D3}" name="name" dataDxfId="30"/>
    <tableColumn id="2" xr3:uid="{838464FC-2AE6-46D1-8181-C8E044925270}" name="phone" dataDxfId="29"/>
    <tableColumn id="3" xr3:uid="{E2FD0DB8-23B8-4562-B50D-CB7F86BC8094}" name="email" dataDxfId="28"/>
    <tableColumn id="7" xr3:uid="{F3BBECA0-7189-4E1E-84D9-0454D03D2F75}" name="Assigned Crews" dataDxfId="27">
      <calculatedColumnFormula array="1">_xlfn.TEXTJOIN(",",TRUE,_xlfn._xlws.FILTER(Crews[id],(Dispatchers[[#This Row],[Dispatcher ID]]=Crews[Dispatcher ID]) * (Crews[active]="YES"),"Not Assigned"))</calculatedColumnFormula>
    </tableColumn>
    <tableColumn id="6" xr3:uid="{AA2A28E6-3DA9-42BC-8592-BDB80825E547}" name="assigned_crewIDs" dataDxfId="26">
      <calculatedColumnFormula array="1">_xlfn.TEXTJOIN(",",TRUE,_xlfn._xlws.FILTER(Crews[id],(Dispatchers[[#This Row],[Dispatcher ID]]=Crews[Dispatcher ID]) * (Crews[active]="YES")))</calculatedColumnFormula>
    </tableColumn>
    <tableColumn id="4" xr3:uid="{BD3EC064-98EB-4C75-BBC2-304430F76991}" name="JSON for SCRIPT" dataDxfId="25">
      <calculatedColumnFormula>"{'name':'"&amp;TRIM(Dispatchers[[#This Row],[name]])&amp;"','phone':'"&amp;TRIM(Dispatchers[[#This Row],[phone]])&amp;"','email':'"&amp;TRIM(Dispatchers[[#This Row],[email]])&amp;"','assigned_crewIDs':['"&amp;TRIM(Dispatchers[[#This Row],[assigned_crewIDs]])&amp;"']},"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0AB15B-A0EF-45DF-9D94-2A5FD6D252F3}" name="Crews" displayName="Crews" ref="A1:J24" totalsRowShown="0" headerRowDxfId="20" dataDxfId="18" headerRowBorderDxfId="19" tableBorderDxfId="17" totalsRowBorderDxfId="16">
  <autoFilter ref="A1:J24" xr:uid="{98289614-D7D3-45AE-B7F4-55D3DE3C3341}"/>
  <tableColumns count="10">
    <tableColumn id="11" xr3:uid="{886FFEC0-CA42-40E9-9B8D-DA93FA7E3443}" name="active" dataDxfId="15"/>
    <tableColumn id="1" xr3:uid="{F8006354-92E8-4DF5-8D0B-56FCA57A2CF6}" name="id" dataDxfId="14"/>
    <tableColumn id="2" xr3:uid="{72D761A1-C4DF-4508-8BDC-42D5E9E95F61}" name="Dispatcher" dataDxfId="13"/>
    <tableColumn id="9" xr3:uid="{D58DBFA6-6616-40F6-AB3D-0AFBB0ABFD1F}" name="Dispatcher ID" dataDxfId="12">
      <calculatedColumnFormula>IFERROR(INDEX(Dispatchers[Dispatcher ID],MATCH(Crews[[#This Row],[Dispatcher]],Dispatchers[name],0)),-1)</calculatedColumnFormula>
    </tableColumn>
    <tableColumn id="3" xr3:uid="{4F590D16-7503-4974-8D8D-41C7A0AB7055}" name="name" dataDxfId="11"/>
    <tableColumn id="4" xr3:uid="{0AC71B32-0214-48AB-BC09-366696DA68F0}" name="Form Option Selection" dataDxfId="10">
      <calculatedColumnFormula>B2&amp;" - " &amp;E2</calculatedColumnFormula>
    </tableColumn>
    <tableColumn id="5" xr3:uid="{8826553B-BDB6-4C00-82F8-3151A9CD6EE9}" name="type" dataDxfId="9"/>
    <tableColumn id="6" xr3:uid="{3D6A07FC-865C-40BE-B92F-0D18416F08AE}" name="phone" dataDxfId="8"/>
    <tableColumn id="7" xr3:uid="{1105CABE-B4DA-4A40-87DF-28BBEBAA952D}" name="email" dataDxfId="7"/>
    <tableColumn id="8" xr3:uid="{F1AA2AF5-2ADC-4C03-816D-6D141DA63F92}" name="JSON for SCRIPT" dataDxfId="6">
      <calculatedColumnFormula>"{'name':'"&amp;TRIM(E2)&amp;"','phone':'"&amp;TRIM(H2)&amp;"','email':'"&amp;TRIM(I2)&amp;"','id':'"&amp;TRIM(B2)&amp;"','type':'"&amp;TRIM(G2)&amp;"'},"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05C8E-1FA1-4514-8E0A-E97448879520}" name="Table1" displayName="Table1" ref="A1:B5" totalsRowShown="0">
  <autoFilter ref="A1:B5" xr:uid="{99F5242C-C2E9-426C-AA23-AFCCC7CB43C1}"/>
  <tableColumns count="2">
    <tableColumn id="1" xr3:uid="{202F7EC1-70ED-4130-A0FC-E600B414AEF0}" name="email" dataDxfId="3"/>
    <tableColumn id="2" xr3:uid="{2DC72147-F591-414F-8471-92CCE5882EDD}" name="ac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93976-FA5A-4F40-BE24-39D9B77D8794}" name="Table4" displayName="Table4" ref="A1:B2" totalsRowShown="0" dataDxfId="2">
  <autoFilter ref="A1:B2" xr:uid="{C793A6DE-6BC9-49B0-A94F-4F6933824DA5}"/>
  <tableColumns count="2">
    <tableColumn id="1" xr3:uid="{2A7AA957-E617-4E96-9C6F-6A66717A685E}" name="SR" dataDxfId="1"/>
    <tableColumn id="2" xr3:uid="{5077B842-A1FB-4667-93F9-86E510ED5214}" name="SR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hole.calhoun@dteenergy.com" TargetMode="External"/><Relationship Id="rId3" Type="http://schemas.openxmlformats.org/officeDocument/2006/relationships/hyperlink" Target="mailto:Yvonne.Talmadge@dteenergy.com" TargetMode="External"/><Relationship Id="rId7" Type="http://schemas.openxmlformats.org/officeDocument/2006/relationships/hyperlink" Target="mailto:maranda.hall@dteenergy.com" TargetMode="External"/><Relationship Id="rId2" Type="http://schemas.openxmlformats.org/officeDocument/2006/relationships/hyperlink" Target="mailto:Batoul.hakim@dteenergy.com" TargetMode="External"/><Relationship Id="rId1" Type="http://schemas.openxmlformats.org/officeDocument/2006/relationships/hyperlink" Target="mailto:Tiarra.cody@dteenergy.com" TargetMode="External"/><Relationship Id="rId6" Type="http://schemas.openxmlformats.org/officeDocument/2006/relationships/hyperlink" Target="mailto:caterina.jones@dteenergy.com" TargetMode="External"/><Relationship Id="rId5" Type="http://schemas.openxmlformats.org/officeDocument/2006/relationships/hyperlink" Target="mailto:mohamad.saab@dteenergy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Marquia.mann@dteenergy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p321@icloud.com" TargetMode="External"/><Relationship Id="rId13" Type="http://schemas.openxmlformats.org/officeDocument/2006/relationships/hyperlink" Target="mailto:rong@ferndale-electric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jbritton@serviceelectricco.com" TargetMode="External"/><Relationship Id="rId7" Type="http://schemas.openxmlformats.org/officeDocument/2006/relationships/hyperlink" Target="mailto:gblake082021@outlook.com" TargetMode="External"/><Relationship Id="rId12" Type="http://schemas.openxmlformats.org/officeDocument/2006/relationships/hyperlink" Target="mailto:Joyce.Girard@dteenergy.com" TargetMode="External"/><Relationship Id="rId17" Type="http://schemas.openxmlformats.org/officeDocument/2006/relationships/hyperlink" Target="mailto:jterry@xtremepowerline.com" TargetMode="External"/><Relationship Id="rId2" Type="http://schemas.openxmlformats.org/officeDocument/2006/relationships/hyperlink" Target="mailto:slborden@serviceelectricco.com" TargetMode="External"/><Relationship Id="rId16" Type="http://schemas.openxmlformats.org/officeDocument/2006/relationships/hyperlink" Target="mailto:gblineman@yahoo.com" TargetMode="External"/><Relationship Id="rId1" Type="http://schemas.openxmlformats.org/officeDocument/2006/relationships/hyperlink" Target="mailto:wdurham@serviceelectricco.com" TargetMode="External"/><Relationship Id="rId6" Type="http://schemas.openxmlformats.org/officeDocument/2006/relationships/hyperlink" Target="mailto:jhall@sparksinc.com" TargetMode="External"/><Relationship Id="rId11" Type="http://schemas.openxmlformats.org/officeDocument/2006/relationships/hyperlink" Target="mailto:Gbremerkamp@rauhornelec.com" TargetMode="External"/><Relationship Id="rId5" Type="http://schemas.openxmlformats.org/officeDocument/2006/relationships/hyperlink" Target="mailto:jjesse@dynamicusllc.com" TargetMode="External"/><Relationship Id="rId15" Type="http://schemas.openxmlformats.org/officeDocument/2006/relationships/hyperlink" Target="mailto:kevin.shaffer@eastcoastpowerline.com" TargetMode="External"/><Relationship Id="rId10" Type="http://schemas.openxmlformats.org/officeDocument/2006/relationships/hyperlink" Target="mailto:john.locke@dteenergy.com" TargetMode="External"/><Relationship Id="rId19" Type="http://schemas.openxmlformats.org/officeDocument/2006/relationships/table" Target="../tables/table2.xml"/><Relationship Id="rId4" Type="http://schemas.openxmlformats.org/officeDocument/2006/relationships/hyperlink" Target="mailto:abostic@serviceelectricco.com" TargetMode="External"/><Relationship Id="rId9" Type="http://schemas.openxmlformats.org/officeDocument/2006/relationships/hyperlink" Target="mailto:Steven.Harris@dteenergy.com" TargetMode="External"/><Relationship Id="rId14" Type="http://schemas.openxmlformats.org/officeDocument/2006/relationships/hyperlink" Target="mailto:bblevins@serviceelectricc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terry@xtremepower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38FE-5082-4248-B075-6431C5DF916F}">
  <dimension ref="A1:H17"/>
  <sheetViews>
    <sheetView workbookViewId="0">
      <selection activeCell="C14" sqref="C14:C17"/>
    </sheetView>
  </sheetViews>
  <sheetFormatPr defaultRowHeight="15" x14ac:dyDescent="0.25"/>
  <cols>
    <col min="1" max="1" width="19" style="22" customWidth="1"/>
    <col min="2" max="2" width="19" bestFit="1" customWidth="1"/>
    <col min="3" max="3" width="17" customWidth="1"/>
    <col min="4" max="4" width="20.85546875" bestFit="1" customWidth="1"/>
    <col min="5" max="5" width="33.140625" customWidth="1"/>
    <col min="6" max="6" width="37.28515625" customWidth="1"/>
    <col min="7" max="7" width="31.140625" hidden="1" customWidth="1"/>
    <col min="8" max="8" width="46.42578125" hidden="1" customWidth="1"/>
  </cols>
  <sheetData>
    <row r="1" spans="1:8" ht="36" customHeight="1" x14ac:dyDescent="0.3">
      <c r="A1" s="24" t="s">
        <v>105</v>
      </c>
      <c r="B1" s="11" t="s">
        <v>1</v>
      </c>
      <c r="C1" s="12" t="s">
        <v>101</v>
      </c>
      <c r="D1" s="13" t="s">
        <v>99</v>
      </c>
      <c r="E1" s="14" t="s">
        <v>100</v>
      </c>
      <c r="F1" s="25" t="s">
        <v>104</v>
      </c>
      <c r="G1" s="15" t="s">
        <v>103</v>
      </c>
      <c r="H1" s="15" t="s">
        <v>95</v>
      </c>
    </row>
    <row r="2" spans="1:8" x14ac:dyDescent="0.25">
      <c r="A2" s="32" t="s">
        <v>107</v>
      </c>
      <c r="B2" s="10">
        <v>1</v>
      </c>
      <c r="C2" s="30" t="s">
        <v>90</v>
      </c>
      <c r="D2" s="30">
        <v>3137237088</v>
      </c>
      <c r="E2" s="23" t="s">
        <v>91</v>
      </c>
      <c r="F2" s="23" t="str" cm="1">
        <f t="array" ref="F2">_xlfn.TEXTJOIN(",",TRUE,_xlfn._xlws.FILTER(Crews[id],(Dispatchers[[#This Row],[Dispatcher ID]]=Crews[Dispatcher ID]) * (Crews[active]="YES"),"Not Assigned"))</f>
        <v>Not Assigned</v>
      </c>
      <c r="G2" s="10" t="e" cm="1" vm="1">
        <f t="array" ref="G2">_xlfn.TEXTJOIN(",",TRUE,_xlfn._xlws.FILTER(Crews[id],(Dispatchers[[#This Row],[Dispatcher ID]]=Crews[Dispatcher ID]) * (Crews[active]="YES")))</f>
        <v>#VALUE!</v>
      </c>
      <c r="H2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3" spans="1:8" x14ac:dyDescent="0.25">
      <c r="A3" s="30" t="s">
        <v>107</v>
      </c>
      <c r="B3" s="10">
        <v>3</v>
      </c>
      <c r="C3" s="2" t="s">
        <v>88</v>
      </c>
      <c r="D3" s="2">
        <v>3139698986</v>
      </c>
      <c r="E3" s="23" t="s">
        <v>89</v>
      </c>
      <c r="F3" s="23" t="str" cm="1">
        <f t="array" ref="F3">_xlfn.TEXTJOIN(",",TRUE,_xlfn._xlws.FILTER(Crews[id],(Dispatchers[[#This Row],[Dispatcher ID]]=Crews[Dispatcher ID]) * (Crews[active]="YES"),"Not Assigned"))</f>
        <v>Not Assigned</v>
      </c>
      <c r="G3" s="10" t="e" cm="1" vm="1">
        <f t="array" ref="G3">_xlfn.TEXTJOIN(",",TRUE,_xlfn._xlws.FILTER(Crews[id],(Dispatchers[[#This Row],[Dispatcher ID]]=Crews[Dispatcher ID]) * (Crews[active]="YES")))</f>
        <v>#VALUE!</v>
      </c>
      <c r="H3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4" spans="1:8" x14ac:dyDescent="0.25">
      <c r="A4" s="30" t="s">
        <v>107</v>
      </c>
      <c r="B4" s="10">
        <v>6</v>
      </c>
      <c r="C4" s="30" t="s">
        <v>92</v>
      </c>
      <c r="D4" s="30">
        <v>3135505206</v>
      </c>
      <c r="E4" s="23" t="s">
        <v>93</v>
      </c>
      <c r="F4" s="23" t="str" cm="1">
        <f t="array" ref="F4">_xlfn.TEXTJOIN(",",TRUE,_xlfn._xlws.FILTER(Crews[id],(Dispatchers[[#This Row],[Dispatcher ID]]=Crews[Dispatcher ID]) * (Crews[active]="YES"),"Not Assigned"))</f>
        <v>Not Assigned</v>
      </c>
      <c r="G4" s="10" t="e" cm="1" vm="1">
        <f t="array" ref="G4">_xlfn.TEXTJOIN(",",TRUE,_xlfn._xlws.FILTER(Crews[id],(Dispatchers[[#This Row],[Dispatcher ID]]=Crews[Dispatcher ID]) * (Crews[active]="YES")))</f>
        <v>#VALUE!</v>
      </c>
      <c r="H4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5" spans="1:8" x14ac:dyDescent="0.25">
      <c r="A5" s="30" t="s">
        <v>106</v>
      </c>
      <c r="B5" s="10">
        <v>14</v>
      </c>
      <c r="C5" s="30" t="s">
        <v>48</v>
      </c>
      <c r="D5" s="30">
        <v>3134618312</v>
      </c>
      <c r="E5" s="23" t="s">
        <v>77</v>
      </c>
      <c r="F5" s="23" t="str" cm="1">
        <f t="array" ref="F5">_xlfn.TEXTJOIN(",",TRUE,_xlfn._xlws.FILTER(Crews[id],(Dispatchers[[#This Row],[Dispatcher ID]]=Crews[Dispatcher ID]) * (Crews[active]="YES"),"Not Assigned"))</f>
        <v>Not Assigned</v>
      </c>
      <c r="G5" s="10" t="e" cm="1" vm="1">
        <f t="array" ref="G5">_xlfn.TEXTJOIN(",",TRUE,_xlfn._xlws.FILTER(Crews[id],(Dispatchers[[#This Row],[Dispatcher ID]]=Crews[Dispatcher ID]) * (Crews[active]="YES")))</f>
        <v>#VALUE!</v>
      </c>
      <c r="H5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6" spans="1:8" x14ac:dyDescent="0.25">
      <c r="A6" s="30" t="s">
        <v>106</v>
      </c>
      <c r="B6" s="10">
        <v>12</v>
      </c>
      <c r="C6" s="2" t="s">
        <v>29</v>
      </c>
      <c r="D6" s="2">
        <v>3135307715</v>
      </c>
      <c r="E6" s="23" t="s">
        <v>83</v>
      </c>
      <c r="F6" s="23" t="str" cm="1">
        <f t="array" ref="F6">_xlfn.TEXTJOIN(",",TRUE,_xlfn._xlws.FILTER(Crews[id],(Dispatchers[[#This Row],[Dispatcher ID]]=Crews[Dispatcher ID]) * (Crews[active]="YES"),"Not Assigned"))</f>
        <v>Not Assigned</v>
      </c>
      <c r="G6" s="10" t="e" cm="1" vm="1">
        <f t="array" ref="G6">_xlfn.TEXTJOIN(",",TRUE,_xlfn._xlws.FILTER(Crews[id],(Dispatchers[[#This Row],[Dispatcher ID]]=Crews[Dispatcher ID]) * (Crews[active]="YES")))</f>
        <v>#VALUE!</v>
      </c>
      <c r="H6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7" spans="1:8" x14ac:dyDescent="0.25">
      <c r="A7" s="30" t="s">
        <v>106</v>
      </c>
      <c r="B7" s="10">
        <v>9</v>
      </c>
      <c r="C7" s="30" t="s">
        <v>11</v>
      </c>
      <c r="D7" s="30">
        <v>3137205870</v>
      </c>
      <c r="E7" s="23" t="s">
        <v>85</v>
      </c>
      <c r="F7" s="23" t="str" cm="1">
        <f t="array" ref="F7">_xlfn.TEXTJOIN(",",TRUE,_xlfn._xlws.FILTER(Crews[id],(Dispatchers[[#This Row],[Dispatcher ID]]=Crews[Dispatcher ID]) * (Crews[active]="YES"),"Not Assigned"))</f>
        <v>Not Assigned</v>
      </c>
      <c r="G7" s="10" t="e" cm="1" vm="1">
        <f t="array" ref="G7">_xlfn.TEXTJOIN(",",TRUE,_xlfn._xlws.FILTER(Crews[id],(Dispatchers[[#This Row],[Dispatcher ID]]=Crews[Dispatcher ID]) * (Crews[active]="YES")))</f>
        <v>#VALUE!</v>
      </c>
      <c r="H7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8" spans="1:8" x14ac:dyDescent="0.25">
      <c r="A8" s="30" t="s">
        <v>106</v>
      </c>
      <c r="B8" s="10">
        <v>10</v>
      </c>
      <c r="C8" s="30" t="s">
        <v>15</v>
      </c>
      <c r="D8" s="30">
        <v>3133335002</v>
      </c>
      <c r="E8" s="30" t="s">
        <v>86</v>
      </c>
      <c r="F8" s="23" t="str" cm="1">
        <f t="array" ref="F8">_xlfn.TEXTJOIN(",",TRUE,_xlfn._xlws.FILTER(Crews[id],(Dispatchers[[#This Row],[Dispatcher ID]]=Crews[Dispatcher ID]) * (Crews[active]="YES"),"Not Assigned"))</f>
        <v>Not Assigned</v>
      </c>
      <c r="G8" s="10" t="e" cm="1" vm="1">
        <f t="array" ref="G8">_xlfn.TEXTJOIN(",",TRUE,_xlfn._xlws.FILTER(Crews[id],(Dispatchers[[#This Row],[Dispatcher ID]]=Crews[Dispatcher ID]) * (Crews[active]="YES")))</f>
        <v>#VALUE!</v>
      </c>
      <c r="H8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9" spans="1:8" x14ac:dyDescent="0.25">
      <c r="A9" s="30" t="s">
        <v>106</v>
      </c>
      <c r="B9" s="10">
        <v>8</v>
      </c>
      <c r="C9" s="30" t="s">
        <v>36</v>
      </c>
      <c r="D9" s="30">
        <v>3132359213</v>
      </c>
      <c r="E9" s="2" t="s">
        <v>87</v>
      </c>
      <c r="F9" s="23" t="str" cm="1">
        <f t="array" ref="F9">_xlfn.TEXTJOIN(",",TRUE,_xlfn._xlws.FILTER(Crews[id],(Dispatchers[[#This Row],[Dispatcher ID]]=Crews[Dispatcher ID]) * (Crews[active]="YES"),"Not Assigned"))</f>
        <v>Not Assigned</v>
      </c>
      <c r="G9" s="10" t="e" cm="1" vm="1">
        <f t="array" ref="G9">_xlfn.TEXTJOIN(",",TRUE,_xlfn._xlws.FILTER(Crews[id],(Dispatchers[[#This Row],[Dispatcher ID]]=Crews[Dispatcher ID]) * (Crews[active]="YES")))</f>
        <v>#VALUE!</v>
      </c>
      <c r="H9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10" spans="1:8" x14ac:dyDescent="0.25">
      <c r="A10" s="30" t="s">
        <v>106</v>
      </c>
      <c r="B10" s="10">
        <v>15</v>
      </c>
      <c r="C10" s="2" t="s">
        <v>60</v>
      </c>
      <c r="D10" s="2">
        <v>3132072012</v>
      </c>
      <c r="E10" s="23" t="s">
        <v>79</v>
      </c>
      <c r="F10" s="23" t="str" cm="1">
        <f t="array" ref="F10">_xlfn.TEXTJOIN(",",TRUE,_xlfn._xlws.FILTER(Crews[id],(Dispatchers[[#This Row],[Dispatcher ID]]=Crews[Dispatcher ID]) * (Crews[active]="YES"),"Not Assigned"))</f>
        <v>SE9000,SE9004</v>
      </c>
      <c r="G10" s="10" t="str" cm="1">
        <f t="array" ref="G10">_xlfn.TEXTJOIN(",",TRUE,_xlfn._xlws.FILTER(Crews[id],(Dispatchers[[#This Row],[Dispatcher ID]]=Crews[Dispatcher ID]) * (Crews[active]="YES")))</f>
        <v>SE9000,SE9004</v>
      </c>
      <c r="H10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{'name':'Trina','phone':'3132072012','email':'caterina.jones@dteenergy.com','assigned_crewIDs':['SE9000,SE9004']},</v>
      </c>
    </row>
    <row r="11" spans="1:8" x14ac:dyDescent="0.25">
      <c r="A11" s="30" t="s">
        <v>106</v>
      </c>
      <c r="B11" s="10">
        <v>2</v>
      </c>
      <c r="C11" s="2" t="s">
        <v>53</v>
      </c>
      <c r="D11" s="2">
        <v>3133123553</v>
      </c>
      <c r="E11" s="23" t="s">
        <v>78</v>
      </c>
      <c r="F11" s="23" t="str" cm="1">
        <f t="array" ref="F11">_xlfn.TEXTJOIN(",",TRUE,_xlfn._xlws.FILTER(Crews[id],(Dispatchers[[#This Row],[Dispatcher ID]]=Crews[Dispatcher ID]) * (Crews[active]="YES"),"Not Assigned"))</f>
        <v>SE9002,SE9003</v>
      </c>
      <c r="G11" s="10" t="str" cm="1">
        <f t="array" ref="G11">_xlfn.TEXTJOIN(",",TRUE,_xlfn._xlws.FILTER(Crews[id],(Dispatchers[[#This Row],[Dispatcher ID]]=Crews[Dispatcher ID]) * (Crews[active]="YES")))</f>
        <v>SE9002,SE9003</v>
      </c>
      <c r="H11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{'name':'Batoul','phone':'3133123553','email':'Batoul.hakim@dteenergy.com','assigned_crewIDs':['SE9002,SE9003']},</v>
      </c>
    </row>
    <row r="12" spans="1:8" x14ac:dyDescent="0.25">
      <c r="A12" s="30" t="s">
        <v>106</v>
      </c>
      <c r="B12" s="10">
        <v>16</v>
      </c>
      <c r="C12" s="2" t="s">
        <v>64</v>
      </c>
      <c r="D12" s="2">
        <v>7348124192</v>
      </c>
      <c r="E12" s="30" t="s">
        <v>80</v>
      </c>
      <c r="F12" s="23" t="str" cm="1">
        <f t="array" ref="F12">_xlfn.TEXTJOIN(",",TRUE,_xlfn._xlws.FILTER(Crews[id],(Dispatchers[[#This Row],[Dispatcher ID]]=Crews[Dispatcher ID]) * (Crews[active]="YES"),"Not Assigned"))</f>
        <v>SE9005,SE9013</v>
      </c>
      <c r="G12" s="10" t="str" cm="1">
        <f t="array" ref="G12">_xlfn.TEXTJOIN(",",TRUE,_xlfn._xlws.FILTER(Crews[id],(Dispatchers[[#This Row],[Dispatcher ID]]=Crews[Dispatcher ID]) * (Crews[active]="YES")))</f>
        <v>SE9005,SE9013</v>
      </c>
      <c r="H12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{'name':'Maranda','phone':'7348124192','email':'maranda.hall@dteenergy.com','assigned_crewIDs':['SE9005,SE9013']},</v>
      </c>
    </row>
    <row r="13" spans="1:8" x14ac:dyDescent="0.25">
      <c r="A13" s="30" t="s">
        <v>106</v>
      </c>
      <c r="B13" s="10">
        <v>4</v>
      </c>
      <c r="C13" s="2" t="s">
        <v>68</v>
      </c>
      <c r="D13" s="2">
        <v>3133165540</v>
      </c>
      <c r="E13" s="23" t="s">
        <v>81</v>
      </c>
      <c r="F13" s="23" t="str" cm="1">
        <f t="array" ref="F13">_xlfn.TEXTJOIN(",",TRUE,_xlfn._xlws.FILTER(Crews[id],(Dispatchers[[#This Row],[Dispatcher ID]]=Crews[Dispatcher ID]) * (Crews[active]="YES"),"Not Assigned"))</f>
        <v>SE9011,SE9014</v>
      </c>
      <c r="G13" s="10" t="str" cm="1">
        <f t="array" ref="G13">_xlfn.TEXTJOIN(",",TRUE,_xlfn._xlws.FILTER(Crews[id],(Dispatchers[[#This Row],[Dispatcher ID]]=Crews[Dispatcher ID]) * (Crews[active]="YES")))</f>
        <v>SE9011,SE9014</v>
      </c>
      <c r="H13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{'name':'Marquia','phone':'3133165540','email':'Marquia.mann@dteenergy.com','assigned_crewIDs':['SE9011,SE9014']},</v>
      </c>
    </row>
    <row r="14" spans="1:8" x14ac:dyDescent="0.25">
      <c r="A14" s="30" t="s">
        <v>106</v>
      </c>
      <c r="B14" s="10">
        <v>7</v>
      </c>
      <c r="C14" s="31" t="s">
        <v>8</v>
      </c>
      <c r="D14" s="31">
        <v>3132351325</v>
      </c>
      <c r="E14" s="36" t="s">
        <v>84</v>
      </c>
      <c r="F14" s="23" t="str" cm="1">
        <f t="array" ref="F14">_xlfn.TEXTJOIN(",",TRUE,_xlfn._xlws.FILTER(Crews[id],(Dispatchers[[#This Row],[Dispatcher ID]]=Crews[Dispatcher ID]) * (Crews[active]="YES"),"Not Assigned"))</f>
        <v>SW9021,SW9022</v>
      </c>
      <c r="G14" s="10" t="str" cm="1">
        <f t="array" ref="G14">_xlfn.TEXTJOIN(",",TRUE,_xlfn._xlws.FILTER(Crews[id],(Dispatchers[[#This Row],[Dispatcher ID]]=Crews[Dispatcher ID]) * (Crews[active]="YES")))</f>
        <v>SW9021,SW9022</v>
      </c>
      <c r="H14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{'name':'Erica','phone':'3132351325','email':'erica.burton@dteenergy.com','assigned_crewIDs':['SW9021,SW9022']},</v>
      </c>
    </row>
    <row r="15" spans="1:8" x14ac:dyDescent="0.25">
      <c r="A15" s="30" t="s">
        <v>106</v>
      </c>
      <c r="B15" s="10">
        <v>5</v>
      </c>
      <c r="C15" s="31" t="s">
        <v>3</v>
      </c>
      <c r="D15" s="31">
        <v>5868995968</v>
      </c>
      <c r="E15" s="23" t="s">
        <v>82</v>
      </c>
      <c r="F15" s="23" t="str" cm="1">
        <f t="array" ref="F15">_xlfn.TEXTJOIN(",",TRUE,_xlfn._xlws.FILTER(Crews[id],(Dispatchers[[#This Row],[Dispatcher ID]]=Crews[Dispatcher ID]) * (Crews[active]="YES"),"Not Assigned"))</f>
        <v>SW9023</v>
      </c>
      <c r="G15" s="10" t="str" cm="1">
        <f t="array" ref="G15">_xlfn.TEXTJOIN(",",TRUE,_xlfn._xlws.FILTER(Crews[id],(Dispatchers[[#This Row],[Dispatcher ID]]=Crews[Dispatcher ID]) * (Crews[active]="YES")))</f>
        <v>SW9023</v>
      </c>
      <c r="H15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{'name':'David','phone':'5868995968','email':'David.Krzysik@dteenergy.com','assigned_crewIDs':['SW9023']},</v>
      </c>
    </row>
    <row r="16" spans="1:8" x14ac:dyDescent="0.25">
      <c r="A16" s="30" t="s">
        <v>106</v>
      </c>
      <c r="B16" s="10">
        <v>13</v>
      </c>
      <c r="C16" s="31" t="s">
        <v>19</v>
      </c>
      <c r="D16" s="31">
        <v>3134107690</v>
      </c>
      <c r="E16" s="23" t="s">
        <v>94</v>
      </c>
      <c r="F16" s="23" t="str" cm="1">
        <f t="array" ref="F16">_xlfn.TEXTJOIN(",",TRUE,_xlfn._xlws.FILTER(Crews[id],(Dispatchers[[#This Row],[Dispatcher ID]]=Crews[Dispatcher ID]) * (Crews[active]="YES"),"Not Assigned"))</f>
        <v>SW9024</v>
      </c>
      <c r="G16" s="10" t="str" cm="1">
        <f t="array" ref="G16">_xlfn.TEXTJOIN(",",TRUE,_xlfn._xlws.FILTER(Crews[id],(Dispatchers[[#This Row],[Dispatcher ID]]=Crews[Dispatcher ID]) * (Crews[active]="YES")))</f>
        <v>SW9024</v>
      </c>
      <c r="H16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{'name':'Bonnita','phone':'3134107690','email':'bonnita.mcclure@dteenergy.com','assigned_crewIDs':['SW9024']},</v>
      </c>
    </row>
    <row r="17" spans="1:8" x14ac:dyDescent="0.25">
      <c r="A17" s="30" t="s">
        <v>106</v>
      </c>
      <c r="B17" s="10">
        <v>11</v>
      </c>
      <c r="C17" s="31" t="s">
        <v>23</v>
      </c>
      <c r="D17" s="31">
        <v>3137201841</v>
      </c>
      <c r="E17" s="23" t="s">
        <v>96</v>
      </c>
      <c r="F17" s="23" t="str" cm="1">
        <f t="array" ref="F17">_xlfn.TEXTJOIN(",",TRUE,_xlfn._xlws.FILTER(Crews[id],(Dispatchers[[#This Row],[Dispatcher ID]]=Crews[Dispatcher ID]) * (Crews[active]="YES"),"Not Assigned"))</f>
        <v>SW9025,SW9018</v>
      </c>
      <c r="G17" s="10" t="str" cm="1">
        <f t="array" ref="G17">_xlfn.TEXTJOIN(",",TRUE,_xlfn._xlws.FILTER(Crews[id],(Dispatchers[[#This Row],[Dispatcher ID]]=Crews[Dispatcher ID]) * (Crews[active]="YES")))</f>
        <v>SW9025,SW9018</v>
      </c>
      <c r="H17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{'name':'Nichole','phone':'3137201841','email':'nichole.calhoun@dteenergy.com','assigned_crewIDs':['SW9025,SW9018']},</v>
      </c>
    </row>
  </sheetData>
  <phoneticPr fontId="3" type="noConversion"/>
  <conditionalFormatting sqref="A1:A1048576">
    <cfRule type="cellIs" dxfId="37" priority="1" stopIfTrue="1" operator="equal">
      <formula>"NO"</formula>
    </cfRule>
    <cfRule type="cellIs" dxfId="36" priority="2" operator="equal">
      <formula>"YES"</formula>
    </cfRule>
  </conditionalFormatting>
  <hyperlinks>
    <hyperlink ref="E2" r:id="rId1" display="mailto:Tiarra.cody@dteenergy.com" xr:uid="{2BDF18D2-BEF3-4B81-B3C6-37BB04CE17E4}"/>
    <hyperlink ref="E11" r:id="rId2" display="mailto:Batoul.hakim@dteenergy.com" xr:uid="{18A04EB3-3829-4636-94DA-F5347184E78F}"/>
    <hyperlink ref="E3" r:id="rId3" display="mailto:Yvonne.Talmadge@dteenergy.com" xr:uid="{68D0ABE1-728F-4396-9CFF-250E05240B63}"/>
    <hyperlink ref="E13" r:id="rId4" display="mailto:Marquia.mann@dteenergy.com" xr:uid="{F0C72501-86AE-4849-B69B-4DDA0EC382F5}"/>
    <hyperlink ref="E4" r:id="rId5" xr:uid="{5450592C-000E-4CB0-92CF-E4FE07F3C918}"/>
    <hyperlink ref="E10" r:id="rId6" xr:uid="{91EC9A59-B8A8-420B-A393-157A71E15F6A}"/>
    <hyperlink ref="E12" r:id="rId7" xr:uid="{44F11E51-B3FA-4329-8367-B98C9844E632}"/>
    <hyperlink ref="E17" r:id="rId8" xr:uid="{606D8A4E-669B-44F6-9DD9-9D6DADEB443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2FAD-CEEC-43BF-9030-B495BEBCF211}">
  <dimension ref="A1:J24"/>
  <sheetViews>
    <sheetView topLeftCell="A10" workbookViewId="0">
      <selection activeCell="B6" sqref="B6"/>
    </sheetView>
  </sheetViews>
  <sheetFormatPr defaultRowHeight="15" x14ac:dyDescent="0.25"/>
  <cols>
    <col min="1" max="1" width="16.28515625" style="22" customWidth="1"/>
    <col min="2" max="2" width="19.28515625" bestFit="1" customWidth="1"/>
    <col min="3" max="3" width="19.140625" customWidth="1"/>
    <col min="4" max="4" width="17.85546875" hidden="1" customWidth="1"/>
    <col min="5" max="5" width="28.85546875" bestFit="1" customWidth="1"/>
    <col min="6" max="6" width="35.28515625" customWidth="1"/>
    <col min="7" max="7" width="19.85546875" customWidth="1"/>
    <col min="8" max="8" width="27.42578125" bestFit="1" customWidth="1"/>
    <col min="9" max="9" width="54.5703125" customWidth="1"/>
    <col min="10" max="10" width="16.28515625" hidden="1" customWidth="1"/>
  </cols>
  <sheetData>
    <row r="1" spans="1:10" ht="50.25" customHeight="1" x14ac:dyDescent="0.3">
      <c r="A1" s="33" t="s">
        <v>105</v>
      </c>
      <c r="B1" s="17" t="s">
        <v>97</v>
      </c>
      <c r="C1" s="18" t="s">
        <v>0</v>
      </c>
      <c r="D1" s="18" t="s">
        <v>1</v>
      </c>
      <c r="E1" s="18" t="s">
        <v>101</v>
      </c>
      <c r="F1" s="19" t="s">
        <v>102</v>
      </c>
      <c r="G1" s="18" t="s">
        <v>98</v>
      </c>
      <c r="H1" s="18" t="s">
        <v>99</v>
      </c>
      <c r="I1" s="20" t="s">
        <v>100</v>
      </c>
      <c r="J1" s="21" t="s">
        <v>95</v>
      </c>
    </row>
    <row r="2" spans="1:10" x14ac:dyDescent="0.25">
      <c r="A2" s="35" t="s">
        <v>107</v>
      </c>
      <c r="B2" s="6" t="s">
        <v>2</v>
      </c>
      <c r="C2" s="1" t="s">
        <v>3</v>
      </c>
      <c r="D2" s="1">
        <f>IFERROR(INDEX(Dispatchers[Dispatcher ID],MATCH(Crews[[#This Row],[Dispatcher]],Dispatchers[name],0)),-1)</f>
        <v>5</v>
      </c>
      <c r="E2" s="1" t="s">
        <v>4</v>
      </c>
      <c r="F2" s="1" t="str">
        <f t="shared" ref="F2:F22" si="0">B2&amp;" - " &amp;E2</f>
        <v>SW9017 - Jeremy Terry</v>
      </c>
      <c r="G2" s="6" t="s">
        <v>5</v>
      </c>
      <c r="H2" s="1">
        <v>8109563796</v>
      </c>
      <c r="I2" s="9" t="s">
        <v>6</v>
      </c>
      <c r="J2" s="16" t="str">
        <f t="shared" ref="J2:J22" si="1">"{'name':'"&amp;TRIM(E2)&amp;"','phone':'"&amp;TRIM(H2)&amp;"','email':'"&amp;TRIM(I2)&amp;"','id':'"&amp;TRIM(B2)&amp;"','type':'"&amp;TRIM(G2)&amp;"'},"</f>
        <v>{'name':'Jeremy Terry','phone':'8109563796','email':'jterry@xtremepowerline.com','id':'SW9017','type':'SR'},</v>
      </c>
    </row>
    <row r="3" spans="1:10" x14ac:dyDescent="0.25">
      <c r="A3" s="35" t="s">
        <v>106</v>
      </c>
      <c r="B3" s="6" t="s">
        <v>7</v>
      </c>
      <c r="C3" s="1" t="s">
        <v>8</v>
      </c>
      <c r="D3" s="1">
        <f>IFERROR(INDEX(Dispatchers[Dispatcher ID],MATCH(Crews[[#This Row],[Dispatcher]],Dispatchers[name],0)),-1)</f>
        <v>7</v>
      </c>
      <c r="E3" s="1" t="s">
        <v>9</v>
      </c>
      <c r="F3" s="1" t="str">
        <f t="shared" si="0"/>
        <v>SW9021 - Jesse Alexander</v>
      </c>
      <c r="G3" s="6" t="s">
        <v>5</v>
      </c>
      <c r="H3" s="1">
        <v>4234884216</v>
      </c>
      <c r="I3" s="36" t="s">
        <v>84</v>
      </c>
      <c r="J3" s="16" t="e">
        <f>"{'name':'"&amp;TRIM(E3)&amp;"','phone':'"&amp;TRIM(H3)&amp;"','email':'"&amp;TRIM(#REF!)&amp;"','id':'"&amp;TRIM(B3)&amp;"','type':'"&amp;TRIM(G3)&amp;"'},"</f>
        <v>#REF!</v>
      </c>
    </row>
    <row r="4" spans="1:10" x14ac:dyDescent="0.25">
      <c r="A4" s="35" t="s">
        <v>106</v>
      </c>
      <c r="B4" s="6" t="s">
        <v>10</v>
      </c>
      <c r="C4" s="29" t="s">
        <v>8</v>
      </c>
      <c r="D4" s="1">
        <f>IFERROR(INDEX(Dispatchers[Dispatcher ID],MATCH(Crews[[#This Row],[Dispatcher]],Dispatchers[name],0)),-1)</f>
        <v>7</v>
      </c>
      <c r="E4" s="1" t="s">
        <v>12</v>
      </c>
      <c r="F4" s="1" t="str">
        <f t="shared" si="0"/>
        <v>SW9022 - Ben Blevins</v>
      </c>
      <c r="G4" s="6" t="s">
        <v>5</v>
      </c>
      <c r="H4" s="1">
        <v>4233052508</v>
      </c>
      <c r="I4" s="9" t="s">
        <v>13</v>
      </c>
      <c r="J4" s="16" t="str">
        <f t="shared" si="1"/>
        <v>{'name':'Ben Blevins','phone':'4233052508','email':'bblevins@serviceelectricco.com','id':'SW9022','type':'SR'},</v>
      </c>
    </row>
    <row r="5" spans="1:10" x14ac:dyDescent="0.25">
      <c r="A5" s="35" t="s">
        <v>106</v>
      </c>
      <c r="B5" s="6" t="s">
        <v>14</v>
      </c>
      <c r="C5" s="1" t="s">
        <v>3</v>
      </c>
      <c r="D5" s="1">
        <f>IFERROR(INDEX(Dispatchers[Dispatcher ID],MATCH(Crews[[#This Row],[Dispatcher]],Dispatchers[name],0)),-1)</f>
        <v>5</v>
      </c>
      <c r="E5" s="1" t="s">
        <v>16</v>
      </c>
      <c r="F5" s="1" t="str">
        <f t="shared" si="0"/>
        <v>SW9023 - Wade Durham</v>
      </c>
      <c r="G5" s="6" t="s">
        <v>5</v>
      </c>
      <c r="H5" s="1">
        <v>9319931057</v>
      </c>
      <c r="I5" s="3" t="s">
        <v>17</v>
      </c>
      <c r="J5" s="16" t="str">
        <f t="shared" si="1"/>
        <v>{'name':'Wade Durham','phone':'9319931057','email':'wdurham@serviceelectricco.com','id':'SW9023','type':'SR'},</v>
      </c>
    </row>
    <row r="6" spans="1:10" x14ac:dyDescent="0.25">
      <c r="A6" s="35" t="s">
        <v>106</v>
      </c>
      <c r="B6" s="6" t="s">
        <v>18</v>
      </c>
      <c r="C6" s="1" t="s">
        <v>19</v>
      </c>
      <c r="D6" s="1">
        <f>IFERROR(INDEX(Dispatchers[Dispatcher ID],MATCH(Crews[[#This Row],[Dispatcher]],Dispatchers[name],0)),-1)</f>
        <v>13</v>
      </c>
      <c r="E6" s="1" t="s">
        <v>20</v>
      </c>
      <c r="F6" s="1" t="str">
        <f t="shared" si="0"/>
        <v>SW9024 - Scott Borden</v>
      </c>
      <c r="G6" s="6" t="s">
        <v>5</v>
      </c>
      <c r="H6" s="1">
        <v>4232609563</v>
      </c>
      <c r="I6" s="9" t="s">
        <v>21</v>
      </c>
      <c r="J6" s="16" t="str">
        <f t="shared" si="1"/>
        <v>{'name':'Scott Borden','phone':'4232609563','email':'slborden@serviceelectricco.com','id':'SW9024','type':'SR'},</v>
      </c>
    </row>
    <row r="7" spans="1:10" x14ac:dyDescent="0.25">
      <c r="A7" s="35" t="s">
        <v>106</v>
      </c>
      <c r="B7" s="6" t="s">
        <v>22</v>
      </c>
      <c r="C7" s="1" t="s">
        <v>23</v>
      </c>
      <c r="D7" s="1">
        <f>IFERROR(INDEX(Dispatchers[Dispatcher ID],MATCH(Crews[[#This Row],[Dispatcher]],Dispatchers[name],0)),-1)</f>
        <v>11</v>
      </c>
      <c r="E7" s="1" t="s">
        <v>24</v>
      </c>
      <c r="F7" s="1" t="str">
        <f t="shared" si="0"/>
        <v>SW9025 - Jeremy Britton</v>
      </c>
      <c r="G7" s="6" t="s">
        <v>5</v>
      </c>
      <c r="H7" s="1">
        <v>4233646508</v>
      </c>
      <c r="I7" s="9" t="s">
        <v>113</v>
      </c>
      <c r="J7" s="16" t="str">
        <f t="shared" si="1"/>
        <v>{'name':'Jeremy Britton','phone':'4233646508','email':'jbritton@serviceelectricco.com','id':'SW9025','type':'SR'},</v>
      </c>
    </row>
    <row r="8" spans="1:10" x14ac:dyDescent="0.25">
      <c r="A8" s="35" t="s">
        <v>106</v>
      </c>
      <c r="B8" s="6" t="s">
        <v>25</v>
      </c>
      <c r="C8" s="1" t="s">
        <v>23</v>
      </c>
      <c r="D8" s="1">
        <f>IFERROR(INDEX(Dispatchers[Dispatcher ID],MATCH(Crews[[#This Row],[Dispatcher]],Dispatchers[name],0)),-1)</f>
        <v>11</v>
      </c>
      <c r="E8" s="1" t="s">
        <v>26</v>
      </c>
      <c r="F8" s="1" t="str">
        <f t="shared" si="0"/>
        <v>SW9018 - Allen Bostic</v>
      </c>
      <c r="G8" s="6" t="s">
        <v>5</v>
      </c>
      <c r="H8" s="1">
        <v>4236935651</v>
      </c>
      <c r="I8" s="3" t="s">
        <v>27</v>
      </c>
      <c r="J8" s="16" t="str">
        <f t="shared" si="1"/>
        <v>{'name':'Allen Bostic','phone':'4236935651','email':'abostic@serviceelectricco.com','id':'SW9018','type':'SR'},</v>
      </c>
    </row>
    <row r="9" spans="1:10" x14ac:dyDescent="0.25">
      <c r="A9" s="35" t="s">
        <v>107</v>
      </c>
      <c r="B9" s="6" t="s">
        <v>28</v>
      </c>
      <c r="C9" s="1"/>
      <c r="D9" s="1">
        <f>IFERROR(INDEX(Dispatchers[Dispatcher ID],MATCH(Crews[[#This Row],[Dispatcher]],Dispatchers[name],0)),-1)</f>
        <v>-1</v>
      </c>
      <c r="E9" s="1"/>
      <c r="F9" s="1" t="str">
        <f t="shared" si="0"/>
        <v xml:space="preserve">SW9020 - </v>
      </c>
      <c r="G9" s="6" t="s">
        <v>5</v>
      </c>
      <c r="H9" s="1"/>
      <c r="I9" s="3"/>
      <c r="J9" s="16" t="str">
        <f t="shared" si="1"/>
        <v>{'name':'','phone':'','email':'','id':'SW9020','type':'SR'},</v>
      </c>
    </row>
    <row r="10" spans="1:10" x14ac:dyDescent="0.25">
      <c r="A10" s="35" t="s">
        <v>107</v>
      </c>
      <c r="B10" s="6" t="s">
        <v>32</v>
      </c>
      <c r="C10" s="1" t="s">
        <v>8</v>
      </c>
      <c r="D10" s="1">
        <f>IFERROR(INDEX(Dispatchers[Dispatcher ID],MATCH(Crews[[#This Row],[Dispatcher]],Dispatchers[name],0)),-1)</f>
        <v>7</v>
      </c>
      <c r="E10" s="1" t="s">
        <v>33</v>
      </c>
      <c r="F10" s="1" t="str">
        <f t="shared" si="0"/>
        <v>SW9027 - JEREMY JESSE</v>
      </c>
      <c r="G10" s="6" t="s">
        <v>5</v>
      </c>
      <c r="H10" s="1">
        <v>3123840207</v>
      </c>
      <c r="I10" s="3" t="s">
        <v>34</v>
      </c>
      <c r="J10" s="16" t="str">
        <f t="shared" si="1"/>
        <v>{'name':'JEREMY JESSE','phone':'3123840207','email':'jjesse@dynamicusllc.com','id':'SW9027','type':'SR'},</v>
      </c>
    </row>
    <row r="11" spans="1:10" x14ac:dyDescent="0.25">
      <c r="A11" s="35" t="s">
        <v>107</v>
      </c>
      <c r="B11" s="6" t="s">
        <v>35</v>
      </c>
      <c r="C11" s="1" t="s">
        <v>36</v>
      </c>
      <c r="D11" s="1">
        <f>IFERROR(INDEX(Dispatchers[Dispatcher ID],MATCH(Crews[[#This Row],[Dispatcher]],Dispatchers[name],0)),-1)</f>
        <v>8</v>
      </c>
      <c r="E11" s="1" t="s">
        <v>37</v>
      </c>
      <c r="F11" s="1" t="str">
        <f t="shared" si="0"/>
        <v>SW9026 - Joe Hall</v>
      </c>
      <c r="G11" s="6" t="s">
        <v>5</v>
      </c>
      <c r="H11" s="1">
        <v>7606045562</v>
      </c>
      <c r="I11" s="3" t="s">
        <v>38</v>
      </c>
      <c r="J11" s="16" t="str">
        <f t="shared" si="1"/>
        <v>{'name':'Joe Hall','phone':'7606045562','email':'jhall@sparksinc.com','id':'SW9026','type':'SR'},</v>
      </c>
    </row>
    <row r="12" spans="1:10" x14ac:dyDescent="0.25">
      <c r="A12" s="35" t="s">
        <v>107</v>
      </c>
      <c r="B12" s="6" t="s">
        <v>39</v>
      </c>
      <c r="C12" s="1" t="s">
        <v>8</v>
      </c>
      <c r="D12" s="1">
        <f>IFERROR(INDEX(Dispatchers[Dispatcher ID],MATCH(Crews[[#This Row],[Dispatcher]],Dispatchers[name],0)),-1)</f>
        <v>7</v>
      </c>
      <c r="E12" s="1" t="s">
        <v>40</v>
      </c>
      <c r="F12" s="1" t="str">
        <f t="shared" si="0"/>
        <v>SW9028 - Gary Bates</v>
      </c>
      <c r="G12" s="6" t="s">
        <v>5</v>
      </c>
      <c r="H12" s="1">
        <v>5178124509</v>
      </c>
      <c r="I12" s="9" t="s">
        <v>41</v>
      </c>
      <c r="J12" s="16" t="str">
        <f t="shared" si="1"/>
        <v>{'name':'Gary Bates','phone':'5178124509','email':'gblineman@yahoo.com','id':'SW9028','type':'SR'},</v>
      </c>
    </row>
    <row r="13" spans="1:10" x14ac:dyDescent="0.25">
      <c r="A13" s="35" t="s">
        <v>107</v>
      </c>
      <c r="B13" s="6" t="s">
        <v>42</v>
      </c>
      <c r="C13" s="1" t="s">
        <v>36</v>
      </c>
      <c r="D13" s="1">
        <f>IFERROR(INDEX(Dispatchers[Dispatcher ID],MATCH(Crews[[#This Row],[Dispatcher]],Dispatchers[name],0)),-1)</f>
        <v>8</v>
      </c>
      <c r="E13" s="1" t="s">
        <v>43</v>
      </c>
      <c r="F13" s="1" t="str">
        <f t="shared" si="0"/>
        <v>SW9029 - Charles "Greg" Blake</v>
      </c>
      <c r="G13" s="6" t="s">
        <v>5</v>
      </c>
      <c r="H13" s="1">
        <v>5593495373</v>
      </c>
      <c r="I13" s="9" t="s">
        <v>112</v>
      </c>
      <c r="J13" s="16" t="str">
        <f t="shared" si="1"/>
        <v>{'name':'Charles "Greg" Blake','phone':'5593495373','email':'gblake082021@outlook.com','id':'SW9029','type':'SR'},</v>
      </c>
    </row>
    <row r="14" spans="1:10" x14ac:dyDescent="0.25">
      <c r="A14" s="35" t="s">
        <v>107</v>
      </c>
      <c r="B14" s="6" t="s">
        <v>44</v>
      </c>
      <c r="C14" s="1" t="s">
        <v>36</v>
      </c>
      <c r="D14" s="1">
        <f>IFERROR(INDEX(Dispatchers[Dispatcher ID],MATCH(Crews[[#This Row],[Dispatcher]],Dispatchers[name],0)),-1)</f>
        <v>8</v>
      </c>
      <c r="E14" s="1" t="s">
        <v>45</v>
      </c>
      <c r="F14" s="1" t="str">
        <f t="shared" si="0"/>
        <v>SW9030 - Anthony Paterno</v>
      </c>
      <c r="G14" s="6" t="s">
        <v>5</v>
      </c>
      <c r="H14" s="1">
        <v>2089670101</v>
      </c>
      <c r="I14" s="3" t="s">
        <v>46</v>
      </c>
      <c r="J14" s="16" t="str">
        <f t="shared" si="1"/>
        <v>{'name':'Anthony Paterno','phone':'2089670101','email':'alp321@icloud.com','id':'SW9030','type':'SR'},</v>
      </c>
    </row>
    <row r="15" spans="1:10" x14ac:dyDescent="0.25">
      <c r="A15" s="35" t="s">
        <v>106</v>
      </c>
      <c r="B15" s="7" t="s">
        <v>47</v>
      </c>
      <c r="C15" s="29" t="s">
        <v>60</v>
      </c>
      <c r="D15" s="1">
        <f>IFERROR(INDEX(Dispatchers[Dispatcher ID],MATCH(Crews[[#This Row],[Dispatcher]],Dispatchers[name],0)),-1)</f>
        <v>15</v>
      </c>
      <c r="E15" s="1" t="s">
        <v>49</v>
      </c>
      <c r="F15" s="1" t="str">
        <f t="shared" si="0"/>
        <v>SE9000 - Jim Barner - Rauhorn</v>
      </c>
      <c r="G15" s="7" t="s">
        <v>50</v>
      </c>
      <c r="H15" s="1">
        <v>5865670043</v>
      </c>
      <c r="I15" s="3" t="s">
        <v>51</v>
      </c>
      <c r="J15" s="16" t="str">
        <f t="shared" si="1"/>
        <v>{'name':'Jim Barner - Rauhorn','phone':'5865670043','email':'James.Barner@dteenergy.com','id':'SE9000','type':'SRC'},</v>
      </c>
    </row>
    <row r="16" spans="1:10" x14ac:dyDescent="0.25">
      <c r="A16" s="35" t="s">
        <v>106</v>
      </c>
      <c r="B16" s="7" t="s">
        <v>52</v>
      </c>
      <c r="C16" s="1" t="s">
        <v>53</v>
      </c>
      <c r="D16" s="1">
        <f>IFERROR(INDEX(Dispatchers[Dispatcher ID],MATCH(Crews[[#This Row],[Dispatcher]],Dispatchers[name],0)),-1)</f>
        <v>2</v>
      </c>
      <c r="E16" s="1" t="s">
        <v>54</v>
      </c>
      <c r="F16" s="1" t="str">
        <f t="shared" si="0"/>
        <v>SE9002 - Steve Harris - Ferndale</v>
      </c>
      <c r="G16" s="7" t="s">
        <v>50</v>
      </c>
      <c r="H16" s="1">
        <v>3133035216</v>
      </c>
      <c r="I16" s="3" t="s">
        <v>55</v>
      </c>
      <c r="J16" s="16" t="str">
        <f t="shared" si="1"/>
        <v>{'name':'Steve Harris - Ferndale','phone':'3133035216','email':'Steven.Harris@dteenergy.com','id':'SE9002','type':'SRC'},</v>
      </c>
    </row>
    <row r="17" spans="1:10" x14ac:dyDescent="0.25">
      <c r="A17" s="35" t="s">
        <v>106</v>
      </c>
      <c r="B17" s="7" t="s">
        <v>56</v>
      </c>
      <c r="C17" s="1" t="s">
        <v>53</v>
      </c>
      <c r="D17" s="1">
        <f>IFERROR(INDEX(Dispatchers[Dispatcher ID],MATCH(Crews[[#This Row],[Dispatcher]],Dispatchers[name],0)),-1)</f>
        <v>2</v>
      </c>
      <c r="E17" s="1" t="s">
        <v>57</v>
      </c>
      <c r="F17" s="1" t="str">
        <f t="shared" si="0"/>
        <v>SE9003 - John Locke - J. Ranck</v>
      </c>
      <c r="G17" s="7" t="s">
        <v>50</v>
      </c>
      <c r="H17" s="1">
        <v>8103053348</v>
      </c>
      <c r="I17" s="3" t="s">
        <v>58</v>
      </c>
      <c r="J17" s="16" t="str">
        <f t="shared" si="1"/>
        <v>{'name':'John Locke - J. Ranck','phone':'8103053348','email':'john.locke@dteenergy.com','id':'SE9003','type':'SRC'},</v>
      </c>
    </row>
    <row r="18" spans="1:10" x14ac:dyDescent="0.25">
      <c r="A18" s="35" t="s">
        <v>106</v>
      </c>
      <c r="B18" s="7" t="s">
        <v>59</v>
      </c>
      <c r="C18" s="1" t="s">
        <v>60</v>
      </c>
      <c r="D18" s="1">
        <f>IFERROR(INDEX(Dispatchers[Dispatcher ID],MATCH(Crews[[#This Row],[Dispatcher]],Dispatchers[name],0)),-1)</f>
        <v>15</v>
      </c>
      <c r="E18" s="1" t="s">
        <v>61</v>
      </c>
      <c r="F18" s="1" t="str">
        <f t="shared" si="0"/>
        <v>SE9004 - George Bremerkamp - Rauhorn</v>
      </c>
      <c r="G18" s="7" t="s">
        <v>50</v>
      </c>
      <c r="H18" s="1">
        <v>5864057803</v>
      </c>
      <c r="I18" s="9" t="s">
        <v>62</v>
      </c>
      <c r="J18" s="16" t="str">
        <f t="shared" si="1"/>
        <v>{'name':'George Bremerkamp - Rauhorn','phone':'5864057803','email':'Gbremerkamp@rauhornelec.com','id':'SE9004','type':'SRC'},</v>
      </c>
    </row>
    <row r="19" spans="1:10" x14ac:dyDescent="0.25">
      <c r="A19" s="35" t="s">
        <v>106</v>
      </c>
      <c r="B19" s="7" t="s">
        <v>63</v>
      </c>
      <c r="C19" s="1" t="s">
        <v>64</v>
      </c>
      <c r="D19" s="1">
        <f>IFERROR(INDEX(Dispatchers[Dispatcher ID],MATCH(Crews[[#This Row],[Dispatcher]],Dispatchers[name],0)),-1)</f>
        <v>16</v>
      </c>
      <c r="E19" s="1" t="s">
        <v>65</v>
      </c>
      <c r="F19" s="1" t="str">
        <f t="shared" si="0"/>
        <v>SE9005 - Brandon Cohoon - Rauhorn</v>
      </c>
      <c r="G19" s="7" t="s">
        <v>50</v>
      </c>
      <c r="H19" s="1">
        <v>5867096655</v>
      </c>
      <c r="I19" s="3" t="s">
        <v>66</v>
      </c>
      <c r="J19" s="16" t="str">
        <f t="shared" si="1"/>
        <v>{'name':'Brandon Cohoon - Rauhorn','phone':'5867096655','email':'bcohoon@rauhornelec.com','id':'SE9005','type':'SRC'},</v>
      </c>
    </row>
    <row r="20" spans="1:10" x14ac:dyDescent="0.25">
      <c r="A20" s="35" t="s">
        <v>106</v>
      </c>
      <c r="B20" s="7" t="s">
        <v>67</v>
      </c>
      <c r="C20" s="1" t="s">
        <v>68</v>
      </c>
      <c r="D20" s="1">
        <f>IFERROR(INDEX(Dispatchers[Dispatcher ID],MATCH(Crews[[#This Row],[Dispatcher]],Dispatchers[name],0)),-1)</f>
        <v>4</v>
      </c>
      <c r="E20" s="1" t="s">
        <v>69</v>
      </c>
      <c r="F20" s="1" t="str">
        <f t="shared" si="0"/>
        <v>SE9011 - Joyce Girard - Motor City</v>
      </c>
      <c r="G20" s="7" t="s">
        <v>50</v>
      </c>
      <c r="H20" s="1">
        <v>3139173619</v>
      </c>
      <c r="I20" s="3" t="s">
        <v>70</v>
      </c>
      <c r="J20" s="16" t="str">
        <f t="shared" si="1"/>
        <v>{'name':'Joyce Girard - Motor City','phone':'3139173619','email':'Joyce.Girard@dteenergy.com','id':'SE9011','type':'SRC'},</v>
      </c>
    </row>
    <row r="21" spans="1:10" x14ac:dyDescent="0.25">
      <c r="A21" s="35" t="s">
        <v>106</v>
      </c>
      <c r="B21" s="7" t="s">
        <v>71</v>
      </c>
      <c r="C21" s="29" t="s">
        <v>64</v>
      </c>
      <c r="D21" s="1">
        <f>IFERROR(INDEX(Dispatchers[Dispatcher ID],MATCH(Crews[[#This Row],[Dispatcher]],Dispatchers[name],0)),-1)</f>
        <v>16</v>
      </c>
      <c r="E21" s="1" t="s">
        <v>72</v>
      </c>
      <c r="F21" s="1" t="str">
        <f t="shared" si="0"/>
        <v>SE9013 - Ron Galbraith - Ferndale</v>
      </c>
      <c r="G21" s="7" t="s">
        <v>50</v>
      </c>
      <c r="H21" s="1">
        <v>2483026237</v>
      </c>
      <c r="I21" s="3" t="s">
        <v>73</v>
      </c>
      <c r="J21" s="16" t="str">
        <f t="shared" si="1"/>
        <v>{'name':'Ron Galbraith - Ferndale','phone':'2483026237','email':'rong@ferndale-electric.com','id':'SE9013','type':'SRC'},</v>
      </c>
    </row>
    <row r="22" spans="1:10" x14ac:dyDescent="0.25">
      <c r="A22" s="35" t="s">
        <v>106</v>
      </c>
      <c r="B22" s="8" t="s">
        <v>74</v>
      </c>
      <c r="C22" s="4" t="s">
        <v>68</v>
      </c>
      <c r="D22" s="1">
        <f>IFERROR(INDEX(Dispatchers[Dispatcher ID],MATCH(Crews[[#This Row],[Dispatcher]],Dispatchers[name],0)),-1)</f>
        <v>4</v>
      </c>
      <c r="E22" s="4" t="s">
        <v>75</v>
      </c>
      <c r="F22" s="4" t="str">
        <f t="shared" si="0"/>
        <v>SE9014 - Tony Barg - Motor City</v>
      </c>
      <c r="G22" s="7" t="s">
        <v>50</v>
      </c>
      <c r="H22" s="1">
        <v>3138062634</v>
      </c>
      <c r="I22" s="5" t="s">
        <v>76</v>
      </c>
      <c r="J22" s="16" t="str">
        <f t="shared" si="1"/>
        <v>{'name':'Tony Barg - Motor City','phone':'3138062634','email':'tbarg@MCEUCo.com','id':'SE9014','type':'SRC'},</v>
      </c>
    </row>
    <row r="23" spans="1:10" x14ac:dyDescent="0.25">
      <c r="A23" s="37" t="s">
        <v>107</v>
      </c>
      <c r="B23" s="6" t="s">
        <v>111</v>
      </c>
      <c r="C23" s="29" t="s">
        <v>29</v>
      </c>
      <c r="D23" s="38">
        <f>IFERROR(INDEX(Dispatchers[Dispatcher ID],MATCH(Crews[[#This Row],[Dispatcher]],Dispatchers[name],0)),-1)</f>
        <v>12</v>
      </c>
      <c r="E23" s="29" t="s">
        <v>30</v>
      </c>
      <c r="F23" s="4" t="str">
        <f>B23&amp;" - " &amp;E23</f>
        <v>SW9019 - Kevin Shaffer</v>
      </c>
      <c r="G23" s="4" t="s">
        <v>5</v>
      </c>
      <c r="H23" s="29">
        <v>3137901864</v>
      </c>
      <c r="I23" s="3" t="s">
        <v>31</v>
      </c>
      <c r="J23" s="40" t="str">
        <f>"{'name':'"&amp;TRIM(E23)&amp;"','phone':'"&amp;TRIM(H23)&amp;"','email':'"&amp;TRIM(I23)&amp;"','id':'"&amp;TRIM(B23)&amp;"','type':'"&amp;TRIM(G23)&amp;"'},"</f>
        <v>{'name':'Kevin Shaffer','phone':'3137901864','email':'kevin.shaffer@eastcoastpowerline.com','id':'SW9019','type':'SR'},</v>
      </c>
    </row>
    <row r="24" spans="1:10" x14ac:dyDescent="0.25">
      <c r="A24" s="37" t="s">
        <v>107</v>
      </c>
      <c r="B24" s="4">
        <v>1122</v>
      </c>
      <c r="C24" s="4" t="s">
        <v>92</v>
      </c>
      <c r="D24" s="38">
        <f>IFERROR(INDEX(Dispatchers[Dispatcher ID],MATCH(Crews[[#This Row],[Dispatcher]],Dispatchers[name],0)),-1)</f>
        <v>6</v>
      </c>
      <c r="E24" s="4"/>
      <c r="F24" s="4" t="str">
        <f>B24&amp;" - " &amp;E24</f>
        <v xml:space="preserve">1122 - </v>
      </c>
      <c r="G24" s="4"/>
      <c r="H24" s="39">
        <v>3475935931</v>
      </c>
      <c r="I24" s="5"/>
      <c r="J24" s="40" t="str">
        <f>"{'name':'"&amp;TRIM(E24)&amp;"','phone':'"&amp;TRIM(H24)&amp;"','email':'"&amp;TRIM(I24)&amp;"','id':'"&amp;TRIM(B24)&amp;"','type':'"&amp;TRIM(G24)&amp;"'},"</f>
        <v>{'name':'','phone':'3475935931','email':'','id':'1122','type':''},</v>
      </c>
    </row>
  </sheetData>
  <conditionalFormatting sqref="A1:A1048576">
    <cfRule type="cellIs" dxfId="24" priority="3" stopIfTrue="1" operator="equal">
      <formula>"NO"</formula>
    </cfRule>
    <cfRule type="cellIs" dxfId="23" priority="4" operator="equal">
      <formula>"YES"</formula>
    </cfRule>
  </conditionalFormatting>
  <conditionalFormatting sqref="G1:G1048576 B1:B1048576">
    <cfRule type="cellIs" dxfId="22" priority="1" operator="equal">
      <formula>"SRC"</formula>
    </cfRule>
    <cfRule type="cellIs" dxfId="21" priority="2" operator="equal">
      <formula>"SR"</formula>
    </cfRule>
  </conditionalFormatting>
  <hyperlinks>
    <hyperlink ref="I5" r:id="rId1" display="mailto:wdurham@serviceelectricco.com" xr:uid="{E49568A4-AEEC-4F20-B688-310B12CE55C1}"/>
    <hyperlink ref="I6" r:id="rId2" xr:uid="{268B3CA8-59B2-4F08-BB75-EB9E2F7F882B}"/>
    <hyperlink ref="I7" r:id="rId3" xr:uid="{850FF31D-7B1B-4E20-AC2D-E543DEDE20A9}"/>
    <hyperlink ref="I8" r:id="rId4" display="mailto:abostic@serviceelectricco.com" xr:uid="{04089E3C-628E-498F-A24B-9C4DA1832698}"/>
    <hyperlink ref="I10" r:id="rId5" display="mailto:jjesse@dynamicusllc.com" xr:uid="{A96DA7D9-CDBF-438B-963E-5E8D643CDA58}"/>
    <hyperlink ref="I11" r:id="rId6" display="mailto:jhall@sparksinc.com" xr:uid="{3767FF80-D1F4-40C6-B9F5-1302C3BC190F}"/>
    <hyperlink ref="I13" r:id="rId7" xr:uid="{6643E1ED-B152-4CF3-ADA2-693ECFA9DBFA}"/>
    <hyperlink ref="I14" r:id="rId8" display="mailto:alp321@icloud.com" xr:uid="{3BB37392-A744-4017-BE63-7B627D544025}"/>
    <hyperlink ref="I16" r:id="rId9" display="mailto:Steven.Harris@dteenergy.com" xr:uid="{DA034A90-8287-421A-BDF1-C799294617B0}"/>
    <hyperlink ref="I17" r:id="rId10" display="mailto:john.locke@dteenergy.com" xr:uid="{B1CC371D-C7FA-4B16-851A-7F59FA35F237}"/>
    <hyperlink ref="I18" r:id="rId11" xr:uid="{E75C940B-3183-4DC5-9414-246E72A555A6}"/>
    <hyperlink ref="I20" r:id="rId12" display="mailto:Joyce.Girard@dteenergy.com" xr:uid="{8B2E0053-2997-44EC-98A8-E02D51A3651F}"/>
    <hyperlink ref="I21" r:id="rId13" display="mailto:rong@ferndale-electric.com" xr:uid="{5C18FD2B-0363-43FF-9A78-0F8FE821827A}"/>
    <hyperlink ref="I4" r:id="rId14" xr:uid="{C2430BC9-7172-4E37-806C-DBDCA4EFFAD8}"/>
    <hyperlink ref="I23" r:id="rId15" display="mailto:kevin.shaffer@eastcoastpowerline.com" xr:uid="{D878D132-94BE-4538-81E1-AD342D0E01FB}"/>
    <hyperlink ref="I12" r:id="rId16" xr:uid="{0D087867-A5E1-44FF-8436-25BE1E83B46E}"/>
    <hyperlink ref="I2" r:id="rId17" xr:uid="{29283E76-D11B-4C2F-AE95-0F39A01D09EF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18A6-7ABC-497B-8D26-4FA2CDC01BC6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48.140625" bestFit="1" customWidth="1"/>
    <col min="2" max="2" width="11.140625" customWidth="1"/>
  </cols>
  <sheetData>
    <row r="1" spans="1:2" x14ac:dyDescent="0.25">
      <c r="A1" s="26" t="s">
        <v>100</v>
      </c>
      <c r="B1" s="26" t="s">
        <v>105</v>
      </c>
    </row>
    <row r="2" spans="1:2" ht="19.5" x14ac:dyDescent="0.25">
      <c r="A2" s="27" t="s">
        <v>83</v>
      </c>
      <c r="B2" s="28" t="s">
        <v>106</v>
      </c>
    </row>
    <row r="3" spans="1:2" ht="19.5" x14ac:dyDescent="0.25">
      <c r="A3" s="27" t="s">
        <v>93</v>
      </c>
      <c r="B3" s="26" t="s">
        <v>106</v>
      </c>
    </row>
    <row r="4" spans="1:2" ht="19.5" x14ac:dyDescent="0.25">
      <c r="A4" s="27" t="s">
        <v>77</v>
      </c>
      <c r="B4" s="28" t="s">
        <v>106</v>
      </c>
    </row>
    <row r="5" spans="1:2" ht="19.5" x14ac:dyDescent="0.25">
      <c r="A5" s="27" t="s">
        <v>108</v>
      </c>
      <c r="B5" s="28" t="s">
        <v>106</v>
      </c>
    </row>
  </sheetData>
  <conditionalFormatting sqref="B1:B1048576">
    <cfRule type="cellIs" dxfId="5" priority="1" operator="equal">
      <formula>"NO"</formula>
    </cfRule>
    <cfRule type="cellIs" dxfId="4" priority="2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4E23-1F8C-4431-99FB-F93B77432DB4}">
  <dimension ref="A1:B2"/>
  <sheetViews>
    <sheetView workbookViewId="0">
      <selection activeCell="E14" sqref="E14"/>
    </sheetView>
  </sheetViews>
  <sheetFormatPr defaultRowHeight="15" x14ac:dyDescent="0.25"/>
  <cols>
    <col min="1" max="1" width="61.140625" bestFit="1" customWidth="1"/>
    <col min="2" max="2" width="67.28515625" customWidth="1"/>
  </cols>
  <sheetData>
    <row r="1" spans="1:2" x14ac:dyDescent="0.25">
      <c r="A1" s="28" t="s">
        <v>5</v>
      </c>
      <c r="B1" s="28" t="s">
        <v>50</v>
      </c>
    </row>
    <row r="2" spans="1:2" ht="19.5" x14ac:dyDescent="0.25">
      <c r="A2" s="34" t="s">
        <v>109</v>
      </c>
      <c r="B2" s="34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E6D5-2F5C-4FD7-B2ED-E1DD3FD26DE4}">
  <dimension ref="A2"/>
  <sheetViews>
    <sheetView workbookViewId="0">
      <selection activeCell="F20" sqref="F20"/>
    </sheetView>
  </sheetViews>
  <sheetFormatPr defaultRowHeight="15" x14ac:dyDescent="0.25"/>
  <sheetData>
    <row r="2" spans="1:1" x14ac:dyDescent="0.25">
      <c r="A2" s="41" t="s">
        <v>6</v>
      </c>
    </row>
  </sheetData>
  <hyperlinks>
    <hyperlink ref="A2" r:id="rId1" xr:uid="{7EEF039F-9F3F-4721-9A9C-976D09A9F13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beb41ca-1542-4eb2-9f6f-92a9dc7f0194" ContentTypeId="0x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D2938D2613A438726E71A5F1E4674" ma:contentTypeVersion="14" ma:contentTypeDescription="Create a new document." ma:contentTypeScope="" ma:versionID="59549ea0517c41665e26f56506004c83">
  <xsd:schema xmlns:xsd="http://www.w3.org/2001/XMLSchema" xmlns:xs="http://www.w3.org/2001/XMLSchema" xmlns:p="http://schemas.microsoft.com/office/2006/metadata/properties" xmlns:ns3="2d3ffb82-5182-4f5d-8eac-2d3f17d7b7e9" xmlns:ns4="1e81daf5-4669-4180-a069-29097b41e2d4" targetNamespace="http://schemas.microsoft.com/office/2006/metadata/properties" ma:root="true" ma:fieldsID="f96428b06a80f6f7c80ae93b9f47f53a" ns3:_="" ns4:_="">
    <xsd:import namespace="2d3ffb82-5182-4f5d-8eac-2d3f17d7b7e9"/>
    <xsd:import namespace="1e81daf5-4669-4180-a069-29097b41e2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ffb82-5182-4f5d-8eac-2d3f17d7b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1daf5-4669-4180-a069-29097b41e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BA35C8-A5E0-4774-AAAB-695F17B6DF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1BA162-ECA9-41C0-B1BC-43CA76CF65C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1AD353F-75AF-4DBD-91DD-9C6C27927A4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d3ffb82-5182-4f5d-8eac-2d3f17d7b7e9"/>
    <ds:schemaRef ds:uri="http://purl.org/dc/terms/"/>
    <ds:schemaRef ds:uri="1e81daf5-4669-4180-a069-29097b41e2d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03B530E-16DF-4281-86FB-91FA86EE1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ffb82-5182-4f5d-8eac-2d3f17d7b7e9"/>
    <ds:schemaRef ds:uri="1e81daf5-4669-4180-a069-29097b41e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Dispatchers</vt:lpstr>
      <vt:lpstr>Crews</vt:lpstr>
      <vt:lpstr>CCs</vt:lpstr>
      <vt:lpstr>Forms</vt:lpstr>
      <vt:lpstr>emails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Saab</dc:creator>
  <cp:keywords/>
  <dc:description/>
  <cp:lastModifiedBy>Mohamad Saab</cp:lastModifiedBy>
  <cp:revision/>
  <dcterms:created xsi:type="dcterms:W3CDTF">2021-08-17T00:06:41Z</dcterms:created>
  <dcterms:modified xsi:type="dcterms:W3CDTF">2021-08-19T13:17:26Z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0x0101008D4D2938D2613A438726E71A5F1E4674</vt:lpwstr>
  </property>
</Properties>
</file>