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_Table" sheetId="1" r:id="rId4"/>
    <sheet state="visible" name="Financials" sheetId="2" r:id="rId5"/>
    <sheet state="visible" name="Comps" sheetId="3" r:id="rId6"/>
  </sheets>
  <definedNames/>
  <calcPr/>
  <extLst>
    <ext uri="GoogleSheetsCustomDataVersion2">
      <go:sheetsCustomData xmlns:go="http://customooxmlschemas.google.com/" r:id="rId7" roundtripDataChecksum="jkHNGBHFc0oLe6dD2il4WKQcT3w6AdPZcbjdjSjrz1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6">
      <text>
        <t xml:space="preserve">======
ID#AAABosY28wM
BIWS    (2025-07-28 18:21:56)
From earnings reports.</t>
      </text>
    </comment>
    <comment authorId="0" ref="E16">
      <text>
        <t xml:space="preserve">======
ID#AAABosY28wQ
BIWS    (2025-07-28 18:21:56)
$53 in average monthly online revenue.</t>
      </text>
    </comment>
    <comment authorId="0" ref="G16">
      <text>
        <t xml:space="preserve">======
ID#AAABosY28wE
BIWS    (2025-07-28 18:21:56)
$1.1B in sales / 2.2 million average customers.</t>
      </text>
    </comment>
    <comment authorId="0" ref="H16">
      <text>
        <t xml:space="preserve">======
ID#AAABosY28wI
BIWS    (2025-07-28 18:21:56)
From earnings calls.</t>
      </text>
    </comment>
  </commentList>
  <extLst>
    <ext uri="GoogleSheetsCustomDataVersion2">
      <go:sheetsCustomData xmlns:go="http://customooxmlschemas.google.com/" r:id="rId1" roundtripDataSignature="AMtx7mit167elaNMmdhhO0HehraBhppgwg=="/>
    </ext>
  </extLst>
</comments>
</file>

<file path=xl/sharedStrings.xml><?xml version="1.0" encoding="utf-8"?>
<sst xmlns="http://schemas.openxmlformats.org/spreadsheetml/2006/main" count="227" uniqueCount="127">
  <si>
    <t>Darwin - Cap Table for Founding, Seed, and Series A Rounds</t>
  </si>
  <si>
    <t>($ in USD as Stated)</t>
  </si>
  <si>
    <t>Company Founding:</t>
  </si>
  <si>
    <t>Units:</t>
  </si>
  <si>
    <t>Values</t>
  </si>
  <si>
    <t>Common Shares Created Before Outside Investment:</t>
  </si>
  <si>
    <t># Shares</t>
  </si>
  <si>
    <t>Company Value Before Outside Investment:</t>
  </si>
  <si>
    <t>$</t>
  </si>
  <si>
    <t>Capitalization at Company Founding:</t>
  </si>
  <si>
    <t>Common</t>
  </si>
  <si>
    <t>Fully Diluted</t>
  </si>
  <si>
    <t>Name of Individual or Entity:</t>
  </si>
  <si>
    <t>Shares:</t>
  </si>
  <si>
    <t>Ownership %:</t>
  </si>
  <si>
    <t>Value ($):</t>
  </si>
  <si>
    <t>Management:</t>
  </si>
  <si>
    <t>Co-Founder 1 (Noam M.):</t>
  </si>
  <si>
    <t>Co-Founder 2 (Diego L.):</t>
  </si>
  <si>
    <t>Co-Founder 3 (Heather R.):</t>
  </si>
  <si>
    <t>TOTAL:</t>
  </si>
  <si>
    <t>Seed Round Investment:</t>
  </si>
  <si>
    <t>Investment Size:</t>
  </si>
  <si>
    <t>Pre-Money Valuation (Equity Value):</t>
  </si>
  <si>
    <t>Post-Money Valuation (Equity Value):</t>
  </si>
  <si>
    <t>Investors - Post-Money Ownership:</t>
  </si>
  <si>
    <t>%</t>
  </si>
  <si>
    <t>Post-Investment Share Count:</t>
  </si>
  <si>
    <t>New Shares in Seed Round:</t>
  </si>
  <si>
    <t>Pre-Seed Options Pool %:</t>
  </si>
  <si>
    <t>Liquidation Preference Multiple:</t>
  </si>
  <si>
    <t>x</t>
  </si>
  <si>
    <t>Liquidation Preference Dollar Amount:</t>
  </si>
  <si>
    <t>Capitalization Just Before Seed Round:</t>
  </si>
  <si>
    <t>Post-Seed Round Capitalization:</t>
  </si>
  <si>
    <t xml:space="preserve">New </t>
  </si>
  <si>
    <t>Total</t>
  </si>
  <si>
    <t>Option Pool:</t>
  </si>
  <si>
    <t>Employees:</t>
  </si>
  <si>
    <t>Investors:</t>
  </si>
  <si>
    <t>Resolute VC (Seed):</t>
  </si>
  <si>
    <t>Upwest Ventures (Seed):</t>
  </si>
  <si>
    <t>Series A Investment:</t>
  </si>
  <si>
    <t>New Series A Investors - Post-Money Ownership:</t>
  </si>
  <si>
    <t>Employee Options Pool Size:</t>
  </si>
  <si>
    <t>Co-Founder &amp; Seed Ownership Post-Series A:</t>
  </si>
  <si>
    <t>New Shares in Series A:</t>
  </si>
  <si>
    <t>Additional Shares for Options Pool:</t>
  </si>
  <si>
    <t>Capitalization Just Before Series A Round:</t>
  </si>
  <si>
    <t>Post-Series A Capitalization:</t>
  </si>
  <si>
    <t>Freya Capital (Series A):</t>
  </si>
  <si>
    <t>Jorgensen Capital (Series A):</t>
  </si>
  <si>
    <t>Exit Analysis with Liquidation Preferences (Deal Structure 1):</t>
  </si>
  <si>
    <t>Company Exit Value (Exit Equity Value):</t>
  </si>
  <si>
    <t>Liquidation</t>
  </si>
  <si>
    <t>Exit Value</t>
  </si>
  <si>
    <t>Conversion</t>
  </si>
  <si>
    <t>Investment Round Information:</t>
  </si>
  <si>
    <t>$ Amount:</t>
  </si>
  <si>
    <t>Preference ($):</t>
  </si>
  <si>
    <t>% Ownership:</t>
  </si>
  <si>
    <t>If Converted:</t>
  </si>
  <si>
    <t>Threshold:</t>
  </si>
  <si>
    <t>Seed Investors:</t>
  </si>
  <si>
    <t>Series A Investors:</t>
  </si>
  <si>
    <t>Common Shareholders (Founders/Employees):</t>
  </si>
  <si>
    <t>N/A</t>
  </si>
  <si>
    <t>Total:</t>
  </si>
  <si>
    <t>Exit Equity Value:</t>
  </si>
  <si>
    <t>(-) Series A Investor Proceeds:</t>
  </si>
  <si>
    <t>Proceeds Remaining for Seed and Common:</t>
  </si>
  <si>
    <t>(-) Seed Investor Proceeds:</t>
  </si>
  <si>
    <t>Proceeds to Common Shareholders:</t>
  </si>
  <si>
    <t>% Exit</t>
  </si>
  <si>
    <t>Exit Information by Investor Class:</t>
  </si>
  <si>
    <t>Proceeds:</t>
  </si>
  <si>
    <t>MOIC:</t>
  </si>
  <si>
    <t>Historical:</t>
  </si>
  <si>
    <t>Projected:</t>
  </si>
  <si>
    <t>Financial Summary: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</si>
  <si>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</si>
  <si>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</si>
  <si>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</si>
  <si>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</si>
  <si>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</si>
  <si>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</si>
  <si>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</si>
  <si>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</si>
  <si>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Average Order Size:</t>
  </si>
  <si>
    <t>Average Cost per Order:</t>
  </si>
  <si>
    <t>Average Orders per Year per Customer:</t>
  </si>
  <si>
    <t>#</t>
  </si>
  <si>
    <t>Average # of Customers:</t>
  </si>
  <si>
    <t>Average Cost to Acquire New Customer:</t>
  </si>
  <si>
    <t>Employee Count:</t>
  </si>
  <si>
    <t>Average Employee Salary:</t>
  </si>
  <si>
    <t>Revenue:</t>
  </si>
  <si>
    <t>(-) COGS:</t>
  </si>
  <si>
    <t>Gross Profit:</t>
  </si>
  <si>
    <t>(-) Employee Salaries:</t>
  </si>
  <si>
    <t>(-) Marketing:</t>
  </si>
  <si>
    <t>(-) Other Expenses:</t>
  </si>
  <si>
    <t>Operating Expenses:</t>
  </si>
  <si>
    <t>Operating Income:</t>
  </si>
  <si>
    <t>Revenue Growth:</t>
  </si>
  <si>
    <t>Gross Margin:</t>
  </si>
  <si>
    <t>Operating Margin:</t>
  </si>
  <si>
    <t>Revenue per Employee:</t>
  </si>
  <si>
    <t>$ / Empl.</t>
  </si>
  <si>
    <t>Warby</t>
  </si>
  <si>
    <t>Hims &amp; Hers</t>
  </si>
  <si>
    <t>Revolve</t>
  </si>
  <si>
    <t>Direct-to-Consumer (DTC) Public Comps:</t>
  </si>
  <si>
    <t>Parker</t>
  </si>
  <si>
    <t>Health</t>
  </si>
  <si>
    <t>Allbirds</t>
  </si>
  <si>
    <t>Group</t>
  </si>
  <si>
    <t>Stitch Fix</t>
  </si>
  <si>
    <t>BARK</t>
  </si>
  <si>
    <t>Years from Founding to IPO:</t>
  </si>
  <si>
    <t>Years</t>
  </si>
  <si>
    <t>Revenue at IPO:</t>
  </si>
  <si>
    <t>$ M</t>
  </si>
  <si>
    <t>Forward Revenue:</t>
  </si>
  <si>
    <t>Forward Revenue Multiple:</t>
  </si>
  <si>
    <t>Avg. Revenue per Customer:</t>
  </si>
  <si>
    <t>$ as Stated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</si>
</sst>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(&quot;$&quot;* #,##0_);_(&quot;$&quot;* \(#,##0\);_(&quot;$&quot;* &quot;-&quot;_);_(@_)"/>
    <numFmt numFmtId="165" formatCode="0.0%;\(0.0%\)"/>
    <numFmt numFmtId="166" formatCode="_(* #,##0_);_(* \(#,##0\);_(* &quot;-&quot;_);_(@_)"/>
    <numFmt numFmtId="167" formatCode="_(0.0%_);\(0.0%\);_(&quot;–&quot;_)_%;_(@_)_%"/>
    <numFmt numFmtId="168" formatCode="0.0\ \x"/>
    <numFmt numFmtId="169" formatCode="&quot;FY&quot;yy"/>
    <numFmt numFmtId="170" formatCode="_(&quot;$&quot;* #,##0.00_);_(&quot;$&quot;* \(#,##0.00\);_(&quot;$&quot;* &quot;-&quot;_);_(@_)"/>
    <numFmt numFmtId="171" formatCode="_(* #,##0.00_);_(* \(#,##0.00\);_(* &quot;-&quot;??_);_(@_)"/>
    <numFmt numFmtId="172" formatCode="#,##0.0"/>
    <numFmt numFmtId="173" formatCode="&quot;$&quot;#,##0.00"/>
    <numFmt numFmtId="174" formatCode="_(&quot;$&quot;* #,##0.0_);_(&quot;$&quot;* \(#,##0.0\);_(&quot;$&quot;* &quot;-&quot;_);_(@_)"/>
    <numFmt numFmtId="175" formatCode="_(&quot;$&quot;* #,##0.00_);_(&quot;$&quot;* \(#,##0.00\);_(&quot;$&quot;* &quot;-&quot;??_);_(@_)"/>
  </numFmts>
  <fonts count="16">
    <font>
      <sz val="12.0"/>
      <color theme="1"/>
      <name val="Calibri"/>
      <scheme val="minor"/>
    </font>
    <font>
      <b/>
      <sz val="14.0"/>
      <color theme="1"/>
      <name val="Calibri"/>
    </font>
    <font>
      <color theme="1"/>
      <name val="Calibri"/>
    </font>
    <font>
      <b/>
      <sz val="12.0"/>
      <color theme="0"/>
      <name val="Calibri"/>
    </font>
    <font>
      <b/>
      <i/>
      <sz val="12.0"/>
      <color theme="0"/>
      <name val="Calibri"/>
    </font>
    <font>
      <b/>
      <i/>
      <sz val="12.0"/>
      <color rgb="FFFFFFFF"/>
      <name val="Calibri"/>
    </font>
    <font>
      <i/>
      <sz val="12.0"/>
      <color theme="1"/>
      <name val="Calibri"/>
    </font>
    <font>
      <sz val="12.0"/>
      <color rgb="FF0000FF"/>
      <name val="Calibri"/>
    </font>
    <font>
      <sz val="12.0"/>
      <color theme="1"/>
      <name val="Calibri"/>
    </font>
    <font>
      <b/>
      <sz val="12.0"/>
      <color theme="1"/>
      <name val="Calibri"/>
    </font>
    <font/>
    <font>
      <b/>
      <sz val="12.0"/>
      <color rgb="FFFFFFFF"/>
      <name val="Calibri"/>
    </font>
    <font>
      <sz val="12.0"/>
      <color rgb="FF000000"/>
      <name val="Calibri"/>
    </font>
    <font>
      <i/>
      <sz val="12.0"/>
      <color rgb="FF000000"/>
      <name val="Calibri"/>
    </font>
    <font>
      <b/>
      <sz val="12.0"/>
      <color rgb="FF000000"/>
      <name val="Calibri"/>
    </font>
    <font>
      <b/>
      <i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F4E78"/>
        <bgColor rgb="FF1F4E78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12">
    <border/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/>
      <top/>
      <bottom/>
    </border>
    <border>
      <top/>
      <bottom/>
    </border>
    <border>
      <bottom style="thin">
        <color rgb="FF000000"/>
      </bottom>
    </border>
    <border>
      <top style="thin">
        <color rgb="FF000000"/>
      </top>
    </border>
    <border>
      <left/>
      <top/>
      <bottom style="thin">
        <color rgb="FFFFFFFF"/>
      </bottom>
    </border>
    <border>
      <top/>
      <bottom style="thin">
        <color rgb="FFFFFFFF"/>
      </bottom>
    </border>
    <border>
      <left style="thin">
        <color rgb="FFFFFFFF"/>
      </left>
      <top/>
      <bottom style="thin">
        <color rgb="FFFFFFFF"/>
      </bottom>
    </border>
    <border>
      <left style="thin">
        <color rgb="FFFFFFFF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Border="1" applyFill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2" fillId="3" fontId="7" numFmtId="37" xfId="0" applyAlignment="1" applyBorder="1" applyFill="1" applyFont="1" applyNumberFormat="1">
      <alignment horizontal="center" shrinkToFit="0" wrapText="1"/>
    </xf>
    <xf borderId="2" fillId="3" fontId="7" numFmtId="164" xfId="0" applyAlignment="1" applyBorder="1" applyFont="1" applyNumberFormat="1">
      <alignment horizontal="center" shrinkToFit="0" wrapText="1"/>
    </xf>
    <xf borderId="3" fillId="4" fontId="8" numFmtId="0" xfId="0" applyBorder="1" applyFill="1" applyFont="1"/>
    <xf borderId="3" fillId="4" fontId="9" numFmtId="0" xfId="0" applyAlignment="1" applyBorder="1" applyFont="1">
      <alignment horizontal="center"/>
    </xf>
    <xf borderId="4" fillId="4" fontId="9" numFmtId="0" xfId="0" applyAlignment="1" applyBorder="1" applyFont="1">
      <alignment horizontal="center"/>
    </xf>
    <xf borderId="5" fillId="0" fontId="10" numFmtId="0" xfId="0" applyBorder="1" applyFont="1"/>
    <xf borderId="0" fillId="0" fontId="8" numFmtId="0" xfId="0" applyFont="1"/>
    <xf borderId="3" fillId="4" fontId="9" numFmtId="0" xfId="0" applyBorder="1" applyFont="1"/>
    <xf borderId="1" fillId="4" fontId="9" numFmtId="0" xfId="0" applyBorder="1" applyFont="1"/>
    <xf borderId="1" fillId="4" fontId="9" numFmtId="0" xfId="0" applyAlignment="1" applyBorder="1" applyFont="1">
      <alignment horizontal="center"/>
    </xf>
    <xf borderId="0" fillId="0" fontId="9" numFmtId="0" xfId="0" applyFont="1"/>
    <xf borderId="0" fillId="0" fontId="8" numFmtId="0" xfId="0" applyAlignment="1" applyFont="1">
      <alignment vertical="bottom"/>
    </xf>
    <xf borderId="0" fillId="0" fontId="7" numFmtId="3" xfId="0" applyFont="1" applyNumberFormat="1"/>
    <xf borderId="0" fillId="0" fontId="8" numFmtId="3" xfId="0" applyFont="1" applyNumberFormat="1"/>
    <xf borderId="0" fillId="0" fontId="8" numFmtId="165" xfId="0" applyAlignment="1" applyFont="1" applyNumberFormat="1">
      <alignment horizontal="center"/>
    </xf>
    <xf borderId="0" fillId="0" fontId="8" numFmtId="164" xfId="0" applyFont="1" applyNumberFormat="1"/>
    <xf borderId="0" fillId="0" fontId="8" numFmtId="0" xfId="0" applyAlignment="1" applyFont="1">
      <alignment vertical="bottom"/>
    </xf>
    <xf borderId="0" fillId="0" fontId="8" numFmtId="166" xfId="0" applyFont="1" applyNumberFormat="1"/>
    <xf borderId="6" fillId="0" fontId="8" numFmtId="165" xfId="0" applyAlignment="1" applyBorder="1" applyFont="1" applyNumberFormat="1">
      <alignment horizontal="center"/>
    </xf>
    <xf borderId="7" fillId="0" fontId="9" numFmtId="0" xfId="0" applyBorder="1" applyFont="1"/>
    <xf borderId="7" fillId="0" fontId="9" numFmtId="3" xfId="0" applyBorder="1" applyFont="1" applyNumberFormat="1"/>
    <xf borderId="0" fillId="0" fontId="9" numFmtId="165" xfId="0" applyAlignment="1" applyFont="1" applyNumberFormat="1">
      <alignment horizontal="center"/>
    </xf>
    <xf borderId="7" fillId="0" fontId="9" numFmtId="164" xfId="0" applyBorder="1" applyFont="1" applyNumberFormat="1"/>
    <xf borderId="2" fillId="3" fontId="7" numFmtId="166" xfId="0" applyAlignment="1" applyBorder="1" applyFont="1" applyNumberFormat="1">
      <alignment horizontal="center" shrinkToFit="0" wrapText="1"/>
    </xf>
    <xf borderId="2" fillId="3" fontId="7" numFmtId="167" xfId="0" applyAlignment="1" applyBorder="1" applyFont="1" applyNumberFormat="1">
      <alignment horizontal="center"/>
    </xf>
    <xf borderId="0" fillId="0" fontId="8" numFmtId="0" xfId="0" applyAlignment="1" applyFont="1">
      <alignment horizontal="left"/>
    </xf>
    <xf borderId="2" fillId="3" fontId="7" numFmtId="168" xfId="0" applyAlignment="1" applyBorder="1" applyFont="1" applyNumberFormat="1">
      <alignment horizontal="center"/>
    </xf>
    <xf borderId="0" fillId="0" fontId="9" numFmtId="0" xfId="0" applyAlignment="1" applyFont="1">
      <alignment horizontal="left"/>
    </xf>
    <xf borderId="6" fillId="0" fontId="8" numFmtId="3" xfId="0" applyBorder="1" applyFont="1" applyNumberFormat="1"/>
    <xf borderId="6" fillId="2" fontId="11" numFmtId="0" xfId="0" applyAlignment="1" applyBorder="1" applyFont="1">
      <alignment shrinkToFit="0" vertical="bottom" wrapText="0"/>
    </xf>
    <xf borderId="6" fillId="0" fontId="10" numFmtId="0" xfId="0" applyBorder="1" applyFont="1"/>
    <xf borderId="6" fillId="2" fontId="5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2" fillId="3" fontId="7" numFmtId="0" xfId="0" applyAlignment="1" applyBorder="1" applyFont="1">
      <alignment horizontal="center" vertical="bottom"/>
    </xf>
    <xf borderId="0" fillId="5" fontId="14" numFmtId="0" xfId="0" applyAlignment="1" applyFill="1" applyFont="1">
      <alignment shrinkToFit="0" vertical="bottom" wrapText="0"/>
    </xf>
    <xf borderId="0" fillId="5" fontId="14" numFmtId="0" xfId="0" applyAlignment="1" applyFont="1">
      <alignment horizontal="center" shrinkToFit="0" vertical="bottom" wrapText="0"/>
    </xf>
    <xf borderId="6" fillId="5" fontId="14" numFmtId="0" xfId="0" applyAlignment="1" applyBorder="1" applyFont="1">
      <alignment shrinkToFit="0" vertical="bottom" wrapText="0"/>
    </xf>
    <xf borderId="6" fillId="5" fontId="14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6" fillId="0" fontId="13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shrinkToFit="0" vertical="bottom" wrapText="0"/>
    </xf>
    <xf borderId="7" fillId="0" fontId="14" numFmtId="0" xfId="0" applyAlignment="1" applyBorder="1" applyFont="1">
      <alignment shrinkToFit="0" vertical="bottom" wrapText="0"/>
    </xf>
    <xf borderId="7" fillId="0" fontId="14" numFmtId="0" xfId="0" applyAlignment="1" applyBorder="1" applyFont="1">
      <alignment horizontal="center" shrinkToFit="0" vertical="bottom" wrapText="0"/>
    </xf>
    <xf borderId="7" fillId="0" fontId="12" numFmtId="0" xfId="0" applyAlignment="1" applyBorder="1" applyFont="1">
      <alignment shrinkToFit="0" vertical="bottom" wrapText="0"/>
    </xf>
    <xf borderId="7" fillId="0" fontId="14" numFmtId="0" xfId="0" applyAlignment="1" applyBorder="1" applyFont="1">
      <alignment horizontal="left" shrinkToFit="0" vertical="bottom" wrapText="0"/>
    </xf>
    <xf borderId="7" fillId="0" fontId="15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6" fillId="0" fontId="7" numFmtId="0" xfId="0" applyAlignment="1" applyBorder="1" applyFont="1">
      <alignment horizontal="center" shrinkToFit="0" vertical="bottom" wrapText="0"/>
    </xf>
    <xf borderId="0" fillId="0" fontId="14" numFmtId="0" xfId="0" applyAlignment="1" applyFont="1">
      <alignment horizontal="center" shrinkToFit="0" vertical="bottom" wrapText="0"/>
    </xf>
    <xf borderId="3" fillId="2" fontId="11" numFmtId="0" xfId="0" applyAlignment="1" applyBorder="1" applyFont="1">
      <alignment horizontal="center" vertical="center"/>
    </xf>
    <xf borderId="8" fillId="2" fontId="11" numFmtId="0" xfId="0" applyAlignment="1" applyBorder="1" applyFont="1">
      <alignment horizontal="center" vertical="center"/>
    </xf>
    <xf borderId="9" fillId="0" fontId="10" numFmtId="0" xfId="0" applyBorder="1" applyFont="1"/>
    <xf borderId="10" fillId="2" fontId="11" numFmtId="0" xfId="0" applyAlignment="1" applyBorder="1" applyFont="1">
      <alignment horizontal="center" vertical="center"/>
    </xf>
    <xf borderId="1" fillId="2" fontId="11" numFmtId="169" xfId="0" applyAlignment="1" applyBorder="1" applyFont="1" applyNumberFormat="1">
      <alignment horizontal="left" vertical="center"/>
    </xf>
    <xf borderId="1" fillId="2" fontId="5" numFmtId="0" xfId="0" applyAlignment="1" applyBorder="1" applyFont="1">
      <alignment horizontal="center" vertical="center"/>
    </xf>
    <xf borderId="1" fillId="2" fontId="11" numFmtId="169" xfId="0" applyAlignment="1" applyBorder="1" applyFont="1" applyNumberFormat="1">
      <alignment horizontal="center" vertical="center"/>
    </xf>
    <xf borderId="11" fillId="2" fontId="11" numFmtId="169" xfId="0" applyAlignment="1" applyBorder="1" applyFont="1" applyNumberFormat="1">
      <alignment horizontal="center" vertical="center"/>
    </xf>
    <xf borderId="0" fillId="0" fontId="11" numFmtId="169" xfId="0" applyAlignment="1" applyFont="1" applyNumberFormat="1">
      <alignment horizontal="center" vertical="center"/>
    </xf>
    <xf borderId="0" fillId="0" fontId="7" numFmtId="164" xfId="0" applyFont="1" applyNumberFormat="1"/>
    <xf borderId="0" fillId="0" fontId="7" numFmtId="170" xfId="0" applyFont="1" applyNumberFormat="1"/>
    <xf borderId="0" fillId="0" fontId="7" numFmtId="171" xfId="0" applyFont="1" applyNumberFormat="1"/>
    <xf borderId="0" fillId="0" fontId="7" numFmtId="172" xfId="0" applyAlignment="1" applyFont="1" applyNumberFormat="1">
      <alignment horizontal="center" vertical="center"/>
    </xf>
    <xf borderId="0" fillId="0" fontId="7" numFmtId="3" xfId="0" applyAlignment="1" applyFont="1" applyNumberFormat="1">
      <alignment horizontal="center" vertical="center"/>
    </xf>
    <xf borderId="0" fillId="0" fontId="8" numFmtId="168" xfId="0" applyAlignment="1" applyFont="1" applyNumberFormat="1">
      <alignment horizontal="center" vertical="center"/>
    </xf>
    <xf borderId="0" fillId="0" fontId="7" numFmtId="166" xfId="0" applyFont="1" applyNumberFormat="1"/>
    <xf borderId="0" fillId="0" fontId="9" numFmtId="164" xfId="0" applyFont="1" applyNumberFormat="1"/>
    <xf borderId="6" fillId="0" fontId="8" numFmtId="0" xfId="0" applyAlignment="1" applyBorder="1" applyFont="1">
      <alignment horizontal="left"/>
    </xf>
    <xf borderId="6" fillId="0" fontId="6" numFmtId="0" xfId="0" applyAlignment="1" applyBorder="1" applyFont="1">
      <alignment horizontal="center"/>
    </xf>
    <xf borderId="6" fillId="0" fontId="8" numFmtId="166" xfId="0" applyBorder="1" applyFont="1" applyNumberFormat="1"/>
    <xf borderId="0" fillId="0" fontId="9" numFmtId="166" xfId="0" applyFont="1" applyNumberFormat="1"/>
    <xf borderId="7" fillId="0" fontId="9" numFmtId="0" xfId="0" applyAlignment="1" applyBorder="1" applyFont="1">
      <alignment horizontal="left"/>
    </xf>
    <xf borderId="7" fillId="0" fontId="9" numFmtId="166" xfId="0" applyBorder="1" applyFont="1" applyNumberFormat="1"/>
    <xf borderId="0" fillId="0" fontId="8" numFmtId="165" xfId="0" applyAlignment="1" applyFont="1" applyNumberFormat="1">
      <alignment horizontal="right"/>
    </xf>
    <xf borderId="0" fillId="0" fontId="8" numFmtId="171" xfId="0" applyFont="1" applyNumberFormat="1"/>
    <xf borderId="3" fillId="2" fontId="11" numFmtId="0" xfId="0" applyAlignment="1" applyBorder="1" applyFont="1">
      <alignment vertical="center"/>
    </xf>
    <xf borderId="3" fillId="2" fontId="11" numFmtId="169" xfId="0" applyAlignment="1" applyBorder="1" applyFont="1" applyNumberFormat="1">
      <alignment horizontal="center" vertical="center"/>
    </xf>
    <xf borderId="0" fillId="0" fontId="7" numFmtId="3" xfId="0" applyAlignment="1" applyFont="1" applyNumberFormat="1">
      <alignment horizontal="right" vertical="center"/>
    </xf>
    <xf borderId="0" fillId="0" fontId="7" numFmtId="173" xfId="0" applyAlignment="1" applyFont="1" applyNumberFormat="1">
      <alignment horizontal="right"/>
    </xf>
    <xf borderId="0" fillId="0" fontId="11" numFmtId="169" xfId="0" applyAlignment="1" applyFont="1" applyNumberFormat="1">
      <alignment horizontal="right" vertical="center"/>
    </xf>
    <xf borderId="0" fillId="0" fontId="11" numFmtId="173" xfId="0" applyAlignment="1" applyFont="1" applyNumberFormat="1">
      <alignment horizontal="right" vertical="center"/>
    </xf>
    <xf borderId="0" fillId="0" fontId="7" numFmtId="165" xfId="0" applyAlignment="1" applyFont="1" applyNumberFormat="1">
      <alignment horizontal="right"/>
    </xf>
    <xf borderId="0" fillId="0" fontId="7" numFmtId="168" xfId="0" applyAlignment="1" applyFont="1" applyNumberFormat="1">
      <alignment horizontal="right" vertical="center"/>
    </xf>
    <xf borderId="0" fillId="0" fontId="6" numFmtId="0" xfId="0" applyFont="1"/>
    <xf borderId="0" fillId="0" fontId="8" numFmtId="173" xfId="0" applyAlignment="1" applyFont="1" applyNumberFormat="1">
      <alignment horizontal="right"/>
    </xf>
    <xf borderId="0" fillId="0" fontId="7" numFmtId="174" xfId="0" applyAlignment="1" applyFont="1" applyNumberFormat="1">
      <alignment horizontal="right"/>
    </xf>
    <xf borderId="0" fillId="0" fontId="8" numFmtId="175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 outlineLevelRow="1"/>
  <cols>
    <col customWidth="1" min="1" max="2" width="2.67"/>
    <col customWidth="1" min="3" max="3" width="52.0"/>
    <col customWidth="1" min="4" max="13" width="13.67"/>
    <col customWidth="1" min="14" max="14" width="2.67"/>
    <col customWidth="1" min="15" max="22" width="13.67"/>
    <col customWidth="1" min="23" max="26" width="8.56"/>
  </cols>
  <sheetData>
    <row r="1" ht="15.75" customHeight="1"/>
    <row r="2" ht="15.75" customHeight="1">
      <c r="B2" s="1" t="s">
        <v>0</v>
      </c>
    </row>
    <row r="3" ht="15.75" customHeight="1">
      <c r="B3" s="2" t="s">
        <v>1</v>
      </c>
    </row>
    <row r="4" ht="15.75" customHeight="1"/>
    <row r="5" ht="15.75" customHeight="1">
      <c r="B5" s="3" t="s">
        <v>2</v>
      </c>
      <c r="C5" s="3"/>
      <c r="D5" s="4" t="s">
        <v>3</v>
      </c>
      <c r="E5" s="5" t="s">
        <v>4</v>
      </c>
      <c r="F5" s="3"/>
      <c r="G5" s="3"/>
      <c r="H5" s="3"/>
      <c r="I5" s="3"/>
    </row>
    <row r="6" ht="15.75" customHeight="1" outlineLevel="1"/>
    <row r="7" ht="15.75" customHeight="1" outlineLevel="1">
      <c r="C7" s="2" t="s">
        <v>5</v>
      </c>
      <c r="D7" s="6" t="s">
        <v>6</v>
      </c>
      <c r="E7" s="7"/>
    </row>
    <row r="8" ht="15.75" customHeight="1" outlineLevel="1">
      <c r="C8" s="2" t="s">
        <v>7</v>
      </c>
      <c r="D8" s="6" t="s">
        <v>8</v>
      </c>
      <c r="E8" s="8"/>
    </row>
    <row r="9" ht="15.75" customHeight="1" outlineLevel="1"/>
    <row r="10" ht="15.75" customHeight="1" outlineLevel="1">
      <c r="C10" s="9"/>
      <c r="D10" s="10"/>
      <c r="E10" s="11" t="s">
        <v>9</v>
      </c>
      <c r="F10" s="12"/>
      <c r="G10" s="12"/>
      <c r="H10" s="13"/>
    </row>
    <row r="11" ht="15.75" customHeight="1" outlineLevel="1">
      <c r="C11" s="14"/>
      <c r="D11" s="10"/>
      <c r="E11" s="10" t="s">
        <v>10</v>
      </c>
      <c r="F11" s="10" t="s">
        <v>11</v>
      </c>
      <c r="G11" s="14"/>
    </row>
    <row r="12" ht="15.75" customHeight="1" outlineLevel="1">
      <c r="C12" s="15" t="s">
        <v>12</v>
      </c>
      <c r="D12" s="16"/>
      <c r="E12" s="16" t="s">
        <v>13</v>
      </c>
      <c r="F12" s="16" t="s">
        <v>14</v>
      </c>
      <c r="G12" s="16" t="s">
        <v>15</v>
      </c>
    </row>
    <row r="13" ht="15.75" customHeight="1" outlineLevel="1">
      <c r="C13" s="17" t="s">
        <v>16</v>
      </c>
      <c r="D13" s="13"/>
      <c r="E13" s="13"/>
      <c r="F13" s="13"/>
      <c r="G13" s="13"/>
      <c r="K13" s="17"/>
    </row>
    <row r="14" ht="15.75" customHeight="1" outlineLevel="1">
      <c r="C14" s="18" t="s">
        <v>17</v>
      </c>
      <c r="D14" s="19"/>
      <c r="E14" s="20"/>
      <c r="F14" s="21"/>
      <c r="G14" s="22"/>
    </row>
    <row r="15" ht="15.75" customHeight="1" outlineLevel="1">
      <c r="C15" s="23" t="s">
        <v>18</v>
      </c>
      <c r="D15" s="19"/>
      <c r="E15" s="20"/>
      <c r="F15" s="21"/>
      <c r="G15" s="24"/>
    </row>
    <row r="16" ht="15.75" customHeight="1" outlineLevel="1">
      <c r="C16" s="23" t="s">
        <v>19</v>
      </c>
      <c r="D16" s="19"/>
      <c r="E16" s="20"/>
      <c r="F16" s="25"/>
      <c r="G16" s="24"/>
    </row>
    <row r="17" ht="15.75" customHeight="1" outlineLevel="1">
      <c r="C17" s="26" t="s">
        <v>20</v>
      </c>
      <c r="D17" s="27"/>
      <c r="E17" s="27"/>
      <c r="F17" s="28"/>
      <c r="G17" s="29"/>
    </row>
    <row r="18" ht="15.75" customHeight="1"/>
    <row r="19" ht="15.75" customHeight="1">
      <c r="B19" s="3" t="s">
        <v>21</v>
      </c>
      <c r="C19" s="3"/>
      <c r="D19" s="4" t="s">
        <v>3</v>
      </c>
      <c r="E19" s="5" t="s">
        <v>4</v>
      </c>
      <c r="F19" s="3"/>
      <c r="G19" s="3"/>
      <c r="H19" s="3"/>
      <c r="I19" s="3"/>
    </row>
    <row r="20" ht="15.75" customHeight="1" outlineLevel="1"/>
    <row r="21" ht="15.75" customHeight="1" outlineLevel="1">
      <c r="C21" s="13" t="s">
        <v>22</v>
      </c>
      <c r="D21" s="6" t="s">
        <v>8</v>
      </c>
      <c r="E21" s="8"/>
    </row>
    <row r="22" ht="15.75" customHeight="1" outlineLevel="1">
      <c r="C22" s="13" t="s">
        <v>23</v>
      </c>
      <c r="D22" s="6" t="s">
        <v>8</v>
      </c>
      <c r="E22" s="30"/>
    </row>
    <row r="23" ht="15.75" customHeight="1" outlineLevel="1">
      <c r="C23" s="13" t="s">
        <v>24</v>
      </c>
      <c r="D23" s="6" t="s">
        <v>8</v>
      </c>
      <c r="E23" s="24"/>
    </row>
    <row r="24" ht="15.75" customHeight="1" outlineLevel="1">
      <c r="C24" s="13"/>
      <c r="D24" s="6"/>
      <c r="E24" s="24"/>
    </row>
    <row r="25" ht="15.75" customHeight="1" outlineLevel="1">
      <c r="C25" s="13" t="s">
        <v>25</v>
      </c>
      <c r="D25" s="6" t="s">
        <v>26</v>
      </c>
      <c r="E25" s="21"/>
    </row>
    <row r="26" ht="15.75" customHeight="1" outlineLevel="1">
      <c r="C26" s="13" t="s">
        <v>27</v>
      </c>
      <c r="D26" s="6" t="s">
        <v>6</v>
      </c>
      <c r="E26" s="20"/>
      <c r="K26" s="17"/>
    </row>
    <row r="27" ht="15.75" customHeight="1" outlineLevel="1">
      <c r="C27" s="13" t="s">
        <v>28</v>
      </c>
      <c r="D27" s="6" t="s">
        <v>6</v>
      </c>
      <c r="E27" s="20"/>
    </row>
    <row r="28" ht="15.75" customHeight="1" outlineLevel="1">
      <c r="K28" s="17"/>
    </row>
    <row r="29" ht="15.75" customHeight="1" outlineLevel="1">
      <c r="C29" s="2" t="s">
        <v>29</v>
      </c>
      <c r="D29" s="6" t="s">
        <v>26</v>
      </c>
      <c r="E29" s="31"/>
      <c r="K29" s="17"/>
    </row>
    <row r="30" ht="15.75" customHeight="1" outlineLevel="1">
      <c r="K30" s="17"/>
    </row>
    <row r="31" ht="15.75" customHeight="1" outlineLevel="1">
      <c r="C31" s="32" t="s">
        <v>30</v>
      </c>
      <c r="D31" s="6" t="s">
        <v>31</v>
      </c>
      <c r="E31" s="33"/>
    </row>
    <row r="32" ht="15.75" customHeight="1" outlineLevel="1">
      <c r="C32" s="32" t="s">
        <v>32</v>
      </c>
      <c r="D32" s="6" t="s">
        <v>8</v>
      </c>
      <c r="E32" s="24"/>
      <c r="K32" s="17"/>
    </row>
    <row r="33" ht="15.75" customHeight="1" outlineLevel="1">
      <c r="C33" s="32"/>
      <c r="D33" s="6"/>
      <c r="E33" s="24"/>
    </row>
    <row r="34" ht="15.75" customHeight="1" outlineLevel="1">
      <c r="C34" s="9"/>
      <c r="D34" s="10"/>
      <c r="E34" s="11" t="s">
        <v>33</v>
      </c>
      <c r="F34" s="12"/>
      <c r="G34" s="12"/>
      <c r="I34" s="11" t="s">
        <v>34</v>
      </c>
      <c r="J34" s="12"/>
      <c r="K34" s="12"/>
      <c r="L34" s="12"/>
      <c r="M34" s="12"/>
    </row>
    <row r="35" ht="15.75" customHeight="1" outlineLevel="1">
      <c r="C35" s="14"/>
      <c r="D35" s="10"/>
      <c r="E35" s="10" t="s">
        <v>10</v>
      </c>
      <c r="F35" s="10" t="s">
        <v>11</v>
      </c>
      <c r="G35" s="14"/>
      <c r="I35" s="10" t="s">
        <v>10</v>
      </c>
      <c r="J35" s="10" t="s">
        <v>35</v>
      </c>
      <c r="K35" s="10" t="s">
        <v>36</v>
      </c>
      <c r="L35" s="10" t="s">
        <v>11</v>
      </c>
      <c r="M35" s="14"/>
    </row>
    <row r="36" ht="15.75" customHeight="1" outlineLevel="1">
      <c r="C36" s="15" t="s">
        <v>12</v>
      </c>
      <c r="D36" s="16"/>
      <c r="E36" s="16" t="s">
        <v>13</v>
      </c>
      <c r="F36" s="16" t="s">
        <v>14</v>
      </c>
      <c r="G36" s="16" t="s">
        <v>15</v>
      </c>
      <c r="I36" s="16" t="s">
        <v>13</v>
      </c>
      <c r="J36" s="16" t="s">
        <v>13</v>
      </c>
      <c r="K36" s="16" t="s">
        <v>13</v>
      </c>
      <c r="L36" s="16" t="s">
        <v>14</v>
      </c>
      <c r="M36" s="16" t="s">
        <v>15</v>
      </c>
    </row>
    <row r="37" ht="15.75" customHeight="1" outlineLevel="1">
      <c r="C37" s="17" t="str">
        <f>$C$13</f>
        <v>Management:</v>
      </c>
      <c r="D37" s="13"/>
      <c r="E37" s="13"/>
      <c r="F37" s="13"/>
      <c r="G37" s="13"/>
      <c r="I37" s="13"/>
      <c r="L37" s="13"/>
      <c r="M37" s="13"/>
    </row>
    <row r="38" ht="15.75" customHeight="1" outlineLevel="1">
      <c r="C38" s="32" t="str">
        <f>$C$14</f>
        <v>Co-Founder 1 (Noam M.):</v>
      </c>
      <c r="D38" s="19"/>
      <c r="E38" s="20"/>
      <c r="F38" s="21"/>
      <c r="G38" s="22"/>
      <c r="I38" s="20"/>
      <c r="J38" s="19"/>
      <c r="K38" s="20"/>
      <c r="L38" s="21"/>
      <c r="M38" s="22"/>
    </row>
    <row r="39" ht="15.75" customHeight="1" outlineLevel="1">
      <c r="C39" s="32" t="str">
        <f>$C$15</f>
        <v>Co-Founder 2 (Diego L.):</v>
      </c>
      <c r="D39" s="19"/>
      <c r="E39" s="20"/>
      <c r="F39" s="21"/>
      <c r="G39" s="24"/>
      <c r="I39" s="20"/>
      <c r="J39" s="19"/>
      <c r="K39" s="20"/>
      <c r="L39" s="21"/>
      <c r="M39" s="24"/>
    </row>
    <row r="40" ht="15.75" customHeight="1" outlineLevel="1">
      <c r="C40" s="32" t="str">
        <f>$C$16</f>
        <v>Co-Founder 3 (Heather R.):</v>
      </c>
      <c r="D40" s="19"/>
      <c r="E40" s="20"/>
      <c r="F40" s="21"/>
      <c r="G40" s="24"/>
      <c r="I40" s="20"/>
      <c r="J40" s="19"/>
      <c r="K40" s="20"/>
      <c r="L40" s="21"/>
      <c r="M40" s="24"/>
    </row>
    <row r="41" ht="15.75" customHeight="1" outlineLevel="1">
      <c r="C41" s="32"/>
      <c r="D41" s="19"/>
      <c r="E41" s="20"/>
      <c r="F41" s="21"/>
      <c r="G41" s="24"/>
      <c r="I41" s="20"/>
      <c r="K41" s="20"/>
      <c r="L41" s="21"/>
      <c r="M41" s="24"/>
    </row>
    <row r="42" ht="15.75" customHeight="1" outlineLevel="1">
      <c r="C42" s="34" t="s">
        <v>37</v>
      </c>
      <c r="D42" s="19"/>
      <c r="E42" s="20"/>
      <c r="F42" s="21"/>
      <c r="G42" s="24"/>
      <c r="I42" s="20"/>
      <c r="K42" s="20"/>
      <c r="L42" s="21"/>
      <c r="M42" s="24"/>
    </row>
    <row r="43" ht="15.75" customHeight="1" outlineLevel="1">
      <c r="C43" s="32" t="s">
        <v>38</v>
      </c>
      <c r="D43" s="19"/>
      <c r="E43" s="20"/>
      <c r="F43" s="21"/>
      <c r="G43" s="24"/>
      <c r="I43" s="20"/>
      <c r="J43" s="19"/>
      <c r="K43" s="20"/>
      <c r="L43" s="21"/>
      <c r="M43" s="24"/>
    </row>
    <row r="44" ht="15.75" customHeight="1" outlineLevel="1">
      <c r="C44" s="32"/>
      <c r="D44" s="19"/>
      <c r="E44" s="20"/>
      <c r="F44" s="21"/>
      <c r="G44" s="24"/>
      <c r="I44" s="20"/>
      <c r="K44" s="20"/>
      <c r="L44" s="21"/>
      <c r="M44" s="24"/>
    </row>
    <row r="45" ht="15.75" customHeight="1" outlineLevel="1">
      <c r="C45" s="17" t="s">
        <v>39</v>
      </c>
      <c r="D45" s="19"/>
      <c r="E45" s="20"/>
      <c r="F45" s="21"/>
      <c r="G45" s="24"/>
      <c r="I45" s="20"/>
      <c r="K45" s="20"/>
      <c r="L45" s="21"/>
      <c r="M45" s="24"/>
    </row>
    <row r="46" ht="15.75" customHeight="1" outlineLevel="1">
      <c r="C46" s="23" t="s">
        <v>40</v>
      </c>
      <c r="D46" s="19"/>
      <c r="E46" s="19"/>
      <c r="F46" s="21"/>
      <c r="G46" s="24"/>
      <c r="I46" s="19"/>
      <c r="J46" s="20"/>
      <c r="K46" s="20"/>
      <c r="L46" s="21"/>
      <c r="M46" s="24"/>
    </row>
    <row r="47" ht="15.75" customHeight="1" outlineLevel="1">
      <c r="C47" s="23" t="s">
        <v>41</v>
      </c>
      <c r="D47" s="19"/>
      <c r="E47" s="19"/>
      <c r="F47" s="25"/>
      <c r="G47" s="24"/>
      <c r="I47" s="19"/>
      <c r="J47" s="20"/>
      <c r="K47" s="20"/>
      <c r="L47" s="25"/>
      <c r="M47" s="24"/>
    </row>
    <row r="48" ht="15.75" customHeight="1" outlineLevel="1">
      <c r="C48" s="26" t="s">
        <v>20</v>
      </c>
      <c r="D48" s="27"/>
      <c r="E48" s="27"/>
      <c r="F48" s="28"/>
      <c r="G48" s="29"/>
      <c r="I48" s="27"/>
      <c r="J48" s="27"/>
      <c r="K48" s="27"/>
      <c r="L48" s="28"/>
      <c r="M48" s="29"/>
    </row>
    <row r="49" ht="15.75" customHeight="1"/>
    <row r="50" ht="15.75" customHeight="1">
      <c r="B50" s="3" t="s">
        <v>42</v>
      </c>
      <c r="C50" s="3"/>
      <c r="D50" s="4" t="s">
        <v>3</v>
      </c>
      <c r="E50" s="5" t="s">
        <v>4</v>
      </c>
      <c r="F50" s="3"/>
      <c r="G50" s="3"/>
      <c r="H50" s="3"/>
      <c r="I50" s="3"/>
    </row>
    <row r="51" ht="15.75" customHeight="1" outlineLevel="1"/>
    <row r="52" ht="15.75" customHeight="1" outlineLevel="1">
      <c r="C52" s="13" t="s">
        <v>22</v>
      </c>
      <c r="D52" s="6" t="s">
        <v>8</v>
      </c>
      <c r="E52" s="8"/>
    </row>
    <row r="53" ht="15.75" customHeight="1" outlineLevel="1">
      <c r="C53" s="13" t="s">
        <v>23</v>
      </c>
      <c r="D53" s="6" t="s">
        <v>8</v>
      </c>
      <c r="E53" s="30"/>
    </row>
    <row r="54" ht="15.75" customHeight="1" outlineLevel="1">
      <c r="C54" s="13" t="s">
        <v>24</v>
      </c>
      <c r="D54" s="6" t="s">
        <v>8</v>
      </c>
      <c r="E54" s="24"/>
    </row>
    <row r="55" ht="15.75" customHeight="1" outlineLevel="1">
      <c r="C55" s="13"/>
      <c r="D55" s="6"/>
      <c r="E55" s="24"/>
    </row>
    <row r="56" ht="15.75" customHeight="1" outlineLevel="1">
      <c r="C56" s="13" t="s">
        <v>43</v>
      </c>
      <c r="D56" s="6" t="s">
        <v>26</v>
      </c>
      <c r="E56" s="21"/>
    </row>
    <row r="57" ht="15.75" customHeight="1" outlineLevel="1">
      <c r="C57" s="13" t="s">
        <v>44</v>
      </c>
      <c r="D57" s="6" t="s">
        <v>26</v>
      </c>
      <c r="E57" s="31"/>
      <c r="G57" s="21"/>
    </row>
    <row r="58" ht="15.75" customHeight="1" outlineLevel="1">
      <c r="C58" s="13" t="s">
        <v>45</v>
      </c>
      <c r="D58" s="6" t="s">
        <v>26</v>
      </c>
      <c r="E58" s="21"/>
    </row>
    <row r="59" ht="15.75" customHeight="1" outlineLevel="1">
      <c r="C59" s="13" t="s">
        <v>27</v>
      </c>
      <c r="D59" s="6" t="s">
        <v>6</v>
      </c>
      <c r="E59" s="20"/>
    </row>
    <row r="60" ht="15.75" customHeight="1" outlineLevel="1">
      <c r="C60" s="13" t="s">
        <v>46</v>
      </c>
      <c r="D60" s="6" t="s">
        <v>6</v>
      </c>
      <c r="E60" s="20"/>
    </row>
    <row r="61" ht="15.75" customHeight="1" outlineLevel="1">
      <c r="C61" s="13" t="s">
        <v>47</v>
      </c>
      <c r="D61" s="6" t="s">
        <v>6</v>
      </c>
      <c r="E61" s="20"/>
    </row>
    <row r="62" ht="15.75" customHeight="1" outlineLevel="1">
      <c r="C62" s="13"/>
      <c r="D62" s="6"/>
      <c r="E62" s="21"/>
    </row>
    <row r="63" ht="15.75" customHeight="1" outlineLevel="1">
      <c r="C63" s="32" t="s">
        <v>30</v>
      </c>
      <c r="D63" s="6" t="s">
        <v>31</v>
      </c>
      <c r="E63" s="33"/>
    </row>
    <row r="64" ht="15.75" customHeight="1" outlineLevel="1">
      <c r="C64" s="32" t="s">
        <v>32</v>
      </c>
      <c r="D64" s="6" t="s">
        <v>8</v>
      </c>
      <c r="E64" s="24"/>
    </row>
    <row r="65" ht="15.75" customHeight="1" outlineLevel="1"/>
    <row r="66" ht="15.75" customHeight="1" outlineLevel="1">
      <c r="C66" s="9"/>
      <c r="D66" s="10"/>
      <c r="E66" s="11" t="s">
        <v>48</v>
      </c>
      <c r="F66" s="12"/>
      <c r="G66" s="12"/>
      <c r="I66" s="11" t="s">
        <v>49</v>
      </c>
      <c r="J66" s="12"/>
      <c r="K66" s="12"/>
      <c r="L66" s="12"/>
      <c r="M66" s="12"/>
    </row>
    <row r="67" ht="15.75" customHeight="1" outlineLevel="1">
      <c r="C67" s="14"/>
      <c r="D67" s="10"/>
      <c r="E67" s="10" t="s">
        <v>10</v>
      </c>
      <c r="F67" s="10" t="s">
        <v>11</v>
      </c>
      <c r="G67" s="14"/>
      <c r="I67" s="10" t="s">
        <v>10</v>
      </c>
      <c r="J67" s="10" t="s">
        <v>35</v>
      </c>
      <c r="K67" s="10" t="s">
        <v>36</v>
      </c>
      <c r="L67" s="10" t="s">
        <v>11</v>
      </c>
      <c r="M67" s="14"/>
    </row>
    <row r="68" ht="15.75" customHeight="1" outlineLevel="1">
      <c r="C68" s="15" t="s">
        <v>12</v>
      </c>
      <c r="D68" s="16"/>
      <c r="E68" s="16" t="s">
        <v>13</v>
      </c>
      <c r="F68" s="16" t="s">
        <v>14</v>
      </c>
      <c r="G68" s="16" t="s">
        <v>15</v>
      </c>
      <c r="I68" s="16" t="s">
        <v>13</v>
      </c>
      <c r="J68" s="16" t="s">
        <v>13</v>
      </c>
      <c r="K68" s="16" t="s">
        <v>13</v>
      </c>
      <c r="L68" s="16" t="s">
        <v>14</v>
      </c>
      <c r="M68" s="16" t="s">
        <v>15</v>
      </c>
    </row>
    <row r="69" ht="15.75" customHeight="1" outlineLevel="1">
      <c r="C69" s="17" t="str">
        <f>$C$13</f>
        <v>Management:</v>
      </c>
      <c r="D69" s="13"/>
      <c r="E69" s="13"/>
      <c r="F69" s="13"/>
      <c r="G69" s="13"/>
      <c r="I69" s="13"/>
      <c r="L69" s="13"/>
      <c r="M69" s="13"/>
    </row>
    <row r="70" ht="15.75" customHeight="1" outlineLevel="1">
      <c r="C70" s="32" t="str">
        <f>$C$14</f>
        <v>Co-Founder 1 (Noam M.):</v>
      </c>
      <c r="D70" s="19"/>
      <c r="E70" s="20"/>
      <c r="F70" s="21"/>
      <c r="G70" s="22"/>
      <c r="I70" s="20"/>
      <c r="J70" s="19"/>
      <c r="K70" s="20"/>
      <c r="L70" s="21"/>
      <c r="M70" s="22"/>
    </row>
    <row r="71" ht="15.75" customHeight="1" outlineLevel="1">
      <c r="C71" s="32" t="str">
        <f>$C$15</f>
        <v>Co-Founder 2 (Diego L.):</v>
      </c>
      <c r="D71" s="19"/>
      <c r="E71" s="20"/>
      <c r="F71" s="21"/>
      <c r="G71" s="24"/>
      <c r="I71" s="20"/>
      <c r="J71" s="19"/>
      <c r="K71" s="20"/>
      <c r="L71" s="21"/>
      <c r="M71" s="24"/>
    </row>
    <row r="72" ht="15.75" customHeight="1" outlineLevel="1">
      <c r="C72" s="32" t="str">
        <f>$C$16</f>
        <v>Co-Founder 3 (Heather R.):</v>
      </c>
      <c r="D72" s="19"/>
      <c r="E72" s="20"/>
      <c r="F72" s="21"/>
      <c r="G72" s="24"/>
      <c r="I72" s="20"/>
      <c r="J72" s="19"/>
      <c r="K72" s="20"/>
      <c r="L72" s="21"/>
      <c r="M72" s="24"/>
    </row>
    <row r="73" ht="15.75" customHeight="1" outlineLevel="1">
      <c r="C73" s="32"/>
      <c r="D73" s="19"/>
      <c r="E73" s="20"/>
      <c r="F73" s="21"/>
      <c r="G73" s="24"/>
      <c r="I73" s="20"/>
      <c r="L73" s="21"/>
      <c r="M73" s="24"/>
    </row>
    <row r="74" ht="15.75" customHeight="1" outlineLevel="1">
      <c r="C74" s="34" t="s">
        <v>37</v>
      </c>
      <c r="D74" s="19"/>
      <c r="E74" s="20"/>
      <c r="F74" s="21"/>
      <c r="G74" s="24"/>
      <c r="I74" s="20"/>
      <c r="L74" s="21"/>
      <c r="M74" s="24"/>
    </row>
    <row r="75" ht="15.75" customHeight="1" outlineLevel="1">
      <c r="C75" s="32" t="s">
        <v>38</v>
      </c>
      <c r="D75" s="19"/>
      <c r="E75" s="20"/>
      <c r="F75" s="21"/>
      <c r="G75" s="24"/>
      <c r="I75" s="20"/>
      <c r="J75" s="20"/>
      <c r="K75" s="20"/>
      <c r="L75" s="21"/>
      <c r="M75" s="24"/>
    </row>
    <row r="76" ht="15.75" customHeight="1" outlineLevel="1">
      <c r="C76" s="32"/>
      <c r="D76" s="19"/>
      <c r="E76" s="20"/>
      <c r="F76" s="21"/>
      <c r="G76" s="24"/>
      <c r="I76" s="20"/>
      <c r="L76" s="21"/>
      <c r="M76" s="24"/>
    </row>
    <row r="77" ht="15.75" customHeight="1" outlineLevel="1">
      <c r="C77" s="17" t="s">
        <v>39</v>
      </c>
      <c r="D77" s="19"/>
      <c r="E77" s="20"/>
      <c r="F77" s="21"/>
      <c r="G77" s="24"/>
      <c r="I77" s="20"/>
      <c r="L77" s="21"/>
      <c r="M77" s="24"/>
    </row>
    <row r="78" ht="15.75" customHeight="1" outlineLevel="1">
      <c r="C78" s="23" t="s">
        <v>40</v>
      </c>
      <c r="D78" s="19"/>
      <c r="E78" s="20"/>
      <c r="F78" s="21"/>
      <c r="G78" s="24"/>
      <c r="I78" s="20"/>
      <c r="J78" s="19"/>
      <c r="K78" s="20"/>
      <c r="L78" s="21"/>
      <c r="M78" s="24"/>
    </row>
    <row r="79" ht="15.75" customHeight="1" outlineLevel="1">
      <c r="C79" s="23" t="s">
        <v>41</v>
      </c>
      <c r="D79" s="19"/>
      <c r="E79" s="20"/>
      <c r="F79" s="21"/>
      <c r="G79" s="24"/>
      <c r="I79" s="20"/>
      <c r="J79" s="19"/>
      <c r="K79" s="20"/>
      <c r="L79" s="21"/>
      <c r="M79" s="24"/>
    </row>
    <row r="80" ht="15.75" customHeight="1" outlineLevel="1">
      <c r="C80" s="32" t="s">
        <v>50</v>
      </c>
      <c r="D80" s="19"/>
      <c r="E80" s="19"/>
      <c r="F80" s="21"/>
      <c r="G80" s="24"/>
      <c r="I80" s="20"/>
      <c r="J80" s="20"/>
      <c r="K80" s="20"/>
      <c r="L80" s="21"/>
      <c r="M80" s="24"/>
    </row>
    <row r="81" ht="15.75" customHeight="1" outlineLevel="1">
      <c r="C81" s="32" t="s">
        <v>51</v>
      </c>
      <c r="D81" s="19"/>
      <c r="E81" s="19"/>
      <c r="F81" s="25"/>
      <c r="G81" s="24"/>
      <c r="I81" s="20"/>
      <c r="J81" s="20"/>
      <c r="K81" s="35"/>
      <c r="L81" s="25"/>
      <c r="M81" s="24"/>
    </row>
    <row r="82" ht="15.75" customHeight="1" outlineLevel="1">
      <c r="C82" s="26" t="s">
        <v>20</v>
      </c>
      <c r="D82" s="27"/>
      <c r="E82" s="27"/>
      <c r="F82" s="28"/>
      <c r="G82" s="29"/>
      <c r="I82" s="27"/>
      <c r="J82" s="27"/>
      <c r="K82" s="27"/>
      <c r="L82" s="28"/>
      <c r="M82" s="29"/>
    </row>
    <row r="83" ht="15.75" customHeight="1"/>
    <row r="84" ht="15.75" customHeight="1">
      <c r="B84" s="36" t="s">
        <v>52</v>
      </c>
      <c r="C84" s="37"/>
      <c r="D84" s="38"/>
      <c r="E84" s="38" t="s">
        <v>4</v>
      </c>
      <c r="F84" s="36"/>
      <c r="G84" s="36"/>
      <c r="H84" s="36"/>
      <c r="I84" s="36"/>
    </row>
    <row r="85" ht="15.75" customHeight="1" outlineLevel="1"/>
    <row r="86" ht="15.75" customHeight="1" outlineLevel="1">
      <c r="C86" s="39" t="s">
        <v>53</v>
      </c>
      <c r="D86" s="40"/>
      <c r="E86" s="41"/>
      <c r="F86" s="39"/>
      <c r="G86" s="39"/>
      <c r="H86" s="39"/>
      <c r="I86" s="39"/>
    </row>
    <row r="87" ht="15.75" customHeight="1" outlineLevel="1">
      <c r="C87" s="39"/>
      <c r="D87" s="39"/>
      <c r="E87" s="39"/>
      <c r="F87" s="39"/>
      <c r="G87" s="39"/>
      <c r="H87" s="39"/>
      <c r="I87" s="39"/>
    </row>
    <row r="88" ht="15.75" customHeight="1" outlineLevel="1">
      <c r="C88" s="42"/>
      <c r="D88" s="42"/>
      <c r="E88" s="42"/>
      <c r="F88" s="43" t="s">
        <v>54</v>
      </c>
      <c r="G88" s="42"/>
      <c r="H88" s="43" t="s">
        <v>55</v>
      </c>
      <c r="I88" s="43" t="s">
        <v>56</v>
      </c>
    </row>
    <row r="89" ht="15.75" customHeight="1" outlineLevel="1">
      <c r="C89" s="44" t="s">
        <v>57</v>
      </c>
      <c r="D89" s="44"/>
      <c r="E89" s="45" t="s">
        <v>58</v>
      </c>
      <c r="F89" s="45" t="s">
        <v>59</v>
      </c>
      <c r="G89" s="45" t="s">
        <v>60</v>
      </c>
      <c r="H89" s="45" t="s">
        <v>61</v>
      </c>
      <c r="I89" s="45" t="s">
        <v>62</v>
      </c>
    </row>
    <row r="90" ht="15.75" customHeight="1" outlineLevel="1">
      <c r="C90" s="46" t="s">
        <v>63</v>
      </c>
      <c r="D90" s="40"/>
      <c r="E90" s="47"/>
      <c r="F90" s="47"/>
      <c r="G90" s="48"/>
      <c r="H90" s="39"/>
      <c r="I90" s="39"/>
    </row>
    <row r="91" ht="15.75" customHeight="1" outlineLevel="1">
      <c r="C91" s="46" t="s">
        <v>64</v>
      </c>
      <c r="D91" s="40"/>
      <c r="E91" s="47"/>
      <c r="F91" s="47"/>
      <c r="G91" s="48"/>
      <c r="H91" s="39"/>
      <c r="I91" s="39"/>
    </row>
    <row r="92" ht="15.75" customHeight="1" outlineLevel="1">
      <c r="C92" s="46" t="s">
        <v>65</v>
      </c>
      <c r="D92" s="49"/>
      <c r="E92" s="50" t="s">
        <v>66</v>
      </c>
      <c r="F92" s="50" t="s">
        <v>66</v>
      </c>
      <c r="G92" s="48"/>
      <c r="H92" s="39"/>
      <c r="I92" s="51" t="s">
        <v>66</v>
      </c>
    </row>
    <row r="93" ht="15.75" customHeight="1" outlineLevel="1">
      <c r="C93" s="52" t="s">
        <v>67</v>
      </c>
      <c r="D93" s="40"/>
      <c r="E93" s="52"/>
      <c r="F93" s="52"/>
      <c r="G93" s="53"/>
      <c r="H93" s="52"/>
      <c r="I93" s="54"/>
    </row>
    <row r="94" ht="15.75" customHeight="1" outlineLevel="1">
      <c r="C94" s="39"/>
      <c r="D94" s="39"/>
      <c r="E94" s="39"/>
      <c r="F94" s="39"/>
      <c r="G94" s="39"/>
      <c r="H94" s="39"/>
      <c r="I94" s="39"/>
    </row>
    <row r="95" ht="15.75" customHeight="1" outlineLevel="1">
      <c r="C95" s="46" t="s">
        <v>68</v>
      </c>
      <c r="D95" s="40"/>
      <c r="E95" s="39"/>
      <c r="F95" s="39"/>
      <c r="G95" s="39"/>
      <c r="H95" s="39"/>
      <c r="I95" s="39"/>
    </row>
    <row r="96" ht="15.75" customHeight="1" outlineLevel="1">
      <c r="C96" s="46" t="s">
        <v>69</v>
      </c>
      <c r="D96" s="40"/>
      <c r="E96" s="39"/>
      <c r="F96" s="39"/>
      <c r="G96" s="39"/>
      <c r="H96" s="39"/>
      <c r="I96" s="39"/>
    </row>
    <row r="97" ht="15.75" customHeight="1" outlineLevel="1">
      <c r="C97" s="55" t="s">
        <v>70</v>
      </c>
      <c r="D97" s="56"/>
      <c r="E97" s="52"/>
      <c r="F97" s="39"/>
      <c r="G97" s="39"/>
      <c r="H97" s="39"/>
      <c r="I97" s="39"/>
    </row>
    <row r="98" ht="15.75" customHeight="1" outlineLevel="1">
      <c r="C98" s="46" t="s">
        <v>71</v>
      </c>
      <c r="D98" s="40"/>
      <c r="E98" s="39"/>
      <c r="F98" s="39"/>
      <c r="G98" s="39"/>
      <c r="H98" s="39"/>
      <c r="I98" s="39"/>
    </row>
    <row r="99" ht="15.75" customHeight="1" outlineLevel="1">
      <c r="C99" s="55" t="s">
        <v>72</v>
      </c>
      <c r="D99" s="56"/>
      <c r="E99" s="52"/>
      <c r="F99" s="39"/>
      <c r="G99" s="39"/>
      <c r="H99" s="39"/>
      <c r="I99" s="39"/>
    </row>
    <row r="100" ht="15.75" customHeight="1" outlineLevel="1">
      <c r="C100" s="39"/>
      <c r="D100" s="39"/>
      <c r="E100" s="39"/>
      <c r="F100" s="39"/>
      <c r="G100" s="39"/>
      <c r="H100" s="39"/>
      <c r="I100" s="39"/>
    </row>
    <row r="101" ht="15.75" customHeight="1" outlineLevel="1">
      <c r="C101" s="42"/>
      <c r="D101" s="42"/>
      <c r="E101" s="42"/>
      <c r="F101" s="43"/>
      <c r="G101" s="43" t="s">
        <v>73</v>
      </c>
      <c r="H101" s="43"/>
      <c r="I101" s="43"/>
    </row>
    <row r="102" ht="15.75" customHeight="1" outlineLevel="1">
      <c r="C102" s="44" t="s">
        <v>74</v>
      </c>
      <c r="D102" s="44"/>
      <c r="E102" s="45" t="s">
        <v>58</v>
      </c>
      <c r="F102" s="45"/>
      <c r="G102" s="45" t="s">
        <v>75</v>
      </c>
      <c r="H102" s="45" t="s">
        <v>76</v>
      </c>
      <c r="I102" s="45"/>
    </row>
    <row r="103" ht="15.75" customHeight="1" outlineLevel="1">
      <c r="C103" s="46" t="s">
        <v>63</v>
      </c>
      <c r="D103" s="40"/>
      <c r="E103" s="39"/>
      <c r="F103" s="39"/>
      <c r="G103" s="48"/>
      <c r="H103" s="57"/>
      <c r="I103" s="39"/>
    </row>
    <row r="104" ht="15.75" customHeight="1" outlineLevel="1">
      <c r="C104" s="46" t="s">
        <v>64</v>
      </c>
      <c r="D104" s="40"/>
      <c r="E104" s="39"/>
      <c r="F104" s="39"/>
      <c r="G104" s="48"/>
      <c r="H104" s="57"/>
      <c r="I104" s="39"/>
    </row>
    <row r="105" ht="15.75" customHeight="1" outlineLevel="1">
      <c r="C105" s="46" t="s">
        <v>65</v>
      </c>
      <c r="D105" s="49"/>
      <c r="E105" s="39"/>
      <c r="F105" s="58"/>
      <c r="G105" s="48"/>
      <c r="H105" s="59" t="s">
        <v>66</v>
      </c>
      <c r="I105" s="58"/>
    </row>
    <row r="106" ht="15.75" customHeight="1" outlineLevel="1">
      <c r="C106" s="52" t="s">
        <v>67</v>
      </c>
      <c r="D106" s="40"/>
      <c r="E106" s="52"/>
      <c r="F106" s="54"/>
      <c r="G106" s="53"/>
      <c r="H106" s="60"/>
      <c r="I106" s="54"/>
    </row>
    <row r="107" ht="15.75" customHeight="1"/>
    <row r="108" ht="15.75" customHeight="1"/>
    <row r="109" ht="15.75" customHeight="1" outlineLevel="1"/>
    <row r="110" ht="15.75" customHeight="1" outlineLevel="1"/>
    <row r="111" ht="15.75" customHeight="1" outlineLevel="1"/>
    <row r="112" ht="15.75" customHeight="1" outlineLevel="1"/>
    <row r="113" ht="15.75" customHeight="1" outlineLevel="1"/>
    <row r="114" ht="15.75" customHeight="1" outlineLevel="1"/>
    <row r="115" ht="15.75" customHeight="1" outlineLevel="1"/>
    <row r="116" ht="15.75" customHeight="1" outlineLevel="1"/>
    <row r="117" ht="15.75" customHeight="1" outlineLevel="1"/>
    <row r="118" ht="15.75" customHeight="1" outlineLevel="1"/>
    <row r="119" ht="15.75" customHeight="1" outlineLevel="1"/>
    <row r="120" ht="15.75" customHeight="1" outlineLevel="1"/>
    <row r="121" ht="15.75" customHeight="1" outlineLevel="1"/>
    <row r="122" ht="15.75" customHeight="1" outlineLevel="1"/>
    <row r="123" ht="15.75" customHeight="1" outlineLevel="1"/>
    <row r="124" ht="15.75" customHeight="1" outlineLevel="1"/>
    <row r="125" ht="15.75" customHeight="1" outlineLevel="1"/>
    <row r="126" ht="15.75" customHeight="1" outlineLevel="1"/>
    <row r="127" ht="15.75" customHeight="1" outlineLevel="1"/>
    <row r="128" ht="15.75" customHeight="1" outlineLevel="1"/>
    <row r="129" ht="15.75" customHeight="1" outlineLevel="1"/>
    <row r="130" ht="15.75" customHeight="1" outlineLevel="1"/>
    <row r="131" ht="15.75" customHeight="1" outlineLevel="1"/>
    <row r="132" ht="15.75" customHeight="1" outlineLevel="1"/>
    <row r="133" ht="15.75" customHeight="1" outlineLevel="1"/>
    <row r="134" ht="15.75" customHeight="1" outlineLevel="1"/>
    <row r="135" ht="15.75" customHeight="1" outlineLevel="1"/>
    <row r="136" ht="15.75" customHeight="1" outlineLevel="1"/>
    <row r="137" ht="15.75" customHeight="1" outlineLevel="1"/>
    <row r="138" ht="15.75" customHeight="1" outlineLevel="1"/>
    <row r="139" ht="15.75" customHeight="1" outlineLevel="1"/>
    <row r="140" ht="15.75" customHeight="1" outlineLevel="1"/>
    <row r="141" ht="15.75" customHeight="1" outlineLevel="1"/>
    <row r="142" ht="15.75" customHeight="1" outlineLevel="1"/>
    <row r="143" ht="15.75" customHeight="1" outlineLevel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0:G10"/>
    <mergeCell ref="E34:G34"/>
    <mergeCell ref="I34:M34"/>
    <mergeCell ref="E66:G66"/>
    <mergeCell ref="I66:M66"/>
    <mergeCell ref="B84:C84"/>
  </mergeCells>
  <dataValidations>
    <dataValidation type="decimal" allowBlank="1" showErrorMessage="1" sqref="E29">
      <formula1>0.0</formula1>
      <formula2>1.0</formula2>
    </dataValidation>
  </dataValidations>
  <printOptions/>
  <pageMargins bottom="0.75" footer="0.0" header="0.0" left="0.7" right="0.7" top="0.75"/>
  <pageSetup orientation="portrait"/>
  <rowBreaks count="2" manualBreakCount="2">
    <brk id="49" man="1"/>
    <brk id="107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.67"/>
    <col customWidth="1" min="2" max="2" width="33.33"/>
    <col customWidth="1" min="3" max="3" width="9.33"/>
    <col customWidth="1" min="4" max="11" width="12.67"/>
    <col customWidth="1" min="12" max="26" width="8.56"/>
  </cols>
  <sheetData>
    <row r="1" ht="15.75" customHeight="1"/>
    <row r="2" ht="15.75" customHeight="1">
      <c r="B2" s="61"/>
      <c r="C2" s="61"/>
      <c r="D2" s="62" t="s">
        <v>77</v>
      </c>
      <c r="E2" s="63"/>
      <c r="F2" s="63"/>
      <c r="G2" s="64" t="s">
        <v>78</v>
      </c>
      <c r="H2" s="63"/>
      <c r="I2" s="63"/>
      <c r="J2" s="63"/>
      <c r="K2" s="63"/>
    </row>
    <row r="3" ht="15.75" customHeight="1">
      <c r="B3" s="65" t="s">
        <v>79</v>
      </c>
      <c r="C3" s="66" t="s">
        <v>3</v>
      </c>
      <c r="D3" s="67" t="s">
        <v>80</v>
      </c>
      <c r="E3" s="67" t="s">
        <v>81</v>
      </c>
      <c r="F3" s="67" t="s">
        <v>82</v>
      </c>
      <c r="G3" s="68" t="s">
        <v>83</v>
      </c>
      <c r="H3" s="67" t="s">
        <v>84</v>
      </c>
      <c r="I3" s="67" t="s">
        <v>85</v>
      </c>
      <c r="J3" s="67" t="s">
        <v>86</v>
      </c>
      <c r="K3" s="67" t="s">
        <v>87</v>
      </c>
    </row>
    <row r="4" ht="15.75" customHeight="1">
      <c r="D4" s="69"/>
      <c r="E4" s="69"/>
      <c r="F4" s="69"/>
      <c r="G4" s="69"/>
      <c r="H4" s="69"/>
      <c r="I4" s="69"/>
      <c r="J4" s="69"/>
      <c r="K4" s="70"/>
    </row>
    <row r="5" ht="15.75" customHeight="1">
      <c r="B5" s="32" t="s">
        <v>88</v>
      </c>
      <c r="C5" s="6" t="s">
        <v>8</v>
      </c>
      <c r="D5" s="71">
        <v>60.0</v>
      </c>
      <c r="E5" s="71">
        <v>80.0</v>
      </c>
      <c r="F5" s="71">
        <v>100.0</v>
      </c>
      <c r="G5" s="71">
        <v>105.0</v>
      </c>
      <c r="H5" s="71">
        <v>110.0</v>
      </c>
      <c r="I5" s="71">
        <v>115.0</v>
      </c>
      <c r="J5" s="71">
        <v>120.0</v>
      </c>
      <c r="K5" s="71">
        <v>125.0</v>
      </c>
    </row>
    <row r="6" ht="15.75" customHeight="1">
      <c r="B6" s="32" t="s">
        <v>89</v>
      </c>
      <c r="C6" s="6" t="s">
        <v>8</v>
      </c>
      <c r="D6" s="72">
        <v>36.6</v>
      </c>
      <c r="E6" s="72">
        <v>48.0</v>
      </c>
      <c r="F6" s="72">
        <v>59.0</v>
      </c>
      <c r="G6" s="72">
        <v>60.9</v>
      </c>
      <c r="H6" s="72">
        <v>62.69999999999999</v>
      </c>
      <c r="I6" s="72">
        <v>64.4</v>
      </c>
      <c r="J6" s="72">
        <v>66.00000000000001</v>
      </c>
      <c r="K6" s="72">
        <v>67.5</v>
      </c>
    </row>
    <row r="7" ht="15.75" customHeight="1">
      <c r="B7" s="32"/>
      <c r="C7" s="6"/>
      <c r="D7" s="70"/>
      <c r="E7" s="70"/>
      <c r="F7" s="70"/>
      <c r="G7" s="70"/>
      <c r="H7" s="70"/>
      <c r="I7" s="70"/>
      <c r="J7" s="70"/>
      <c r="K7" s="70"/>
    </row>
    <row r="8" ht="15.75" customHeight="1">
      <c r="B8" s="32" t="s">
        <v>90</v>
      </c>
      <c r="C8" s="6" t="s">
        <v>91</v>
      </c>
      <c r="D8" s="73">
        <v>2.5</v>
      </c>
      <c r="E8" s="73">
        <v>3.0</v>
      </c>
      <c r="F8" s="73">
        <v>5.0</v>
      </c>
      <c r="G8" s="73">
        <v>5.0</v>
      </c>
      <c r="H8" s="73">
        <v>5.5</v>
      </c>
      <c r="I8" s="73">
        <v>6.0</v>
      </c>
      <c r="J8" s="73">
        <v>6.5</v>
      </c>
      <c r="K8" s="73">
        <v>7.0</v>
      </c>
    </row>
    <row r="9" ht="15.75" customHeight="1">
      <c r="B9" s="32" t="s">
        <v>92</v>
      </c>
      <c r="C9" s="6" t="s">
        <v>91</v>
      </c>
      <c r="D9" s="74">
        <v>1200.0</v>
      </c>
      <c r="E9" s="74">
        <v>6000.0</v>
      </c>
      <c r="F9" s="74">
        <v>10000.0</v>
      </c>
      <c r="G9" s="74">
        <v>20000.0</v>
      </c>
      <c r="H9" s="74">
        <v>35000.0</v>
      </c>
      <c r="I9" s="74">
        <v>50000.0</v>
      </c>
      <c r="J9" s="74">
        <v>70000.0</v>
      </c>
      <c r="K9" s="74">
        <v>100000.0</v>
      </c>
    </row>
    <row r="10" ht="15.75" customHeight="1">
      <c r="B10" s="32" t="s">
        <v>93</v>
      </c>
      <c r="C10" s="6" t="s">
        <v>8</v>
      </c>
      <c r="D10" s="72">
        <v>150.0</v>
      </c>
      <c r="E10" s="72">
        <v>175.0</v>
      </c>
      <c r="F10" s="72">
        <v>200.0</v>
      </c>
      <c r="G10" s="72">
        <v>250.0</v>
      </c>
      <c r="H10" s="72">
        <v>300.0</v>
      </c>
      <c r="I10" s="72">
        <v>350.0</v>
      </c>
      <c r="J10" s="72">
        <v>400.0</v>
      </c>
      <c r="K10" s="72">
        <v>450.0</v>
      </c>
    </row>
    <row r="11" ht="15.75" customHeight="1">
      <c r="B11" s="32"/>
      <c r="D11" s="75"/>
      <c r="E11" s="75"/>
      <c r="F11" s="75"/>
      <c r="G11" s="69"/>
      <c r="H11" s="69"/>
      <c r="I11" s="69"/>
      <c r="J11" s="69"/>
      <c r="K11" s="69"/>
    </row>
    <row r="12" ht="15.75" customHeight="1">
      <c r="B12" s="32" t="s">
        <v>94</v>
      </c>
      <c r="C12" s="6" t="s">
        <v>91</v>
      </c>
      <c r="D12" s="74">
        <v>3.0</v>
      </c>
      <c r="E12" s="74">
        <v>6.0</v>
      </c>
      <c r="F12" s="74">
        <v>10.0</v>
      </c>
      <c r="G12" s="74">
        <v>30.0</v>
      </c>
      <c r="H12" s="74">
        <v>50.0</v>
      </c>
      <c r="I12" s="74">
        <v>80.0</v>
      </c>
      <c r="J12" s="74">
        <v>120.0</v>
      </c>
      <c r="K12" s="74">
        <v>180.0</v>
      </c>
    </row>
    <row r="13" ht="15.75" customHeight="1">
      <c r="B13" s="32" t="s">
        <v>95</v>
      </c>
      <c r="C13" s="6" t="s">
        <v>8</v>
      </c>
      <c r="D13" s="76">
        <v>100000.0</v>
      </c>
      <c r="E13" s="76">
        <v>90000.0</v>
      </c>
      <c r="F13" s="76">
        <v>85000.0</v>
      </c>
      <c r="G13" s="76">
        <v>90000.0</v>
      </c>
      <c r="H13" s="76">
        <v>95000.0</v>
      </c>
      <c r="I13" s="76">
        <v>100000.0</v>
      </c>
      <c r="J13" s="76">
        <v>105000.0</v>
      </c>
      <c r="K13" s="76">
        <v>110000.0</v>
      </c>
    </row>
    <row r="14" ht="15.75" customHeight="1">
      <c r="B14" s="32"/>
      <c r="D14" s="69"/>
      <c r="E14" s="69"/>
      <c r="F14" s="69"/>
      <c r="G14" s="69"/>
      <c r="H14" s="69"/>
      <c r="I14" s="69"/>
      <c r="J14" s="69"/>
      <c r="K14" s="69"/>
    </row>
    <row r="15" ht="15.75" customHeight="1">
      <c r="B15" s="34" t="s">
        <v>96</v>
      </c>
      <c r="C15" s="6" t="s">
        <v>8</v>
      </c>
      <c r="D15" s="77">
        <f t="shared" ref="D15:K15" si="1">D5*D8*D9</f>
        <v>180000</v>
      </c>
      <c r="E15" s="77">
        <f t="shared" si="1"/>
        <v>1440000</v>
      </c>
      <c r="F15" s="77">
        <f t="shared" si="1"/>
        <v>5000000</v>
      </c>
      <c r="G15" s="77">
        <f t="shared" si="1"/>
        <v>10500000</v>
      </c>
      <c r="H15" s="77">
        <f t="shared" si="1"/>
        <v>21175000</v>
      </c>
      <c r="I15" s="77">
        <f t="shared" si="1"/>
        <v>34500000</v>
      </c>
      <c r="J15" s="77">
        <f t="shared" si="1"/>
        <v>54600000</v>
      </c>
      <c r="K15" s="77">
        <f t="shared" si="1"/>
        <v>87500000</v>
      </c>
    </row>
    <row r="16" ht="15.75" customHeight="1">
      <c r="B16" s="78" t="s">
        <v>97</v>
      </c>
      <c r="C16" s="79" t="s">
        <v>8</v>
      </c>
      <c r="D16" s="80">
        <f t="shared" ref="D16:K16" si="2">-D6*D8*D9</f>
        <v>-109800</v>
      </c>
      <c r="E16" s="80">
        <f t="shared" si="2"/>
        <v>-864000</v>
      </c>
      <c r="F16" s="80">
        <f t="shared" si="2"/>
        <v>-2950000</v>
      </c>
      <c r="G16" s="80">
        <f t="shared" si="2"/>
        <v>-6090000</v>
      </c>
      <c r="H16" s="80">
        <f t="shared" si="2"/>
        <v>-12069750</v>
      </c>
      <c r="I16" s="80">
        <f t="shared" si="2"/>
        <v>-19320000</v>
      </c>
      <c r="J16" s="80">
        <f t="shared" si="2"/>
        <v>-30030000</v>
      </c>
      <c r="K16" s="80">
        <f t="shared" si="2"/>
        <v>-47250000</v>
      </c>
    </row>
    <row r="17" ht="15.75" customHeight="1">
      <c r="B17" s="34" t="s">
        <v>98</v>
      </c>
      <c r="C17" s="6" t="s">
        <v>8</v>
      </c>
      <c r="D17" s="81">
        <f t="shared" ref="D17:K17" si="3">SUM(D15:D16)</f>
        <v>70200</v>
      </c>
      <c r="E17" s="81">
        <f t="shared" si="3"/>
        <v>576000</v>
      </c>
      <c r="F17" s="81">
        <f t="shared" si="3"/>
        <v>2050000</v>
      </c>
      <c r="G17" s="81">
        <f t="shared" si="3"/>
        <v>4410000</v>
      </c>
      <c r="H17" s="81">
        <f t="shared" si="3"/>
        <v>9105250</v>
      </c>
      <c r="I17" s="81">
        <f t="shared" si="3"/>
        <v>15180000</v>
      </c>
      <c r="J17" s="81">
        <f t="shared" si="3"/>
        <v>24570000</v>
      </c>
      <c r="K17" s="81">
        <f t="shared" si="3"/>
        <v>40250000</v>
      </c>
    </row>
    <row r="18" ht="15.75" customHeight="1">
      <c r="B18" s="32"/>
    </row>
    <row r="19" ht="15.75" customHeight="1">
      <c r="B19" s="32" t="s">
        <v>99</v>
      </c>
      <c r="C19" s="6" t="s">
        <v>8</v>
      </c>
      <c r="D19" s="24">
        <f t="shared" ref="D19:K19" si="4">-D12*D13</f>
        <v>-300000</v>
      </c>
      <c r="E19" s="24">
        <f t="shared" si="4"/>
        <v>-540000</v>
      </c>
      <c r="F19" s="24">
        <f t="shared" si="4"/>
        <v>-850000</v>
      </c>
      <c r="G19" s="24">
        <f t="shared" si="4"/>
        <v>-2700000</v>
      </c>
      <c r="H19" s="24">
        <f t="shared" si="4"/>
        <v>-4750000</v>
      </c>
      <c r="I19" s="24">
        <f t="shared" si="4"/>
        <v>-8000000</v>
      </c>
      <c r="J19" s="24">
        <f t="shared" si="4"/>
        <v>-12600000</v>
      </c>
      <c r="K19" s="24">
        <f t="shared" si="4"/>
        <v>-19800000</v>
      </c>
    </row>
    <row r="20" ht="15.75" customHeight="1">
      <c r="B20" s="32" t="s">
        <v>100</v>
      </c>
      <c r="C20" s="6" t="s">
        <v>8</v>
      </c>
      <c r="D20" s="24">
        <f>-D10*D9</f>
        <v>-180000</v>
      </c>
      <c r="E20" s="24">
        <f t="shared" ref="E20:K20" si="5">-E10*(E9-D9)</f>
        <v>-840000</v>
      </c>
      <c r="F20" s="24">
        <f t="shared" si="5"/>
        <v>-800000</v>
      </c>
      <c r="G20" s="24">
        <f t="shared" si="5"/>
        <v>-2500000</v>
      </c>
      <c r="H20" s="24">
        <f t="shared" si="5"/>
        <v>-4500000</v>
      </c>
      <c r="I20" s="24">
        <f t="shared" si="5"/>
        <v>-5250000</v>
      </c>
      <c r="J20" s="24">
        <f t="shared" si="5"/>
        <v>-8000000</v>
      </c>
      <c r="K20" s="24">
        <f t="shared" si="5"/>
        <v>-13500000</v>
      </c>
    </row>
    <row r="21" ht="15.75" customHeight="1">
      <c r="B21" s="32" t="s">
        <v>101</v>
      </c>
      <c r="C21" s="79" t="s">
        <v>8</v>
      </c>
      <c r="D21" s="76">
        <v>-125000.0</v>
      </c>
      <c r="E21" s="76">
        <v>-200000.0</v>
      </c>
      <c r="F21" s="76">
        <v>-300000.0</v>
      </c>
      <c r="G21" s="76">
        <v>-700000.0</v>
      </c>
      <c r="H21" s="76">
        <v>-1200000.0</v>
      </c>
      <c r="I21" s="76">
        <v>-2000000.0</v>
      </c>
      <c r="J21" s="76">
        <v>-3000000.0</v>
      </c>
      <c r="K21" s="76">
        <v>-4500000.0</v>
      </c>
    </row>
    <row r="22" ht="15.75" customHeight="1">
      <c r="B22" s="82" t="s">
        <v>102</v>
      </c>
      <c r="C22" s="6" t="s">
        <v>8</v>
      </c>
      <c r="D22" s="83">
        <f t="shared" ref="D22:K22" si="6">SUM(D19:D21)</f>
        <v>-605000</v>
      </c>
      <c r="E22" s="83">
        <f t="shared" si="6"/>
        <v>-1580000</v>
      </c>
      <c r="F22" s="83">
        <f t="shared" si="6"/>
        <v>-1950000</v>
      </c>
      <c r="G22" s="83">
        <f t="shared" si="6"/>
        <v>-5900000</v>
      </c>
      <c r="H22" s="83">
        <f t="shared" si="6"/>
        <v>-10450000</v>
      </c>
      <c r="I22" s="83">
        <f t="shared" si="6"/>
        <v>-15250000</v>
      </c>
      <c r="J22" s="83">
        <f t="shared" si="6"/>
        <v>-23600000</v>
      </c>
      <c r="K22" s="83">
        <f t="shared" si="6"/>
        <v>-37800000</v>
      </c>
    </row>
    <row r="23" ht="15.75" customHeight="1">
      <c r="B23" s="32"/>
    </row>
    <row r="24" ht="15.75" customHeight="1">
      <c r="B24" s="34" t="s">
        <v>103</v>
      </c>
      <c r="C24" s="6" t="s">
        <v>8</v>
      </c>
      <c r="D24" s="77">
        <f t="shared" ref="D24:K24" si="7">D17+D22</f>
        <v>-534800</v>
      </c>
      <c r="E24" s="77">
        <f t="shared" si="7"/>
        <v>-1004000</v>
      </c>
      <c r="F24" s="77">
        <f t="shared" si="7"/>
        <v>100000</v>
      </c>
      <c r="G24" s="77">
        <f t="shared" si="7"/>
        <v>-1490000</v>
      </c>
      <c r="H24" s="77">
        <f t="shared" si="7"/>
        <v>-1344750</v>
      </c>
      <c r="I24" s="77">
        <f t="shared" si="7"/>
        <v>-70000</v>
      </c>
      <c r="J24" s="77">
        <f t="shared" si="7"/>
        <v>970000</v>
      </c>
      <c r="K24" s="77">
        <f t="shared" si="7"/>
        <v>2450000</v>
      </c>
    </row>
    <row r="25" ht="15.75" customHeight="1">
      <c r="B25" s="32"/>
      <c r="D25" s="22"/>
      <c r="G25" s="22"/>
    </row>
    <row r="26" ht="15.75" customHeight="1">
      <c r="B26" s="32" t="s">
        <v>104</v>
      </c>
      <c r="C26" s="6" t="s">
        <v>26</v>
      </c>
      <c r="D26" s="84"/>
      <c r="E26" s="84">
        <f t="shared" ref="E26:K26" si="8">E15/D15-1</f>
        <v>7</v>
      </c>
      <c r="F26" s="84">
        <f t="shared" si="8"/>
        <v>2.472222222</v>
      </c>
      <c r="G26" s="84">
        <f t="shared" si="8"/>
        <v>1.1</v>
      </c>
      <c r="H26" s="84">
        <f t="shared" si="8"/>
        <v>1.016666667</v>
      </c>
      <c r="I26" s="84">
        <f t="shared" si="8"/>
        <v>0.6292798111</v>
      </c>
      <c r="J26" s="84">
        <f t="shared" si="8"/>
        <v>0.5826086957</v>
      </c>
      <c r="K26" s="84">
        <f t="shared" si="8"/>
        <v>0.6025641026</v>
      </c>
    </row>
    <row r="27" ht="15.75" customHeight="1">
      <c r="B27" s="32" t="s">
        <v>105</v>
      </c>
      <c r="C27" s="6" t="s">
        <v>26</v>
      </c>
      <c r="D27" s="84">
        <f t="shared" ref="D27:K27" si="9">D17/D15</f>
        <v>0.39</v>
      </c>
      <c r="E27" s="84">
        <f t="shared" si="9"/>
        <v>0.4</v>
      </c>
      <c r="F27" s="84">
        <f t="shared" si="9"/>
        <v>0.41</v>
      </c>
      <c r="G27" s="84">
        <f t="shared" si="9"/>
        <v>0.42</v>
      </c>
      <c r="H27" s="84">
        <f t="shared" si="9"/>
        <v>0.43</v>
      </c>
      <c r="I27" s="84">
        <f t="shared" si="9"/>
        <v>0.44</v>
      </c>
      <c r="J27" s="84">
        <f t="shared" si="9"/>
        <v>0.45</v>
      </c>
      <c r="K27" s="84">
        <f t="shared" si="9"/>
        <v>0.46</v>
      </c>
    </row>
    <row r="28" ht="15.75" customHeight="1">
      <c r="B28" s="32" t="s">
        <v>106</v>
      </c>
      <c r="C28" s="6" t="s">
        <v>26</v>
      </c>
      <c r="D28" s="84">
        <f t="shared" ref="D28:K28" si="10">D24/D15</f>
        <v>-2.971111111</v>
      </c>
      <c r="E28" s="84">
        <f t="shared" si="10"/>
        <v>-0.6972222222</v>
      </c>
      <c r="F28" s="84">
        <f t="shared" si="10"/>
        <v>0.02</v>
      </c>
      <c r="G28" s="84">
        <f t="shared" si="10"/>
        <v>-0.1419047619</v>
      </c>
      <c r="H28" s="84">
        <f t="shared" si="10"/>
        <v>-0.06350649351</v>
      </c>
      <c r="I28" s="84">
        <f t="shared" si="10"/>
        <v>-0.002028985507</v>
      </c>
      <c r="J28" s="84">
        <f t="shared" si="10"/>
        <v>0.01776556777</v>
      </c>
      <c r="K28" s="84">
        <f t="shared" si="10"/>
        <v>0.028</v>
      </c>
    </row>
    <row r="29" ht="15.75" customHeight="1">
      <c r="B29" s="32"/>
    </row>
    <row r="30" ht="15.75" customHeight="1">
      <c r="B30" s="32" t="s">
        <v>107</v>
      </c>
      <c r="C30" s="6" t="s">
        <v>108</v>
      </c>
      <c r="D30" s="22">
        <f t="shared" ref="D30:K30" si="11">D15/D12</f>
        <v>60000</v>
      </c>
      <c r="E30" s="22">
        <f t="shared" si="11"/>
        <v>240000</v>
      </c>
      <c r="F30" s="22">
        <f t="shared" si="11"/>
        <v>500000</v>
      </c>
      <c r="G30" s="22">
        <f t="shared" si="11"/>
        <v>350000</v>
      </c>
      <c r="H30" s="22">
        <f t="shared" si="11"/>
        <v>423500</v>
      </c>
      <c r="I30" s="22">
        <f t="shared" si="11"/>
        <v>431250</v>
      </c>
      <c r="J30" s="22">
        <f t="shared" si="11"/>
        <v>455000</v>
      </c>
      <c r="K30" s="22">
        <f t="shared" si="11"/>
        <v>486111.1111</v>
      </c>
    </row>
    <row r="31" ht="15.75" customHeight="1"/>
    <row r="32" ht="15.75" customHeight="1">
      <c r="F32" s="8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F2"/>
    <mergeCell ref="G2:K2"/>
  </mergeCells>
  <printOptions/>
  <pageMargins bottom="0.75" footer="0.0" header="0.0" left="0.7" right="0.7" top="0.75"/>
  <pageSetup scale="5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.67"/>
    <col customWidth="1" min="2" max="2" width="35.0"/>
    <col customWidth="1" min="3" max="3" width="10.22"/>
    <col customWidth="1" min="4" max="6" width="12.67"/>
    <col customWidth="1" min="7" max="7" width="16.0"/>
    <col customWidth="1" min="8" max="9" width="12.67"/>
    <col customWidth="1" min="10" max="26" width="8.56"/>
  </cols>
  <sheetData>
    <row r="1" ht="15.75" customHeight="1"/>
    <row r="2" ht="15.75" customHeight="1">
      <c r="B2" s="61"/>
      <c r="C2" s="61"/>
      <c r="D2" s="61" t="s">
        <v>109</v>
      </c>
      <c r="E2" s="61" t="s">
        <v>110</v>
      </c>
      <c r="F2" s="86"/>
      <c r="G2" s="61" t="s">
        <v>111</v>
      </c>
      <c r="H2" s="86"/>
      <c r="I2" s="86"/>
    </row>
    <row r="3" ht="15.75" customHeight="1">
      <c r="B3" s="65" t="s">
        <v>112</v>
      </c>
      <c r="C3" s="66" t="s">
        <v>3</v>
      </c>
      <c r="D3" s="87" t="s">
        <v>113</v>
      </c>
      <c r="E3" s="87" t="s">
        <v>114</v>
      </c>
      <c r="F3" s="87" t="s">
        <v>115</v>
      </c>
      <c r="G3" s="87" t="s">
        <v>116</v>
      </c>
      <c r="H3" s="87" t="s">
        <v>117</v>
      </c>
      <c r="I3" s="87" t="s">
        <v>118</v>
      </c>
    </row>
    <row r="4" ht="15.75" customHeight="1">
      <c r="D4" s="69"/>
      <c r="E4" s="69"/>
      <c r="F4" s="69"/>
      <c r="G4" s="69"/>
      <c r="H4" s="69"/>
      <c r="I4" s="69"/>
    </row>
    <row r="5" ht="15.75" customHeight="1">
      <c r="B5" s="32" t="s">
        <v>119</v>
      </c>
      <c r="C5" s="6" t="s">
        <v>120</v>
      </c>
      <c r="D5" s="88">
        <v>12.0</v>
      </c>
      <c r="E5" s="88">
        <v>4.0</v>
      </c>
      <c r="F5" s="88">
        <v>6.0</v>
      </c>
      <c r="G5" s="88">
        <v>16.0</v>
      </c>
      <c r="H5" s="88">
        <v>6.0</v>
      </c>
      <c r="I5" s="88">
        <v>10.0</v>
      </c>
    </row>
    <row r="6" ht="15.75" customHeight="1">
      <c r="B6" s="32" t="s">
        <v>121</v>
      </c>
      <c r="C6" s="6" t="s">
        <v>122</v>
      </c>
      <c r="D6" s="89">
        <v>487.5</v>
      </c>
      <c r="E6" s="89">
        <v>148.8</v>
      </c>
      <c r="F6" s="89">
        <v>259.5</v>
      </c>
      <c r="G6" s="89">
        <v>522.8</v>
      </c>
      <c r="H6" s="89">
        <v>1036.7</v>
      </c>
      <c r="I6" s="89">
        <v>378.6</v>
      </c>
    </row>
    <row r="7" ht="15.75" customHeight="1">
      <c r="B7" s="32"/>
      <c r="D7" s="90"/>
      <c r="E7" s="91"/>
      <c r="F7" s="91"/>
      <c r="G7" s="91"/>
      <c r="H7" s="91"/>
      <c r="I7" s="91"/>
    </row>
    <row r="8" ht="15.75" customHeight="1">
      <c r="B8" s="32" t="s">
        <v>123</v>
      </c>
      <c r="C8" s="6" t="s">
        <v>122</v>
      </c>
      <c r="D8" s="89">
        <v>656.43</v>
      </c>
      <c r="E8" s="89">
        <v>751.12</v>
      </c>
      <c r="F8" s="89">
        <v>260.65</v>
      </c>
      <c r="G8" s="89">
        <v>1182.53</v>
      </c>
      <c r="H8" s="89">
        <v>1636.56</v>
      </c>
      <c r="I8" s="89">
        <v>562.79</v>
      </c>
    </row>
    <row r="9" ht="15.75" customHeight="1">
      <c r="B9" s="32" t="s">
        <v>104</v>
      </c>
      <c r="C9" s="6" t="s">
        <v>26</v>
      </c>
      <c r="D9" s="92">
        <v>0.1</v>
      </c>
      <c r="E9" s="92">
        <v>0.43</v>
      </c>
      <c r="F9" s="92">
        <v>-0.125</v>
      </c>
      <c r="G9" s="92">
        <v>0.1</v>
      </c>
      <c r="H9" s="92">
        <v>-0.21</v>
      </c>
      <c r="I9" s="92">
        <v>0.0613</v>
      </c>
    </row>
    <row r="10" ht="15.75" customHeight="1">
      <c r="B10" s="32"/>
      <c r="D10" s="90"/>
      <c r="E10" s="90"/>
      <c r="F10" s="90"/>
      <c r="G10" s="90"/>
      <c r="H10" s="90"/>
      <c r="I10" s="90"/>
    </row>
    <row r="11" ht="15.75" customHeight="1">
      <c r="B11" s="32" t="s">
        <v>105</v>
      </c>
      <c r="C11" s="6" t="s">
        <v>26</v>
      </c>
      <c r="D11" s="92">
        <v>0.56</v>
      </c>
      <c r="E11" s="92">
        <v>0.78</v>
      </c>
      <c r="F11" s="92">
        <v>0.415</v>
      </c>
      <c r="G11" s="92">
        <v>0.538</v>
      </c>
      <c r="H11" s="92">
        <v>0.418</v>
      </c>
      <c r="I11" s="92">
        <v>0.5958</v>
      </c>
    </row>
    <row r="12" ht="15.75" customHeight="1">
      <c r="B12" s="32" t="s">
        <v>106</v>
      </c>
      <c r="C12" s="6" t="s">
        <v>26</v>
      </c>
      <c r="D12" s="92">
        <v>0.05</v>
      </c>
      <c r="E12" s="92">
        <v>0.0</v>
      </c>
      <c r="F12" s="92">
        <v>-0.304431229618262</v>
      </c>
      <c r="G12" s="92">
        <v>0.064</v>
      </c>
      <c r="H12" s="92">
        <v>-0.10888693356797184</v>
      </c>
      <c r="I12" s="92">
        <v>-0.04493683256632137</v>
      </c>
    </row>
    <row r="13" ht="15.75" customHeight="1">
      <c r="B13" s="32"/>
      <c r="D13" s="90"/>
      <c r="E13" s="90"/>
      <c r="F13" s="90"/>
      <c r="G13" s="90"/>
      <c r="H13" s="90"/>
      <c r="I13" s="90"/>
    </row>
    <row r="14" ht="15.75" customHeight="1">
      <c r="B14" s="32" t="s">
        <v>124</v>
      </c>
      <c r="C14" s="6" t="s">
        <v>31</v>
      </c>
      <c r="D14" s="93">
        <v>1.9</v>
      </c>
      <c r="E14" s="93">
        <v>2.5</v>
      </c>
      <c r="F14" s="93">
        <v>0.5</v>
      </c>
      <c r="G14" s="93">
        <v>1.3</v>
      </c>
      <c r="H14" s="93">
        <v>0.27</v>
      </c>
      <c r="I14" s="93">
        <v>0.33</v>
      </c>
    </row>
    <row r="15" ht="15.75" customHeight="1">
      <c r="B15" s="32"/>
      <c r="D15" s="93"/>
      <c r="E15" s="90"/>
      <c r="F15" s="90"/>
      <c r="G15" s="90"/>
      <c r="H15" s="90"/>
      <c r="I15" s="90"/>
    </row>
    <row r="16" ht="15.75" customHeight="1">
      <c r="B16" s="32" t="s">
        <v>125</v>
      </c>
      <c r="C16" s="94" t="s">
        <v>126</v>
      </c>
      <c r="D16" s="89">
        <v>263.0</v>
      </c>
      <c r="E16" s="95">
        <f>53*12</f>
        <v>636</v>
      </c>
      <c r="F16" s="89" t="s">
        <v>66</v>
      </c>
      <c r="G16" s="95">
        <v>489.7287683414851</v>
      </c>
      <c r="H16" s="89">
        <v>546.0</v>
      </c>
      <c r="I16" s="95">
        <v>224.01766004415012</v>
      </c>
    </row>
    <row r="17" ht="15.75" customHeight="1">
      <c r="D17" s="90"/>
      <c r="E17" s="90"/>
      <c r="F17" s="90"/>
      <c r="G17" s="96"/>
      <c r="H17" s="90"/>
      <c r="I17" s="90"/>
    </row>
    <row r="18" ht="15.75" customHeight="1">
      <c r="D18" s="69"/>
      <c r="E18" s="69"/>
      <c r="F18" s="69"/>
      <c r="G18" s="74"/>
      <c r="H18" s="69"/>
      <c r="I18" s="69"/>
    </row>
    <row r="19" ht="15.75" customHeight="1">
      <c r="D19" s="69"/>
      <c r="E19" s="69"/>
      <c r="F19" s="69"/>
      <c r="G19" s="69"/>
      <c r="H19" s="69"/>
      <c r="I19" s="69"/>
    </row>
    <row r="20" ht="15.75" customHeight="1">
      <c r="G20" s="9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54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2022-04-07T18:15:30Z</dcterms:created>
  <dc:creator>BIWS</dc:creator>
</cp:coreProperties>
</file>