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veshtheva/Downloads/"/>
    </mc:Choice>
  </mc:AlternateContent>
  <xr:revisionPtr revIDLastSave="0" documentId="13_ncr:1_{349AB2B1-ECBE-994C-B7BC-D16F9F642967}" xr6:coauthVersionLast="47" xr6:coauthVersionMax="47" xr10:uidLastSave="{00000000-0000-0000-0000-000000000000}"/>
  <bookViews>
    <workbookView xWindow="0" yWindow="0" windowWidth="38400" windowHeight="21600" activeTab="2" xr2:uid="{8FCB4255-8725-B745-8EAA-8CD96E56ADD7}"/>
  </bookViews>
  <sheets>
    <sheet name="overall" sheetId="1" r:id="rId1"/>
    <sheet name="prop" sheetId="3" r:id="rId2"/>
    <sheet name="pen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L14" i="2"/>
  <c r="L13" i="2"/>
  <c r="L12" i="2"/>
  <c r="L11" i="2"/>
  <c r="L10" i="2"/>
  <c r="L9" i="2"/>
  <c r="L8" i="2"/>
  <c r="L7" i="2"/>
  <c r="L6" i="2"/>
  <c r="L5" i="2"/>
  <c r="B16" i="2"/>
  <c r="B15" i="2"/>
  <c r="K14" i="2"/>
  <c r="K13" i="2"/>
  <c r="K12" i="2"/>
  <c r="K11" i="2"/>
  <c r="K10" i="2"/>
  <c r="K9" i="2"/>
  <c r="K8" i="2"/>
  <c r="K7" i="2"/>
  <c r="K6" i="2"/>
  <c r="K5" i="2"/>
  <c r="B9" i="1"/>
  <c r="B8" i="1"/>
  <c r="B7" i="1"/>
  <c r="E15" i="1" l="1"/>
</calcChain>
</file>

<file path=xl/sharedStrings.xml><?xml version="1.0" encoding="utf-8"?>
<sst xmlns="http://schemas.openxmlformats.org/spreadsheetml/2006/main" count="24" uniqueCount="16">
  <si>
    <t>year</t>
  </si>
  <si>
    <t>budget</t>
  </si>
  <si>
    <t>oe</t>
  </si>
  <si>
    <t>semenanjung</t>
  </si>
  <si>
    <t>sarawak</t>
  </si>
  <si>
    <t>sabah</t>
  </si>
  <si>
    <t>polis</t>
  </si>
  <si>
    <t>atm</t>
  </si>
  <si>
    <t>johor</t>
  </si>
  <si>
    <t>bay</t>
  </si>
  <si>
    <t>rela</t>
  </si>
  <si>
    <t>politician</t>
  </si>
  <si>
    <t>hakim</t>
  </si>
  <si>
    <t>emolument</t>
  </si>
  <si>
    <t>pension</t>
  </si>
  <si>
    <t>pensions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</si>
</sst>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"/>
    <numFmt numFmtId="170" formatCode="_(* #,##0.000_);_(* \(#,##0.000\);_(* &quot;-&quot;??_);_(@_)"/>
    <numFmt numFmtId="173" formatCode="_(* #,##0.000000_);_(* \(#,##0.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43" fontId="2" fillId="0" borderId="0" xfId="0" applyNumberFormat="1" applyFont="1"/>
    <xf numFmtId="170" fontId="2" fillId="0" borderId="0" xfId="1" applyNumberFormat="1" applyFont="1"/>
    <xf numFmtId="17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F10-05DA-4642-A5A4-97434E10BD08}">
  <dimension ref="A1:G16"/>
  <sheetViews>
    <sheetView workbookViewId="0">
      <selection activeCell="F9" sqref="F9"/>
    </sheetView>
  </sheetViews>
  <sheetFormatPr baseColWidth="10" defaultRowHeight="16" x14ac:dyDescent="0.2"/>
  <cols>
    <col min="1" max="1" width="10.83203125" style="1"/>
    <col min="2" max="7" width="18.83203125" style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11</v>
      </c>
      <c r="G1" s="1" t="s">
        <v>12</v>
      </c>
    </row>
    <row r="2" spans="1:7" x14ac:dyDescent="0.2">
      <c r="A2" s="1">
        <v>2010</v>
      </c>
      <c r="B2" s="3">
        <v>191499</v>
      </c>
      <c r="C2" s="3">
        <v>138279.14799999999</v>
      </c>
      <c r="D2" s="3">
        <v>42162.907070000001</v>
      </c>
      <c r="E2" s="3">
        <v>7678.2602999999999</v>
      </c>
      <c r="F2" s="2">
        <v>52.3825</v>
      </c>
      <c r="G2" s="2">
        <v>5.7</v>
      </c>
    </row>
    <row r="3" spans="1:7" x14ac:dyDescent="0.2">
      <c r="A3" s="1">
        <v>2011</v>
      </c>
      <c r="B3" s="3">
        <v>213987</v>
      </c>
      <c r="C3" s="3">
        <v>162805.323</v>
      </c>
      <c r="D3" s="3">
        <v>45561.768320000003</v>
      </c>
      <c r="E3" s="3">
        <v>8440.2433999999994</v>
      </c>
      <c r="F3" s="2">
        <v>52.3825</v>
      </c>
      <c r="G3" s="2">
        <v>5.7</v>
      </c>
    </row>
    <row r="4" spans="1:7" x14ac:dyDescent="0.2">
      <c r="A4" s="1">
        <v>2012</v>
      </c>
      <c r="B4" s="3">
        <v>232833</v>
      </c>
      <c r="C4" s="3">
        <v>181584</v>
      </c>
      <c r="D4" s="3">
        <v>52017</v>
      </c>
      <c r="E4" s="3">
        <v>9050.6070999999993</v>
      </c>
      <c r="F4" s="2">
        <v>63.884</v>
      </c>
      <c r="G4" s="2">
        <v>9.6303999999999998</v>
      </c>
    </row>
    <row r="5" spans="1:7" x14ac:dyDescent="0.2">
      <c r="A5" s="1">
        <v>2013</v>
      </c>
      <c r="B5" s="3">
        <v>251667</v>
      </c>
      <c r="C5" s="3">
        <v>210917</v>
      </c>
      <c r="D5" s="3">
        <v>58620.815999999999</v>
      </c>
      <c r="E5" s="3">
        <v>10348.406999999999</v>
      </c>
      <c r="F5" s="2">
        <f>57.5425+1.1743</f>
        <v>58.716799999999999</v>
      </c>
      <c r="G5" s="2">
        <f>0.2243+10.9691</f>
        <v>11.193399999999999</v>
      </c>
    </row>
    <row r="6" spans="1:7" x14ac:dyDescent="0.2">
      <c r="A6" s="1">
        <v>2014</v>
      </c>
      <c r="B6" s="3">
        <v>264151</v>
      </c>
      <c r="C6" s="3">
        <v>217651</v>
      </c>
      <c r="D6" s="3">
        <v>63610</v>
      </c>
      <c r="E6" s="3">
        <v>11044.797399999999</v>
      </c>
      <c r="F6" s="2">
        <f>59.8911+2.8007</f>
        <v>62.691800000000001</v>
      </c>
      <c r="G6" s="2">
        <f>11.4377+0.6527</f>
        <v>12.090399999999999</v>
      </c>
    </row>
    <row r="7" spans="1:7" x14ac:dyDescent="0.2">
      <c r="A7" s="1">
        <v>2015</v>
      </c>
      <c r="B7" s="3">
        <f>C7+50499.994</f>
        <v>273939.99400000001</v>
      </c>
      <c r="C7" s="3">
        <v>223440</v>
      </c>
      <c r="D7" s="3">
        <v>65651.695000000007</v>
      </c>
      <c r="E7" s="3">
        <v>12382.795599999999</v>
      </c>
      <c r="F7" s="2">
        <f>67.0258+3.1025</f>
        <v>70.12830000000001</v>
      </c>
      <c r="G7" s="2">
        <f>0.4119+12.8002</f>
        <v>13.2121</v>
      </c>
    </row>
    <row r="8" spans="1:7" x14ac:dyDescent="0.2">
      <c r="A8" s="1">
        <v>2016</v>
      </c>
      <c r="B8" s="3">
        <f>C8+52000</f>
        <v>267224</v>
      </c>
      <c r="C8" s="3">
        <v>215224</v>
      </c>
      <c r="D8" s="3">
        <v>70446.137799999997</v>
      </c>
      <c r="E8" s="3">
        <v>13178.434999999999</v>
      </c>
      <c r="F8" s="2">
        <f>68.3931+0.5986</f>
        <v>68.991700000000009</v>
      </c>
      <c r="G8" s="2">
        <f>0.4439+12.1031</f>
        <v>12.546999999999999</v>
      </c>
    </row>
    <row r="9" spans="1:7" x14ac:dyDescent="0.2">
      <c r="A9" s="1">
        <v>2017</v>
      </c>
      <c r="B9" s="3">
        <f>C9+48000</f>
        <v>262800</v>
      </c>
      <c r="C9" s="3">
        <v>214800</v>
      </c>
      <c r="D9" s="3">
        <v>77421.8704</v>
      </c>
      <c r="E9" s="3">
        <v>14845.8233</v>
      </c>
      <c r="F9" s="2">
        <f>79.0978+1.434</f>
        <v>80.531800000000004</v>
      </c>
      <c r="G9" s="2">
        <f>1.0637+13.9975</f>
        <v>15.061200000000001</v>
      </c>
    </row>
    <row r="10" spans="1:7" x14ac:dyDescent="0.2">
      <c r="A10" s="1">
        <v>2018</v>
      </c>
      <c r="B10" s="3">
        <v>282250.44900000002</v>
      </c>
      <c r="C10" s="3">
        <v>234250.44899999999</v>
      </c>
      <c r="D10" s="3">
        <v>79149.341700000004</v>
      </c>
      <c r="E10" s="3">
        <v>16576.9964</v>
      </c>
      <c r="F10" s="2">
        <f>79.2808+0.3738</f>
        <v>79.654600000000002</v>
      </c>
      <c r="G10" s="2">
        <f>0.5732+15.7687</f>
        <v>16.341900000000003</v>
      </c>
    </row>
    <row r="11" spans="1:7" x14ac:dyDescent="0.2">
      <c r="A11" s="1">
        <v>2019</v>
      </c>
      <c r="B11" s="3">
        <v>316550</v>
      </c>
      <c r="C11" s="3">
        <v>259850</v>
      </c>
      <c r="D11" s="3">
        <v>82045.335600000006</v>
      </c>
      <c r="E11" s="3">
        <v>20270.025099999999</v>
      </c>
      <c r="F11" s="2">
        <f>95.1448+0.3361</f>
        <v>95.480900000000005</v>
      </c>
      <c r="G11" s="2">
        <f>0.5154+18.924</f>
        <v>19.439399999999999</v>
      </c>
    </row>
    <row r="12" spans="1:7" x14ac:dyDescent="0.2">
      <c r="A12" s="1">
        <v>2020</v>
      </c>
      <c r="B12" s="3">
        <v>299020</v>
      </c>
      <c r="C12" s="3">
        <v>241020</v>
      </c>
      <c r="D12" s="3">
        <v>82611.481499999994</v>
      </c>
      <c r="E12" s="3">
        <v>20403.8812</v>
      </c>
      <c r="F12" s="2">
        <f>95.1448+0.3131</f>
        <v>95.457900000000009</v>
      </c>
      <c r="G12" s="2">
        <f>0.4802+18.924</f>
        <v>19.404199999999999</v>
      </c>
    </row>
    <row r="13" spans="1:7" x14ac:dyDescent="0.2">
      <c r="A13" s="1">
        <v>2021</v>
      </c>
      <c r="B13" s="3">
        <v>307540</v>
      </c>
      <c r="C13" s="3">
        <v>236540</v>
      </c>
      <c r="D13" s="3">
        <v>84531.957999999999</v>
      </c>
      <c r="E13" s="3">
        <v>20194.374</v>
      </c>
      <c r="F13" s="2">
        <f>10+0.55</f>
        <v>10.55</v>
      </c>
      <c r="G13" s="2">
        <f>0.8+35</f>
        <v>35.799999999999997</v>
      </c>
    </row>
    <row r="14" spans="1:7" x14ac:dyDescent="0.2">
      <c r="A14" s="1">
        <v>2022</v>
      </c>
      <c r="B14" s="3">
        <v>311100</v>
      </c>
      <c r="C14" s="3">
        <v>233500</v>
      </c>
      <c r="D14" s="3">
        <v>86510.005099999995</v>
      </c>
      <c r="E14" s="3">
        <v>20693.377</v>
      </c>
      <c r="F14" s="2">
        <f>100+0.86</f>
        <v>100.86</v>
      </c>
      <c r="G14" s="2">
        <f>0.9+30</f>
        <v>30.9</v>
      </c>
    </row>
    <row r="15" spans="1:7" x14ac:dyDescent="0.2">
      <c r="A15" s="1">
        <v>2023</v>
      </c>
      <c r="B15" s="3">
        <v>388140</v>
      </c>
      <c r="C15" s="3">
        <v>289140</v>
      </c>
      <c r="D15" s="3">
        <v>90765.441600000006</v>
      </c>
      <c r="E15" s="3">
        <f>22590.811 + 4.8 + 818.002</f>
        <v>23413.613000000001</v>
      </c>
      <c r="F15" s="2">
        <v>85.65</v>
      </c>
      <c r="G15" s="2">
        <v>40.9</v>
      </c>
    </row>
    <row r="16" spans="1:7" x14ac:dyDescent="0.2">
      <c r="A16" s="1">
        <v>2024</v>
      </c>
      <c r="B16" s="3">
        <v>395800</v>
      </c>
      <c r="C16" s="3">
        <v>303800</v>
      </c>
      <c r="D16" s="3">
        <v>95640</v>
      </c>
      <c r="E16" s="3">
        <v>26000.133999999998</v>
      </c>
      <c r="F16" s="2">
        <v>83.59</v>
      </c>
      <c r="G16" s="2">
        <v>40.9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91BA-B21A-824B-9019-11AF97249633}">
  <dimension ref="A1:E16"/>
  <sheetViews>
    <sheetView workbookViewId="0">
      <selection activeCell="E12" sqref="E12"/>
    </sheetView>
  </sheetViews>
  <sheetFormatPr baseColWidth="10" defaultRowHeight="16" x14ac:dyDescent="0.2"/>
  <cols>
    <col min="1" max="1" width="10.83203125" style="1"/>
    <col min="2" max="5" width="18.8320312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">
      <c r="A2" s="1">
        <v>2010</v>
      </c>
      <c r="B2" s="7">
        <f>overall!$F2/overall!B2*100</f>
        <v>2.7353928741142251E-2</v>
      </c>
      <c r="C2" s="7">
        <f>overall!$F2/overall!C2*100</f>
        <v>3.7881705779674028E-2</v>
      </c>
      <c r="D2" s="7">
        <f>overall!$F2/overall!D2*100</f>
        <v>0.12423834986765299</v>
      </c>
      <c r="E2" s="7">
        <f>overall!$F2/overall!E2*100</f>
        <v>0.68221834052695507</v>
      </c>
    </row>
    <row r="3" spans="1:5" x14ac:dyDescent="0.2">
      <c r="A3" s="1">
        <v>2011</v>
      </c>
      <c r="B3" s="7">
        <f>overall!$F3/overall!B3*100</f>
        <v>2.4479290798039132E-2</v>
      </c>
      <c r="C3" s="7">
        <f>overall!$F3/overall!C3*100</f>
        <v>3.2174930791421356E-2</v>
      </c>
      <c r="D3" s="7">
        <f>overall!$F3/overall!D3*100</f>
        <v>0.1149702962187399</v>
      </c>
      <c r="E3" s="7">
        <f>overall!$F3/overall!E3*100</f>
        <v>0.62062783639628216</v>
      </c>
    </row>
    <row r="4" spans="1:5" x14ac:dyDescent="0.2">
      <c r="A4" s="1">
        <v>2012</v>
      </c>
      <c r="B4" s="7">
        <f>overall!$F4/overall!B4*100</f>
        <v>2.7437691392543154E-2</v>
      </c>
      <c r="C4" s="7">
        <f>overall!$F4/overall!C4*100</f>
        <v>3.5181513789761212E-2</v>
      </c>
      <c r="D4" s="7">
        <f>overall!$F4/overall!D4*100</f>
        <v>0.1228136955226176</v>
      </c>
      <c r="E4" s="7">
        <f>overall!$F4/overall!E4*100</f>
        <v>0.7058532018255439</v>
      </c>
    </row>
    <row r="5" spans="1:5" x14ac:dyDescent="0.2">
      <c r="A5" s="1">
        <v>2013</v>
      </c>
      <c r="B5" s="7">
        <f>overall!$F5/overall!B5*100</f>
        <v>2.3331147905764363E-2</v>
      </c>
      <c r="C5" s="7">
        <f>overall!$F5/overall!C5*100</f>
        <v>2.7838818113286271E-2</v>
      </c>
      <c r="D5" s="7">
        <f>overall!$F5/overall!D5*100</f>
        <v>0.10016373705886319</v>
      </c>
      <c r="E5" s="7">
        <f>overall!$F5/overall!E5*100</f>
        <v>0.56739940746435669</v>
      </c>
    </row>
    <row r="6" spans="1:5" x14ac:dyDescent="0.2">
      <c r="A6" s="1">
        <v>2014</v>
      </c>
      <c r="B6" s="7">
        <f>overall!$F6/overall!B6*100</f>
        <v>2.3733319200003031E-2</v>
      </c>
      <c r="C6" s="7">
        <f>overall!$F6/overall!C6*100</f>
        <v>2.8803818957872925E-2</v>
      </c>
      <c r="D6" s="7">
        <f>overall!$F6/overall!D6*100</f>
        <v>9.8556516271026573E-2</v>
      </c>
      <c r="E6" s="7">
        <f>overall!$F6/overall!E6*100</f>
        <v>0.56761385229212091</v>
      </c>
    </row>
    <row r="7" spans="1:5" x14ac:dyDescent="0.2">
      <c r="A7" s="1">
        <v>2015</v>
      </c>
      <c r="B7" s="7">
        <f>overall!$F7/overall!B7*100</f>
        <v>2.5599876445934366E-2</v>
      </c>
      <c r="C7" s="7">
        <f>overall!$F7/overall!C7*100</f>
        <v>3.1385741138560692E-2</v>
      </c>
      <c r="D7" s="7">
        <f>overall!$F7/overall!D7*100</f>
        <v>0.10681871960807714</v>
      </c>
      <c r="E7" s="7">
        <f>overall!$F7/overall!E7*100</f>
        <v>0.56633657104054935</v>
      </c>
    </row>
    <row r="8" spans="1:5" x14ac:dyDescent="0.2">
      <c r="A8" s="1">
        <v>2016</v>
      </c>
      <c r="B8" s="7">
        <f>overall!$F8/overall!B8*100</f>
        <v>2.5817928030416437E-2</v>
      </c>
      <c r="C8" s="7">
        <f>overall!$F8/overall!C8*100</f>
        <v>3.2055765156302277E-2</v>
      </c>
      <c r="D8" s="7">
        <f>overall!$F8/overall!D8*100</f>
        <v>9.7935390291900445E-2</v>
      </c>
      <c r="E8" s="7">
        <f>overall!$F8/overall!E8*100</f>
        <v>0.52351967437711699</v>
      </c>
    </row>
    <row r="9" spans="1:5" x14ac:dyDescent="0.2">
      <c r="A9" s="1">
        <v>2017</v>
      </c>
      <c r="B9" s="7">
        <f>overall!$F9/overall!B9*100</f>
        <v>3.0643759512937595E-2</v>
      </c>
      <c r="C9" s="7">
        <f>overall!$F9/overall!C9*100</f>
        <v>3.7491527001862202E-2</v>
      </c>
      <c r="D9" s="7">
        <f>overall!$F9/overall!D9*100</f>
        <v>0.10401686188144584</v>
      </c>
      <c r="E9" s="7">
        <f>overall!$F9/overall!E9*100</f>
        <v>0.54245425378328471</v>
      </c>
    </row>
    <row r="10" spans="1:5" x14ac:dyDescent="0.2">
      <c r="A10" s="1">
        <v>2018</v>
      </c>
      <c r="B10" s="7">
        <f>overall!$F10/overall!B10*100</f>
        <v>2.8221248285773319E-2</v>
      </c>
      <c r="C10" s="7">
        <f>overall!$F10/overall!C10*100</f>
        <v>3.4004033008278249E-2</v>
      </c>
      <c r="D10" s="7">
        <f>overall!$F10/overall!D10*100</f>
        <v>0.10063836071045931</v>
      </c>
      <c r="E10" s="7">
        <f>overall!$F10/overall!E10*100</f>
        <v>0.48051286299368445</v>
      </c>
    </row>
    <row r="11" spans="1:5" x14ac:dyDescent="0.2">
      <c r="A11" s="1">
        <v>2019</v>
      </c>
      <c r="B11" s="7">
        <f>overall!$F11/overall!B11*100</f>
        <v>3.0162975833201707E-2</v>
      </c>
      <c r="C11" s="7">
        <f>overall!$F11/overall!C11*100</f>
        <v>3.6744621897248413E-2</v>
      </c>
      <c r="D11" s="7">
        <f>overall!$F11/overall!D11*100</f>
        <v>0.1163757809042346</v>
      </c>
      <c r="E11" s="7">
        <f>overall!$F11/overall!E11*100</f>
        <v>0.47104480398497389</v>
      </c>
    </row>
    <row r="12" spans="1:5" x14ac:dyDescent="0.2">
      <c r="A12" s="1">
        <v>2020</v>
      </c>
      <c r="B12" s="7">
        <f>overall!$F12/overall!B12*100</f>
        <v>3.192358370677547E-2</v>
      </c>
      <c r="C12" s="7">
        <f>overall!$F12/overall!C12*100</f>
        <v>3.9605800348518794E-2</v>
      </c>
      <c r="D12" s="7">
        <f>overall!$F12/overall!D12*100</f>
        <v>0.11555040324509858</v>
      </c>
      <c r="E12" s="7">
        <f>overall!$F12/overall!E12*100</f>
        <v>0.46784187314323322</v>
      </c>
    </row>
    <row r="13" spans="1:5" x14ac:dyDescent="0.2">
      <c r="A13" s="1">
        <v>2021</v>
      </c>
      <c r="B13" s="7">
        <f>overall!$F13/overall!B13*100</f>
        <v>3.4304480717955387E-3</v>
      </c>
      <c r="C13" s="7">
        <f>overall!$F13/overall!C13*100</f>
        <v>4.4601335926270401E-3</v>
      </c>
      <c r="D13" s="7">
        <f>overall!$F13/overall!D13*100</f>
        <v>1.2480486965651499E-2</v>
      </c>
      <c r="E13" s="7">
        <f>overall!$F13/overall!E13*100</f>
        <v>5.224227302118898E-2</v>
      </c>
    </row>
    <row r="14" spans="1:5" x14ac:dyDescent="0.2">
      <c r="A14" s="1">
        <v>2022</v>
      </c>
      <c r="B14" s="7">
        <f>overall!$F14/overall!B14*100</f>
        <v>3.2420443587270975E-2</v>
      </c>
      <c r="C14" s="7">
        <f>overall!$F14/overall!C14*100</f>
        <v>4.3194860813704501E-2</v>
      </c>
      <c r="D14" s="7">
        <f>overall!$F14/overall!D14*100</f>
        <v>0.11658767085195791</v>
      </c>
      <c r="E14" s="7">
        <f>overall!$F14/overall!E14*100</f>
        <v>0.48740232200863104</v>
      </c>
    </row>
    <row r="15" spans="1:5" x14ac:dyDescent="0.2">
      <c r="A15" s="1">
        <v>2023</v>
      </c>
      <c r="B15" s="7">
        <f>overall!$F15/overall!B15*100</f>
        <v>2.2066780027825014E-2</v>
      </c>
      <c r="C15" s="7">
        <f>overall!$F15/overall!C15*100</f>
        <v>2.9622328283876322E-2</v>
      </c>
      <c r="D15" s="7">
        <f>overall!$F15/overall!D15*100</f>
        <v>9.4364108729241281E-2</v>
      </c>
      <c r="E15" s="7">
        <f>overall!$F15/overall!E15*100</f>
        <v>0.36581282863093367</v>
      </c>
    </row>
    <row r="16" spans="1:5" x14ac:dyDescent="0.2">
      <c r="A16" s="1">
        <v>2024</v>
      </c>
      <c r="B16" s="7">
        <f>overall!$F16/overall!B16*100</f>
        <v>2.1119252147549269E-2</v>
      </c>
      <c r="C16" s="7">
        <f>overall!$F16/overall!C16*100</f>
        <v>2.751481237656353E-2</v>
      </c>
      <c r="D16" s="7">
        <f>overall!$F16/overall!D16*100</f>
        <v>8.7400669176076959E-2</v>
      </c>
      <c r="E16" s="7">
        <f>overall!$F16/overall!E16*100</f>
        <v>0.32149834304700126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3A7C-EB8E-CA4E-986B-39AB6BFC586B}">
  <dimension ref="A1:M23"/>
  <sheetViews>
    <sheetView tabSelected="1"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baseColWidth="10" defaultRowHeight="16" x14ac:dyDescent="0.2"/>
  <cols>
    <col min="1" max="1" width="10.83203125" style="1"/>
    <col min="2" max="2" width="13" style="1" customWidth="1"/>
    <col min="3" max="9" width="14.1640625" style="1" customWidth="1"/>
    <col min="10" max="13" width="14.1640625" customWidth="1"/>
  </cols>
  <sheetData>
    <row r="1" spans="1:13" x14ac:dyDescent="0.2">
      <c r="A1" s="1" t="s">
        <v>0</v>
      </c>
      <c r="B1" s="1" t="s">
        <v>15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3" x14ac:dyDescent="0.2">
      <c r="A2" s="1">
        <v>2010</v>
      </c>
      <c r="B2" s="2">
        <v>7678.2602999999999</v>
      </c>
      <c r="C2" s="2">
        <v>5126.2061999999996</v>
      </c>
      <c r="D2" s="2">
        <v>314.67140000000001</v>
      </c>
      <c r="E2" s="2">
        <v>327.41910000000001</v>
      </c>
      <c r="F2" s="2">
        <v>688.2432</v>
      </c>
      <c r="G2" s="2">
        <v>1160.5137999999999</v>
      </c>
      <c r="H2" s="2">
        <v>1.9581</v>
      </c>
      <c r="I2" s="2">
        <v>1.0900000000000001</v>
      </c>
      <c r="J2" s="2">
        <v>7.5999999999999998E-2</v>
      </c>
      <c r="K2" s="2">
        <v>52.3825</v>
      </c>
      <c r="L2" s="2">
        <v>5.7</v>
      </c>
      <c r="M2" s="2"/>
    </row>
    <row r="3" spans="1:13" x14ac:dyDescent="0.2">
      <c r="A3" s="1">
        <v>2011</v>
      </c>
      <c r="B3" s="2">
        <v>8440.0630000000001</v>
      </c>
      <c r="C3" s="2">
        <v>5638.826</v>
      </c>
      <c r="D3" s="2">
        <v>346.13850000000002</v>
      </c>
      <c r="E3" s="2">
        <v>360.161</v>
      </c>
      <c r="F3" s="2">
        <v>757.0675</v>
      </c>
      <c r="G3" s="2">
        <v>1276.5651</v>
      </c>
      <c r="H3" s="2">
        <v>2.056</v>
      </c>
      <c r="I3" s="2">
        <v>1.0900000000000001</v>
      </c>
      <c r="J3" s="2">
        <v>7.5999999999999998E-2</v>
      </c>
      <c r="K3" s="2">
        <v>52.3825</v>
      </c>
      <c r="L3" s="2">
        <v>5.7</v>
      </c>
      <c r="M3" s="8"/>
    </row>
    <row r="4" spans="1:13" x14ac:dyDescent="0.2">
      <c r="A4" s="1">
        <v>2012</v>
      </c>
      <c r="B4" s="2">
        <v>9050.6070999999993</v>
      </c>
      <c r="C4" s="2">
        <v>6155.0748999999996</v>
      </c>
      <c r="D4" s="2">
        <v>349.48820000000001</v>
      </c>
      <c r="E4" s="2">
        <v>319.4948</v>
      </c>
      <c r="F4" s="2">
        <v>802.971</v>
      </c>
      <c r="G4" s="2">
        <v>1346.8167000000001</v>
      </c>
      <c r="H4" s="2">
        <v>2.3895</v>
      </c>
      <c r="I4" s="2">
        <v>0.80959999999999999</v>
      </c>
      <c r="J4" s="2">
        <v>4.8000000000000001E-2</v>
      </c>
      <c r="K4" s="2">
        <v>63.884</v>
      </c>
      <c r="L4" s="2">
        <v>9.6303999999999998</v>
      </c>
      <c r="M4" s="2"/>
    </row>
    <row r="5" spans="1:13" x14ac:dyDescent="0.2">
      <c r="A5" s="1">
        <v>2013</v>
      </c>
      <c r="B5" s="2"/>
      <c r="C5" s="2"/>
      <c r="D5" s="2"/>
      <c r="E5" s="2"/>
      <c r="F5" s="2"/>
      <c r="G5" s="2"/>
      <c r="H5" s="2"/>
      <c r="I5" s="2"/>
      <c r="J5" s="2"/>
      <c r="K5" s="2">
        <f>57.5425+1.1743</f>
        <v>58.716799999999999</v>
      </c>
      <c r="L5" s="2">
        <f>0.2243+10.9691</f>
        <v>11.193399999999999</v>
      </c>
      <c r="M5" s="2"/>
    </row>
    <row r="6" spans="1:13" x14ac:dyDescent="0.2">
      <c r="A6" s="1">
        <v>2014</v>
      </c>
      <c r="B6" s="2"/>
      <c r="C6" s="2"/>
      <c r="D6" s="2"/>
      <c r="E6" s="2"/>
      <c r="F6" s="2"/>
      <c r="G6" s="2"/>
      <c r="H6" s="2"/>
      <c r="I6" s="2"/>
      <c r="J6" s="2"/>
      <c r="K6" s="2">
        <f>59.8911+2.8007</f>
        <v>62.691800000000001</v>
      </c>
      <c r="L6" s="2">
        <f>11.4377+0.6527</f>
        <v>12.090399999999999</v>
      </c>
      <c r="M6" s="2"/>
    </row>
    <row r="7" spans="1:13" x14ac:dyDescent="0.2">
      <c r="A7" s="1">
        <v>2015</v>
      </c>
      <c r="B7" s="2"/>
      <c r="C7" s="2"/>
      <c r="D7" s="2"/>
      <c r="E7" s="2"/>
      <c r="F7" s="2"/>
      <c r="G7" s="2"/>
      <c r="H7" s="2"/>
      <c r="I7" s="2"/>
      <c r="J7" s="2"/>
      <c r="K7" s="2">
        <f>67.0258+3.1025</f>
        <v>70.12830000000001</v>
      </c>
      <c r="L7" s="2">
        <f>0.4119+12.8002</f>
        <v>13.2121</v>
      </c>
      <c r="M7" s="2"/>
    </row>
    <row r="8" spans="1:13" x14ac:dyDescent="0.2">
      <c r="A8" s="1">
        <v>2016</v>
      </c>
      <c r="B8" s="2"/>
      <c r="C8" s="2"/>
      <c r="D8" s="2"/>
      <c r="E8" s="2"/>
      <c r="F8" s="2"/>
      <c r="G8" s="2"/>
      <c r="H8" s="2"/>
      <c r="I8" s="2"/>
      <c r="J8" s="2"/>
      <c r="K8" s="2">
        <f>68.3931+0.5986</f>
        <v>68.991700000000009</v>
      </c>
      <c r="L8" s="2">
        <f>0.4439+12.1031</f>
        <v>12.546999999999999</v>
      </c>
      <c r="M8" s="2"/>
    </row>
    <row r="9" spans="1:13" x14ac:dyDescent="0.2">
      <c r="A9" s="1">
        <v>2017</v>
      </c>
      <c r="B9" s="2"/>
      <c r="C9" s="2"/>
      <c r="D9" s="2"/>
      <c r="E9" s="2"/>
      <c r="F9" s="2"/>
      <c r="G9" s="2"/>
      <c r="H9" s="2"/>
      <c r="I9" s="2"/>
      <c r="J9" s="2"/>
      <c r="K9" s="2">
        <f>79.0978+1.434</f>
        <v>80.531800000000004</v>
      </c>
      <c r="L9" s="2">
        <f>1.0637+13.9975</f>
        <v>15.061200000000001</v>
      </c>
      <c r="M9" s="2"/>
    </row>
    <row r="10" spans="1:13" x14ac:dyDescent="0.2">
      <c r="A10" s="1">
        <v>2018</v>
      </c>
      <c r="B10" s="2"/>
      <c r="C10" s="2"/>
      <c r="D10" s="2"/>
      <c r="E10" s="2"/>
      <c r="F10" s="2"/>
      <c r="G10" s="2"/>
      <c r="H10" s="2"/>
      <c r="I10" s="2"/>
      <c r="J10" s="2"/>
      <c r="K10" s="2">
        <f>79.2808+0.3738</f>
        <v>79.654600000000002</v>
      </c>
      <c r="L10" s="2">
        <f>0.5732+15.7687</f>
        <v>16.341900000000003</v>
      </c>
      <c r="M10" s="2"/>
    </row>
    <row r="11" spans="1:13" x14ac:dyDescent="0.2">
      <c r="A11" s="1">
        <v>2019</v>
      </c>
      <c r="B11" s="2"/>
      <c r="C11" s="2"/>
      <c r="D11" s="2"/>
      <c r="E11" s="2"/>
      <c r="F11" s="2"/>
      <c r="G11" s="2"/>
      <c r="H11" s="2"/>
      <c r="I11" s="2"/>
      <c r="J11" s="2"/>
      <c r="K11" s="2">
        <f>95.1448+0.3361</f>
        <v>95.480900000000005</v>
      </c>
      <c r="L11" s="2">
        <f>0.5154+18.924</f>
        <v>19.439399999999999</v>
      </c>
      <c r="M11" s="2"/>
    </row>
    <row r="12" spans="1:13" x14ac:dyDescent="0.2">
      <c r="A12" s="1">
        <v>2020</v>
      </c>
      <c r="B12" s="2"/>
      <c r="C12" s="2"/>
      <c r="D12" s="2"/>
      <c r="E12" s="2"/>
      <c r="F12" s="2"/>
      <c r="G12" s="2"/>
      <c r="H12" s="2"/>
      <c r="I12" s="2"/>
      <c r="J12" s="2"/>
      <c r="K12" s="2">
        <f>95.1448+0.3131</f>
        <v>95.457900000000009</v>
      </c>
      <c r="L12" s="2">
        <f>0.4802+18.924</f>
        <v>19.404199999999999</v>
      </c>
      <c r="M12" s="2"/>
    </row>
    <row r="13" spans="1:13" x14ac:dyDescent="0.2">
      <c r="A13" s="1">
        <v>2021</v>
      </c>
      <c r="B13" s="2"/>
      <c r="C13" s="2"/>
      <c r="D13" s="2"/>
      <c r="E13" s="2"/>
      <c r="F13" s="2"/>
      <c r="G13" s="2"/>
      <c r="H13" s="2"/>
      <c r="I13" s="2"/>
      <c r="J13" s="2"/>
      <c r="K13" s="2">
        <f>10+0.55</f>
        <v>10.55</v>
      </c>
      <c r="L13" s="2">
        <f>0.8+35</f>
        <v>35.799999999999997</v>
      </c>
      <c r="M13" s="2"/>
    </row>
    <row r="14" spans="1:13" x14ac:dyDescent="0.2">
      <c r="A14" s="1">
        <v>2022</v>
      </c>
      <c r="B14" s="2"/>
      <c r="C14" s="2"/>
      <c r="D14" s="2"/>
      <c r="E14" s="2"/>
      <c r="F14" s="2"/>
      <c r="G14" s="2"/>
      <c r="H14" s="2"/>
      <c r="I14" s="2"/>
      <c r="J14" s="2"/>
      <c r="K14" s="2">
        <f>100+0.86</f>
        <v>100.86</v>
      </c>
      <c r="L14" s="2">
        <f>0.9+30</f>
        <v>30.9</v>
      </c>
      <c r="M14" s="2"/>
    </row>
    <row r="15" spans="1:13" x14ac:dyDescent="0.2">
      <c r="A15" s="1">
        <v>2023</v>
      </c>
      <c r="B15" s="2">
        <f>22590.811 + 818.002</f>
        <v>23408.813000000002</v>
      </c>
      <c r="C15" s="2">
        <v>17423.485000000001</v>
      </c>
      <c r="D15" s="2">
        <v>1131</v>
      </c>
      <c r="E15" s="2">
        <v>914</v>
      </c>
      <c r="F15" s="2">
        <v>1333.7260000000001</v>
      </c>
      <c r="G15" s="2">
        <v>2474.4</v>
      </c>
      <c r="H15" s="2">
        <v>3.64</v>
      </c>
      <c r="I15" s="2">
        <v>2.0009999999999999</v>
      </c>
      <c r="J15" s="2">
        <v>1.0999999999999999E-2</v>
      </c>
      <c r="K15" s="2">
        <v>85.65</v>
      </c>
      <c r="L15" s="2">
        <v>40.9</v>
      </c>
      <c r="M15" s="2"/>
    </row>
    <row r="16" spans="1:13" x14ac:dyDescent="0.2">
      <c r="A16" s="1">
        <v>2024</v>
      </c>
      <c r="B16" s="2">
        <f>25059.155+940.98</f>
        <v>26000.134999999998</v>
      </c>
      <c r="C16" s="2">
        <v>21706.657999999999</v>
      </c>
      <c r="D16" s="2">
        <v>244.209</v>
      </c>
      <c r="E16" s="2">
        <v>541</v>
      </c>
      <c r="F16" s="2">
        <v>1303.7260000000001</v>
      </c>
      <c r="G16" s="2">
        <v>2074.4</v>
      </c>
      <c r="H16" s="2">
        <v>3.64</v>
      </c>
      <c r="I16" s="2">
        <v>2.0009999999999999</v>
      </c>
      <c r="J16" s="2">
        <v>1.0999999999999999E-2</v>
      </c>
      <c r="K16" s="2">
        <v>83.59</v>
      </c>
      <c r="L16" s="2">
        <v>40.9</v>
      </c>
      <c r="M16" s="2"/>
    </row>
    <row r="18" spans="3:13" x14ac:dyDescent="0.2"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</row>
    <row r="19" spans="3:13" x14ac:dyDescent="0.2"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</row>
    <row r="22" spans="3:13" x14ac:dyDescent="0.2"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3:13" x14ac:dyDescent="0.2"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prop</vt:lpstr>
      <vt:lpstr>pensions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Thevesh Theva</dc:creator>
  <cp:lastModifiedBy>Thevesh Theva</cp:lastModifiedBy>
  <dcterms:created xsi:type="dcterms:W3CDTF">2024-01-25T17:43:36Z</dcterms:created>
  <dcterms:modified xsi:type="dcterms:W3CDTF">2024-01-25T22:25:09Z</dcterms:modified>
</cp:coreProperties>
</file>