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ate1904="1"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PEXARIA MOISES\"/>
    </mc:Choice>
  </mc:AlternateContent>
  <xr:revisionPtr revIDLastSave="0" documentId="8_{13491A2F-B1B9-4AC9-8857-216112BAD8D0}" xr6:coauthVersionLast="47" xr6:coauthVersionMax="47" xr10:uidLastSave="{00000000-0000-0000-0000-000000000000}"/>
  <bookViews>
    <workbookView xWindow="-108" yWindow="-108" windowWidth="23256" windowHeight="12576" firstSheet="6" activeTab="9" xr2:uid="{668DDAFA-82E5-4D32-9E39-54BC1376775E}"/>
  </bookViews>
  <sheets>
    <sheet name="LIVRO CAIXA DIARIO" sheetId="3" r:id="rId1"/>
    <sheet name="MENU" sheetId="11" r:id="rId2"/>
    <sheet name="DIARISTA " sheetId="8" r:id="rId3"/>
    <sheet name="RECIBO" sheetId="15" r:id="rId4"/>
    <sheet name="LANÇAMENTO DO DIRISTA " sheetId="13" r:id="rId5"/>
    <sheet name="FIXA DOS DIARISTA " sheetId="14" r:id="rId6"/>
    <sheet name="CADASTRO DE PRODUTO " sheetId="10" r:id="rId7"/>
    <sheet name="FUNCIONARIOS MENSAI" sheetId="1" r:id="rId8"/>
    <sheet name="FOLHA DE PONTO" sheetId="9" r:id="rId9"/>
    <sheet name="Planilha4" sheetId="16" r:id="rId10"/>
    <sheet name="Planilha5" sheetId="17" r:id="rId11"/>
    <sheet name="ENTRADA E SAIDA MES" sheetId="2" r:id="rId12"/>
    <sheet name="ESTOQUE" sheetId="4" r:id="rId13"/>
    <sheet name="PLANILA DE LIVRO CAIXA MENSAL" sheetId="6" r:id="rId14"/>
    <sheet name="PLANILA DE LIVRO CAIXA ANUAL" sheetId="7" r:id="rId15"/>
    <sheet name="LISTA" sheetId="12" r:id="rId16"/>
  </sheets>
  <definedNames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000">Planilha4!$D$27:$G$27</definedName>
    <definedName name="HORA8">LISTA!$G$11</definedName>
    <definedName name="HORARIOS">'FUNCIONARIOS MENSAI'!$AD$2:$AD$21</definedName>
    <definedName name="HORARIOSS">LISTA!$A$2:$A$206</definedName>
    <definedName name="IND">'CADASTRO DE PRODUTO '!$A$13:$A$168</definedName>
    <definedName name="INDD">'CADASTRO DE PRODUTO '!$A$12:$A$168</definedName>
    <definedName name="LCD">'LIVRO CAIXA DIARIO'!$A$8:$H$109</definedName>
    <definedName name="MENU">MENU!$D$2:$Q$25</definedName>
    <definedName name="NOMEDIRISTA">LISTA!$D$6:$D$9</definedName>
    <definedName name="OKOFF">LISTA!$G$2:$G$3</definedName>
    <definedName name="PAGO">LISTA!$G$6:$G$8</definedName>
    <definedName name="produto01">'CADASTRO DE PRODUTO '!$B$13:$B$45</definedName>
    <definedName name="UNIDMED">'LIVRO CAIXA DIARIO'!$AF$1:$AF$11</definedName>
    <definedName name="VALORDIARISTA">LISTA!$D$2:$D$3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6" l="1"/>
  <c r="L4" i="17"/>
  <c r="J37" i="17"/>
  <c r="J34" i="17"/>
  <c r="J33" i="17"/>
  <c r="J26" i="17"/>
  <c r="J19" i="17"/>
  <c r="J4" i="17"/>
  <c r="I6" i="17"/>
  <c r="I7" i="17"/>
  <c r="I9" i="17"/>
  <c r="J9" i="17" s="1"/>
  <c r="I10" i="17"/>
  <c r="I11" i="17"/>
  <c r="I12" i="17"/>
  <c r="I13" i="17"/>
  <c r="J13" i="17" s="1"/>
  <c r="I14" i="17"/>
  <c r="I15" i="17"/>
  <c r="I16" i="17"/>
  <c r="J16" i="17" s="1"/>
  <c r="I17" i="17"/>
  <c r="J17" i="17" s="1"/>
  <c r="I18" i="17"/>
  <c r="I19" i="17"/>
  <c r="I20" i="17"/>
  <c r="I21" i="17"/>
  <c r="J21" i="17" s="1"/>
  <c r="I22" i="17"/>
  <c r="I23" i="17"/>
  <c r="I24" i="17"/>
  <c r="I25" i="17"/>
  <c r="J25" i="17" s="1"/>
  <c r="I26" i="17"/>
  <c r="I27" i="17"/>
  <c r="I28" i="17"/>
  <c r="I29" i="17"/>
  <c r="J29" i="17" s="1"/>
  <c r="I30" i="17"/>
  <c r="I31" i="17"/>
  <c r="I32" i="17"/>
  <c r="I33" i="17"/>
  <c r="I34" i="17"/>
  <c r="I35" i="17"/>
  <c r="I36" i="17"/>
  <c r="J36" i="17" s="1"/>
  <c r="I37" i="17"/>
  <c r="I38" i="17"/>
  <c r="I2" i="17"/>
  <c r="I2" i="16"/>
  <c r="E5" i="1"/>
  <c r="E3" i="1"/>
  <c r="J32" i="17"/>
  <c r="J31" i="17"/>
  <c r="J30" i="17"/>
  <c r="J28" i="17"/>
  <c r="J24" i="17"/>
  <c r="J23" i="17"/>
  <c r="J22" i="17"/>
  <c r="J18" i="17"/>
  <c r="J15" i="17"/>
  <c r="J12" i="17"/>
  <c r="J11" i="17"/>
  <c r="J10" i="17"/>
  <c r="J8" i="17"/>
  <c r="J7" i="17"/>
  <c r="J6" i="17"/>
  <c r="I5" i="17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I4" i="17"/>
  <c r="L2" i="17"/>
  <c r="K2" i="17"/>
  <c r="L4" i="16"/>
  <c r="J13" i="16"/>
  <c r="L2" i="16"/>
  <c r="K4" i="16"/>
  <c r="K6" i="16" s="1"/>
  <c r="K2" i="16"/>
  <c r="J6" i="16"/>
  <c r="J7" i="16"/>
  <c r="J8" i="16"/>
  <c r="J9" i="16"/>
  <c r="J10" i="16"/>
  <c r="J11" i="16"/>
  <c r="J12" i="16"/>
  <c r="J15" i="16"/>
  <c r="J16" i="16"/>
  <c r="J17" i="16"/>
  <c r="J18" i="16"/>
  <c r="J19" i="16"/>
  <c r="J21" i="16"/>
  <c r="J22" i="16"/>
  <c r="J23" i="16"/>
  <c r="J24" i="16"/>
  <c r="J25" i="16"/>
  <c r="J26" i="16"/>
  <c r="J28" i="16"/>
  <c r="J29" i="16"/>
  <c r="J30" i="16"/>
  <c r="J31" i="16"/>
  <c r="J32" i="16"/>
  <c r="J33" i="16"/>
  <c r="J34" i="16"/>
  <c r="J36" i="16"/>
  <c r="J37" i="16"/>
  <c r="J4" i="16"/>
  <c r="I5" i="16"/>
  <c r="I6" i="16"/>
  <c r="I7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4" i="16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5" i="16"/>
  <c r="B2" i="15"/>
  <c r="I1" i="15" s="1"/>
  <c r="D1" i="15"/>
  <c r="A4" i="15"/>
  <c r="E2" i="15" s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4" i="13"/>
  <c r="E3" i="13"/>
  <c r="D4" i="8"/>
  <c r="F4" i="8" s="1"/>
  <c r="D5" i="8"/>
  <c r="F5" i="8" s="1"/>
  <c r="D6" i="8"/>
  <c r="F6" i="8" s="1"/>
  <c r="D3" i="8"/>
  <c r="F3" i="8" s="1"/>
  <c r="AB2" i="14"/>
  <c r="S2" i="14"/>
  <c r="J2" i="14"/>
  <c r="A2" i="14"/>
  <c r="AH21" i="14"/>
  <c r="AI21" i="14" s="1"/>
  <c r="AF21" i="14"/>
  <c r="AE21" i="14"/>
  <c r="Y21" i="14"/>
  <c r="Z21" i="14" s="1"/>
  <c r="W21" i="14"/>
  <c r="V21" i="14"/>
  <c r="P21" i="14"/>
  <c r="Q21" i="14" s="1"/>
  <c r="N21" i="14"/>
  <c r="M21" i="14"/>
  <c r="H21" i="14"/>
  <c r="G21" i="14"/>
  <c r="E21" i="14"/>
  <c r="D21" i="14"/>
  <c r="AH20" i="14"/>
  <c r="AI20" i="14" s="1"/>
  <c r="AF20" i="14"/>
  <c r="AE20" i="14"/>
  <c r="Z20" i="14"/>
  <c r="Y20" i="14"/>
  <c r="W20" i="14"/>
  <c r="V20" i="14"/>
  <c r="P20" i="14"/>
  <c r="Q20" i="14" s="1"/>
  <c r="N20" i="14"/>
  <c r="M20" i="14"/>
  <c r="H20" i="14"/>
  <c r="G20" i="14"/>
  <c r="E20" i="14"/>
  <c r="D20" i="14"/>
  <c r="AH19" i="14"/>
  <c r="AI19" i="14" s="1"/>
  <c r="AF19" i="14"/>
  <c r="AE19" i="14"/>
  <c r="Y19" i="14"/>
  <c r="Z19" i="14" s="1"/>
  <c r="W19" i="14"/>
  <c r="V19" i="14"/>
  <c r="P19" i="14"/>
  <c r="Q19" i="14" s="1"/>
  <c r="N19" i="14"/>
  <c r="M19" i="14"/>
  <c r="H19" i="14"/>
  <c r="G19" i="14"/>
  <c r="E19" i="14"/>
  <c r="D19" i="14"/>
  <c r="AH18" i="14"/>
  <c r="AI18" i="14" s="1"/>
  <c r="AF18" i="14"/>
  <c r="AE18" i="14"/>
  <c r="Z18" i="14"/>
  <c r="Y18" i="14"/>
  <c r="W18" i="14"/>
  <c r="V18" i="14"/>
  <c r="P18" i="14"/>
  <c r="Q18" i="14" s="1"/>
  <c r="N18" i="14"/>
  <c r="M18" i="14"/>
  <c r="H18" i="14"/>
  <c r="G18" i="14"/>
  <c r="E18" i="14"/>
  <c r="D18" i="14"/>
  <c r="AH17" i="14"/>
  <c r="AI17" i="14" s="1"/>
  <c r="AF17" i="14"/>
  <c r="AE17" i="14"/>
  <c r="Y17" i="14"/>
  <c r="Z17" i="14" s="1"/>
  <c r="W17" i="14"/>
  <c r="V17" i="14"/>
  <c r="P17" i="14"/>
  <c r="Q17" i="14" s="1"/>
  <c r="N17" i="14"/>
  <c r="M17" i="14"/>
  <c r="H17" i="14"/>
  <c r="G17" i="14"/>
  <c r="E17" i="14"/>
  <c r="D17" i="14"/>
  <c r="AH16" i="14"/>
  <c r="AI16" i="14" s="1"/>
  <c r="AF16" i="14"/>
  <c r="AE16" i="14"/>
  <c r="Z16" i="14"/>
  <c r="Y16" i="14"/>
  <c r="W16" i="14"/>
  <c r="V16" i="14"/>
  <c r="P16" i="14"/>
  <c r="Q16" i="14" s="1"/>
  <c r="N16" i="14"/>
  <c r="M16" i="14"/>
  <c r="G16" i="14"/>
  <c r="H16" i="14" s="1"/>
  <c r="E16" i="14"/>
  <c r="D16" i="14"/>
  <c r="AH15" i="14"/>
  <c r="AI15" i="14" s="1"/>
  <c r="AF15" i="14"/>
  <c r="AE15" i="14"/>
  <c r="Y15" i="14"/>
  <c r="Z15" i="14" s="1"/>
  <c r="W15" i="14"/>
  <c r="V15" i="14"/>
  <c r="P15" i="14"/>
  <c r="Q15" i="14" s="1"/>
  <c r="N15" i="14"/>
  <c r="M15" i="14"/>
  <c r="H15" i="14"/>
  <c r="G15" i="14"/>
  <c r="E15" i="14"/>
  <c r="D15" i="14"/>
  <c r="AH14" i="14"/>
  <c r="AI14" i="14" s="1"/>
  <c r="AF14" i="14"/>
  <c r="AE14" i="14"/>
  <c r="Z14" i="14"/>
  <c r="Y14" i="14"/>
  <c r="W14" i="14"/>
  <c r="V14" i="14"/>
  <c r="P14" i="14"/>
  <c r="Q14" i="14" s="1"/>
  <c r="N14" i="14"/>
  <c r="M14" i="14"/>
  <c r="H14" i="14"/>
  <c r="G14" i="14"/>
  <c r="E14" i="14"/>
  <c r="D14" i="14"/>
  <c r="AH13" i="14"/>
  <c r="AI13" i="14" s="1"/>
  <c r="AF13" i="14"/>
  <c r="AE13" i="14"/>
  <c r="Y13" i="14"/>
  <c r="Z13" i="14" s="1"/>
  <c r="W13" i="14"/>
  <c r="V13" i="14"/>
  <c r="P13" i="14"/>
  <c r="Q13" i="14" s="1"/>
  <c r="N13" i="14"/>
  <c r="M13" i="14"/>
  <c r="H13" i="14"/>
  <c r="G13" i="14"/>
  <c r="E13" i="14"/>
  <c r="D13" i="14"/>
  <c r="AH12" i="14"/>
  <c r="AI12" i="14" s="1"/>
  <c r="AF12" i="14"/>
  <c r="AE12" i="14"/>
  <c r="Z12" i="14"/>
  <c r="Y12" i="14"/>
  <c r="W12" i="14"/>
  <c r="V12" i="14"/>
  <c r="P12" i="14"/>
  <c r="Q12" i="14" s="1"/>
  <c r="N12" i="14"/>
  <c r="M12" i="14"/>
  <c r="H12" i="14"/>
  <c r="G12" i="14"/>
  <c r="E12" i="14"/>
  <c r="D12" i="14"/>
  <c r="AH11" i="14"/>
  <c r="AI11" i="14" s="1"/>
  <c r="AF11" i="14"/>
  <c r="AE11" i="14"/>
  <c r="Y11" i="14"/>
  <c r="Z11" i="14" s="1"/>
  <c r="W11" i="14"/>
  <c r="V11" i="14"/>
  <c r="P11" i="14"/>
  <c r="Q11" i="14" s="1"/>
  <c r="N11" i="14"/>
  <c r="M11" i="14"/>
  <c r="H11" i="14"/>
  <c r="G11" i="14"/>
  <c r="E11" i="14"/>
  <c r="D11" i="14"/>
  <c r="AH10" i="14"/>
  <c r="AI10" i="14" s="1"/>
  <c r="AF10" i="14"/>
  <c r="AE10" i="14"/>
  <c r="Z10" i="14"/>
  <c r="Y10" i="14"/>
  <c r="W10" i="14"/>
  <c r="V10" i="14"/>
  <c r="P10" i="14"/>
  <c r="Q10" i="14" s="1"/>
  <c r="N10" i="14"/>
  <c r="M10" i="14"/>
  <c r="G10" i="14"/>
  <c r="H10" i="14" s="1"/>
  <c r="E10" i="14"/>
  <c r="D10" i="14"/>
  <c r="AH9" i="14"/>
  <c r="AI9" i="14" s="1"/>
  <c r="AF9" i="14"/>
  <c r="AE9" i="14"/>
  <c r="Y9" i="14"/>
  <c r="Z9" i="14" s="1"/>
  <c r="W9" i="14"/>
  <c r="V9" i="14"/>
  <c r="P9" i="14"/>
  <c r="Q9" i="14" s="1"/>
  <c r="N9" i="14"/>
  <c r="M9" i="14"/>
  <c r="H9" i="14"/>
  <c r="G9" i="14"/>
  <c r="E9" i="14"/>
  <c r="D9" i="14"/>
  <c r="AH8" i="14"/>
  <c r="AI8" i="14" s="1"/>
  <c r="AF8" i="14"/>
  <c r="AE8" i="14"/>
  <c r="Z8" i="14"/>
  <c r="Y8" i="14"/>
  <c r="W8" i="14"/>
  <c r="V8" i="14"/>
  <c r="P8" i="14"/>
  <c r="Q8" i="14" s="1"/>
  <c r="N8" i="14"/>
  <c r="M8" i="14"/>
  <c r="G8" i="14"/>
  <c r="H8" i="14" s="1"/>
  <c r="E8" i="14"/>
  <c r="D8" i="14"/>
  <c r="AH7" i="14"/>
  <c r="AI7" i="14" s="1"/>
  <c r="AF7" i="14"/>
  <c r="AE7" i="14"/>
  <c r="Y7" i="14"/>
  <c r="Z7" i="14" s="1"/>
  <c r="W7" i="14"/>
  <c r="V7" i="14"/>
  <c r="P7" i="14"/>
  <c r="Q7" i="14" s="1"/>
  <c r="N7" i="14"/>
  <c r="M7" i="14"/>
  <c r="H7" i="14"/>
  <c r="G7" i="14"/>
  <c r="E7" i="14"/>
  <c r="D7" i="14"/>
  <c r="AH6" i="14"/>
  <c r="AI6" i="14" s="1"/>
  <c r="AF6" i="14"/>
  <c r="AE6" i="14"/>
  <c r="Z6" i="14"/>
  <c r="Y6" i="14"/>
  <c r="W6" i="14"/>
  <c r="V6" i="14"/>
  <c r="P6" i="14"/>
  <c r="Q6" i="14" s="1"/>
  <c r="N6" i="14"/>
  <c r="M6" i="14"/>
  <c r="G6" i="14"/>
  <c r="H6" i="14" s="1"/>
  <c r="E6" i="14"/>
  <c r="D6" i="14"/>
  <c r="AH5" i="14"/>
  <c r="AI5" i="14" s="1"/>
  <c r="AF5" i="14"/>
  <c r="AE5" i="14"/>
  <c r="AC5" i="14"/>
  <c r="AC6" i="14" s="1"/>
  <c r="AC7" i="14" s="1"/>
  <c r="AC8" i="14" s="1"/>
  <c r="AC9" i="14" s="1"/>
  <c r="AC10" i="14" s="1"/>
  <c r="AC11" i="14" s="1"/>
  <c r="AC12" i="14" s="1"/>
  <c r="AC13" i="14" s="1"/>
  <c r="AC14" i="14" s="1"/>
  <c r="AC15" i="14" s="1"/>
  <c r="AC16" i="14" s="1"/>
  <c r="AC17" i="14" s="1"/>
  <c r="AC18" i="14" s="1"/>
  <c r="AC19" i="14" s="1"/>
  <c r="AC20" i="14" s="1"/>
  <c r="AC21" i="14" s="1"/>
  <c r="Y5" i="14"/>
  <c r="Z5" i="14" s="1"/>
  <c r="W5" i="14"/>
  <c r="V5" i="14"/>
  <c r="T5" i="14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P5" i="14"/>
  <c r="Q5" i="14" s="1"/>
  <c r="N5" i="14"/>
  <c r="M5" i="14"/>
  <c r="K5" i="14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H5" i="14"/>
  <c r="G5" i="14"/>
  <c r="E5" i="14"/>
  <c r="D5" i="14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AH4" i="14"/>
  <c r="AI4" i="14" s="1"/>
  <c r="AF4" i="14"/>
  <c r="AE4" i="14"/>
  <c r="Y4" i="14"/>
  <c r="Z4" i="14" s="1"/>
  <c r="W4" i="14"/>
  <c r="V4" i="14"/>
  <c r="P4" i="14"/>
  <c r="Q4" i="14" s="1"/>
  <c r="N4" i="14"/>
  <c r="M4" i="14"/>
  <c r="G4" i="14"/>
  <c r="H4" i="14" s="1"/>
  <c r="E4" i="14"/>
  <c r="D4" i="14"/>
  <c r="D3" i="15"/>
  <c r="J5" i="17" l="1"/>
  <c r="L6" i="17" s="1"/>
  <c r="K4" i="17"/>
  <c r="K6" i="17" s="1"/>
  <c r="L6" i="16"/>
  <c r="M6" i="16" s="1"/>
  <c r="A10" i="15"/>
  <c r="C3" i="8"/>
  <c r="C4" i="8"/>
  <c r="C5" i="8"/>
  <c r="C6" i="8"/>
  <c r="M6" i="17" l="1"/>
  <c r="G211" i="3"/>
  <c r="H211" i="3" s="1"/>
  <c r="E211" i="3"/>
  <c r="D211" i="3"/>
  <c r="G210" i="3"/>
  <c r="H210" i="3" s="1"/>
  <c r="E210" i="3"/>
  <c r="D210" i="3"/>
  <c r="G209" i="3"/>
  <c r="H209" i="3" s="1"/>
  <c r="E209" i="3"/>
  <c r="D209" i="3"/>
  <c r="G208" i="3"/>
  <c r="H208" i="3" s="1"/>
  <c r="E208" i="3"/>
  <c r="D208" i="3"/>
  <c r="G207" i="3"/>
  <c r="H207" i="3" s="1"/>
  <c r="E207" i="3"/>
  <c r="D207" i="3"/>
  <c r="G206" i="3"/>
  <c r="H206" i="3" s="1"/>
  <c r="E206" i="3"/>
  <c r="D206" i="3"/>
  <c r="G205" i="3"/>
  <c r="H205" i="3" s="1"/>
  <c r="E205" i="3"/>
  <c r="D205" i="3"/>
  <c r="G204" i="3"/>
  <c r="H204" i="3" s="1"/>
  <c r="E204" i="3"/>
  <c r="D204" i="3"/>
  <c r="G203" i="3"/>
  <c r="H203" i="3" s="1"/>
  <c r="E203" i="3"/>
  <c r="D203" i="3"/>
  <c r="G202" i="3"/>
  <c r="H202" i="3" s="1"/>
  <c r="E202" i="3"/>
  <c r="D202" i="3"/>
  <c r="G201" i="3"/>
  <c r="H201" i="3" s="1"/>
  <c r="E201" i="3"/>
  <c r="D201" i="3"/>
  <c r="H200" i="3"/>
  <c r="G200" i="3"/>
  <c r="E200" i="3"/>
  <c r="D200" i="3"/>
  <c r="G199" i="3"/>
  <c r="H199" i="3" s="1"/>
  <c r="E199" i="3"/>
  <c r="D199" i="3"/>
  <c r="G198" i="3"/>
  <c r="H198" i="3" s="1"/>
  <c r="E198" i="3"/>
  <c r="D198" i="3"/>
  <c r="G197" i="3"/>
  <c r="H197" i="3" s="1"/>
  <c r="E197" i="3"/>
  <c r="D197" i="3"/>
  <c r="G196" i="3"/>
  <c r="H196" i="3" s="1"/>
  <c r="E196" i="3"/>
  <c r="D196" i="3"/>
  <c r="G195" i="3"/>
  <c r="H195" i="3" s="1"/>
  <c r="E195" i="3"/>
  <c r="D195" i="3"/>
  <c r="G194" i="3"/>
  <c r="H194" i="3" s="1"/>
  <c r="E194" i="3"/>
  <c r="D194" i="3"/>
  <c r="G193" i="3"/>
  <c r="H193" i="3" s="1"/>
  <c r="E193" i="3"/>
  <c r="D193" i="3"/>
  <c r="G192" i="3"/>
  <c r="H192" i="3" s="1"/>
  <c r="E192" i="3"/>
  <c r="D192" i="3"/>
  <c r="G191" i="3"/>
  <c r="H191" i="3" s="1"/>
  <c r="E191" i="3"/>
  <c r="D191" i="3"/>
  <c r="G190" i="3"/>
  <c r="H190" i="3" s="1"/>
  <c r="E190" i="3"/>
  <c r="D190" i="3"/>
  <c r="G189" i="3"/>
  <c r="H189" i="3" s="1"/>
  <c r="E189" i="3"/>
  <c r="D189" i="3"/>
  <c r="G188" i="3"/>
  <c r="H188" i="3" s="1"/>
  <c r="E188" i="3"/>
  <c r="D188" i="3"/>
  <c r="G187" i="3"/>
  <c r="H187" i="3" s="1"/>
  <c r="E187" i="3"/>
  <c r="D187" i="3"/>
  <c r="G186" i="3"/>
  <c r="H186" i="3" s="1"/>
  <c r="E186" i="3"/>
  <c r="D186" i="3"/>
  <c r="G185" i="3"/>
  <c r="H185" i="3" s="1"/>
  <c r="E185" i="3"/>
  <c r="D185" i="3"/>
  <c r="G184" i="3"/>
  <c r="H184" i="3" s="1"/>
  <c r="E184" i="3"/>
  <c r="D184" i="3"/>
  <c r="G183" i="3"/>
  <c r="H183" i="3" s="1"/>
  <c r="E183" i="3"/>
  <c r="D183" i="3"/>
  <c r="G182" i="3"/>
  <c r="H182" i="3" s="1"/>
  <c r="E182" i="3"/>
  <c r="D182" i="3"/>
  <c r="G181" i="3"/>
  <c r="H181" i="3" s="1"/>
  <c r="E181" i="3"/>
  <c r="D181" i="3"/>
  <c r="G180" i="3"/>
  <c r="H180" i="3" s="1"/>
  <c r="E180" i="3"/>
  <c r="D180" i="3"/>
  <c r="G179" i="3"/>
  <c r="H179" i="3" s="1"/>
  <c r="E179" i="3"/>
  <c r="D179" i="3"/>
  <c r="G178" i="3"/>
  <c r="H178" i="3" s="1"/>
  <c r="E178" i="3"/>
  <c r="D178" i="3"/>
  <c r="G177" i="3"/>
  <c r="H177" i="3" s="1"/>
  <c r="E177" i="3"/>
  <c r="D177" i="3"/>
  <c r="G176" i="3"/>
  <c r="H176" i="3" s="1"/>
  <c r="E176" i="3"/>
  <c r="D176" i="3"/>
  <c r="G175" i="3"/>
  <c r="H175" i="3" s="1"/>
  <c r="E175" i="3"/>
  <c r="D175" i="3"/>
  <c r="G174" i="3"/>
  <c r="H174" i="3" s="1"/>
  <c r="E174" i="3"/>
  <c r="D174" i="3"/>
  <c r="G173" i="3"/>
  <c r="H173" i="3" s="1"/>
  <c r="E173" i="3"/>
  <c r="D173" i="3"/>
  <c r="G172" i="3"/>
  <c r="H172" i="3" s="1"/>
  <c r="E172" i="3"/>
  <c r="D172" i="3"/>
  <c r="G171" i="3"/>
  <c r="H171" i="3" s="1"/>
  <c r="E171" i="3"/>
  <c r="D171" i="3"/>
  <c r="G170" i="3"/>
  <c r="H170" i="3" s="1"/>
  <c r="E170" i="3"/>
  <c r="D170" i="3"/>
  <c r="G169" i="3"/>
  <c r="H169" i="3" s="1"/>
  <c r="E169" i="3"/>
  <c r="D169" i="3"/>
  <c r="H168" i="3"/>
  <c r="G168" i="3"/>
  <c r="E168" i="3"/>
  <c r="D168" i="3"/>
  <c r="G167" i="3"/>
  <c r="H167" i="3" s="1"/>
  <c r="E167" i="3"/>
  <c r="D167" i="3"/>
  <c r="G166" i="3"/>
  <c r="H166" i="3" s="1"/>
  <c r="E166" i="3"/>
  <c r="D166" i="3"/>
  <c r="G165" i="3"/>
  <c r="H165" i="3" s="1"/>
  <c r="E165" i="3"/>
  <c r="D165" i="3"/>
  <c r="G164" i="3"/>
  <c r="H164" i="3" s="1"/>
  <c r="E164" i="3"/>
  <c r="D164" i="3"/>
  <c r="G163" i="3"/>
  <c r="H163" i="3" s="1"/>
  <c r="E163" i="3"/>
  <c r="D163" i="3"/>
  <c r="G162" i="3"/>
  <c r="H162" i="3" s="1"/>
  <c r="E162" i="3"/>
  <c r="D162" i="3"/>
  <c r="G161" i="3"/>
  <c r="H161" i="3" s="1"/>
  <c r="E161" i="3"/>
  <c r="D161" i="3"/>
  <c r="G160" i="3"/>
  <c r="H160" i="3" s="1"/>
  <c r="E160" i="3"/>
  <c r="D160" i="3"/>
  <c r="G159" i="3"/>
  <c r="H159" i="3" s="1"/>
  <c r="E159" i="3"/>
  <c r="D159" i="3"/>
  <c r="G158" i="3"/>
  <c r="H158" i="3" s="1"/>
  <c r="E158" i="3"/>
  <c r="D158" i="3"/>
  <c r="G157" i="3"/>
  <c r="H157" i="3" s="1"/>
  <c r="E157" i="3"/>
  <c r="D157" i="3"/>
  <c r="G156" i="3"/>
  <c r="H156" i="3" s="1"/>
  <c r="E156" i="3"/>
  <c r="D156" i="3"/>
  <c r="G155" i="3"/>
  <c r="H155" i="3" s="1"/>
  <c r="E155" i="3"/>
  <c r="D155" i="3"/>
  <c r="G154" i="3"/>
  <c r="H154" i="3" s="1"/>
  <c r="E154" i="3"/>
  <c r="D154" i="3"/>
  <c r="G153" i="3"/>
  <c r="H153" i="3" s="1"/>
  <c r="E153" i="3"/>
  <c r="D153" i="3"/>
  <c r="G152" i="3"/>
  <c r="H152" i="3" s="1"/>
  <c r="E152" i="3"/>
  <c r="D152" i="3"/>
  <c r="G151" i="3"/>
  <c r="H151" i="3" s="1"/>
  <c r="E151" i="3"/>
  <c r="D151" i="3"/>
  <c r="G150" i="3"/>
  <c r="H150" i="3" s="1"/>
  <c r="E150" i="3"/>
  <c r="D150" i="3"/>
  <c r="G149" i="3"/>
  <c r="H149" i="3" s="1"/>
  <c r="E149" i="3"/>
  <c r="D149" i="3"/>
  <c r="G148" i="3"/>
  <c r="H148" i="3" s="1"/>
  <c r="E148" i="3"/>
  <c r="D148" i="3"/>
  <c r="G147" i="3"/>
  <c r="H147" i="3" s="1"/>
  <c r="E147" i="3"/>
  <c r="D147" i="3"/>
  <c r="G146" i="3"/>
  <c r="H146" i="3" s="1"/>
  <c r="E146" i="3"/>
  <c r="D146" i="3"/>
  <c r="G145" i="3"/>
  <c r="H145" i="3" s="1"/>
  <c r="E145" i="3"/>
  <c r="D145" i="3"/>
  <c r="G144" i="3"/>
  <c r="H144" i="3" s="1"/>
  <c r="E144" i="3"/>
  <c r="D144" i="3"/>
  <c r="G143" i="3"/>
  <c r="H143" i="3" s="1"/>
  <c r="E143" i="3"/>
  <c r="D143" i="3"/>
  <c r="G142" i="3"/>
  <c r="H142" i="3" s="1"/>
  <c r="E142" i="3"/>
  <c r="D142" i="3"/>
  <c r="G141" i="3"/>
  <c r="H141" i="3" s="1"/>
  <c r="E141" i="3"/>
  <c r="D141" i="3"/>
  <c r="G140" i="3"/>
  <c r="H140" i="3" s="1"/>
  <c r="E140" i="3"/>
  <c r="D140" i="3"/>
  <c r="G139" i="3"/>
  <c r="H139" i="3" s="1"/>
  <c r="E139" i="3"/>
  <c r="D139" i="3"/>
  <c r="G138" i="3"/>
  <c r="H138" i="3" s="1"/>
  <c r="E138" i="3"/>
  <c r="D138" i="3"/>
  <c r="G137" i="3"/>
  <c r="H137" i="3" s="1"/>
  <c r="E137" i="3"/>
  <c r="D137" i="3"/>
  <c r="H136" i="3"/>
  <c r="G136" i="3"/>
  <c r="E136" i="3"/>
  <c r="D136" i="3"/>
  <c r="G135" i="3"/>
  <c r="H135" i="3" s="1"/>
  <c r="E135" i="3"/>
  <c r="D135" i="3"/>
  <c r="G134" i="3"/>
  <c r="H134" i="3" s="1"/>
  <c r="E134" i="3"/>
  <c r="D134" i="3"/>
  <c r="G133" i="3"/>
  <c r="H133" i="3" s="1"/>
  <c r="E133" i="3"/>
  <c r="D133" i="3"/>
  <c r="G132" i="3"/>
  <c r="H132" i="3" s="1"/>
  <c r="E132" i="3"/>
  <c r="D132" i="3"/>
  <c r="G131" i="3"/>
  <c r="H131" i="3" s="1"/>
  <c r="E131" i="3"/>
  <c r="D131" i="3"/>
  <c r="G130" i="3"/>
  <c r="H130" i="3" s="1"/>
  <c r="E130" i="3"/>
  <c r="D130" i="3"/>
  <c r="G129" i="3"/>
  <c r="H129" i="3" s="1"/>
  <c r="E129" i="3"/>
  <c r="D129" i="3"/>
  <c r="G128" i="3"/>
  <c r="H128" i="3" s="1"/>
  <c r="E128" i="3"/>
  <c r="D128" i="3"/>
  <c r="G127" i="3"/>
  <c r="H127" i="3" s="1"/>
  <c r="E127" i="3"/>
  <c r="D127" i="3"/>
  <c r="G126" i="3"/>
  <c r="H126" i="3" s="1"/>
  <c r="E126" i="3"/>
  <c r="D126" i="3"/>
  <c r="G125" i="3"/>
  <c r="H125" i="3" s="1"/>
  <c r="E125" i="3"/>
  <c r="D125" i="3"/>
  <c r="G124" i="3"/>
  <c r="H124" i="3" s="1"/>
  <c r="E124" i="3"/>
  <c r="D124" i="3"/>
  <c r="G123" i="3"/>
  <c r="H123" i="3" s="1"/>
  <c r="E123" i="3"/>
  <c r="D123" i="3"/>
  <c r="G122" i="3"/>
  <c r="H122" i="3" s="1"/>
  <c r="E122" i="3"/>
  <c r="D122" i="3"/>
  <c r="G121" i="3"/>
  <c r="H121" i="3" s="1"/>
  <c r="E121" i="3"/>
  <c r="D121" i="3"/>
  <c r="G120" i="3"/>
  <c r="H120" i="3" s="1"/>
  <c r="E120" i="3"/>
  <c r="D120" i="3"/>
  <c r="G119" i="3"/>
  <c r="H119" i="3" s="1"/>
  <c r="E119" i="3"/>
  <c r="D119" i="3"/>
  <c r="G118" i="3"/>
  <c r="H118" i="3" s="1"/>
  <c r="E118" i="3"/>
  <c r="D118" i="3"/>
  <c r="G117" i="3"/>
  <c r="H117" i="3" s="1"/>
  <c r="E117" i="3"/>
  <c r="D117" i="3"/>
  <c r="G116" i="3"/>
  <c r="H116" i="3" s="1"/>
  <c r="E116" i="3"/>
  <c r="D116" i="3"/>
  <c r="G115" i="3"/>
  <c r="H115" i="3" s="1"/>
  <c r="E115" i="3"/>
  <c r="D115" i="3"/>
  <c r="G114" i="3"/>
  <c r="H114" i="3" s="1"/>
  <c r="E114" i="3"/>
  <c r="D114" i="3"/>
  <c r="G113" i="3"/>
  <c r="H113" i="3" s="1"/>
  <c r="E113" i="3"/>
  <c r="D113" i="3"/>
  <c r="G112" i="3"/>
  <c r="H112" i="3" s="1"/>
  <c r="E112" i="3"/>
  <c r="D112" i="3"/>
  <c r="G111" i="3"/>
  <c r="H111" i="3" s="1"/>
  <c r="E111" i="3"/>
  <c r="D111" i="3"/>
  <c r="G110" i="3"/>
  <c r="H110" i="3" s="1"/>
  <c r="E110" i="3"/>
  <c r="D110" i="3"/>
  <c r="D31" i="3"/>
  <c r="E31" i="3"/>
  <c r="G31" i="3"/>
  <c r="H31" i="3" s="1"/>
  <c r="D32" i="3"/>
  <c r="E32" i="3"/>
  <c r="G32" i="3"/>
  <c r="H32" i="3" s="1"/>
  <c r="D33" i="3"/>
  <c r="E33" i="3"/>
  <c r="G33" i="3"/>
  <c r="H33" i="3" s="1"/>
  <c r="D34" i="3"/>
  <c r="E34" i="3"/>
  <c r="G34" i="3"/>
  <c r="H34" i="3" s="1"/>
  <c r="D35" i="3"/>
  <c r="E35" i="3"/>
  <c r="G35" i="3"/>
  <c r="H35" i="3" s="1"/>
  <c r="D36" i="3"/>
  <c r="E36" i="3"/>
  <c r="G36" i="3"/>
  <c r="H36" i="3"/>
  <c r="D37" i="3"/>
  <c r="E37" i="3"/>
  <c r="G37" i="3"/>
  <c r="H37" i="3" s="1"/>
  <c r="D38" i="3"/>
  <c r="E38" i="3"/>
  <c r="G38" i="3"/>
  <c r="H38" i="3" s="1"/>
  <c r="D39" i="3"/>
  <c r="E39" i="3"/>
  <c r="G39" i="3"/>
  <c r="H39" i="3" s="1"/>
  <c r="D40" i="3"/>
  <c r="E40" i="3"/>
  <c r="G40" i="3"/>
  <c r="H40" i="3" s="1"/>
  <c r="D41" i="3"/>
  <c r="E41" i="3"/>
  <c r="G41" i="3"/>
  <c r="H41" i="3" s="1"/>
  <c r="D42" i="3"/>
  <c r="E42" i="3"/>
  <c r="G42" i="3"/>
  <c r="H42" i="3" s="1"/>
  <c r="D43" i="3"/>
  <c r="E43" i="3"/>
  <c r="G43" i="3"/>
  <c r="H43" i="3" s="1"/>
  <c r="D44" i="3"/>
  <c r="E44" i="3"/>
  <c r="G44" i="3"/>
  <c r="H44" i="3" s="1"/>
  <c r="D45" i="3"/>
  <c r="E45" i="3"/>
  <c r="G45" i="3"/>
  <c r="H45" i="3" s="1"/>
  <c r="D46" i="3"/>
  <c r="E46" i="3"/>
  <c r="G46" i="3"/>
  <c r="H46" i="3" s="1"/>
  <c r="D47" i="3"/>
  <c r="E47" i="3"/>
  <c r="G47" i="3"/>
  <c r="H47" i="3" s="1"/>
  <c r="D48" i="3"/>
  <c r="E48" i="3"/>
  <c r="G48" i="3"/>
  <c r="H48" i="3" s="1"/>
  <c r="D49" i="3"/>
  <c r="E49" i="3"/>
  <c r="G49" i="3"/>
  <c r="H49" i="3" s="1"/>
  <c r="D50" i="3"/>
  <c r="E50" i="3"/>
  <c r="G50" i="3"/>
  <c r="H50" i="3" s="1"/>
  <c r="D51" i="3"/>
  <c r="E51" i="3"/>
  <c r="G51" i="3"/>
  <c r="H51" i="3" s="1"/>
  <c r="D52" i="3"/>
  <c r="E52" i="3"/>
  <c r="G52" i="3"/>
  <c r="H52" i="3"/>
  <c r="D53" i="3"/>
  <c r="E53" i="3"/>
  <c r="G53" i="3"/>
  <c r="H53" i="3" s="1"/>
  <c r="D54" i="3"/>
  <c r="E54" i="3"/>
  <c r="G54" i="3"/>
  <c r="H54" i="3" s="1"/>
  <c r="D55" i="3"/>
  <c r="E55" i="3"/>
  <c r="G55" i="3"/>
  <c r="H55" i="3" s="1"/>
  <c r="D56" i="3"/>
  <c r="E56" i="3"/>
  <c r="G56" i="3"/>
  <c r="H56" i="3" s="1"/>
  <c r="D57" i="3"/>
  <c r="E57" i="3"/>
  <c r="G57" i="3"/>
  <c r="H57" i="3" s="1"/>
  <c r="D58" i="3"/>
  <c r="E58" i="3"/>
  <c r="G58" i="3"/>
  <c r="H58" i="3" s="1"/>
  <c r="D59" i="3"/>
  <c r="E59" i="3"/>
  <c r="G59" i="3"/>
  <c r="H59" i="3" s="1"/>
  <c r="D60" i="3"/>
  <c r="E60" i="3"/>
  <c r="G60" i="3"/>
  <c r="H60" i="3" s="1"/>
  <c r="D61" i="3"/>
  <c r="E61" i="3"/>
  <c r="G61" i="3"/>
  <c r="H61" i="3" s="1"/>
  <c r="D62" i="3"/>
  <c r="E62" i="3"/>
  <c r="G62" i="3"/>
  <c r="H62" i="3" s="1"/>
  <c r="D63" i="3"/>
  <c r="E63" i="3"/>
  <c r="G63" i="3"/>
  <c r="H63" i="3" s="1"/>
  <c r="D64" i="3"/>
  <c r="E64" i="3"/>
  <c r="G64" i="3"/>
  <c r="H64" i="3" s="1"/>
  <c r="D65" i="3"/>
  <c r="E65" i="3"/>
  <c r="G65" i="3"/>
  <c r="H65" i="3" s="1"/>
  <c r="D66" i="3"/>
  <c r="E66" i="3"/>
  <c r="G66" i="3"/>
  <c r="H66" i="3" s="1"/>
  <c r="D67" i="3"/>
  <c r="E67" i="3"/>
  <c r="G67" i="3"/>
  <c r="H67" i="3" s="1"/>
  <c r="D68" i="3"/>
  <c r="E68" i="3"/>
  <c r="G68" i="3"/>
  <c r="H68" i="3"/>
  <c r="D69" i="3"/>
  <c r="E69" i="3"/>
  <c r="G69" i="3"/>
  <c r="H69" i="3" s="1"/>
  <c r="D70" i="3"/>
  <c r="E70" i="3"/>
  <c r="G70" i="3"/>
  <c r="H70" i="3" s="1"/>
  <c r="D71" i="3"/>
  <c r="E71" i="3"/>
  <c r="G71" i="3"/>
  <c r="H71" i="3" s="1"/>
  <c r="D72" i="3"/>
  <c r="E72" i="3"/>
  <c r="G72" i="3"/>
  <c r="H72" i="3" s="1"/>
  <c r="D73" i="3"/>
  <c r="E73" i="3"/>
  <c r="G73" i="3"/>
  <c r="H73" i="3" s="1"/>
  <c r="D74" i="3"/>
  <c r="E74" i="3"/>
  <c r="G74" i="3"/>
  <c r="H74" i="3" s="1"/>
  <c r="D75" i="3"/>
  <c r="E75" i="3"/>
  <c r="G75" i="3"/>
  <c r="H75" i="3" s="1"/>
  <c r="D76" i="3"/>
  <c r="E76" i="3"/>
  <c r="G76" i="3"/>
  <c r="H76" i="3" s="1"/>
  <c r="D77" i="3"/>
  <c r="E77" i="3"/>
  <c r="G77" i="3"/>
  <c r="H77" i="3" s="1"/>
  <c r="D78" i="3"/>
  <c r="E78" i="3"/>
  <c r="G78" i="3"/>
  <c r="H78" i="3" s="1"/>
  <c r="D79" i="3"/>
  <c r="E79" i="3"/>
  <c r="G79" i="3"/>
  <c r="H79" i="3" s="1"/>
  <c r="D80" i="3"/>
  <c r="E80" i="3"/>
  <c r="G80" i="3"/>
  <c r="H80" i="3" s="1"/>
  <c r="D81" i="3"/>
  <c r="E81" i="3"/>
  <c r="G81" i="3"/>
  <c r="H81" i="3" s="1"/>
  <c r="D82" i="3"/>
  <c r="E82" i="3"/>
  <c r="G82" i="3"/>
  <c r="H82" i="3" s="1"/>
  <c r="D83" i="3"/>
  <c r="E83" i="3"/>
  <c r="G83" i="3"/>
  <c r="H83" i="3" s="1"/>
  <c r="D84" i="3"/>
  <c r="E84" i="3"/>
  <c r="G84" i="3"/>
  <c r="H84" i="3"/>
  <c r="D85" i="3"/>
  <c r="E85" i="3"/>
  <c r="G85" i="3"/>
  <c r="H85" i="3" s="1"/>
  <c r="D86" i="3"/>
  <c r="E86" i="3"/>
  <c r="G86" i="3"/>
  <c r="H86" i="3" s="1"/>
  <c r="D87" i="3"/>
  <c r="E87" i="3"/>
  <c r="G87" i="3"/>
  <c r="H87" i="3" s="1"/>
  <c r="D88" i="3"/>
  <c r="E88" i="3"/>
  <c r="G88" i="3"/>
  <c r="H88" i="3" s="1"/>
  <c r="D89" i="3"/>
  <c r="E89" i="3"/>
  <c r="G89" i="3"/>
  <c r="H89" i="3" s="1"/>
  <c r="D90" i="3"/>
  <c r="E90" i="3"/>
  <c r="G90" i="3"/>
  <c r="H90" i="3" s="1"/>
  <c r="D91" i="3"/>
  <c r="E91" i="3"/>
  <c r="G91" i="3"/>
  <c r="H91" i="3" s="1"/>
  <c r="D92" i="3"/>
  <c r="E92" i="3"/>
  <c r="G92" i="3"/>
  <c r="H92" i="3" s="1"/>
  <c r="D93" i="3"/>
  <c r="E93" i="3"/>
  <c r="G93" i="3"/>
  <c r="H93" i="3" s="1"/>
  <c r="D94" i="3"/>
  <c r="E94" i="3"/>
  <c r="G94" i="3"/>
  <c r="H94" i="3" s="1"/>
  <c r="D95" i="3"/>
  <c r="E95" i="3"/>
  <c r="G95" i="3"/>
  <c r="H95" i="3" s="1"/>
  <c r="D96" i="3"/>
  <c r="E96" i="3"/>
  <c r="G96" i="3"/>
  <c r="H96" i="3"/>
  <c r="D97" i="3"/>
  <c r="E97" i="3"/>
  <c r="G97" i="3"/>
  <c r="H97" i="3" s="1"/>
  <c r="D98" i="3"/>
  <c r="E98" i="3"/>
  <c r="G98" i="3"/>
  <c r="H98" i="3" s="1"/>
  <c r="D99" i="3"/>
  <c r="E99" i="3"/>
  <c r="G99" i="3"/>
  <c r="H99" i="3" s="1"/>
  <c r="D100" i="3"/>
  <c r="E100" i="3"/>
  <c r="G100" i="3"/>
  <c r="H100" i="3" s="1"/>
  <c r="D101" i="3"/>
  <c r="E101" i="3"/>
  <c r="G101" i="3"/>
  <c r="H101" i="3" s="1"/>
  <c r="D102" i="3"/>
  <c r="E102" i="3"/>
  <c r="G102" i="3"/>
  <c r="H102" i="3"/>
  <c r="D103" i="3"/>
  <c r="E103" i="3"/>
  <c r="G103" i="3"/>
  <c r="H103" i="3" s="1"/>
  <c r="D104" i="3"/>
  <c r="E104" i="3"/>
  <c r="G104" i="3"/>
  <c r="H104" i="3" s="1"/>
  <c r="D105" i="3"/>
  <c r="E105" i="3"/>
  <c r="G105" i="3"/>
  <c r="H105" i="3" s="1"/>
  <c r="D106" i="3"/>
  <c r="E106" i="3"/>
  <c r="G106" i="3"/>
  <c r="H106" i="3" s="1"/>
  <c r="D107" i="3"/>
  <c r="E107" i="3"/>
  <c r="G107" i="3"/>
  <c r="H107" i="3" s="1"/>
  <c r="D108" i="3"/>
  <c r="E108" i="3"/>
  <c r="G108" i="3"/>
  <c r="H108" i="3" s="1"/>
  <c r="D109" i="3"/>
  <c r="E109" i="3"/>
  <c r="G109" i="3"/>
  <c r="H109" i="3" s="1"/>
  <c r="D11" i="3"/>
  <c r="E11" i="3"/>
  <c r="G11" i="3"/>
  <c r="H11" i="3" s="1"/>
  <c r="D12" i="3"/>
  <c r="E12" i="3"/>
  <c r="G12" i="3"/>
  <c r="H12" i="3" s="1"/>
  <c r="D13" i="3"/>
  <c r="E13" i="3"/>
  <c r="G13" i="3"/>
  <c r="H13" i="3" s="1"/>
  <c r="D14" i="3"/>
  <c r="E14" i="3"/>
  <c r="G14" i="3"/>
  <c r="H14" i="3" s="1"/>
  <c r="D15" i="3"/>
  <c r="E15" i="3"/>
  <c r="G15" i="3"/>
  <c r="H15" i="3" s="1"/>
  <c r="D16" i="3"/>
  <c r="E16" i="3"/>
  <c r="G16" i="3"/>
  <c r="H16" i="3" s="1"/>
  <c r="D17" i="3"/>
  <c r="E17" i="3"/>
  <c r="G17" i="3"/>
  <c r="H17" i="3" s="1"/>
  <c r="D18" i="3"/>
  <c r="E18" i="3"/>
  <c r="G18" i="3"/>
  <c r="H18" i="3" s="1"/>
  <c r="D19" i="3"/>
  <c r="E19" i="3"/>
  <c r="G19" i="3"/>
  <c r="H19" i="3" s="1"/>
  <c r="D20" i="3"/>
  <c r="E20" i="3"/>
  <c r="G20" i="3"/>
  <c r="H20" i="3"/>
  <c r="D21" i="3"/>
  <c r="E21" i="3"/>
  <c r="G21" i="3"/>
  <c r="H21" i="3" s="1"/>
  <c r="D22" i="3"/>
  <c r="E22" i="3"/>
  <c r="G22" i="3"/>
  <c r="H22" i="3" s="1"/>
  <c r="D23" i="3"/>
  <c r="E23" i="3"/>
  <c r="G23" i="3"/>
  <c r="H23" i="3" s="1"/>
  <c r="D24" i="3"/>
  <c r="E24" i="3"/>
  <c r="G24" i="3"/>
  <c r="H24" i="3" s="1"/>
  <c r="D25" i="3"/>
  <c r="E25" i="3"/>
  <c r="G25" i="3"/>
  <c r="H25" i="3" s="1"/>
  <c r="D26" i="3"/>
  <c r="E26" i="3"/>
  <c r="G26" i="3"/>
  <c r="H26" i="3" s="1"/>
  <c r="D27" i="3"/>
  <c r="E27" i="3"/>
  <c r="G27" i="3"/>
  <c r="H27" i="3" s="1"/>
  <c r="D28" i="3"/>
  <c r="E28" i="3"/>
  <c r="G28" i="3"/>
  <c r="H28" i="3" s="1"/>
  <c r="D29" i="3"/>
  <c r="E29" i="3"/>
  <c r="G29" i="3"/>
  <c r="H29" i="3" s="1"/>
  <c r="D30" i="3"/>
  <c r="E30" i="3"/>
  <c r="G30" i="3"/>
  <c r="H30" i="3" s="1"/>
  <c r="D10" i="3"/>
  <c r="E10" i="3"/>
  <c r="G10" i="3"/>
  <c r="H10" i="3" s="1"/>
  <c r="B9" i="3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B20" i="9"/>
  <c r="B25" i="9" s="1"/>
  <c r="B30" i="9" s="1"/>
  <c r="B35" i="9" s="1"/>
  <c r="B40" i="9" s="1"/>
  <c r="B45" i="9" s="1"/>
  <c r="B50" i="9" s="1"/>
  <c r="B55" i="9" s="1"/>
  <c r="B60" i="9" s="1"/>
  <c r="B65" i="9" s="1"/>
  <c r="B70" i="9" s="1"/>
  <c r="B75" i="9" s="1"/>
  <c r="B80" i="9" s="1"/>
  <c r="B85" i="9" s="1"/>
  <c r="B90" i="9" s="1"/>
  <c r="B95" i="9" s="1"/>
  <c r="B100" i="9" s="1"/>
  <c r="B105" i="9" s="1"/>
  <c r="B110" i="9" s="1"/>
  <c r="B115" i="9" s="1"/>
  <c r="B120" i="9" s="1"/>
  <c r="B125" i="9" s="1"/>
  <c r="B130" i="9" s="1"/>
  <c r="B135" i="9" s="1"/>
  <c r="B140" i="9" s="1"/>
  <c r="B145" i="9" s="1"/>
  <c r="B150" i="9" s="1"/>
  <c r="B155" i="9" s="1"/>
  <c r="B160" i="9" s="1"/>
  <c r="I19" i="9"/>
  <c r="I18" i="9"/>
  <c r="I17" i="9"/>
  <c r="B17" i="9"/>
  <c r="B22" i="9" s="1"/>
  <c r="B27" i="9" s="1"/>
  <c r="B32" i="9" s="1"/>
  <c r="B37" i="9" s="1"/>
  <c r="B42" i="9" s="1"/>
  <c r="B47" i="9" s="1"/>
  <c r="B52" i="9" s="1"/>
  <c r="B57" i="9" s="1"/>
  <c r="B62" i="9" s="1"/>
  <c r="B67" i="9" s="1"/>
  <c r="B72" i="9" s="1"/>
  <c r="B77" i="9" s="1"/>
  <c r="B82" i="9" s="1"/>
  <c r="B87" i="9" s="1"/>
  <c r="B92" i="9" s="1"/>
  <c r="B97" i="9" s="1"/>
  <c r="B102" i="9" s="1"/>
  <c r="B107" i="9" s="1"/>
  <c r="B112" i="9" s="1"/>
  <c r="B117" i="9" s="1"/>
  <c r="B122" i="9" s="1"/>
  <c r="B127" i="9" s="1"/>
  <c r="B132" i="9" s="1"/>
  <c r="B137" i="9" s="1"/>
  <c r="B142" i="9" s="1"/>
  <c r="B147" i="9" s="1"/>
  <c r="B152" i="9" s="1"/>
  <c r="B157" i="9" s="1"/>
  <c r="B162" i="9" s="1"/>
  <c r="I16" i="9"/>
  <c r="I15" i="9"/>
  <c r="B15" i="9"/>
  <c r="I14" i="9"/>
  <c r="B14" i="9"/>
  <c r="B19" i="9" s="1"/>
  <c r="B24" i="9" s="1"/>
  <c r="B29" i="9" s="1"/>
  <c r="B34" i="9" s="1"/>
  <c r="B39" i="9" s="1"/>
  <c r="B44" i="9" s="1"/>
  <c r="B49" i="9" s="1"/>
  <c r="B54" i="9" s="1"/>
  <c r="B59" i="9" s="1"/>
  <c r="B64" i="9" s="1"/>
  <c r="B69" i="9" s="1"/>
  <c r="B74" i="9" s="1"/>
  <c r="B79" i="9" s="1"/>
  <c r="B84" i="9" s="1"/>
  <c r="B89" i="9" s="1"/>
  <c r="B94" i="9" s="1"/>
  <c r="B99" i="9" s="1"/>
  <c r="B104" i="9" s="1"/>
  <c r="B109" i="9" s="1"/>
  <c r="B114" i="9" s="1"/>
  <c r="B119" i="9" s="1"/>
  <c r="B124" i="9" s="1"/>
  <c r="B129" i="9" s="1"/>
  <c r="B134" i="9" s="1"/>
  <c r="B139" i="9" s="1"/>
  <c r="B144" i="9" s="1"/>
  <c r="B149" i="9" s="1"/>
  <c r="B154" i="9" s="1"/>
  <c r="B159" i="9" s="1"/>
  <c r="E11" i="1"/>
  <c r="E10" i="1"/>
  <c r="E9" i="1"/>
  <c r="E8" i="1"/>
  <c r="E4" i="1"/>
  <c r="E6" i="1"/>
  <c r="C9" i="9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I13" i="9"/>
  <c r="I12" i="9"/>
  <c r="I11" i="9"/>
  <c r="I10" i="9"/>
  <c r="I9" i="9"/>
  <c r="I8" i="9"/>
  <c r="I7" i="9"/>
  <c r="I6" i="9"/>
  <c r="I5" i="9"/>
  <c r="I4" i="9"/>
  <c r="B10" i="9"/>
  <c r="B11" i="9"/>
  <c r="B16" i="9" s="1"/>
  <c r="B21" i="9" s="1"/>
  <c r="B26" i="9" s="1"/>
  <c r="B31" i="9" s="1"/>
  <c r="B36" i="9" s="1"/>
  <c r="B41" i="9" s="1"/>
  <c r="B46" i="9" s="1"/>
  <c r="B51" i="9" s="1"/>
  <c r="B56" i="9" s="1"/>
  <c r="B61" i="9" s="1"/>
  <c r="B66" i="9" s="1"/>
  <c r="B71" i="9" s="1"/>
  <c r="B76" i="9" s="1"/>
  <c r="B81" i="9" s="1"/>
  <c r="B86" i="9" s="1"/>
  <c r="B91" i="9" s="1"/>
  <c r="B96" i="9" s="1"/>
  <c r="B101" i="9" s="1"/>
  <c r="B106" i="9" s="1"/>
  <c r="B111" i="9" s="1"/>
  <c r="B116" i="9" s="1"/>
  <c r="B121" i="9" s="1"/>
  <c r="B126" i="9" s="1"/>
  <c r="B131" i="9" s="1"/>
  <c r="B136" i="9" s="1"/>
  <c r="B141" i="9" s="1"/>
  <c r="B146" i="9" s="1"/>
  <c r="B151" i="9" s="1"/>
  <c r="B156" i="9" s="1"/>
  <c r="B161" i="9" s="1"/>
  <c r="B12" i="9"/>
  <c r="B13" i="9"/>
  <c r="B18" i="9" s="1"/>
  <c r="B23" i="9" s="1"/>
  <c r="B28" i="9" s="1"/>
  <c r="B33" i="9" s="1"/>
  <c r="B38" i="9" s="1"/>
  <c r="B43" i="9" s="1"/>
  <c r="B48" i="9" s="1"/>
  <c r="B53" i="9" s="1"/>
  <c r="B58" i="9" s="1"/>
  <c r="B63" i="9" s="1"/>
  <c r="B68" i="9" s="1"/>
  <c r="B73" i="9" s="1"/>
  <c r="B78" i="9" s="1"/>
  <c r="B83" i="9" s="1"/>
  <c r="B88" i="9" s="1"/>
  <c r="B93" i="9" s="1"/>
  <c r="B98" i="9" s="1"/>
  <c r="B103" i="9" s="1"/>
  <c r="B108" i="9" s="1"/>
  <c r="B113" i="9" s="1"/>
  <c r="B118" i="9" s="1"/>
  <c r="B123" i="9" s="1"/>
  <c r="B128" i="9" s="1"/>
  <c r="B133" i="9" s="1"/>
  <c r="B138" i="9" s="1"/>
  <c r="B143" i="9" s="1"/>
  <c r="B148" i="9" s="1"/>
  <c r="B153" i="9" s="1"/>
  <c r="B158" i="9" s="1"/>
  <c r="B163" i="9" s="1"/>
  <c r="B9" i="9"/>
  <c r="A11" i="9"/>
  <c r="A16" i="9" s="1"/>
  <c r="A21" i="9" s="1"/>
  <c r="A26" i="9" s="1"/>
  <c r="A31" i="9" s="1"/>
  <c r="A36" i="9" s="1"/>
  <c r="A41" i="9" s="1"/>
  <c r="A46" i="9" s="1"/>
  <c r="A51" i="9" s="1"/>
  <c r="A56" i="9" s="1"/>
  <c r="A61" i="9" s="1"/>
  <c r="A66" i="9" s="1"/>
  <c r="A71" i="9" s="1"/>
  <c r="A76" i="9" s="1"/>
  <c r="A81" i="9" s="1"/>
  <c r="A86" i="9" s="1"/>
  <c r="A91" i="9" s="1"/>
  <c r="A96" i="9" s="1"/>
  <c r="A101" i="9" s="1"/>
  <c r="A106" i="9" s="1"/>
  <c r="A111" i="9" s="1"/>
  <c r="A116" i="9" s="1"/>
  <c r="A121" i="9" s="1"/>
  <c r="A126" i="9" s="1"/>
  <c r="A131" i="9" s="1"/>
  <c r="A136" i="9" s="1"/>
  <c r="A141" i="9" s="1"/>
  <c r="A146" i="9" s="1"/>
  <c r="A151" i="9" s="1"/>
  <c r="A156" i="9" s="1"/>
  <c r="A161" i="9" s="1"/>
  <c r="A12" i="9"/>
  <c r="A17" i="9" s="1"/>
  <c r="A22" i="9" s="1"/>
  <c r="A27" i="9" s="1"/>
  <c r="A32" i="9" s="1"/>
  <c r="A37" i="9" s="1"/>
  <c r="A42" i="9" s="1"/>
  <c r="A47" i="9" s="1"/>
  <c r="A52" i="9" s="1"/>
  <c r="A57" i="9" s="1"/>
  <c r="A62" i="9" s="1"/>
  <c r="A67" i="9" s="1"/>
  <c r="A72" i="9" s="1"/>
  <c r="A77" i="9" s="1"/>
  <c r="A82" i="9" s="1"/>
  <c r="A87" i="9" s="1"/>
  <c r="A92" i="9" s="1"/>
  <c r="A97" i="9" s="1"/>
  <c r="A102" i="9" s="1"/>
  <c r="A107" i="9" s="1"/>
  <c r="A112" i="9" s="1"/>
  <c r="A117" i="9" s="1"/>
  <c r="A122" i="9" s="1"/>
  <c r="A127" i="9" s="1"/>
  <c r="A132" i="9" s="1"/>
  <c r="A137" i="9" s="1"/>
  <c r="A142" i="9" s="1"/>
  <c r="A147" i="9" s="1"/>
  <c r="A152" i="9" s="1"/>
  <c r="A157" i="9" s="1"/>
  <c r="A162" i="9" s="1"/>
  <c r="A13" i="9"/>
  <c r="A18" i="9" s="1"/>
  <c r="A23" i="9" s="1"/>
  <c r="A28" i="9" s="1"/>
  <c r="A33" i="9" s="1"/>
  <c r="A38" i="9" s="1"/>
  <c r="A43" i="9" s="1"/>
  <c r="A48" i="9" s="1"/>
  <c r="A53" i="9" s="1"/>
  <c r="A58" i="9" s="1"/>
  <c r="A63" i="9" s="1"/>
  <c r="A68" i="9" s="1"/>
  <c r="A73" i="9" s="1"/>
  <c r="A78" i="9" s="1"/>
  <c r="A83" i="9" s="1"/>
  <c r="A88" i="9" s="1"/>
  <c r="A93" i="9" s="1"/>
  <c r="A98" i="9" s="1"/>
  <c r="A103" i="9" s="1"/>
  <c r="A108" i="9" s="1"/>
  <c r="A113" i="9" s="1"/>
  <c r="A118" i="9" s="1"/>
  <c r="A123" i="9" s="1"/>
  <c r="A128" i="9" s="1"/>
  <c r="A133" i="9" s="1"/>
  <c r="A138" i="9" s="1"/>
  <c r="A143" i="9" s="1"/>
  <c r="A148" i="9" s="1"/>
  <c r="A153" i="9" s="1"/>
  <c r="A158" i="9" s="1"/>
  <c r="A163" i="9" s="1"/>
  <c r="A10" i="9"/>
  <c r="A15" i="9" s="1"/>
  <c r="A20" i="9" s="1"/>
  <c r="A25" i="9" s="1"/>
  <c r="A30" i="9" s="1"/>
  <c r="A35" i="9" s="1"/>
  <c r="A40" i="9" s="1"/>
  <c r="A45" i="9" s="1"/>
  <c r="A50" i="9" s="1"/>
  <c r="A55" i="9" s="1"/>
  <c r="A60" i="9" s="1"/>
  <c r="A65" i="9" s="1"/>
  <c r="A70" i="9" s="1"/>
  <c r="A75" i="9" s="1"/>
  <c r="A80" i="9" s="1"/>
  <c r="A85" i="9" s="1"/>
  <c r="A90" i="9" s="1"/>
  <c r="A95" i="9" s="1"/>
  <c r="A100" i="9" s="1"/>
  <c r="A105" i="9" s="1"/>
  <c r="A110" i="9" s="1"/>
  <c r="A115" i="9" s="1"/>
  <c r="A120" i="9" s="1"/>
  <c r="A125" i="9" s="1"/>
  <c r="A130" i="9" s="1"/>
  <c r="A135" i="9" s="1"/>
  <c r="A140" i="9" s="1"/>
  <c r="A145" i="9" s="1"/>
  <c r="A150" i="9" s="1"/>
  <c r="A155" i="9" s="1"/>
  <c r="A160" i="9" s="1"/>
  <c r="A9" i="9"/>
  <c r="A14" i="9" s="1"/>
  <c r="A19" i="9" s="1"/>
  <c r="A24" i="9" s="1"/>
  <c r="A29" i="9" s="1"/>
  <c r="A34" i="9" s="1"/>
  <c r="A39" i="9" s="1"/>
  <c r="A44" i="9" s="1"/>
  <c r="A49" i="9" s="1"/>
  <c r="A54" i="9" s="1"/>
  <c r="A59" i="9" s="1"/>
  <c r="A64" i="9" s="1"/>
  <c r="A69" i="9" s="1"/>
  <c r="A74" i="9" s="1"/>
  <c r="A79" i="9" s="1"/>
  <c r="A84" i="9" s="1"/>
  <c r="A89" i="9" s="1"/>
  <c r="A94" i="9" s="1"/>
  <c r="A99" i="9" s="1"/>
  <c r="A104" i="9" s="1"/>
  <c r="A109" i="9" s="1"/>
  <c r="A114" i="9" s="1"/>
  <c r="A119" i="9" s="1"/>
  <c r="A124" i="9" s="1"/>
  <c r="A129" i="9" s="1"/>
  <c r="A134" i="9" s="1"/>
  <c r="A139" i="9" s="1"/>
  <c r="A144" i="9" s="1"/>
  <c r="A149" i="9" s="1"/>
  <c r="A154" i="9" s="1"/>
  <c r="A159" i="9" s="1"/>
  <c r="C5" i="9"/>
  <c r="C6" i="9" s="1"/>
  <c r="C7" i="9" s="1"/>
  <c r="C8" i="9" s="1"/>
  <c r="F14" i="10"/>
  <c r="B10" i="3" l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F112" i="7" l="1"/>
  <c r="G112" i="7" s="1"/>
  <c r="D112" i="7"/>
  <c r="C112" i="7"/>
  <c r="F111" i="7"/>
  <c r="G111" i="7" s="1"/>
  <c r="D111" i="7"/>
  <c r="C111" i="7"/>
  <c r="F110" i="7"/>
  <c r="G110" i="7" s="1"/>
  <c r="D110" i="7"/>
  <c r="C110" i="7"/>
  <c r="F109" i="7"/>
  <c r="G109" i="7" s="1"/>
  <c r="D109" i="7"/>
  <c r="C109" i="7"/>
  <c r="F108" i="7"/>
  <c r="G108" i="7" s="1"/>
  <c r="D108" i="7"/>
  <c r="C108" i="7"/>
  <c r="F107" i="7"/>
  <c r="G107" i="7" s="1"/>
  <c r="D107" i="7"/>
  <c r="C107" i="7"/>
  <c r="F106" i="7"/>
  <c r="G106" i="7" s="1"/>
  <c r="D106" i="7"/>
  <c r="C106" i="7"/>
  <c r="F105" i="7"/>
  <c r="G105" i="7" s="1"/>
  <c r="D105" i="7"/>
  <c r="C105" i="7"/>
  <c r="F104" i="7"/>
  <c r="G104" i="7" s="1"/>
  <c r="D104" i="7"/>
  <c r="C104" i="7"/>
  <c r="F103" i="7"/>
  <c r="G103" i="7" s="1"/>
  <c r="D103" i="7"/>
  <c r="C103" i="7"/>
  <c r="F102" i="7"/>
  <c r="G102" i="7" s="1"/>
  <c r="D102" i="7"/>
  <c r="C102" i="7"/>
  <c r="F101" i="7"/>
  <c r="G101" i="7" s="1"/>
  <c r="D101" i="7"/>
  <c r="C101" i="7"/>
  <c r="F100" i="7"/>
  <c r="G100" i="7" s="1"/>
  <c r="D100" i="7"/>
  <c r="C100" i="7"/>
  <c r="F99" i="7"/>
  <c r="G99" i="7" s="1"/>
  <c r="D99" i="7"/>
  <c r="C99" i="7"/>
  <c r="F98" i="7"/>
  <c r="G98" i="7" s="1"/>
  <c r="D98" i="7"/>
  <c r="C98" i="7"/>
  <c r="F97" i="7"/>
  <c r="G97" i="7" s="1"/>
  <c r="D97" i="7"/>
  <c r="C97" i="7"/>
  <c r="F96" i="7"/>
  <c r="G96" i="7" s="1"/>
  <c r="D96" i="7"/>
  <c r="C96" i="7"/>
  <c r="F95" i="7"/>
  <c r="G95" i="7" s="1"/>
  <c r="D95" i="7"/>
  <c r="C95" i="7"/>
  <c r="F94" i="7"/>
  <c r="G94" i="7" s="1"/>
  <c r="D94" i="7"/>
  <c r="C94" i="7"/>
  <c r="F93" i="7"/>
  <c r="G93" i="7" s="1"/>
  <c r="D93" i="7"/>
  <c r="C93" i="7"/>
  <c r="F92" i="7"/>
  <c r="G92" i="7" s="1"/>
  <c r="D92" i="7"/>
  <c r="C92" i="7"/>
  <c r="F91" i="7"/>
  <c r="G91" i="7" s="1"/>
  <c r="D91" i="7"/>
  <c r="C91" i="7"/>
  <c r="F90" i="7"/>
  <c r="G90" i="7" s="1"/>
  <c r="D90" i="7"/>
  <c r="C90" i="7"/>
  <c r="F89" i="7"/>
  <c r="G89" i="7" s="1"/>
  <c r="D89" i="7"/>
  <c r="C89" i="7"/>
  <c r="F88" i="7"/>
  <c r="G88" i="7" s="1"/>
  <c r="D88" i="7"/>
  <c r="C88" i="7"/>
  <c r="F87" i="7"/>
  <c r="G87" i="7" s="1"/>
  <c r="D87" i="7"/>
  <c r="C87" i="7"/>
  <c r="F86" i="7"/>
  <c r="G86" i="7" s="1"/>
  <c r="D86" i="7"/>
  <c r="C86" i="7"/>
  <c r="F85" i="7"/>
  <c r="G85" i="7" s="1"/>
  <c r="D85" i="7"/>
  <c r="C85" i="7"/>
  <c r="F84" i="7"/>
  <c r="G84" i="7" s="1"/>
  <c r="D84" i="7"/>
  <c r="C84" i="7"/>
  <c r="F83" i="7"/>
  <c r="G83" i="7" s="1"/>
  <c r="D83" i="7"/>
  <c r="C83" i="7"/>
  <c r="F82" i="7"/>
  <c r="G82" i="7" s="1"/>
  <c r="D82" i="7"/>
  <c r="C82" i="7"/>
  <c r="F81" i="7"/>
  <c r="G81" i="7" s="1"/>
  <c r="D81" i="7"/>
  <c r="C81" i="7"/>
  <c r="F80" i="7"/>
  <c r="G80" i="7" s="1"/>
  <c r="D80" i="7"/>
  <c r="C80" i="7"/>
  <c r="F79" i="7"/>
  <c r="G79" i="7" s="1"/>
  <c r="D79" i="7"/>
  <c r="C79" i="7"/>
  <c r="F78" i="7"/>
  <c r="G78" i="7" s="1"/>
  <c r="D78" i="7"/>
  <c r="C78" i="7"/>
  <c r="F77" i="7"/>
  <c r="G77" i="7" s="1"/>
  <c r="D77" i="7"/>
  <c r="C77" i="7"/>
  <c r="F76" i="7"/>
  <c r="G76" i="7" s="1"/>
  <c r="D76" i="7"/>
  <c r="C76" i="7"/>
  <c r="F75" i="7"/>
  <c r="G75" i="7" s="1"/>
  <c r="D75" i="7"/>
  <c r="C75" i="7"/>
  <c r="F74" i="7"/>
  <c r="G74" i="7" s="1"/>
  <c r="D74" i="7"/>
  <c r="C74" i="7"/>
  <c r="F73" i="7"/>
  <c r="G73" i="7" s="1"/>
  <c r="D73" i="7"/>
  <c r="C73" i="7"/>
  <c r="F72" i="7"/>
  <c r="G72" i="7" s="1"/>
  <c r="D72" i="7"/>
  <c r="C72" i="7"/>
  <c r="F71" i="7"/>
  <c r="G71" i="7" s="1"/>
  <c r="D71" i="7"/>
  <c r="C71" i="7"/>
  <c r="F70" i="7"/>
  <c r="G70" i="7" s="1"/>
  <c r="D70" i="7"/>
  <c r="C70" i="7"/>
  <c r="F69" i="7"/>
  <c r="G69" i="7" s="1"/>
  <c r="D69" i="7"/>
  <c r="C69" i="7"/>
  <c r="F68" i="7"/>
  <c r="G68" i="7" s="1"/>
  <c r="D68" i="7"/>
  <c r="C68" i="7"/>
  <c r="F67" i="7"/>
  <c r="G67" i="7" s="1"/>
  <c r="D67" i="7"/>
  <c r="C67" i="7"/>
  <c r="F66" i="7"/>
  <c r="G66" i="7" s="1"/>
  <c r="D66" i="7"/>
  <c r="C66" i="7"/>
  <c r="F65" i="7"/>
  <c r="G65" i="7" s="1"/>
  <c r="D65" i="7"/>
  <c r="C65" i="7"/>
  <c r="F64" i="7"/>
  <c r="G64" i="7" s="1"/>
  <c r="D64" i="7"/>
  <c r="C64" i="7"/>
  <c r="F63" i="7"/>
  <c r="G63" i="7" s="1"/>
  <c r="D63" i="7"/>
  <c r="C63" i="7"/>
  <c r="F62" i="7"/>
  <c r="G62" i="7" s="1"/>
  <c r="D62" i="7"/>
  <c r="C62" i="7"/>
  <c r="F61" i="7"/>
  <c r="G61" i="7" s="1"/>
  <c r="D61" i="7"/>
  <c r="C61" i="7"/>
  <c r="F60" i="7"/>
  <c r="G60" i="7" s="1"/>
  <c r="D60" i="7"/>
  <c r="C60" i="7"/>
  <c r="F59" i="7"/>
  <c r="G59" i="7" s="1"/>
  <c r="D59" i="7"/>
  <c r="C59" i="7"/>
  <c r="F58" i="7"/>
  <c r="G58" i="7" s="1"/>
  <c r="D58" i="7"/>
  <c r="C58" i="7"/>
  <c r="F57" i="7"/>
  <c r="G57" i="7" s="1"/>
  <c r="D57" i="7"/>
  <c r="C57" i="7"/>
  <c r="F56" i="7"/>
  <c r="G56" i="7" s="1"/>
  <c r="D56" i="7"/>
  <c r="C56" i="7"/>
  <c r="F55" i="7"/>
  <c r="G55" i="7" s="1"/>
  <c r="D55" i="7"/>
  <c r="C55" i="7"/>
  <c r="F54" i="7"/>
  <c r="G54" i="7" s="1"/>
  <c r="D54" i="7"/>
  <c r="C54" i="7"/>
  <c r="F53" i="7"/>
  <c r="G53" i="7" s="1"/>
  <c r="D53" i="7"/>
  <c r="C53" i="7"/>
  <c r="F52" i="7"/>
  <c r="G52" i="7" s="1"/>
  <c r="D52" i="7"/>
  <c r="C52" i="7"/>
  <c r="F51" i="7"/>
  <c r="G51" i="7" s="1"/>
  <c r="D51" i="7"/>
  <c r="C51" i="7"/>
  <c r="F50" i="7"/>
  <c r="G50" i="7" s="1"/>
  <c r="D50" i="7"/>
  <c r="C50" i="7"/>
  <c r="F49" i="7"/>
  <c r="G49" i="7" s="1"/>
  <c r="D49" i="7"/>
  <c r="C49" i="7"/>
  <c r="F48" i="7"/>
  <c r="G48" i="7" s="1"/>
  <c r="D48" i="7"/>
  <c r="C48" i="7"/>
  <c r="F47" i="7"/>
  <c r="G47" i="7" s="1"/>
  <c r="D47" i="7"/>
  <c r="C47" i="7"/>
  <c r="F46" i="7"/>
  <c r="G46" i="7" s="1"/>
  <c r="D46" i="7"/>
  <c r="C46" i="7"/>
  <c r="F45" i="7"/>
  <c r="G45" i="7" s="1"/>
  <c r="D45" i="7"/>
  <c r="C45" i="7"/>
  <c r="F44" i="7"/>
  <c r="G44" i="7" s="1"/>
  <c r="D44" i="7"/>
  <c r="C44" i="7"/>
  <c r="F43" i="7"/>
  <c r="G43" i="7" s="1"/>
  <c r="D43" i="7"/>
  <c r="C43" i="7"/>
  <c r="F42" i="7"/>
  <c r="G42" i="7" s="1"/>
  <c r="D42" i="7"/>
  <c r="C42" i="7"/>
  <c r="F41" i="7"/>
  <c r="G41" i="7" s="1"/>
  <c r="D41" i="7"/>
  <c r="C41" i="7"/>
  <c r="F40" i="7"/>
  <c r="G40" i="7" s="1"/>
  <c r="D40" i="7"/>
  <c r="C40" i="7"/>
  <c r="F39" i="7"/>
  <c r="G39" i="7" s="1"/>
  <c r="D39" i="7"/>
  <c r="C39" i="7"/>
  <c r="F38" i="7"/>
  <c r="G38" i="7" s="1"/>
  <c r="D38" i="7"/>
  <c r="C38" i="7"/>
  <c r="F37" i="7"/>
  <c r="G37" i="7" s="1"/>
  <c r="D37" i="7"/>
  <c r="C37" i="7"/>
  <c r="F36" i="7"/>
  <c r="G36" i="7" s="1"/>
  <c r="D36" i="7"/>
  <c r="C36" i="7"/>
  <c r="F35" i="7"/>
  <c r="G35" i="7" s="1"/>
  <c r="D35" i="7"/>
  <c r="C35" i="7"/>
  <c r="F34" i="7"/>
  <c r="G34" i="7" s="1"/>
  <c r="D34" i="7"/>
  <c r="C34" i="7"/>
  <c r="F33" i="7"/>
  <c r="G33" i="7" s="1"/>
  <c r="D33" i="7"/>
  <c r="C33" i="7"/>
  <c r="F32" i="7"/>
  <c r="G32" i="7" s="1"/>
  <c r="D32" i="7"/>
  <c r="C32" i="7"/>
  <c r="F31" i="7"/>
  <c r="G31" i="7" s="1"/>
  <c r="D31" i="7"/>
  <c r="C31" i="7"/>
  <c r="F30" i="7"/>
  <c r="G30" i="7" s="1"/>
  <c r="D30" i="7"/>
  <c r="C30" i="7"/>
  <c r="F29" i="7"/>
  <c r="G29" i="7" s="1"/>
  <c r="D29" i="7"/>
  <c r="C29" i="7"/>
  <c r="F28" i="7"/>
  <c r="G28" i="7" s="1"/>
  <c r="D28" i="7"/>
  <c r="C28" i="7"/>
  <c r="F27" i="7"/>
  <c r="G27" i="7" s="1"/>
  <c r="D27" i="7"/>
  <c r="C27" i="7"/>
  <c r="F26" i="7"/>
  <c r="G26" i="7" s="1"/>
  <c r="D26" i="7"/>
  <c r="C26" i="7"/>
  <c r="F25" i="7"/>
  <c r="G25" i="7" s="1"/>
  <c r="D25" i="7"/>
  <c r="C25" i="7"/>
  <c r="F24" i="7"/>
  <c r="G24" i="7" s="1"/>
  <c r="D24" i="7"/>
  <c r="C24" i="7"/>
  <c r="F23" i="7"/>
  <c r="G23" i="7" s="1"/>
  <c r="D23" i="7"/>
  <c r="C23" i="7"/>
  <c r="F22" i="7"/>
  <c r="G22" i="7" s="1"/>
  <c r="D22" i="7"/>
  <c r="C22" i="7"/>
  <c r="F21" i="7"/>
  <c r="G21" i="7" s="1"/>
  <c r="D21" i="7"/>
  <c r="C21" i="7"/>
  <c r="F20" i="7"/>
  <c r="G20" i="7" s="1"/>
  <c r="D20" i="7"/>
  <c r="C20" i="7"/>
  <c r="F19" i="7"/>
  <c r="G19" i="7" s="1"/>
  <c r="D19" i="7"/>
  <c r="C19" i="7"/>
  <c r="F18" i="7"/>
  <c r="G18" i="7" s="1"/>
  <c r="D18" i="7"/>
  <c r="C18" i="7"/>
  <c r="F17" i="7"/>
  <c r="G17" i="7" s="1"/>
  <c r="D17" i="7"/>
  <c r="C17" i="7"/>
  <c r="F16" i="7"/>
  <c r="G16" i="7" s="1"/>
  <c r="D16" i="7"/>
  <c r="C16" i="7"/>
  <c r="F15" i="7"/>
  <c r="G15" i="7" s="1"/>
  <c r="D15" i="7"/>
  <c r="C15" i="7"/>
  <c r="F14" i="7"/>
  <c r="G14" i="7" s="1"/>
  <c r="D14" i="7"/>
  <c r="C14" i="7"/>
  <c r="F13" i="7"/>
  <c r="G13" i="7" s="1"/>
  <c r="D13" i="7"/>
  <c r="C13" i="7"/>
  <c r="F12" i="7"/>
  <c r="G12" i="7" s="1"/>
  <c r="D12" i="7"/>
  <c r="C12" i="7"/>
  <c r="F11" i="7"/>
  <c r="G11" i="7" s="1"/>
  <c r="D11" i="7"/>
  <c r="C11" i="7"/>
  <c r="AG1" i="7"/>
  <c r="F112" i="6"/>
  <c r="G112" i="6" s="1"/>
  <c r="D112" i="6"/>
  <c r="C112" i="6"/>
  <c r="F111" i="6"/>
  <c r="G111" i="6" s="1"/>
  <c r="D111" i="6"/>
  <c r="C111" i="6"/>
  <c r="F110" i="6"/>
  <c r="G110" i="6" s="1"/>
  <c r="D110" i="6"/>
  <c r="C110" i="6"/>
  <c r="F109" i="6"/>
  <c r="G109" i="6" s="1"/>
  <c r="D109" i="6"/>
  <c r="C109" i="6"/>
  <c r="F108" i="6"/>
  <c r="G108" i="6" s="1"/>
  <c r="D108" i="6"/>
  <c r="C108" i="6"/>
  <c r="F107" i="6"/>
  <c r="G107" i="6" s="1"/>
  <c r="D107" i="6"/>
  <c r="C107" i="6"/>
  <c r="F106" i="6"/>
  <c r="G106" i="6" s="1"/>
  <c r="D106" i="6"/>
  <c r="C106" i="6"/>
  <c r="F105" i="6"/>
  <c r="G105" i="6" s="1"/>
  <c r="D105" i="6"/>
  <c r="C105" i="6"/>
  <c r="F104" i="6"/>
  <c r="G104" i="6" s="1"/>
  <c r="D104" i="6"/>
  <c r="C104" i="6"/>
  <c r="F103" i="6"/>
  <c r="G103" i="6" s="1"/>
  <c r="D103" i="6"/>
  <c r="C103" i="6"/>
  <c r="F102" i="6"/>
  <c r="G102" i="6" s="1"/>
  <c r="D102" i="6"/>
  <c r="C102" i="6"/>
  <c r="F101" i="6"/>
  <c r="G101" i="6" s="1"/>
  <c r="D101" i="6"/>
  <c r="C101" i="6"/>
  <c r="F100" i="6"/>
  <c r="G100" i="6" s="1"/>
  <c r="D100" i="6"/>
  <c r="C100" i="6"/>
  <c r="F99" i="6"/>
  <c r="G99" i="6" s="1"/>
  <c r="D99" i="6"/>
  <c r="C99" i="6"/>
  <c r="F98" i="6"/>
  <c r="G98" i="6" s="1"/>
  <c r="D98" i="6"/>
  <c r="C98" i="6"/>
  <c r="F97" i="6"/>
  <c r="G97" i="6" s="1"/>
  <c r="D97" i="6"/>
  <c r="C97" i="6"/>
  <c r="F96" i="6"/>
  <c r="G96" i="6" s="1"/>
  <c r="D96" i="6"/>
  <c r="C96" i="6"/>
  <c r="F95" i="6"/>
  <c r="G95" i="6" s="1"/>
  <c r="D95" i="6"/>
  <c r="C95" i="6"/>
  <c r="F94" i="6"/>
  <c r="G94" i="6" s="1"/>
  <c r="D94" i="6"/>
  <c r="C94" i="6"/>
  <c r="F93" i="6"/>
  <c r="G93" i="6" s="1"/>
  <c r="D93" i="6"/>
  <c r="C93" i="6"/>
  <c r="F92" i="6"/>
  <c r="G92" i="6" s="1"/>
  <c r="D92" i="6"/>
  <c r="C92" i="6"/>
  <c r="F91" i="6"/>
  <c r="G91" i="6" s="1"/>
  <c r="D91" i="6"/>
  <c r="C91" i="6"/>
  <c r="F90" i="6"/>
  <c r="G90" i="6" s="1"/>
  <c r="D90" i="6"/>
  <c r="C90" i="6"/>
  <c r="F89" i="6"/>
  <c r="G89" i="6" s="1"/>
  <c r="D89" i="6"/>
  <c r="C89" i="6"/>
  <c r="F88" i="6"/>
  <c r="G88" i="6" s="1"/>
  <c r="D88" i="6"/>
  <c r="C88" i="6"/>
  <c r="F87" i="6"/>
  <c r="G87" i="6" s="1"/>
  <c r="D87" i="6"/>
  <c r="C87" i="6"/>
  <c r="F86" i="6"/>
  <c r="G86" i="6" s="1"/>
  <c r="D86" i="6"/>
  <c r="C86" i="6"/>
  <c r="F85" i="6"/>
  <c r="G85" i="6" s="1"/>
  <c r="D85" i="6"/>
  <c r="C85" i="6"/>
  <c r="F84" i="6"/>
  <c r="G84" i="6" s="1"/>
  <c r="D84" i="6"/>
  <c r="C84" i="6"/>
  <c r="F83" i="6"/>
  <c r="G83" i="6" s="1"/>
  <c r="D83" i="6"/>
  <c r="C83" i="6"/>
  <c r="F82" i="6"/>
  <c r="G82" i="6" s="1"/>
  <c r="D82" i="6"/>
  <c r="C82" i="6"/>
  <c r="F81" i="6"/>
  <c r="G81" i="6" s="1"/>
  <c r="D81" i="6"/>
  <c r="C81" i="6"/>
  <c r="F80" i="6"/>
  <c r="G80" i="6" s="1"/>
  <c r="D80" i="6"/>
  <c r="C80" i="6"/>
  <c r="F79" i="6"/>
  <c r="G79" i="6" s="1"/>
  <c r="D79" i="6"/>
  <c r="C79" i="6"/>
  <c r="F78" i="6"/>
  <c r="G78" i="6" s="1"/>
  <c r="D78" i="6"/>
  <c r="C78" i="6"/>
  <c r="F77" i="6"/>
  <c r="G77" i="6" s="1"/>
  <c r="D77" i="6"/>
  <c r="C77" i="6"/>
  <c r="F76" i="6"/>
  <c r="G76" i="6" s="1"/>
  <c r="D76" i="6"/>
  <c r="C76" i="6"/>
  <c r="F75" i="6"/>
  <c r="G75" i="6" s="1"/>
  <c r="D75" i="6"/>
  <c r="C75" i="6"/>
  <c r="F74" i="6"/>
  <c r="G74" i="6" s="1"/>
  <c r="D74" i="6"/>
  <c r="C74" i="6"/>
  <c r="F73" i="6"/>
  <c r="G73" i="6" s="1"/>
  <c r="D73" i="6"/>
  <c r="C73" i="6"/>
  <c r="F72" i="6"/>
  <c r="G72" i="6" s="1"/>
  <c r="D72" i="6"/>
  <c r="C72" i="6"/>
  <c r="F71" i="6"/>
  <c r="G71" i="6" s="1"/>
  <c r="D71" i="6"/>
  <c r="C71" i="6"/>
  <c r="F70" i="6"/>
  <c r="G70" i="6" s="1"/>
  <c r="D70" i="6"/>
  <c r="C70" i="6"/>
  <c r="F69" i="6"/>
  <c r="G69" i="6" s="1"/>
  <c r="D69" i="6"/>
  <c r="C69" i="6"/>
  <c r="F68" i="6"/>
  <c r="G68" i="6" s="1"/>
  <c r="D68" i="6"/>
  <c r="C68" i="6"/>
  <c r="F67" i="6"/>
  <c r="G67" i="6" s="1"/>
  <c r="D67" i="6"/>
  <c r="C67" i="6"/>
  <c r="F66" i="6"/>
  <c r="G66" i="6" s="1"/>
  <c r="D66" i="6"/>
  <c r="C66" i="6"/>
  <c r="F65" i="6"/>
  <c r="G65" i="6" s="1"/>
  <c r="D65" i="6"/>
  <c r="C65" i="6"/>
  <c r="F64" i="6"/>
  <c r="G64" i="6" s="1"/>
  <c r="D64" i="6"/>
  <c r="C64" i="6"/>
  <c r="F63" i="6"/>
  <c r="G63" i="6" s="1"/>
  <c r="D63" i="6"/>
  <c r="C63" i="6"/>
  <c r="F62" i="6"/>
  <c r="G62" i="6" s="1"/>
  <c r="D62" i="6"/>
  <c r="C62" i="6"/>
  <c r="F61" i="6"/>
  <c r="G61" i="6" s="1"/>
  <c r="D61" i="6"/>
  <c r="C61" i="6"/>
  <c r="F60" i="6"/>
  <c r="G60" i="6" s="1"/>
  <c r="D60" i="6"/>
  <c r="C60" i="6"/>
  <c r="F59" i="6"/>
  <c r="G59" i="6" s="1"/>
  <c r="D59" i="6"/>
  <c r="C59" i="6"/>
  <c r="F58" i="6"/>
  <c r="G58" i="6" s="1"/>
  <c r="D58" i="6"/>
  <c r="C58" i="6"/>
  <c r="F57" i="6"/>
  <c r="G57" i="6" s="1"/>
  <c r="D57" i="6"/>
  <c r="C57" i="6"/>
  <c r="F56" i="6"/>
  <c r="G56" i="6" s="1"/>
  <c r="D56" i="6"/>
  <c r="C56" i="6"/>
  <c r="F55" i="6"/>
  <c r="G55" i="6" s="1"/>
  <c r="D55" i="6"/>
  <c r="C55" i="6"/>
  <c r="F54" i="6"/>
  <c r="G54" i="6" s="1"/>
  <c r="D54" i="6"/>
  <c r="C54" i="6"/>
  <c r="F53" i="6"/>
  <c r="G53" i="6" s="1"/>
  <c r="D53" i="6"/>
  <c r="C53" i="6"/>
  <c r="F52" i="6"/>
  <c r="G52" i="6" s="1"/>
  <c r="D52" i="6"/>
  <c r="C52" i="6"/>
  <c r="F51" i="6"/>
  <c r="G51" i="6" s="1"/>
  <c r="D51" i="6"/>
  <c r="C51" i="6"/>
  <c r="F50" i="6"/>
  <c r="G50" i="6" s="1"/>
  <c r="D50" i="6"/>
  <c r="C50" i="6"/>
  <c r="F49" i="6"/>
  <c r="G49" i="6" s="1"/>
  <c r="D49" i="6"/>
  <c r="C49" i="6"/>
  <c r="F48" i="6"/>
  <c r="G48" i="6" s="1"/>
  <c r="D48" i="6"/>
  <c r="C48" i="6"/>
  <c r="F47" i="6"/>
  <c r="G47" i="6" s="1"/>
  <c r="D47" i="6"/>
  <c r="C47" i="6"/>
  <c r="F46" i="6"/>
  <c r="G46" i="6" s="1"/>
  <c r="D46" i="6"/>
  <c r="C46" i="6"/>
  <c r="F45" i="6"/>
  <c r="G45" i="6" s="1"/>
  <c r="D45" i="6"/>
  <c r="C45" i="6"/>
  <c r="F44" i="6"/>
  <c r="G44" i="6" s="1"/>
  <c r="D44" i="6"/>
  <c r="C44" i="6"/>
  <c r="F43" i="6"/>
  <c r="G43" i="6" s="1"/>
  <c r="D43" i="6"/>
  <c r="C43" i="6"/>
  <c r="F42" i="6"/>
  <c r="G42" i="6" s="1"/>
  <c r="D42" i="6"/>
  <c r="C42" i="6"/>
  <c r="F41" i="6"/>
  <c r="G41" i="6" s="1"/>
  <c r="D41" i="6"/>
  <c r="C41" i="6"/>
  <c r="F40" i="6"/>
  <c r="G40" i="6" s="1"/>
  <c r="D40" i="6"/>
  <c r="C40" i="6"/>
  <c r="F39" i="6"/>
  <c r="G39" i="6" s="1"/>
  <c r="D39" i="6"/>
  <c r="C39" i="6"/>
  <c r="F38" i="6"/>
  <c r="G38" i="6" s="1"/>
  <c r="D38" i="6"/>
  <c r="C38" i="6"/>
  <c r="F37" i="6"/>
  <c r="G37" i="6" s="1"/>
  <c r="D37" i="6"/>
  <c r="C37" i="6"/>
  <c r="F36" i="6"/>
  <c r="G36" i="6" s="1"/>
  <c r="D36" i="6"/>
  <c r="C36" i="6"/>
  <c r="F35" i="6"/>
  <c r="G35" i="6" s="1"/>
  <c r="D35" i="6"/>
  <c r="C35" i="6"/>
  <c r="F34" i="6"/>
  <c r="G34" i="6" s="1"/>
  <c r="D34" i="6"/>
  <c r="C34" i="6"/>
  <c r="F33" i="6"/>
  <c r="G33" i="6" s="1"/>
  <c r="D33" i="6"/>
  <c r="C33" i="6"/>
  <c r="F32" i="6"/>
  <c r="G32" i="6" s="1"/>
  <c r="D32" i="6"/>
  <c r="C32" i="6"/>
  <c r="F31" i="6"/>
  <c r="G31" i="6" s="1"/>
  <c r="D31" i="6"/>
  <c r="C31" i="6"/>
  <c r="F30" i="6"/>
  <c r="G30" i="6" s="1"/>
  <c r="D30" i="6"/>
  <c r="C30" i="6"/>
  <c r="F29" i="6"/>
  <c r="G29" i="6" s="1"/>
  <c r="D29" i="6"/>
  <c r="C29" i="6"/>
  <c r="F28" i="6"/>
  <c r="G28" i="6" s="1"/>
  <c r="D28" i="6"/>
  <c r="C28" i="6"/>
  <c r="F27" i="6"/>
  <c r="G27" i="6" s="1"/>
  <c r="D27" i="6"/>
  <c r="C27" i="6"/>
  <c r="F26" i="6"/>
  <c r="G26" i="6" s="1"/>
  <c r="D26" i="6"/>
  <c r="C26" i="6"/>
  <c r="F25" i="6"/>
  <c r="G25" i="6" s="1"/>
  <c r="D25" i="6"/>
  <c r="C25" i="6"/>
  <c r="F24" i="6"/>
  <c r="G24" i="6" s="1"/>
  <c r="D24" i="6"/>
  <c r="C24" i="6"/>
  <c r="F23" i="6"/>
  <c r="G23" i="6" s="1"/>
  <c r="D23" i="6"/>
  <c r="C23" i="6"/>
  <c r="F22" i="6"/>
  <c r="G22" i="6" s="1"/>
  <c r="D22" i="6"/>
  <c r="C22" i="6"/>
  <c r="F21" i="6"/>
  <c r="G21" i="6" s="1"/>
  <c r="D21" i="6"/>
  <c r="C21" i="6"/>
  <c r="F20" i="6"/>
  <c r="G20" i="6" s="1"/>
  <c r="D20" i="6"/>
  <c r="C20" i="6"/>
  <c r="F19" i="6"/>
  <c r="G19" i="6" s="1"/>
  <c r="D19" i="6"/>
  <c r="C19" i="6"/>
  <c r="F18" i="6"/>
  <c r="G18" i="6" s="1"/>
  <c r="D18" i="6"/>
  <c r="C18" i="6"/>
  <c r="F17" i="6"/>
  <c r="G17" i="6" s="1"/>
  <c r="D17" i="6"/>
  <c r="C17" i="6"/>
  <c r="F16" i="6"/>
  <c r="G16" i="6" s="1"/>
  <c r="D16" i="6"/>
  <c r="C16" i="6"/>
  <c r="F15" i="6"/>
  <c r="G15" i="6" s="1"/>
  <c r="D15" i="6"/>
  <c r="C15" i="6"/>
  <c r="F14" i="6"/>
  <c r="G14" i="6" s="1"/>
  <c r="D14" i="6"/>
  <c r="C14" i="6"/>
  <c r="F13" i="6"/>
  <c r="G13" i="6" s="1"/>
  <c r="D13" i="6"/>
  <c r="C13" i="6"/>
  <c r="F12" i="6"/>
  <c r="G12" i="6" s="1"/>
  <c r="D12" i="6"/>
  <c r="C12" i="6"/>
  <c r="F11" i="6"/>
  <c r="G11" i="6" s="1"/>
  <c r="D11" i="6"/>
  <c r="C11" i="6"/>
  <c r="AG1" i="6"/>
  <c r="G9" i="3"/>
  <c r="H9" i="3" s="1"/>
  <c r="D9" i="3"/>
  <c r="E9" i="3"/>
  <c r="G8" i="3"/>
  <c r="E8" i="3"/>
  <c r="D8" i="3"/>
  <c r="AG1" i="3"/>
  <c r="F164" i="10"/>
  <c r="F165" i="10"/>
  <c r="F166" i="10"/>
  <c r="F167" i="10"/>
  <c r="F168" i="10"/>
  <c r="F70" i="10"/>
  <c r="F71" i="10"/>
  <c r="F72" i="10"/>
  <c r="F159" i="10"/>
  <c r="F160" i="10"/>
  <c r="F161" i="10"/>
  <c r="F162" i="10"/>
  <c r="F163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39" i="10"/>
  <c r="F40" i="10"/>
  <c r="F41" i="10"/>
  <c r="F42" i="10"/>
  <c r="F43" i="10"/>
  <c r="F44" i="10"/>
  <c r="F45" i="10"/>
  <c r="F38" i="10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I13" i="2" s="1"/>
  <c r="J13" i="2" s="1"/>
  <c r="H13" i="2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3" i="10"/>
  <c r="L7" i="7" l="1"/>
  <c r="L7" i="6"/>
  <c r="H8" i="3"/>
  <c r="P7" i="3" s="1"/>
  <c r="G13" i="10"/>
  <c r="H13" i="10" s="1"/>
</calcChain>
</file>

<file path=xl/sharedStrings.xml><?xml version="1.0" encoding="utf-8"?>
<sst xmlns="http://schemas.openxmlformats.org/spreadsheetml/2006/main" count="1811" uniqueCount="279">
  <si>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</si>
  <si>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</si>
  <si>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</si>
  <si>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</si>
  <si>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</si>
  <si>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</si>
  <si>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</si>
  <si>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</si>
  <si>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</si>
  <si>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</si>
  <si>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</si>
  <si>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</si>
  <si>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</si>
  <si>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</si>
  <si>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</si>
  <si>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</si>
  <si>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</si>
  <si>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</si>
  <si>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</si>
  <si>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</si>
  <si>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</si>
  <si>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</si>
  <si>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</si>
  <si>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</si>
  <si>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</si>
  <si>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</si>
  <si>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</si>
  <si>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</si>
  <si>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</si>
  <si>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</si>
  <si>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</si>
  <si>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</si>
  <si>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</si>
  <si>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</si>
  <si>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</si>
  <si>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</si>
  <si>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</si>
  <si>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</si>
  <si>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</si>
  <si>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</si>
  <si>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</si>
  <si>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</si>
  <si>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</si>
  <si>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</si>
  <si>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</si>
  <si>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</si>
  <si>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</si>
  <si>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</si>
  <si>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</si>
  <si>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</si>
  <si>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</si>
  <si>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</si>
  <si>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</si>
  <si>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</si>
  <si>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</si>
  <si>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</si>
  <si>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</si>
  <si>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</si>
  <si>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</si>
  <si>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</si>
  <si>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</si>
  <si>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</si>
  <si>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</si>
  <si>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</si>
  <si>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</si>
  <si>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</si>
  <si>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</si>
  <si>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</si>
  <si>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</si>
  <si>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</si>
  <si>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</si>
  <si>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</si>
  <si>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</si>
  <si>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</si>
  <si>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</si>
  <si>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</si>
  <si>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</si>
  <si>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</si>
  <si>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</si>
  <si>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</si>
  <si>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</si>
  <si>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</si>
  <si>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</si>
  <si>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</si>
  <si>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</si>
  <si>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</si>
  <si>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</si>
  <si>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</si>
  <si>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</si>
  <si>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</si>
  <si>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</si>
  <si>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</si>
  <si>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</si>
  <si>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</si>
  <si>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</si>
  <si>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</si>
  <si>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</si>
  <si>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</si>
  <si>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</si>
  <si>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</si>
  <si>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</si>
  <si>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</si>
  <si>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</si>
  <si>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</si>
  <si>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</si>
  <si>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</si>
  <si>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</si>
  <si>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</si>
  <si>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</si>
  <si>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</si>
  <si>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</si>
  <si>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</si>
  <si>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</si>
  <si>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</si>
  <si>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</si>
  <si>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</si>
  <si>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</si>
  <si>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</si>
  <si>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</si>
  <si>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</si>
  <si>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</si>
  <si>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</si>
  <si>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</si>
  <si>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</si>
  <si>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</si>
  <si>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</si>
  <si>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</si>
  <si>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</si>
  <si>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</si>
  <si>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</si>
  <si>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</si>
  <si>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</si>
  <si>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</si>
  <si>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</si>
  <si>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</si>
  <si>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</si>
  <si>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</si>
  <si>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</si>
  <si>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</si>
  <si>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</si>
  <si>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</si>
  <si>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</si>
  <si>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</si>
  <si>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</si>
  <si>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</si>
  <si>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</si>
  <si>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</si>
  <si>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</si>
  <si>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</si>
  <si>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</si>
  <si>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</si>
  <si>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</si>
  <si>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</si>
  <si>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</si>
  <si>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</si>
  <si>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</si>
  <si>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</si>
  <si>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</si>
  <si>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</si>
  <si>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</si>
  <si>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</si>
  <si>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</si>
  <si>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</si>
  <si>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</si>
  <si>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</si>
  <si>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</si>
  <si>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</si>
  <si>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</si>
  <si>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</si>
  <si>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</si>
  <si>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</si>
  <si>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</si>
  <si>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</si>
  <si>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</si>
  <si>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</si>
  <si>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</si>
  <si>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</si>
  <si>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</si>
  <si>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</si>
  <si>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</si>
  <si>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</si>
  <si>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</si>
  <si>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</si>
  <si>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</si>
  <si>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</si>
  <si>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</si>
  <si>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</si>
  <si>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 xml:space="preserve">VALOR TOTAL SER DESCONTADO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</si>
  <si>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</si>
  <si>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</si>
  <si>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</si>
  <si>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</si>
  <si>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</si>
  <si>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</si>
  <si>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</si>
  <si>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</si>
  <si>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</si>
  <si>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</si>
  <si>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</si>
  <si>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</si>
  <si>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</si>
  <si>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</si>
  <si>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</si>
  <si>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</si>
  <si>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</si>
  <si>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</si>
  <si>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</si>
  <si>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</si>
  <si>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</si>
  <si>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</si>
  <si>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</si>
  <si>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</si>
  <si>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</si>
  <si>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</si>
  <si>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</si>
  <si>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</si>
  <si>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</si>
  <si>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</si>
  <si>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</si>
  <si>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</si>
  <si>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</si>
  <si>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</si>
  <si>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</si>
  <si>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</si>
  <si>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</si>
  <si>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>HORARIOSS</t>
  </si>
  <si>
    <t>VALE</t>
  </si>
  <si>
    <t xml:space="preserve">TOTAL DE DIARIA </t>
  </si>
  <si>
    <t xml:space="preserve">VALOR SER PAGO </t>
  </si>
  <si>
    <t>VALE-MATHEUS APARECIDO</t>
  </si>
  <si>
    <t>VALE-GLAUDIELI MARTINENEZ</t>
  </si>
  <si>
    <t>VALE-THALES SERPA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</si>
  <si>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</si>
  <si>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</si>
  <si>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</si>
  <si>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</si>
  <si>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</si>
  <si>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</si>
  <si>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</si>
  <si>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</si>
  <si>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</si>
  <si>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</si>
  <si>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</si>
  <si>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</si>
  <si>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</si>
  <si>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</si>
  <si>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</si>
  <si>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</si>
  <si>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</si>
  <si>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</si>
  <si>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</si>
  <si>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</si>
  <si>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</si>
  <si>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</si>
  <si>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</si>
  <si>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</si>
  <si>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</si>
  <si>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</si>
  <si>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</si>
  <si>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</si>
  <si>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</si>
  <si>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</si>
  <si>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</si>
  <si>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>ASSINATURA DO DIARISTA:</t>
  </si>
  <si>
    <t xml:space="preserve">Aquidauna </t>
  </si>
  <si>
    <t xml:space="preserve"> PARA MAIOR CLARESA:</t>
  </si>
  <si>
    <t>Valor Referente A Dias Trabalhado</t>
  </si>
  <si>
    <t>HORA8</t>
  </si>
  <si>
    <t xml:space="preserve">HORAS TRABALHADAS </t>
  </si>
  <si>
    <t>HORA EXTRA</t>
  </si>
  <si>
    <t>HORA EXTRA(50%)</t>
  </si>
  <si>
    <t>031789501-08</t>
  </si>
  <si>
    <t xml:space="preserve">LAVOR POR HORA </t>
  </si>
  <si>
    <t xml:space="preserve">JORNADA </t>
  </si>
  <si>
    <t xml:space="preserve">VALOR HORA EXTRA(50%) </t>
  </si>
  <si>
    <t>TOTAL HORA EXTRA</t>
  </si>
  <si>
    <t xml:space="preserve">VALOR HORA EXTRA(100%) </t>
  </si>
  <si>
    <t>TOTAL APAGAR</t>
  </si>
  <si>
    <t>MATEUS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</si>
</sst>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75" formatCode="[$-F800]dddd\,\ mmmm\ dd\,\ yyyy"/>
    <numFmt numFmtId="176" formatCode="[$-F400]h:mm:ss\ AM/PM"/>
    <numFmt numFmtId="178" formatCode="[$-409]h:mm:ss\ AM/PM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 wrapText="1"/>
    </xf>
    <xf numFmtId="0" fontId="17" fillId="23" borderId="35" xfId="0" applyFont="1" applyFill="1" applyBorder="1" applyAlignment="1">
      <alignment horizontal="center" vertical="center"/>
    </xf>
    <xf numFmtId="0" fontId="0" fillId="0" borderId="1" xfId="0" applyBorder="1"/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6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2" fillId="24" borderId="37" xfId="0" applyFont="1" applyFill="1" applyBorder="1" applyAlignment="1"/>
    <xf numFmtId="0" fontId="34" fillId="24" borderId="38" xfId="0" applyFont="1" applyFill="1" applyBorder="1" applyAlignment="1"/>
    <xf numFmtId="0" fontId="34" fillId="24" borderId="39" xfId="0" applyFont="1" applyFill="1" applyBorder="1" applyAlignment="1"/>
    <xf numFmtId="0" fontId="32" fillId="24" borderId="37" xfId="0" applyFont="1" applyFill="1" applyBorder="1"/>
    <xf numFmtId="0" fontId="32" fillId="24" borderId="38" xfId="0" applyFont="1" applyFill="1" applyBorder="1"/>
    <xf numFmtId="0" fontId="32" fillId="24" borderId="39" xfId="0" applyFont="1" applyFill="1" applyBorder="1"/>
    <xf numFmtId="0" fontId="33" fillId="24" borderId="37" xfId="0" applyFont="1" applyFill="1" applyBorder="1"/>
    <xf numFmtId="0" fontId="33" fillId="24" borderId="38" xfId="0" applyFont="1" applyFill="1" applyBorder="1"/>
    <xf numFmtId="0" fontId="31" fillId="24" borderId="38" xfId="0" applyFont="1" applyFill="1" applyBorder="1"/>
    <xf numFmtId="0" fontId="31" fillId="24" borderId="39" xfId="0" applyFont="1" applyFill="1" applyBorder="1"/>
    <xf numFmtId="0" fontId="32" fillId="24" borderId="21" xfId="0" applyFont="1" applyFill="1" applyBorder="1"/>
    <xf numFmtId="0" fontId="31" fillId="24" borderId="0" xfId="0" applyFont="1" applyFill="1" applyBorder="1"/>
    <xf numFmtId="0" fontId="31" fillId="24" borderId="22" xfId="0" applyFont="1" applyFill="1" applyBorder="1"/>
    <xf numFmtId="0" fontId="32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7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7" fillId="0" borderId="43" xfId="0" applyFont="1" applyBorder="1"/>
    <xf numFmtId="0" fontId="37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4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6" xfId="0" applyFont="1" applyFill="1" applyBorder="1"/>
    <xf numFmtId="0" fontId="17" fillId="28" borderId="12" xfId="0" applyFont="1" applyFill="1" applyBorder="1"/>
    <xf numFmtId="0" fontId="37" fillId="0" borderId="47" xfId="0" applyFont="1" applyBorder="1"/>
    <xf numFmtId="165" fontId="0" fillId="0" borderId="48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47" xfId="0" applyFont="1" applyFill="1" applyBorder="1"/>
    <xf numFmtId="0" fontId="17" fillId="26" borderId="48" xfId="0" applyFont="1" applyFill="1" applyBorder="1" applyAlignment="1">
      <alignment horizontal="center" vertical="center"/>
    </xf>
    <xf numFmtId="0" fontId="36" fillId="0" borderId="43" xfId="0" applyFont="1" applyBorder="1"/>
    <xf numFmtId="164" fontId="0" fillId="0" borderId="44" xfId="0" applyNumberFormat="1" applyBorder="1"/>
    <xf numFmtId="0" fontId="17" fillId="26" borderId="43" xfId="0" applyFont="1" applyFill="1" applyBorder="1"/>
    <xf numFmtId="0" fontId="17" fillId="26" borderId="44" xfId="0" applyFont="1" applyFill="1" applyBorder="1" applyAlignment="1">
      <alignment horizontal="center" vertical="center"/>
    </xf>
    <xf numFmtId="0" fontId="36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2" fontId="38" fillId="7" borderId="25" xfId="0" applyNumberFormat="1" applyFont="1" applyFill="1" applyBorder="1" applyAlignment="1" applyProtection="1">
      <alignment horizontal="center" vertical="center" wrapText="1"/>
      <protection hidden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24" fillId="5" borderId="14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35" fillId="24" borderId="38" xfId="0" applyFont="1" applyFill="1" applyBorder="1" applyAlignment="1">
      <alignment horizont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1" fillId="0" borderId="6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24" fillId="29" borderId="37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9" borderId="39" xfId="0" applyFont="1" applyFill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24" fillId="27" borderId="39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24" fillId="28" borderId="4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4" fontId="39" fillId="0" borderId="1" xfId="0" applyNumberFormat="1" applyFont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8" borderId="50" xfId="0" applyFont="1" applyFill="1" applyBorder="1" applyAlignment="1">
      <alignment horizontal="center" vertical="center"/>
    </xf>
    <xf numFmtId="0" fontId="28" fillId="8" borderId="50" xfId="0" applyFont="1" applyFill="1" applyBorder="1" applyAlignment="1">
      <alignment horizontal="center" vertical="center"/>
    </xf>
    <xf numFmtId="0" fontId="25" fillId="8" borderId="50" xfId="0" applyFont="1" applyFill="1" applyBorder="1" applyAlignment="1">
      <alignment horizontal="center" vertical="center" wrapText="1"/>
    </xf>
    <xf numFmtId="0" fontId="24" fillId="8" borderId="50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4" fontId="39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44" fontId="19" fillId="10" borderId="25" xfId="0" applyNumberFormat="1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14" fontId="39" fillId="0" borderId="28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44" fontId="19" fillId="10" borderId="28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0" fillId="7" borderId="0" xfId="0" applyFont="1" applyFill="1"/>
    <xf numFmtId="0" fontId="6" fillId="0" borderId="1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28" fillId="5" borderId="38" xfId="0" applyFont="1" applyFill="1" applyBorder="1" applyAlignment="1" applyProtection="1">
      <alignment vertical="center"/>
      <protection hidden="1"/>
    </xf>
    <xf numFmtId="0" fontId="28" fillId="5" borderId="39" xfId="0" applyFont="1" applyFill="1" applyBorder="1" applyAlignment="1" applyProtection="1">
      <alignment vertical="center"/>
      <protection hidden="1"/>
    </xf>
    <xf numFmtId="0" fontId="28" fillId="5" borderId="37" xfId="0" applyFont="1" applyFill="1" applyBorder="1" applyAlignment="1" applyProtection="1">
      <alignment horizontal="center" vertical="center"/>
      <protection hidden="1"/>
    </xf>
    <xf numFmtId="0" fontId="28" fillId="5" borderId="38" xfId="0" applyFont="1" applyFill="1" applyBorder="1" applyAlignment="1" applyProtection="1">
      <alignment horizontal="center" vertical="center"/>
      <protection hidden="1"/>
    </xf>
    <xf numFmtId="0" fontId="11" fillId="0" borderId="11" xfId="0" applyFont="1" applyBorder="1" applyAlignment="1">
      <alignment vertical="center" wrapText="1"/>
    </xf>
    <xf numFmtId="0" fontId="11" fillId="0" borderId="1" xfId="0" applyFont="1" applyBorder="1" applyAlignment="1">
      <alignment vertical="top"/>
    </xf>
    <xf numFmtId="0" fontId="7" fillId="0" borderId="37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53" xfId="0" applyFont="1" applyBorder="1" applyAlignment="1">
      <alignment horizontal="left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4" fillId="22" borderId="14" xfId="0" applyFont="1" applyFill="1" applyBorder="1" applyAlignment="1">
      <alignment horizontal="center"/>
    </xf>
    <xf numFmtId="0" fontId="14" fillId="22" borderId="15" xfId="0" applyFont="1" applyFill="1" applyBorder="1" applyAlignment="1">
      <alignment horizontal="center"/>
    </xf>
    <xf numFmtId="0" fontId="14" fillId="22" borderId="16" xfId="0" applyFont="1" applyFill="1" applyBorder="1" applyAlignment="1">
      <alignment horizontal="center"/>
    </xf>
    <xf numFmtId="0" fontId="10" fillId="22" borderId="14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16" xfId="0" applyFont="1" applyFill="1" applyBorder="1" applyAlignment="1">
      <alignment horizontal="center"/>
    </xf>
    <xf numFmtId="164" fontId="17" fillId="0" borderId="1" xfId="0" applyNumberFormat="1" applyFont="1" applyBorder="1"/>
    <xf numFmtId="0" fontId="10" fillId="22" borderId="54" xfId="0" applyFont="1" applyFill="1" applyBorder="1" applyAlignment="1"/>
    <xf numFmtId="164" fontId="17" fillId="0" borderId="55" xfId="0" applyNumberFormat="1" applyFont="1" applyBorder="1"/>
    <xf numFmtId="164" fontId="3" fillId="0" borderId="56" xfId="0" applyNumberFormat="1" applyFont="1" applyBorder="1"/>
    <xf numFmtId="0" fontId="0" fillId="0" borderId="55" xfId="0" applyBorder="1"/>
    <xf numFmtId="0" fontId="0" fillId="0" borderId="56" xfId="0" applyBorder="1"/>
    <xf numFmtId="164" fontId="0" fillId="0" borderId="0" xfId="0" applyNumberFormat="1"/>
    <xf numFmtId="164" fontId="24" fillId="0" borderId="1" xfId="0" applyNumberFormat="1" applyFont="1" applyBorder="1" applyAlignment="1">
      <alignment horizontal="center" vertical="center"/>
    </xf>
    <xf numFmtId="0" fontId="14" fillId="22" borderId="37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4" fillId="22" borderId="39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0" borderId="58" xfId="0" applyBorder="1"/>
    <xf numFmtId="0" fontId="17" fillId="23" borderId="59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44" fontId="27" fillId="0" borderId="1" xfId="2" applyFont="1" applyBorder="1" applyAlignment="1">
      <alignment horizontal="center" vertical="center"/>
    </xf>
    <xf numFmtId="0" fontId="32" fillId="24" borderId="37" xfId="0" applyFont="1" applyFill="1" applyBorder="1" applyAlignment="1">
      <alignment horizontal="left" vertical="center"/>
    </xf>
    <xf numFmtId="0" fontId="32" fillId="33" borderId="6" xfId="0" applyFont="1" applyFill="1" applyBorder="1" applyAlignment="1"/>
    <xf numFmtId="44" fontId="34" fillId="33" borderId="5" xfId="2" applyFont="1" applyFill="1" applyBorder="1" applyAlignment="1"/>
    <xf numFmtId="0" fontId="32" fillId="33" borderId="57" xfId="0" applyFont="1" applyFill="1" applyBorder="1" applyAlignment="1">
      <alignment horizontal="center" vertical="center"/>
    </xf>
    <xf numFmtId="0" fontId="32" fillId="33" borderId="42" xfId="0" applyFont="1" applyFill="1" applyBorder="1" applyAlignment="1">
      <alignment horizontal="center" vertical="center"/>
    </xf>
    <xf numFmtId="0" fontId="41" fillId="33" borderId="17" xfId="0" applyFont="1" applyFill="1" applyBorder="1" applyAlignment="1">
      <alignment horizontal="left"/>
    </xf>
    <xf numFmtId="0" fontId="41" fillId="33" borderId="19" xfId="0" applyFont="1" applyFill="1" applyBorder="1" applyAlignment="1">
      <alignment horizontal="left"/>
    </xf>
    <xf numFmtId="0" fontId="32" fillId="33" borderId="37" xfId="0" applyFont="1" applyFill="1" applyBorder="1" applyAlignment="1"/>
    <xf numFmtId="44" fontId="34" fillId="33" borderId="39" xfId="2" applyFont="1" applyFill="1" applyBorder="1" applyAlignment="1"/>
    <xf numFmtId="0" fontId="41" fillId="33" borderId="37" xfId="0" applyFont="1" applyFill="1" applyBorder="1" applyAlignment="1">
      <alignment horizontal="center" vertical="center"/>
    </xf>
    <xf numFmtId="0" fontId="41" fillId="33" borderId="39" xfId="0" applyFont="1" applyFill="1" applyBorder="1" applyAlignment="1">
      <alignment horizontal="center" vertical="center"/>
    </xf>
    <xf numFmtId="0" fontId="41" fillId="33" borderId="15" xfId="0" applyFont="1" applyFill="1" applyBorder="1" applyAlignment="1">
      <alignment horizontal="left" vertical="top" wrapText="1"/>
    </xf>
    <xf numFmtId="0" fontId="41" fillId="33" borderId="16" xfId="0" applyFont="1" applyFill="1" applyBorder="1" applyAlignment="1">
      <alignment horizontal="left" vertical="top" wrapText="1"/>
    </xf>
    <xf numFmtId="0" fontId="41" fillId="33" borderId="0" xfId="0" applyFont="1" applyFill="1" applyBorder="1" applyAlignment="1">
      <alignment horizontal="left" vertical="top" wrapText="1"/>
    </xf>
    <xf numFmtId="0" fontId="41" fillId="33" borderId="22" xfId="0" applyFont="1" applyFill="1" applyBorder="1" applyAlignment="1">
      <alignment horizontal="left" vertical="top" wrapText="1"/>
    </xf>
    <xf numFmtId="0" fontId="41" fillId="33" borderId="0" xfId="0" applyFont="1" applyFill="1" applyBorder="1" applyAlignment="1">
      <alignment vertical="top" wrapText="1"/>
    </xf>
    <xf numFmtId="0" fontId="41" fillId="33" borderId="22" xfId="0" applyFont="1" applyFill="1" applyBorder="1" applyAlignment="1">
      <alignment vertical="top" wrapText="1"/>
    </xf>
    <xf numFmtId="0" fontId="35" fillId="24" borderId="38" xfId="0" applyFont="1" applyFill="1" applyBorder="1" applyAlignment="1"/>
    <xf numFmtId="1" fontId="32" fillId="33" borderId="39" xfId="0" applyNumberFormat="1" applyFont="1" applyFill="1" applyBorder="1" applyAlignment="1"/>
    <xf numFmtId="0" fontId="41" fillId="33" borderId="24" xfId="0" applyFont="1" applyFill="1" applyBorder="1" applyAlignment="1">
      <alignment horizontal="center"/>
    </xf>
    <xf numFmtId="0" fontId="41" fillId="33" borderId="26" xfId="0" applyFont="1" applyFill="1" applyBorder="1" applyAlignment="1">
      <alignment horizontal="center"/>
    </xf>
    <xf numFmtId="0" fontId="0" fillId="33" borderId="60" xfId="0" applyFill="1" applyBorder="1" applyAlignment="1">
      <alignment horizontal="left" wrapText="1"/>
    </xf>
    <xf numFmtId="0" fontId="0" fillId="33" borderId="61" xfId="0" applyFill="1" applyBorder="1" applyAlignment="1">
      <alignment horizontal="left" wrapText="1"/>
    </xf>
    <xf numFmtId="49" fontId="0" fillId="33" borderId="21" xfId="0" applyNumberFormat="1" applyFill="1" applyBorder="1" applyAlignment="1">
      <alignment horizontal="left"/>
    </xf>
    <xf numFmtId="49" fontId="0" fillId="33" borderId="22" xfId="0" applyNumberFormat="1" applyFill="1" applyBorder="1" applyAlignment="1">
      <alignment horizontal="left"/>
    </xf>
    <xf numFmtId="0" fontId="0" fillId="33" borderId="39" xfId="0" applyFill="1" applyBorder="1"/>
    <xf numFmtId="1" fontId="32" fillId="24" borderId="39" xfId="0" applyNumberFormat="1" applyFont="1" applyFill="1" applyBorder="1" applyAlignment="1"/>
    <xf numFmtId="0" fontId="32" fillId="24" borderId="38" xfId="0" applyFont="1" applyFill="1" applyBorder="1" applyAlignment="1">
      <alignment horizontal="left"/>
    </xf>
    <xf numFmtId="0" fontId="32" fillId="24" borderId="37" xfId="0" applyFont="1" applyFill="1" applyBorder="1" applyAlignment="1">
      <alignment vertical="center"/>
    </xf>
    <xf numFmtId="0" fontId="32" fillId="24" borderId="38" xfId="0" applyFont="1" applyFill="1" applyBorder="1" applyAlignment="1">
      <alignment vertical="center"/>
    </xf>
    <xf numFmtId="0" fontId="33" fillId="24" borderId="37" xfId="0" applyFont="1" applyFill="1" applyBorder="1" applyAlignment="1">
      <alignment horizontal="left"/>
    </xf>
    <xf numFmtId="0" fontId="33" fillId="24" borderId="38" xfId="0" applyFont="1" applyFill="1" applyBorder="1" applyAlignment="1">
      <alignment horizontal="left"/>
    </xf>
    <xf numFmtId="0" fontId="32" fillId="24" borderId="38" xfId="0" applyFont="1" applyFill="1" applyBorder="1" applyAlignment="1">
      <alignment horizontal="left" vertical="center"/>
    </xf>
    <xf numFmtId="0" fontId="31" fillId="24" borderId="38" xfId="0" applyFont="1" applyFill="1" applyBorder="1" applyAlignment="1">
      <alignment horizontal="center"/>
    </xf>
    <xf numFmtId="0" fontId="31" fillId="24" borderId="38" xfId="0" applyFont="1" applyFill="1" applyBorder="1" applyAlignment="1"/>
    <xf numFmtId="0" fontId="31" fillId="24" borderId="39" xfId="0" applyFont="1" applyFill="1" applyBorder="1" applyAlignment="1"/>
    <xf numFmtId="175" fontId="3" fillId="0" borderId="1" xfId="0" applyNumberFormat="1" applyFont="1" applyBorder="1" applyAlignment="1">
      <alignment horizontal="left" vertical="center"/>
    </xf>
    <xf numFmtId="0" fontId="3" fillId="34" borderId="54" xfId="0" applyFont="1" applyFill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17" fillId="28" borderId="1" xfId="0" applyFont="1" applyFill="1" applyBorder="1"/>
    <xf numFmtId="176" fontId="0" fillId="5" borderId="0" xfId="0" applyNumberFormat="1" applyFill="1"/>
    <xf numFmtId="176" fontId="0" fillId="0" borderId="1" xfId="0" applyNumberFormat="1" applyBorder="1"/>
    <xf numFmtId="176" fontId="0" fillId="0" borderId="0" xfId="0" applyNumberFormat="1"/>
    <xf numFmtId="0" fontId="17" fillId="28" borderId="50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43" fontId="17" fillId="28" borderId="12" xfId="1" applyFont="1" applyFill="1" applyBorder="1"/>
    <xf numFmtId="0" fontId="3" fillId="34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/>
    <xf numFmtId="176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75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76" fontId="3" fillId="7" borderId="1" xfId="0" applyNumberFormat="1" applyFont="1" applyFill="1" applyBorder="1" applyAlignment="1">
      <alignment horizontal="left" vertical="center"/>
    </xf>
    <xf numFmtId="176" fontId="0" fillId="7" borderId="6" xfId="0" applyNumberFormat="1" applyFill="1" applyBorder="1"/>
    <xf numFmtId="0" fontId="3" fillId="35" borderId="1" xfId="0" applyFont="1" applyFill="1" applyBorder="1" applyAlignment="1">
      <alignment horizontal="left" vertical="center"/>
    </xf>
    <xf numFmtId="175" fontId="3" fillId="35" borderId="1" xfId="0" applyNumberFormat="1" applyFont="1" applyFill="1" applyBorder="1" applyAlignment="1">
      <alignment horizontal="left" vertical="center"/>
    </xf>
    <xf numFmtId="165" fontId="3" fillId="35" borderId="1" xfId="0" applyNumberFormat="1" applyFont="1" applyFill="1" applyBorder="1" applyAlignment="1">
      <alignment horizontal="left" vertical="center"/>
    </xf>
    <xf numFmtId="176" fontId="3" fillId="35" borderId="1" xfId="0" applyNumberFormat="1" applyFont="1" applyFill="1" applyBorder="1" applyAlignment="1">
      <alignment horizontal="left" vertical="center"/>
    </xf>
    <xf numFmtId="176" fontId="0" fillId="35" borderId="6" xfId="0" applyNumberFormat="1" applyFill="1" applyBorder="1"/>
    <xf numFmtId="176" fontId="17" fillId="35" borderId="1" xfId="0" applyNumberFormat="1" applyFont="1" applyFill="1" applyBorder="1"/>
    <xf numFmtId="0" fontId="3" fillId="24" borderId="1" xfId="0" applyFont="1" applyFill="1" applyBorder="1" applyAlignment="1">
      <alignment horizontal="left" vertical="center"/>
    </xf>
    <xf numFmtId="175" fontId="3" fillId="24" borderId="1" xfId="0" applyNumberFormat="1" applyFont="1" applyFill="1" applyBorder="1" applyAlignment="1">
      <alignment horizontal="left" vertical="center"/>
    </xf>
    <xf numFmtId="165" fontId="3" fillId="24" borderId="1" xfId="0" applyNumberFormat="1" applyFont="1" applyFill="1" applyBorder="1" applyAlignment="1">
      <alignment horizontal="left" vertical="center"/>
    </xf>
    <xf numFmtId="176" fontId="3" fillId="24" borderId="1" xfId="0" applyNumberFormat="1" applyFont="1" applyFill="1" applyBorder="1" applyAlignment="1">
      <alignment horizontal="left" vertical="center"/>
    </xf>
    <xf numFmtId="176" fontId="0" fillId="24" borderId="6" xfId="0" applyNumberFormat="1" applyFill="1" applyBorder="1"/>
    <xf numFmtId="176" fontId="17" fillId="24" borderId="1" xfId="0" applyNumberFormat="1" applyFont="1" applyFill="1" applyBorder="1"/>
    <xf numFmtId="178" fontId="3" fillId="24" borderId="1" xfId="0" applyNumberFormat="1" applyFont="1" applyFill="1" applyBorder="1" applyAlignment="1">
      <alignment horizontal="left" vertical="center"/>
    </xf>
    <xf numFmtId="46" fontId="0" fillId="24" borderId="6" xfId="0" applyNumberFormat="1" applyFill="1" applyBorder="1"/>
    <xf numFmtId="0" fontId="3" fillId="32" borderId="1" xfId="0" applyFont="1" applyFill="1" applyBorder="1" applyAlignment="1">
      <alignment horizontal="left" vertical="center"/>
    </xf>
    <xf numFmtId="175" fontId="3" fillId="32" borderId="1" xfId="0" applyNumberFormat="1" applyFont="1" applyFill="1" applyBorder="1" applyAlignment="1">
      <alignment horizontal="left" vertical="center"/>
    </xf>
    <xf numFmtId="165" fontId="3" fillId="32" borderId="1" xfId="0" applyNumberFormat="1" applyFont="1" applyFill="1" applyBorder="1" applyAlignment="1">
      <alignment horizontal="left" vertical="center"/>
    </xf>
    <xf numFmtId="176" fontId="3" fillId="32" borderId="1" xfId="0" applyNumberFormat="1" applyFont="1" applyFill="1" applyBorder="1" applyAlignment="1">
      <alignment horizontal="left" vertical="center"/>
    </xf>
    <xf numFmtId="176" fontId="0" fillId="32" borderId="6" xfId="0" applyNumberFormat="1" applyFill="1" applyBorder="1"/>
    <xf numFmtId="176" fontId="17" fillId="32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4" fontId="17" fillId="28" borderId="1" xfId="1" applyNumberFormat="1" applyFont="1" applyFill="1" applyBorder="1"/>
    <xf numFmtId="176" fontId="17" fillId="28" borderId="1" xfId="2" applyNumberFormat="1" applyFont="1" applyFill="1" applyBorder="1"/>
    <xf numFmtId="164" fontId="0" fillId="28" borderId="1" xfId="0" applyNumberFormat="1" applyFill="1" applyBorder="1"/>
    <xf numFmtId="0" fontId="0" fillId="28" borderId="1" xfId="0" applyFill="1" applyBorder="1"/>
    <xf numFmtId="176" fontId="3" fillId="28" borderId="1" xfId="0" applyNumberFormat="1" applyFont="1" applyFill="1" applyBorder="1" applyAlignment="1">
      <alignment horizontal="left" vertical="center"/>
    </xf>
    <xf numFmtId="176" fontId="0" fillId="36" borderId="6" xfId="0" applyNumberFormat="1" applyFill="1" applyBorder="1"/>
    <xf numFmtId="176" fontId="0" fillId="2" borderId="6" xfId="0" applyNumberFormat="1" applyFill="1" applyBorder="1"/>
  </cellXfs>
  <cellStyles count="3">
    <cellStyle name="Moeda" xfId="2" builtinId="4"/>
    <cellStyle name="Normal" xfId="0" builtinId="0"/>
    <cellStyle name="Vírgula" xfId="1" builtinId="3"/>
  </cellStyles>
  <dxfs count="8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66FFCC"/>
      <color rgb="FF66FF66"/>
      <color rgb="FFE5721B"/>
      <color rgb="FFFF3399"/>
      <color rgb="FF00FFFF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6" fmlaLink="$H$1" fmlaRange="$G$2:$G$3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image" Target="../media/image16.svg"/><Relationship Id="rId26" Type="http://schemas.openxmlformats.org/officeDocument/2006/relationships/image" Target="../media/image21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34" Type="http://schemas.openxmlformats.org/officeDocument/2006/relationships/hyperlink" Target="#'DIARISTA '!A1"/><Relationship Id="rId7" Type="http://schemas.openxmlformats.org/officeDocument/2006/relationships/hyperlink" Target="#'PLANILA DE LIVRO CAIXA MENSAL'!A1"/><Relationship Id="rId12" Type="http://schemas.openxmlformats.org/officeDocument/2006/relationships/hyperlink" Target="#MENU"/><Relationship Id="rId17" Type="http://schemas.openxmlformats.org/officeDocument/2006/relationships/image" Target="../media/image15.png"/><Relationship Id="rId25" Type="http://schemas.openxmlformats.org/officeDocument/2006/relationships/hyperlink" Target="#'ENTRADA E SAIDA MES'!A1"/><Relationship Id="rId33" Type="http://schemas.openxmlformats.org/officeDocument/2006/relationships/image" Target="../media/image24.svg"/><Relationship Id="rId2" Type="http://schemas.openxmlformats.org/officeDocument/2006/relationships/image" Target="../media/image5.png"/><Relationship Id="rId16" Type="http://schemas.openxmlformats.org/officeDocument/2006/relationships/image" Target="../media/image14.svg"/><Relationship Id="rId20" Type="http://schemas.openxmlformats.org/officeDocument/2006/relationships/image" Target="../media/image17.png"/><Relationship Id="rId29" Type="http://schemas.openxmlformats.org/officeDocument/2006/relationships/image" Target="../media/image3.png"/><Relationship Id="rId1" Type="http://schemas.openxmlformats.org/officeDocument/2006/relationships/hyperlink" Target="#'LIVRO CAIXA DIARIO'!A1"/><Relationship Id="rId6" Type="http://schemas.openxmlformats.org/officeDocument/2006/relationships/image" Target="../media/image8.svg"/><Relationship Id="rId11" Type="http://schemas.openxmlformats.org/officeDocument/2006/relationships/image" Target="../media/image12.svg"/><Relationship Id="rId24" Type="http://schemas.openxmlformats.org/officeDocument/2006/relationships/image" Target="../media/image20.svg"/><Relationship Id="rId32" Type="http://schemas.openxmlformats.org/officeDocument/2006/relationships/image" Target="../media/image23.png"/><Relationship Id="rId5" Type="http://schemas.openxmlformats.org/officeDocument/2006/relationships/image" Target="../media/image7.png"/><Relationship Id="rId15" Type="http://schemas.openxmlformats.org/officeDocument/2006/relationships/image" Target="../media/image13.png"/><Relationship Id="rId23" Type="http://schemas.openxmlformats.org/officeDocument/2006/relationships/image" Target="../media/image19.png"/><Relationship Id="rId28" Type="http://schemas.openxmlformats.org/officeDocument/2006/relationships/hyperlink" Target="#'CADASTRO DE PRODUTO '!A1"/><Relationship Id="rId36" Type="http://schemas.openxmlformats.org/officeDocument/2006/relationships/image" Target="../media/image26.svg"/><Relationship Id="rId10" Type="http://schemas.openxmlformats.org/officeDocument/2006/relationships/image" Target="../media/image11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" Type="http://schemas.openxmlformats.org/officeDocument/2006/relationships/hyperlink" Target="#ESTOQUE!A1"/><Relationship Id="rId9" Type="http://schemas.openxmlformats.org/officeDocument/2006/relationships/image" Target="../media/image10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22.svg"/><Relationship Id="rId30" Type="http://schemas.openxmlformats.org/officeDocument/2006/relationships/image" Target="../media/image4.svg"/><Relationship Id="rId35" Type="http://schemas.openxmlformats.org/officeDocument/2006/relationships/image" Target="../media/image25.png"/><Relationship Id="rId8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.svg"/><Relationship Id="rId7" Type="http://schemas.openxmlformats.org/officeDocument/2006/relationships/hyperlink" Target="#'LAN&#199;AMENTO DO DIRISTA '!A1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28.svg"/><Relationship Id="rId11" Type="http://schemas.openxmlformats.org/officeDocument/2006/relationships/image" Target="../media/image32.svg"/><Relationship Id="rId5" Type="http://schemas.openxmlformats.org/officeDocument/2006/relationships/image" Target="../media/image27.png"/><Relationship Id="rId10" Type="http://schemas.openxmlformats.org/officeDocument/2006/relationships/image" Target="../media/image31.png"/><Relationship Id="rId4" Type="http://schemas.openxmlformats.org/officeDocument/2006/relationships/hyperlink" Target="#'FIXA DOS DIARISTA '!A1"/><Relationship Id="rId9" Type="http://schemas.openxmlformats.org/officeDocument/2006/relationships/image" Target="../media/image30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'DIARISTA 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LIVRO CAIXA DIARIO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231559</xdr:colOff>
      <xdr:row>5</xdr:row>
      <xdr:rowOff>184125</xdr:rowOff>
    </xdr:from>
    <xdr:to>
      <xdr:col>4</xdr:col>
      <xdr:colOff>919290</xdr:colOff>
      <xdr:row>5</xdr:row>
      <xdr:rowOff>736838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4708" y="1821614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5</xdr:col>
      <xdr:colOff>270083</xdr:colOff>
      <xdr:row>5</xdr:row>
      <xdr:rowOff>15833</xdr:rowOff>
    </xdr:from>
    <xdr:to>
      <xdr:col>5</xdr:col>
      <xdr:colOff>1102912</xdr:colOff>
      <xdr:row>5</xdr:row>
      <xdr:rowOff>864883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2F4AC5-2324-4D4C-9AF5-D49ADB02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8969415">
          <a:off x="12040551" y="1653322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A381AC-42D3-43C4-8CFF-B05BCEDB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0</xdr:row>
          <xdr:rowOff>38100</xdr:rowOff>
        </xdr:from>
        <xdr:to>
          <xdr:col>8</xdr:col>
          <xdr:colOff>754380</xdr:colOff>
          <xdr:row>1</xdr:row>
          <xdr:rowOff>15240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C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2AB77B2-060A-BAC9-B202-90D68A30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oneCellAnchor>
    <xdr:from>
      <xdr:col>14</xdr:col>
      <xdr:colOff>267540</xdr:colOff>
      <xdr:row>20</xdr:row>
      <xdr:rowOff>68580</xdr:rowOff>
    </xdr:from>
    <xdr:ext cx="663780" cy="663780"/>
    <xdr:pic>
      <xdr:nvPicPr>
        <xdr:cNvPr id="20" name="Gráfico 19" descr="Frasco">
          <a:extLst>
            <a:ext uri="{FF2B5EF4-FFF2-40B4-BE49-F238E27FC236}">
              <a16:creationId xmlns:a16="http://schemas.microsoft.com/office/drawing/2014/main" id="{4643873C-C14F-45FA-9923-C8498BAE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oneCellAnchor>
  <xdr:oneCellAnchor>
    <xdr:from>
      <xdr:col>12</xdr:col>
      <xdr:colOff>129540</xdr:colOff>
      <xdr:row>19</xdr:row>
      <xdr:rowOff>144780</xdr:rowOff>
    </xdr:from>
    <xdr:ext cx="914400" cy="914400"/>
    <xdr:pic>
      <xdr:nvPicPr>
        <xdr:cNvPr id="22" name="Gráfico 21" descr="Peixe">
          <a:extLst>
            <a:ext uri="{FF2B5EF4-FFF2-40B4-BE49-F238E27FC236}">
              <a16:creationId xmlns:a16="http://schemas.microsoft.com/office/drawing/2014/main" id="{80FB849F-29D5-43F9-9110-64783551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oneCellAnchor>
  <xdr:oneCellAnchor>
    <xdr:from>
      <xdr:col>16</xdr:col>
      <xdr:colOff>152400</xdr:colOff>
      <xdr:row>19</xdr:row>
      <xdr:rowOff>137160</xdr:rowOff>
    </xdr:from>
    <xdr:ext cx="914400" cy="914400"/>
    <xdr:pic>
      <xdr:nvPicPr>
        <xdr:cNvPr id="24" name="Gráfico 23" descr="Cesto de compras">
          <a:extLst>
            <a:ext uri="{FF2B5EF4-FFF2-40B4-BE49-F238E27FC236}">
              <a16:creationId xmlns:a16="http://schemas.microsoft.com/office/drawing/2014/main" id="{12F491B4-DADC-4862-9C4F-8E2FA870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oneCellAnchor>
  <xdr:twoCellAnchor editAs="oneCell">
    <xdr:from>
      <xdr:col>5</xdr:col>
      <xdr:colOff>198120</xdr:colOff>
      <xdr:row>15</xdr:row>
      <xdr:rowOff>99060</xdr:rowOff>
    </xdr:from>
    <xdr:to>
      <xdr:col>6</xdr:col>
      <xdr:colOff>373380</xdr:colOff>
      <xdr:row>19</xdr:row>
      <xdr:rowOff>76200</xdr:rowOff>
    </xdr:to>
    <xdr:pic>
      <xdr:nvPicPr>
        <xdr:cNvPr id="26" name="Gráfico 25" descr="Crachá de funcionári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B7DB17CB-FB7D-41EC-B248-4849A1CF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46120" y="3124200"/>
          <a:ext cx="784860" cy="78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1964873</xdr:colOff>
      <xdr:row>0</xdr:row>
      <xdr:rowOff>174171</xdr:rowOff>
    </xdr:from>
    <xdr:to>
      <xdr:col>8</xdr:col>
      <xdr:colOff>495301</xdr:colOff>
      <xdr:row>3</xdr:row>
      <xdr:rowOff>215342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656130" y="174171"/>
          <a:ext cx="914400" cy="890257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226199</xdr:colOff>
      <xdr:row>3</xdr:row>
      <xdr:rowOff>520115</xdr:rowOff>
    </xdr:from>
    <xdr:to>
      <xdr:col>8</xdr:col>
      <xdr:colOff>1140599</xdr:colOff>
      <xdr:row>7</xdr:row>
      <xdr:rowOff>150001</xdr:rowOff>
    </xdr:to>
    <xdr:pic>
      <xdr:nvPicPr>
        <xdr:cNvPr id="6" name="Gráfico 5" descr="Contrat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90FA4B-C12D-6C0D-6A7C-F69BB714B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301428" y="139097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1219201</xdr:colOff>
      <xdr:row>4</xdr:row>
      <xdr:rowOff>0</xdr:rowOff>
    </xdr:from>
    <xdr:to>
      <xdr:col>7</xdr:col>
      <xdr:colOff>2133601</xdr:colOff>
      <xdr:row>8</xdr:row>
      <xdr:rowOff>43543</xdr:rowOff>
    </xdr:to>
    <xdr:pic>
      <xdr:nvPicPr>
        <xdr:cNvPr id="9" name="Gráfico 8" descr="Livro aber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8ABFA09-3C1A-4108-0FFA-905B0FA8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910458" y="14695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1752599</xdr:colOff>
      <xdr:row>3</xdr:row>
      <xdr:rowOff>555172</xdr:rowOff>
    </xdr:from>
    <xdr:to>
      <xdr:col>8</xdr:col>
      <xdr:colOff>2666999</xdr:colOff>
      <xdr:row>8</xdr:row>
      <xdr:rowOff>1</xdr:rowOff>
    </xdr:to>
    <xdr:pic>
      <xdr:nvPicPr>
        <xdr:cNvPr id="11" name="Gráfico 10" descr="Cheque bancário">
          <a:extLst>
            <a:ext uri="{FF2B5EF4-FFF2-40B4-BE49-F238E27FC236}">
              <a16:creationId xmlns:a16="http://schemas.microsoft.com/office/drawing/2014/main" id="{F0800DE4-ACD8-D3CD-0BFC-2651C9BF4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827828" y="1426029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525780</xdr:colOff>
      <xdr:row>0</xdr:row>
      <xdr:rowOff>7620</xdr:rowOff>
    </xdr:from>
    <xdr:to>
      <xdr:col>8</xdr:col>
      <xdr:colOff>91440</xdr:colOff>
      <xdr:row>2</xdr:row>
      <xdr:rowOff>259080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15703-BDA7-407B-9D74-FDC4F863C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641080" y="7620"/>
          <a:ext cx="784860" cy="784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D0646ECA-7B0A-48EE-9B23-19A0109AB822}"/>
            </a:ext>
          </a:extLst>
        </xdr:cNvPr>
        <xdr:cNvSpPr/>
      </xdr:nvSpPr>
      <xdr:spPr>
        <a:xfrm>
          <a:off x="3898392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67DED103-A74C-48E5-9113-DC74822E6F16}"/>
            </a:ext>
          </a:extLst>
        </xdr:cNvPr>
        <xdr:cNvSpPr/>
      </xdr:nvSpPr>
      <xdr:spPr>
        <a:xfrm>
          <a:off x="583311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1546860</xdr:colOff>
      <xdr:row>1</xdr:row>
      <xdr:rowOff>38100</xdr:rowOff>
    </xdr:from>
    <xdr:to>
      <xdr:col>18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21C02EE-0C3F-4F68-B02F-002134FFE662}"/>
            </a:ext>
          </a:extLst>
        </xdr:cNvPr>
        <xdr:cNvSpPr/>
      </xdr:nvSpPr>
      <xdr:spPr>
        <a:xfrm>
          <a:off x="770763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1E6580FF-1DA3-4CB1-B4F1-91C867E41F0C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1737360</xdr:colOff>
      <xdr:row>0</xdr:row>
      <xdr:rowOff>0</xdr:rowOff>
    </xdr:from>
    <xdr:to>
      <xdr:col>8</xdr:col>
      <xdr:colOff>457200</xdr:colOff>
      <xdr:row>2</xdr:row>
      <xdr:rowOff>60960</xdr:rowOff>
    </xdr:to>
    <xdr:pic>
      <xdr:nvPicPr>
        <xdr:cNvPr id="6" name="Gráfico 5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826C3-59A7-44FA-B652-4F79A0631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71760" y="0"/>
          <a:ext cx="480060" cy="48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A7292B-1665-4A61-B27E-ECAD6884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9C38F-710C-41A7-910A-28928592513A}">
  <sheetPr codeName="Planilha1"/>
  <dimension ref="A1:AN211"/>
  <sheetViews>
    <sheetView zoomScale="47" zoomScaleNormal="47" workbookViewId="0">
      <selection sqref="A1:C2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42.5546875" bestFit="1" customWidth="1"/>
    <col min="4" max="4" width="64.6640625" customWidth="1"/>
    <col min="5" max="5" width="17.109375" bestFit="1" customWidth="1"/>
    <col min="6" max="6" width="22.33203125" bestFit="1" customWidth="1"/>
    <col min="7" max="7" width="25.6640625" bestFit="1" customWidth="1"/>
    <col min="8" max="8" width="24.77734375" customWidth="1"/>
    <col min="9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19.77734375" customWidth="1"/>
    <col min="14" max="14" width="12.77734375" customWidth="1"/>
    <col min="15" max="15" width="22" customWidth="1"/>
    <col min="16" max="16" width="28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40" ht="34.200000000000003" customHeight="1" x14ac:dyDescent="0.3">
      <c r="A1" s="168" t="s">
        <v>24</v>
      </c>
      <c r="B1" s="168"/>
      <c r="C1" s="168"/>
      <c r="D1" s="260" t="s">
        <v>31</v>
      </c>
      <c r="E1" s="261"/>
      <c r="F1" s="181" t="s">
        <v>28</v>
      </c>
      <c r="G1" s="181"/>
      <c r="H1" s="182" t="s">
        <v>29</v>
      </c>
      <c r="I1" s="182"/>
      <c r="AD1"/>
      <c r="AE1" s="37" t="s">
        <v>48</v>
      </c>
      <c r="AF1" s="47" t="s">
        <v>0</v>
      </c>
      <c r="AG1" s="36">
        <f>MATCH('LIVRO CAIXA DIARIO'!C8,IND,0)</f>
        <v>2</v>
      </c>
      <c r="AN1" s="2"/>
    </row>
    <row r="2" spans="1:40" ht="18" x14ac:dyDescent="0.3">
      <c r="A2" s="168"/>
      <c r="B2" s="168"/>
      <c r="C2" s="168"/>
      <c r="D2" s="262"/>
      <c r="E2" s="263"/>
      <c r="F2" s="183"/>
      <c r="G2" s="183"/>
      <c r="H2" s="184"/>
      <c r="I2" s="184"/>
      <c r="AD2"/>
      <c r="AE2" s="38" t="s">
        <v>47</v>
      </c>
      <c r="AF2" s="47" t="s">
        <v>2</v>
      </c>
      <c r="AM2" s="20" t="s">
        <v>0</v>
      </c>
      <c r="AN2" s="21"/>
    </row>
    <row r="3" spans="1:40" ht="18" x14ac:dyDescent="0.3">
      <c r="A3" s="185" t="s">
        <v>180</v>
      </c>
      <c r="B3" s="185"/>
      <c r="C3" s="185"/>
      <c r="D3" s="175" t="s">
        <v>32</v>
      </c>
      <c r="E3" s="272"/>
      <c r="AD3"/>
      <c r="AE3" s="39" t="s">
        <v>49</v>
      </c>
      <c r="AF3" s="47" t="s">
        <v>4</v>
      </c>
      <c r="AM3" s="20" t="s">
        <v>2</v>
      </c>
      <c r="AN3" s="22"/>
    </row>
    <row r="4" spans="1:40" ht="18.600000000000001" thickBot="1" x14ac:dyDescent="0.35">
      <c r="A4" s="185"/>
      <c r="B4" s="185"/>
      <c r="C4" s="185"/>
      <c r="D4" s="274"/>
      <c r="E4" s="273"/>
      <c r="AD4"/>
      <c r="AE4" s="155" t="s">
        <v>50</v>
      </c>
      <c r="AF4" s="47" t="s">
        <v>5</v>
      </c>
      <c r="AM4" s="20" t="s">
        <v>4</v>
      </c>
      <c r="AN4" s="22"/>
    </row>
    <row r="5" spans="1:40" ht="39" customHeight="1" thickBot="1" x14ac:dyDescent="0.35">
      <c r="A5" s="269" t="s">
        <v>6</v>
      </c>
      <c r="B5" s="269"/>
      <c r="C5" s="268" t="s">
        <v>27</v>
      </c>
      <c r="D5" s="270" t="s">
        <v>26</v>
      </c>
      <c r="E5" s="271">
        <v>7</v>
      </c>
      <c r="AD5"/>
      <c r="AE5" s="156" t="s">
        <v>226</v>
      </c>
      <c r="AF5" s="47" t="s">
        <v>7</v>
      </c>
      <c r="AM5" s="20" t="s">
        <v>5</v>
      </c>
      <c r="AN5" s="22"/>
    </row>
    <row r="6" spans="1:40" ht="69.599999999999994" customHeight="1" thickBot="1" x14ac:dyDescent="0.35">
      <c r="A6" s="266" t="s">
        <v>10</v>
      </c>
      <c r="B6" s="267"/>
      <c r="C6" s="267"/>
      <c r="D6" s="267"/>
      <c r="E6" s="267"/>
      <c r="F6" s="264"/>
      <c r="G6" s="264"/>
      <c r="H6" s="264"/>
      <c r="I6" s="265"/>
      <c r="J6" s="58" t="s">
        <v>174</v>
      </c>
      <c r="K6" s="59" t="s">
        <v>175</v>
      </c>
      <c r="L6" s="60" t="s">
        <v>176</v>
      </c>
      <c r="M6" s="63" t="s">
        <v>177</v>
      </c>
      <c r="N6" s="62" t="s">
        <v>51</v>
      </c>
      <c r="O6" s="157" t="s">
        <v>226</v>
      </c>
      <c r="P6" s="61" t="s">
        <v>178</v>
      </c>
      <c r="Q6" s="48"/>
      <c r="R6" s="48"/>
      <c r="AD6"/>
      <c r="AE6" s="41" t="s">
        <v>51</v>
      </c>
      <c r="AF6" s="47" t="s">
        <v>8</v>
      </c>
      <c r="AM6" s="20" t="s">
        <v>7</v>
      </c>
      <c r="AN6" s="22"/>
    </row>
    <row r="7" spans="1:40" ht="18.600000000000001" customHeight="1" thickBot="1" x14ac:dyDescent="0.35">
      <c r="A7" s="232" t="s">
        <v>179</v>
      </c>
      <c r="B7" s="233" t="s">
        <v>233</v>
      </c>
      <c r="C7" s="234" t="s">
        <v>30</v>
      </c>
      <c r="D7" s="235" t="s">
        <v>181</v>
      </c>
      <c r="E7" s="236" t="s">
        <v>16</v>
      </c>
      <c r="F7" s="236" t="s">
        <v>17</v>
      </c>
      <c r="G7" s="236" t="s">
        <v>18</v>
      </c>
      <c r="H7" s="237" t="s">
        <v>52</v>
      </c>
      <c r="I7" s="238" t="s">
        <v>46</v>
      </c>
      <c r="J7" s="50"/>
      <c r="K7" s="51"/>
      <c r="L7" s="51"/>
      <c r="M7" s="51"/>
      <c r="N7" s="51"/>
      <c r="O7" s="51"/>
      <c r="P7" s="57">
        <f>SUM(H8:H109)</f>
        <v>0</v>
      </c>
      <c r="Q7" s="259"/>
      <c r="R7" s="259"/>
      <c r="AD7"/>
      <c r="AF7" s="47" t="s">
        <v>9</v>
      </c>
      <c r="AM7" s="20" t="s">
        <v>8</v>
      </c>
      <c r="AN7" s="22"/>
    </row>
    <row r="8" spans="1:40" ht="31.2" x14ac:dyDescent="0.3">
      <c r="A8" s="239">
        <v>1</v>
      </c>
      <c r="B8" s="240">
        <v>44664</v>
      </c>
      <c r="C8" s="241">
        <v>1</v>
      </c>
      <c r="D8" s="242" t="str">
        <f>INDEX('CADASTRO DE PRODUTO '!$B$13:$B$168,MATCH(C8,IND,0))</f>
        <v>Costela com espinha e com lombo</v>
      </c>
      <c r="E8" s="243" t="str">
        <f>INDEX('CADASTRO DE PRODUTO '!$C$13:$C$168,MATCH(C8,IND,0))</f>
        <v>Kg</v>
      </c>
      <c r="F8" s="244">
        <v>0</v>
      </c>
      <c r="G8" s="245">
        <f>INDEX('CADASTRO DE PRODUTO '!$E$13:$E$168,MATCH(C8,IND,0))</f>
        <v>30</v>
      </c>
      <c r="H8" s="246">
        <f>F8*G8</f>
        <v>0</v>
      </c>
      <c r="I8" s="247" t="s">
        <v>50</v>
      </c>
      <c r="J8" s="259"/>
      <c r="K8" s="259"/>
      <c r="L8" s="259"/>
      <c r="M8" s="259"/>
      <c r="N8" s="259"/>
      <c r="O8" s="259"/>
      <c r="P8" s="259"/>
      <c r="Q8" s="259"/>
      <c r="R8" s="259"/>
      <c r="AD8"/>
      <c r="AF8" s="47" t="s">
        <v>11</v>
      </c>
      <c r="AM8" s="20" t="s">
        <v>9</v>
      </c>
      <c r="AN8" s="22"/>
    </row>
    <row r="9" spans="1:40" ht="46.8" customHeight="1" x14ac:dyDescent="0.3">
      <c r="A9" s="248">
        <v>2</v>
      </c>
      <c r="B9" s="231">
        <f>B8</f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65">
        <v>0</v>
      </c>
      <c r="G9" s="55">
        <f>INDEX('CADASTRO DE PRODUTO '!$E$13:$E$168,MATCH(C9,IND,0))</f>
        <v>0</v>
      </c>
      <c r="H9" s="64">
        <f>F9*G9</f>
        <v>0</v>
      </c>
      <c r="I9" s="249"/>
      <c r="Q9" s="259"/>
      <c r="R9" s="259"/>
      <c r="AD9"/>
      <c r="AF9" s="47" t="s">
        <v>13</v>
      </c>
      <c r="AM9" s="20" t="s">
        <v>11</v>
      </c>
      <c r="AN9" s="22"/>
    </row>
    <row r="10" spans="1:40" ht="46.8" customHeight="1" x14ac:dyDescent="0.3">
      <c r="A10" s="248">
        <v>3</v>
      </c>
      <c r="B10" s="231">
        <f>B9</f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65">
        <v>1</v>
      </c>
      <c r="G10" s="55">
        <f>INDEX('CADASTRO DE PRODUTO '!$E$13:$E$168,MATCH(C10,IND,0))</f>
        <v>0</v>
      </c>
      <c r="H10" s="64">
        <f>F10*G10</f>
        <v>0</v>
      </c>
      <c r="I10" s="249"/>
      <c r="Q10" s="259"/>
      <c r="R10" s="259"/>
      <c r="AD10"/>
      <c r="AF10" s="47" t="s">
        <v>14</v>
      </c>
      <c r="AM10" s="20" t="s">
        <v>13</v>
      </c>
      <c r="AN10" s="22"/>
    </row>
    <row r="11" spans="1:40" ht="31.2" x14ac:dyDescent="0.3">
      <c r="A11" s="248">
        <v>4</v>
      </c>
      <c r="B11" s="231">
        <f t="shared" ref="B11:B32" si="0">B10</f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65">
        <v>2</v>
      </c>
      <c r="G11" s="55">
        <f>INDEX('CADASTRO DE PRODUTO '!$E$13:$E$168,MATCH(C11,IND,0))</f>
        <v>0</v>
      </c>
      <c r="H11" s="64">
        <f t="shared" ref="H11:H32" si="1">F11*G11</f>
        <v>0</v>
      </c>
      <c r="I11" s="249"/>
      <c r="Q11" s="259"/>
      <c r="R11" s="259"/>
      <c r="AD11"/>
      <c r="AF11" s="47" t="s">
        <v>1</v>
      </c>
      <c r="AM11" s="20" t="s">
        <v>14</v>
      </c>
      <c r="AN11" s="22"/>
    </row>
    <row r="12" spans="1:40" ht="40.049999999999997" customHeight="1" x14ac:dyDescent="0.3">
      <c r="A12" s="248">
        <v>5</v>
      </c>
      <c r="B12" s="231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65">
        <v>3</v>
      </c>
      <c r="G12" s="55">
        <f>INDEX('CADASTRO DE PRODUTO '!$E$13:$E$168,MATCH(C12,IND,0))</f>
        <v>0</v>
      </c>
      <c r="H12" s="64">
        <f t="shared" si="1"/>
        <v>0</v>
      </c>
      <c r="I12" s="249"/>
      <c r="AD12"/>
      <c r="AM12" s="20" t="s">
        <v>22</v>
      </c>
      <c r="AN12" s="2"/>
    </row>
    <row r="13" spans="1:40" ht="40.049999999999997" customHeight="1" x14ac:dyDescent="0.3">
      <c r="A13" s="248">
        <v>6</v>
      </c>
      <c r="B13" s="231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65">
        <v>4</v>
      </c>
      <c r="G13" s="55">
        <f>INDEX('CADASTRO DE PRODUTO '!$E$13:$E$168,MATCH(C13,IND,0))</f>
        <v>0</v>
      </c>
      <c r="H13" s="64">
        <f t="shared" si="1"/>
        <v>0</v>
      </c>
      <c r="I13" s="249"/>
      <c r="AD13"/>
      <c r="AN13" s="2"/>
    </row>
    <row r="14" spans="1:40" ht="40.049999999999997" customHeight="1" x14ac:dyDescent="0.3">
      <c r="A14" s="248">
        <v>7</v>
      </c>
      <c r="B14" s="231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65">
        <v>5</v>
      </c>
      <c r="G14" s="55">
        <f>INDEX('CADASTRO DE PRODUTO '!$E$13:$E$168,MATCH(C14,IND,0))</f>
        <v>0</v>
      </c>
      <c r="H14" s="64">
        <f t="shared" si="1"/>
        <v>0</v>
      </c>
      <c r="I14" s="249"/>
      <c r="AD14"/>
      <c r="AN14" s="2"/>
    </row>
    <row r="15" spans="1:40" ht="40.049999999999997" customHeight="1" x14ac:dyDescent="0.3">
      <c r="A15" s="248">
        <v>8</v>
      </c>
      <c r="B15" s="231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65">
        <v>6</v>
      </c>
      <c r="G15" s="55">
        <f>INDEX('CADASTRO DE PRODUTO '!$E$13:$E$168,MATCH(C15,IND,0))</f>
        <v>0</v>
      </c>
      <c r="H15" s="64">
        <f t="shared" si="1"/>
        <v>0</v>
      </c>
      <c r="I15" s="249"/>
      <c r="AD15"/>
      <c r="AN15" s="2"/>
    </row>
    <row r="16" spans="1:40" ht="40.049999999999997" customHeight="1" x14ac:dyDescent="0.3">
      <c r="A16" s="248">
        <v>9</v>
      </c>
      <c r="B16" s="231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65">
        <v>7</v>
      </c>
      <c r="G16" s="55">
        <f>INDEX('CADASTRO DE PRODUTO '!$E$13:$E$168,MATCH(C16,IND,0))</f>
        <v>0</v>
      </c>
      <c r="H16" s="64">
        <f t="shared" si="1"/>
        <v>0</v>
      </c>
      <c r="I16" s="249"/>
      <c r="AD16"/>
      <c r="AN16" s="2"/>
    </row>
    <row r="17" spans="1:30" ht="40.049999999999997" customHeight="1" x14ac:dyDescent="0.3">
      <c r="A17" s="248">
        <v>10</v>
      </c>
      <c r="B17" s="231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65">
        <v>8</v>
      </c>
      <c r="G17" s="55">
        <f>INDEX('CADASTRO DE PRODUTO '!$E$13:$E$168,MATCH(C17,IND,0))</f>
        <v>0</v>
      </c>
      <c r="H17" s="64">
        <f t="shared" si="1"/>
        <v>0</v>
      </c>
      <c r="I17" s="249"/>
      <c r="AD17"/>
    </row>
    <row r="18" spans="1:30" ht="40.049999999999997" customHeight="1" x14ac:dyDescent="0.3">
      <c r="A18" s="248">
        <v>11</v>
      </c>
      <c r="B18" s="231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65">
        <v>9</v>
      </c>
      <c r="G18" s="55">
        <f>INDEX('CADASTRO DE PRODUTO '!$E$13:$E$168,MATCH(C18,IND,0))</f>
        <v>0</v>
      </c>
      <c r="H18" s="64">
        <f t="shared" si="1"/>
        <v>0</v>
      </c>
      <c r="I18" s="249"/>
      <c r="AD18"/>
    </row>
    <row r="19" spans="1:30" ht="40.049999999999997" customHeight="1" x14ac:dyDescent="0.3">
      <c r="A19" s="248">
        <v>12</v>
      </c>
      <c r="B19" s="231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65">
        <v>10</v>
      </c>
      <c r="G19" s="55">
        <f>INDEX('CADASTRO DE PRODUTO '!$E$13:$E$168,MATCH(C19,IND,0))</f>
        <v>0</v>
      </c>
      <c r="H19" s="64">
        <f t="shared" si="1"/>
        <v>0</v>
      </c>
      <c r="I19" s="249"/>
      <c r="AD19"/>
    </row>
    <row r="20" spans="1:30" ht="40.049999999999997" customHeight="1" x14ac:dyDescent="0.3">
      <c r="A20" s="248">
        <v>13</v>
      </c>
      <c r="B20" s="231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65">
        <v>11</v>
      </c>
      <c r="G20" s="55">
        <f>INDEX('CADASTRO DE PRODUTO '!$E$13:$E$168,MATCH(C20,IND,0))</f>
        <v>0</v>
      </c>
      <c r="H20" s="64">
        <f t="shared" si="1"/>
        <v>0</v>
      </c>
      <c r="I20" s="249"/>
      <c r="AD20"/>
    </row>
    <row r="21" spans="1:30" ht="40.049999999999997" customHeight="1" x14ac:dyDescent="0.3">
      <c r="A21" s="248">
        <v>14</v>
      </c>
      <c r="B21" s="231">
        <f t="shared" si="0"/>
        <v>44664</v>
      </c>
      <c r="C21" s="52"/>
      <c r="D21" s="53" t="str">
        <f>INDEX('CADASTRO DE PRODUTO '!$B$13:$B$168,MATCH(C21,IND,0))</f>
        <v>AD</v>
      </c>
      <c r="E21" s="54" t="str">
        <f>INDEX('CADASTRO DE PRODUTO '!$C$13:$C$168,MATCH(C21,IND,0))</f>
        <v>Kg</v>
      </c>
      <c r="F21" s="65">
        <v>12</v>
      </c>
      <c r="G21" s="55">
        <f>INDEX('CADASTRO DE PRODUTO '!$E$13:$E$168,MATCH(C21,IND,0))</f>
        <v>0</v>
      </c>
      <c r="H21" s="64">
        <f t="shared" si="1"/>
        <v>0</v>
      </c>
      <c r="I21" s="249"/>
      <c r="AD21"/>
    </row>
    <row r="22" spans="1:30" ht="40.049999999999997" customHeight="1" x14ac:dyDescent="0.3">
      <c r="A22" s="248">
        <v>15</v>
      </c>
      <c r="B22" s="231">
        <f t="shared" si="0"/>
        <v>44664</v>
      </c>
      <c r="C22" s="52"/>
      <c r="D22" s="53" t="str">
        <f>INDEX('CADASTRO DE PRODUTO '!$B$13:$B$168,MATCH(C22,IND,0))</f>
        <v>AD</v>
      </c>
      <c r="E22" s="54" t="str">
        <f>INDEX('CADASTRO DE PRODUTO '!$C$13:$C$168,MATCH(C22,IND,0))</f>
        <v>Kg</v>
      </c>
      <c r="F22" s="65">
        <v>13</v>
      </c>
      <c r="G22" s="55">
        <f>INDEX('CADASTRO DE PRODUTO '!$E$13:$E$168,MATCH(C22,IND,0))</f>
        <v>0</v>
      </c>
      <c r="H22" s="64">
        <f t="shared" si="1"/>
        <v>0</v>
      </c>
      <c r="I22" s="249"/>
      <c r="AD22"/>
    </row>
    <row r="23" spans="1:30" ht="40.049999999999997" customHeight="1" x14ac:dyDescent="0.3">
      <c r="A23" s="248">
        <v>16</v>
      </c>
      <c r="B23" s="231">
        <f t="shared" si="0"/>
        <v>44664</v>
      </c>
      <c r="C23" s="52"/>
      <c r="D23" s="53" t="str">
        <f>INDEX('CADASTRO DE PRODUTO '!$B$13:$B$168,MATCH(C23,IND,0))</f>
        <v>AD</v>
      </c>
      <c r="E23" s="54" t="str">
        <f>INDEX('CADASTRO DE PRODUTO '!$C$13:$C$168,MATCH(C23,IND,0))</f>
        <v>Kg</v>
      </c>
      <c r="F23" s="65">
        <v>14</v>
      </c>
      <c r="G23" s="55">
        <f>INDEX('CADASTRO DE PRODUTO '!$E$13:$E$168,MATCH(C23,IND,0))</f>
        <v>0</v>
      </c>
      <c r="H23" s="64">
        <f t="shared" si="1"/>
        <v>0</v>
      </c>
      <c r="I23" s="249"/>
      <c r="AD23"/>
    </row>
    <row r="24" spans="1:30" ht="40.049999999999997" customHeight="1" x14ac:dyDescent="0.3">
      <c r="A24" s="248">
        <v>17</v>
      </c>
      <c r="B24" s="231">
        <f t="shared" si="0"/>
        <v>44664</v>
      </c>
      <c r="C24" s="52"/>
      <c r="D24" s="53" t="str">
        <f>INDEX('CADASTRO DE PRODUTO '!$B$13:$B$168,MATCH(C24,IND,0))</f>
        <v>AD</v>
      </c>
      <c r="E24" s="54" t="str">
        <f>INDEX('CADASTRO DE PRODUTO '!$C$13:$C$168,MATCH(C24,IND,0))</f>
        <v>Kg</v>
      </c>
      <c r="F24" s="65">
        <v>15</v>
      </c>
      <c r="G24" s="55">
        <f>INDEX('CADASTRO DE PRODUTO '!$E$13:$E$168,MATCH(C24,IND,0))</f>
        <v>0</v>
      </c>
      <c r="H24" s="64">
        <f t="shared" si="1"/>
        <v>0</v>
      </c>
      <c r="I24" s="249"/>
      <c r="AD24"/>
    </row>
    <row r="25" spans="1:30" ht="40.049999999999997" customHeight="1" x14ac:dyDescent="0.3">
      <c r="A25" s="248">
        <v>18</v>
      </c>
      <c r="B25" s="231">
        <f t="shared" si="0"/>
        <v>44664</v>
      </c>
      <c r="C25" s="52"/>
      <c r="D25" s="53" t="str">
        <f>INDEX('CADASTRO DE PRODUTO '!$B$13:$B$168,MATCH(C25,IND,0))</f>
        <v>AD</v>
      </c>
      <c r="E25" s="54" t="str">
        <f>INDEX('CADASTRO DE PRODUTO '!$C$13:$C$168,MATCH(C25,IND,0))</f>
        <v>Kg</v>
      </c>
      <c r="F25" s="65">
        <v>16</v>
      </c>
      <c r="G25" s="55">
        <f>INDEX('CADASTRO DE PRODUTO '!$E$13:$E$168,MATCH(C25,IND,0))</f>
        <v>0</v>
      </c>
      <c r="H25" s="64">
        <f t="shared" si="1"/>
        <v>0</v>
      </c>
      <c r="I25" s="249"/>
      <c r="AD25"/>
    </row>
    <row r="26" spans="1:30" ht="40.049999999999997" customHeight="1" x14ac:dyDescent="0.3">
      <c r="A26" s="248">
        <v>19</v>
      </c>
      <c r="B26" s="231">
        <f t="shared" si="0"/>
        <v>44664</v>
      </c>
      <c r="C26" s="52"/>
      <c r="D26" s="53" t="str">
        <f>INDEX('CADASTRO DE PRODUTO '!$B$13:$B$168,MATCH(C26,IND,0))</f>
        <v>AD</v>
      </c>
      <c r="E26" s="54" t="str">
        <f>INDEX('CADASTRO DE PRODUTO '!$C$13:$C$168,MATCH(C26,IND,0))</f>
        <v>Kg</v>
      </c>
      <c r="F26" s="65">
        <v>17</v>
      </c>
      <c r="G26" s="55">
        <f>INDEX('CADASTRO DE PRODUTO '!$E$13:$E$168,MATCH(C26,IND,0))</f>
        <v>0</v>
      </c>
      <c r="H26" s="64">
        <f t="shared" si="1"/>
        <v>0</v>
      </c>
      <c r="I26" s="249"/>
      <c r="AD26"/>
    </row>
    <row r="27" spans="1:30" ht="40.049999999999997" customHeight="1" x14ac:dyDescent="0.3">
      <c r="A27" s="248">
        <v>20</v>
      </c>
      <c r="B27" s="231">
        <f t="shared" si="0"/>
        <v>44664</v>
      </c>
      <c r="C27" s="52"/>
      <c r="D27" s="53" t="str">
        <f>INDEX('CADASTRO DE PRODUTO '!$B$13:$B$168,MATCH(C27,IND,0))</f>
        <v>AD</v>
      </c>
      <c r="E27" s="54" t="str">
        <f>INDEX('CADASTRO DE PRODUTO '!$C$13:$C$168,MATCH(C27,IND,0))</f>
        <v>Kg</v>
      </c>
      <c r="F27" s="65">
        <v>18</v>
      </c>
      <c r="G27" s="55">
        <f>INDEX('CADASTRO DE PRODUTO '!$E$13:$E$168,MATCH(C27,IND,0))</f>
        <v>0</v>
      </c>
      <c r="H27" s="64">
        <f t="shared" si="1"/>
        <v>0</v>
      </c>
      <c r="I27" s="249"/>
      <c r="AD27"/>
    </row>
    <row r="28" spans="1:30" ht="40.049999999999997" customHeight="1" x14ac:dyDescent="0.3">
      <c r="A28" s="248">
        <v>21</v>
      </c>
      <c r="B28" s="231">
        <f t="shared" si="0"/>
        <v>44664</v>
      </c>
      <c r="C28" s="52"/>
      <c r="D28" s="53" t="str">
        <f>INDEX('CADASTRO DE PRODUTO '!$B$13:$B$168,MATCH(C28,IND,0))</f>
        <v>AD</v>
      </c>
      <c r="E28" s="54" t="str">
        <f>INDEX('CADASTRO DE PRODUTO '!$C$13:$C$168,MATCH(C28,IND,0))</f>
        <v>Kg</v>
      </c>
      <c r="F28" s="65">
        <v>19</v>
      </c>
      <c r="G28" s="55">
        <f>INDEX('CADASTRO DE PRODUTO '!$E$13:$E$168,MATCH(C28,IND,0))</f>
        <v>0</v>
      </c>
      <c r="H28" s="64">
        <f t="shared" si="1"/>
        <v>0</v>
      </c>
      <c r="I28" s="249"/>
    </row>
    <row r="29" spans="1:30" ht="40.049999999999997" customHeight="1" x14ac:dyDescent="0.3">
      <c r="A29" s="248">
        <v>22</v>
      </c>
      <c r="B29" s="231">
        <f t="shared" si="0"/>
        <v>44664</v>
      </c>
      <c r="C29" s="52"/>
      <c r="D29" s="53" t="str">
        <f>INDEX('CADASTRO DE PRODUTO '!$B$13:$B$168,MATCH(C29,IND,0))</f>
        <v>AD</v>
      </c>
      <c r="E29" s="54" t="str">
        <f>INDEX('CADASTRO DE PRODUTO '!$C$13:$C$168,MATCH(C29,IND,0))</f>
        <v>Kg</v>
      </c>
      <c r="F29" s="65">
        <v>20</v>
      </c>
      <c r="G29" s="55">
        <f>INDEX('CADASTRO DE PRODUTO '!$E$13:$E$168,MATCH(C29,IND,0))</f>
        <v>0</v>
      </c>
      <c r="H29" s="64">
        <f t="shared" si="1"/>
        <v>0</v>
      </c>
      <c r="I29" s="249"/>
    </row>
    <row r="30" spans="1:30" ht="40.049999999999997" customHeight="1" x14ac:dyDescent="0.3">
      <c r="A30" s="248">
        <v>23</v>
      </c>
      <c r="B30" s="231">
        <f t="shared" si="0"/>
        <v>44664</v>
      </c>
      <c r="C30" s="52"/>
      <c r="D30" s="53" t="str">
        <f>INDEX('CADASTRO DE PRODUTO '!$B$13:$B$168,MATCH(C30,IND,0))</f>
        <v>AD</v>
      </c>
      <c r="E30" s="54" t="str">
        <f>INDEX('CADASTRO DE PRODUTO '!$C$13:$C$168,MATCH(C30,IND,0))</f>
        <v>Kg</v>
      </c>
      <c r="F30" s="65">
        <v>21</v>
      </c>
      <c r="G30" s="55">
        <f>INDEX('CADASTRO DE PRODUTO '!$E$13:$E$168,MATCH(C30,IND,0))</f>
        <v>0</v>
      </c>
      <c r="H30" s="64">
        <f t="shared" si="1"/>
        <v>0</v>
      </c>
      <c r="I30" s="249"/>
    </row>
    <row r="31" spans="1:30" ht="40.049999999999997" customHeight="1" x14ac:dyDescent="0.3">
      <c r="A31" s="248">
        <v>24</v>
      </c>
      <c r="B31" s="231">
        <f t="shared" si="0"/>
        <v>44664</v>
      </c>
      <c r="C31" s="52"/>
      <c r="D31" s="53" t="str">
        <f>INDEX('CADASTRO DE PRODUTO '!$B$13:$B$168,MATCH(C31,IND,0))</f>
        <v>AD</v>
      </c>
      <c r="E31" s="54" t="str">
        <f>INDEX('CADASTRO DE PRODUTO '!$C$13:$C$168,MATCH(C31,IND,0))</f>
        <v>Kg</v>
      </c>
      <c r="F31" s="65">
        <v>22</v>
      </c>
      <c r="G31" s="55">
        <f>INDEX('CADASTRO DE PRODUTO '!$E$13:$E$168,MATCH(C31,IND,0))</f>
        <v>0</v>
      </c>
      <c r="H31" s="64">
        <f t="shared" si="1"/>
        <v>0</v>
      </c>
      <c r="I31" s="249"/>
    </row>
    <row r="32" spans="1:30" ht="40.049999999999997" customHeight="1" x14ac:dyDescent="0.3">
      <c r="A32" s="248">
        <v>25</v>
      </c>
      <c r="B32" s="231">
        <f t="shared" si="0"/>
        <v>44664</v>
      </c>
      <c r="C32" s="52"/>
      <c r="D32" s="53" t="str">
        <f>INDEX('CADASTRO DE PRODUTO '!$B$13:$B$168,MATCH(C32,IND,0))</f>
        <v>AD</v>
      </c>
      <c r="E32" s="54" t="str">
        <f>INDEX('CADASTRO DE PRODUTO '!$C$13:$C$168,MATCH(C32,IND,0))</f>
        <v>Kg</v>
      </c>
      <c r="F32" s="65">
        <v>23</v>
      </c>
      <c r="G32" s="55">
        <f>INDEX('CADASTRO DE PRODUTO '!$E$13:$E$168,MATCH(C32,IND,0))</f>
        <v>0</v>
      </c>
      <c r="H32" s="64">
        <f t="shared" si="1"/>
        <v>0</v>
      </c>
      <c r="I32" s="249"/>
    </row>
    <row r="33" spans="1:30" ht="40.049999999999997" customHeight="1" x14ac:dyDescent="0.3">
      <c r="A33" s="248">
        <v>26</v>
      </c>
      <c r="B33" s="231">
        <f t="shared" ref="B33:B96" si="2">B32</f>
        <v>44664</v>
      </c>
      <c r="C33" s="52"/>
      <c r="D33" s="53" t="str">
        <f>INDEX('CADASTRO DE PRODUTO '!$B$13:$B$168,MATCH(C33,IND,0))</f>
        <v>AD</v>
      </c>
      <c r="E33" s="54" t="str">
        <f>INDEX('CADASTRO DE PRODUTO '!$C$13:$C$168,MATCH(C33,IND,0))</f>
        <v>Kg</v>
      </c>
      <c r="F33" s="65">
        <v>24</v>
      </c>
      <c r="G33" s="55">
        <f>INDEX('CADASTRO DE PRODUTO '!$E$13:$E$168,MATCH(C33,IND,0))</f>
        <v>0</v>
      </c>
      <c r="H33" s="64">
        <f t="shared" ref="H33:H96" si="3">F33*G33</f>
        <v>0</v>
      </c>
      <c r="I33" s="249"/>
      <c r="AD33" s="2">
        <v>28</v>
      </c>
    </row>
    <row r="34" spans="1:30" ht="40.049999999999997" customHeight="1" x14ac:dyDescent="0.3">
      <c r="A34" s="248">
        <v>27</v>
      </c>
      <c r="B34" s="231">
        <f t="shared" si="2"/>
        <v>44664</v>
      </c>
      <c r="C34" s="52"/>
      <c r="D34" s="53" t="str">
        <f>INDEX('CADASTRO DE PRODUTO '!$B$13:$B$168,MATCH(C34,IND,0))</f>
        <v>AD</v>
      </c>
      <c r="E34" s="54" t="str">
        <f>INDEX('CADASTRO DE PRODUTO '!$C$13:$C$168,MATCH(C34,IND,0))</f>
        <v>Kg</v>
      </c>
      <c r="F34" s="65">
        <v>25</v>
      </c>
      <c r="G34" s="55">
        <f>INDEX('CADASTRO DE PRODUTO '!$E$13:$E$168,MATCH(C34,IND,0))</f>
        <v>0</v>
      </c>
      <c r="H34" s="64">
        <f t="shared" si="3"/>
        <v>0</v>
      </c>
      <c r="I34" s="249"/>
    </row>
    <row r="35" spans="1:30" ht="40.049999999999997" customHeight="1" x14ac:dyDescent="0.3">
      <c r="A35" s="248">
        <v>28</v>
      </c>
      <c r="B35" s="231">
        <f t="shared" si="2"/>
        <v>44664</v>
      </c>
      <c r="C35" s="52"/>
      <c r="D35" s="53" t="str">
        <f>INDEX('CADASTRO DE PRODUTO '!$B$13:$B$168,MATCH(C35,IND,0))</f>
        <v>AD</v>
      </c>
      <c r="E35" s="54" t="str">
        <f>INDEX('CADASTRO DE PRODUTO '!$C$13:$C$168,MATCH(C35,IND,0))</f>
        <v>Kg</v>
      </c>
      <c r="F35" s="65">
        <v>26</v>
      </c>
      <c r="G35" s="55">
        <f>INDEX('CADASTRO DE PRODUTO '!$E$13:$E$168,MATCH(C35,IND,0))</f>
        <v>0</v>
      </c>
      <c r="H35" s="64">
        <f t="shared" si="3"/>
        <v>0</v>
      </c>
      <c r="I35" s="249"/>
    </row>
    <row r="36" spans="1:30" ht="40.049999999999997" customHeight="1" x14ac:dyDescent="0.3">
      <c r="A36" s="248">
        <v>29</v>
      </c>
      <c r="B36" s="231">
        <f t="shared" si="2"/>
        <v>44664</v>
      </c>
      <c r="C36" s="52"/>
      <c r="D36" s="53" t="str">
        <f>INDEX('CADASTRO DE PRODUTO '!$B$13:$B$168,MATCH(C36,IND,0))</f>
        <v>AD</v>
      </c>
      <c r="E36" s="54" t="str">
        <f>INDEX('CADASTRO DE PRODUTO '!$C$13:$C$168,MATCH(C36,IND,0))</f>
        <v>Kg</v>
      </c>
      <c r="F36" s="65">
        <v>27</v>
      </c>
      <c r="G36" s="55">
        <f>INDEX('CADASTRO DE PRODUTO '!$E$13:$E$168,MATCH(C36,IND,0))</f>
        <v>0</v>
      </c>
      <c r="H36" s="64">
        <f t="shared" si="3"/>
        <v>0</v>
      </c>
      <c r="I36" s="249"/>
    </row>
    <row r="37" spans="1:30" ht="40.049999999999997" customHeight="1" x14ac:dyDescent="0.3">
      <c r="A37" s="248">
        <v>30</v>
      </c>
      <c r="B37" s="231">
        <f t="shared" si="2"/>
        <v>44664</v>
      </c>
      <c r="C37" s="52"/>
      <c r="D37" s="53" t="str">
        <f>INDEX('CADASTRO DE PRODUTO '!$B$13:$B$168,MATCH(C37,IND,0))</f>
        <v>AD</v>
      </c>
      <c r="E37" s="54" t="str">
        <f>INDEX('CADASTRO DE PRODUTO '!$C$13:$C$168,MATCH(C37,IND,0))</f>
        <v>Kg</v>
      </c>
      <c r="F37" s="65">
        <v>28</v>
      </c>
      <c r="G37" s="55">
        <f>INDEX('CADASTRO DE PRODUTO '!$E$13:$E$168,MATCH(C37,IND,0))</f>
        <v>0</v>
      </c>
      <c r="H37" s="64">
        <f t="shared" si="3"/>
        <v>0</v>
      </c>
      <c r="I37" s="249"/>
    </row>
    <row r="38" spans="1:30" ht="40.049999999999997" customHeight="1" x14ac:dyDescent="0.3">
      <c r="A38" s="248">
        <v>31</v>
      </c>
      <c r="B38" s="231">
        <f t="shared" si="2"/>
        <v>44664</v>
      </c>
      <c r="C38" s="52"/>
      <c r="D38" s="53" t="str">
        <f>INDEX('CADASTRO DE PRODUTO '!$B$13:$B$168,MATCH(C38,IND,0))</f>
        <v>AD</v>
      </c>
      <c r="E38" s="54" t="str">
        <f>INDEX('CADASTRO DE PRODUTO '!$C$13:$C$168,MATCH(C38,IND,0))</f>
        <v>Kg</v>
      </c>
      <c r="F38" s="65">
        <v>29</v>
      </c>
      <c r="G38" s="55">
        <f>INDEX('CADASTRO DE PRODUTO '!$E$13:$E$168,MATCH(C38,IND,0))</f>
        <v>0</v>
      </c>
      <c r="H38" s="64">
        <f t="shared" si="3"/>
        <v>0</v>
      </c>
      <c r="I38" s="249"/>
    </row>
    <row r="39" spans="1:30" ht="40.049999999999997" customHeight="1" x14ac:dyDescent="0.3">
      <c r="A39" s="248">
        <v>32</v>
      </c>
      <c r="B39" s="231">
        <f t="shared" si="2"/>
        <v>44664</v>
      </c>
      <c r="C39" s="52"/>
      <c r="D39" s="53" t="str">
        <f>INDEX('CADASTRO DE PRODUTO '!$B$13:$B$168,MATCH(C39,IND,0))</f>
        <v>AD</v>
      </c>
      <c r="E39" s="54" t="str">
        <f>INDEX('CADASTRO DE PRODUTO '!$C$13:$C$168,MATCH(C39,IND,0))</f>
        <v>Kg</v>
      </c>
      <c r="F39" s="65">
        <v>30</v>
      </c>
      <c r="G39" s="55">
        <f>INDEX('CADASTRO DE PRODUTO '!$E$13:$E$168,MATCH(C39,IND,0))</f>
        <v>0</v>
      </c>
      <c r="H39" s="64">
        <f t="shared" si="3"/>
        <v>0</v>
      </c>
      <c r="I39" s="249"/>
    </row>
    <row r="40" spans="1:30" ht="40.049999999999997" customHeight="1" x14ac:dyDescent="0.3">
      <c r="A40" s="248">
        <v>33</v>
      </c>
      <c r="B40" s="231">
        <f t="shared" si="2"/>
        <v>44664</v>
      </c>
      <c r="C40" s="52"/>
      <c r="D40" s="53" t="str">
        <f>INDEX('CADASTRO DE PRODUTO '!$B$13:$B$168,MATCH(C40,IND,0))</f>
        <v>AD</v>
      </c>
      <c r="E40" s="54" t="str">
        <f>INDEX('CADASTRO DE PRODUTO '!$C$13:$C$168,MATCH(C40,IND,0))</f>
        <v>Kg</v>
      </c>
      <c r="F40" s="65">
        <v>31</v>
      </c>
      <c r="G40" s="55">
        <f>INDEX('CADASTRO DE PRODUTO '!$E$13:$E$168,MATCH(C40,IND,0))</f>
        <v>0</v>
      </c>
      <c r="H40" s="64">
        <f t="shared" si="3"/>
        <v>0</v>
      </c>
      <c r="I40" s="249"/>
    </row>
    <row r="41" spans="1:30" ht="40.049999999999997" customHeight="1" x14ac:dyDescent="0.3">
      <c r="A41" s="248">
        <v>34</v>
      </c>
      <c r="B41" s="231">
        <f t="shared" si="2"/>
        <v>44664</v>
      </c>
      <c r="C41" s="52"/>
      <c r="D41" s="53" t="str">
        <f>INDEX('CADASTRO DE PRODUTO '!$B$13:$B$168,MATCH(C41,IND,0))</f>
        <v>AD</v>
      </c>
      <c r="E41" s="54" t="str">
        <f>INDEX('CADASTRO DE PRODUTO '!$C$13:$C$168,MATCH(C41,IND,0))</f>
        <v>Kg</v>
      </c>
      <c r="F41" s="65">
        <v>32</v>
      </c>
      <c r="G41" s="55">
        <f>INDEX('CADASTRO DE PRODUTO '!$E$13:$E$168,MATCH(C41,IND,0))</f>
        <v>0</v>
      </c>
      <c r="H41" s="64">
        <f t="shared" si="3"/>
        <v>0</v>
      </c>
      <c r="I41" s="249"/>
      <c r="AD41" s="2">
        <v>29</v>
      </c>
    </row>
    <row r="42" spans="1:30" ht="40.049999999999997" customHeight="1" x14ac:dyDescent="0.3">
      <c r="A42" s="248">
        <v>35</v>
      </c>
      <c r="B42" s="231">
        <f t="shared" si="2"/>
        <v>44664</v>
      </c>
      <c r="C42" s="52"/>
      <c r="D42" s="53" t="str">
        <f>INDEX('CADASTRO DE PRODUTO '!$B$13:$B$168,MATCH(C42,IND,0))</f>
        <v>AD</v>
      </c>
      <c r="E42" s="54" t="str">
        <f>INDEX('CADASTRO DE PRODUTO '!$C$13:$C$168,MATCH(C42,IND,0))</f>
        <v>Kg</v>
      </c>
      <c r="F42" s="65">
        <v>33</v>
      </c>
      <c r="G42" s="55">
        <f>INDEX('CADASTRO DE PRODUTO '!$E$13:$E$168,MATCH(C42,IND,0))</f>
        <v>0</v>
      </c>
      <c r="H42" s="64">
        <f t="shared" si="3"/>
        <v>0</v>
      </c>
      <c r="I42" s="249"/>
      <c r="AD42" s="2">
        <v>30</v>
      </c>
    </row>
    <row r="43" spans="1:30" ht="40.049999999999997" customHeight="1" x14ac:dyDescent="0.3">
      <c r="A43" s="248">
        <v>36</v>
      </c>
      <c r="B43" s="231">
        <f t="shared" si="2"/>
        <v>44664</v>
      </c>
      <c r="C43" s="52"/>
      <c r="D43" s="53" t="str">
        <f>INDEX('CADASTRO DE PRODUTO '!$B$13:$B$168,MATCH(C43,IND,0))</f>
        <v>AD</v>
      </c>
      <c r="E43" s="54" t="str">
        <f>INDEX('CADASTRO DE PRODUTO '!$C$13:$C$168,MATCH(C43,IND,0))</f>
        <v>Kg</v>
      </c>
      <c r="F43" s="65">
        <v>34</v>
      </c>
      <c r="G43" s="55">
        <f>INDEX('CADASTRO DE PRODUTO '!$E$13:$E$168,MATCH(C43,IND,0))</f>
        <v>0</v>
      </c>
      <c r="H43" s="64">
        <f t="shared" si="3"/>
        <v>0</v>
      </c>
      <c r="I43" s="249"/>
      <c r="AD43" s="2">
        <v>31</v>
      </c>
    </row>
    <row r="44" spans="1:30" ht="40.049999999999997" customHeight="1" x14ac:dyDescent="0.3">
      <c r="A44" s="248">
        <v>37</v>
      </c>
      <c r="B44" s="231">
        <f t="shared" si="2"/>
        <v>44664</v>
      </c>
      <c r="C44" s="52"/>
      <c r="D44" s="53" t="str">
        <f>INDEX('CADASTRO DE PRODUTO '!$B$13:$B$168,MATCH(C44,IND,0))</f>
        <v>AD</v>
      </c>
      <c r="E44" s="54" t="str">
        <f>INDEX('CADASTRO DE PRODUTO '!$C$13:$C$168,MATCH(C44,IND,0))</f>
        <v>Kg</v>
      </c>
      <c r="F44" s="65">
        <v>35</v>
      </c>
      <c r="G44" s="55">
        <f>INDEX('CADASTRO DE PRODUTO '!$E$13:$E$168,MATCH(C44,IND,0))</f>
        <v>0</v>
      </c>
      <c r="H44" s="64">
        <f t="shared" si="3"/>
        <v>0</v>
      </c>
      <c r="I44" s="249"/>
      <c r="AD44" s="2">
        <v>32</v>
      </c>
    </row>
    <row r="45" spans="1:30" ht="40.049999999999997" customHeight="1" x14ac:dyDescent="0.3">
      <c r="A45" s="248">
        <v>38</v>
      </c>
      <c r="B45" s="231">
        <f t="shared" si="2"/>
        <v>44664</v>
      </c>
      <c r="C45" s="52"/>
      <c r="D45" s="53" t="str">
        <f>INDEX('CADASTRO DE PRODUTO '!$B$13:$B$168,MATCH(C45,IND,0))</f>
        <v>AD</v>
      </c>
      <c r="E45" s="54" t="str">
        <f>INDEX('CADASTRO DE PRODUTO '!$C$13:$C$168,MATCH(C45,IND,0))</f>
        <v>Kg</v>
      </c>
      <c r="F45" s="65">
        <v>36</v>
      </c>
      <c r="G45" s="55">
        <f>INDEX('CADASTRO DE PRODUTO '!$E$13:$E$168,MATCH(C45,IND,0))</f>
        <v>0</v>
      </c>
      <c r="H45" s="64">
        <f t="shared" si="3"/>
        <v>0</v>
      </c>
      <c r="I45" s="249"/>
    </row>
    <row r="46" spans="1:30" ht="40.049999999999997" customHeight="1" x14ac:dyDescent="0.3">
      <c r="A46" s="248">
        <v>39</v>
      </c>
      <c r="B46" s="231">
        <f t="shared" si="2"/>
        <v>44664</v>
      </c>
      <c r="C46" s="52"/>
      <c r="D46" s="53" t="str">
        <f>INDEX('CADASTRO DE PRODUTO '!$B$13:$B$168,MATCH(C46,IND,0))</f>
        <v>AD</v>
      </c>
      <c r="E46" s="54" t="str">
        <f>INDEX('CADASTRO DE PRODUTO '!$C$13:$C$168,MATCH(C46,IND,0))</f>
        <v>Kg</v>
      </c>
      <c r="F46" s="65">
        <v>37</v>
      </c>
      <c r="G46" s="55">
        <f>INDEX('CADASTRO DE PRODUTO '!$E$13:$E$168,MATCH(C46,IND,0))</f>
        <v>0</v>
      </c>
      <c r="H46" s="64">
        <f t="shared" si="3"/>
        <v>0</v>
      </c>
      <c r="I46" s="249"/>
      <c r="AD46" s="2">
        <v>34</v>
      </c>
    </row>
    <row r="47" spans="1:30" ht="40.049999999999997" customHeight="1" x14ac:dyDescent="0.3">
      <c r="A47" s="248">
        <v>40</v>
      </c>
      <c r="B47" s="231">
        <f t="shared" si="2"/>
        <v>44664</v>
      </c>
      <c r="C47" s="52"/>
      <c r="D47" s="53" t="str">
        <f>INDEX('CADASTRO DE PRODUTO '!$B$13:$B$168,MATCH(C47,IND,0))</f>
        <v>AD</v>
      </c>
      <c r="E47" s="54" t="str">
        <f>INDEX('CADASTRO DE PRODUTO '!$C$13:$C$168,MATCH(C47,IND,0))</f>
        <v>Kg</v>
      </c>
      <c r="F47" s="65">
        <v>38</v>
      </c>
      <c r="G47" s="55">
        <f>INDEX('CADASTRO DE PRODUTO '!$E$13:$E$168,MATCH(C47,IND,0))</f>
        <v>0</v>
      </c>
      <c r="H47" s="64">
        <f t="shared" si="3"/>
        <v>0</v>
      </c>
      <c r="I47" s="249"/>
      <c r="AD47" s="2">
        <v>35</v>
      </c>
    </row>
    <row r="48" spans="1:30" ht="40.049999999999997" customHeight="1" x14ac:dyDescent="0.3">
      <c r="A48" s="248">
        <v>41</v>
      </c>
      <c r="B48" s="231">
        <f t="shared" si="2"/>
        <v>44664</v>
      </c>
      <c r="C48" s="52"/>
      <c r="D48" s="53" t="str">
        <f>INDEX('CADASTRO DE PRODUTO '!$B$13:$B$168,MATCH(C48,IND,0))</f>
        <v>AD</v>
      </c>
      <c r="E48" s="54" t="str">
        <f>INDEX('CADASTRO DE PRODUTO '!$C$13:$C$168,MATCH(C48,IND,0))</f>
        <v>Kg</v>
      </c>
      <c r="F48" s="65">
        <v>39</v>
      </c>
      <c r="G48" s="55">
        <f>INDEX('CADASTRO DE PRODUTO '!$E$13:$E$168,MATCH(C48,IND,0))</f>
        <v>0</v>
      </c>
      <c r="H48" s="64">
        <f t="shared" si="3"/>
        <v>0</v>
      </c>
      <c r="I48" s="249"/>
      <c r="AD48" s="2">
        <v>36</v>
      </c>
    </row>
    <row r="49" spans="1:9" ht="40.049999999999997" customHeight="1" x14ac:dyDescent="0.3">
      <c r="A49" s="248">
        <v>42</v>
      </c>
      <c r="B49" s="231">
        <f t="shared" si="2"/>
        <v>44664</v>
      </c>
      <c r="C49" s="52"/>
      <c r="D49" s="53" t="str">
        <f>INDEX('CADASTRO DE PRODUTO '!$B$13:$B$168,MATCH(C49,IND,0))</f>
        <v>AD</v>
      </c>
      <c r="E49" s="54" t="str">
        <f>INDEX('CADASTRO DE PRODUTO '!$C$13:$C$168,MATCH(C49,IND,0))</f>
        <v>Kg</v>
      </c>
      <c r="F49" s="65">
        <v>40</v>
      </c>
      <c r="G49" s="55">
        <f>INDEX('CADASTRO DE PRODUTO '!$E$13:$E$168,MATCH(C49,IND,0))</f>
        <v>0</v>
      </c>
      <c r="H49" s="64">
        <f t="shared" si="3"/>
        <v>0</v>
      </c>
      <c r="I49" s="249"/>
    </row>
    <row r="50" spans="1:9" ht="40.049999999999997" customHeight="1" x14ac:dyDescent="0.3">
      <c r="A50" s="248">
        <v>43</v>
      </c>
      <c r="B50" s="231">
        <f t="shared" si="2"/>
        <v>44664</v>
      </c>
      <c r="C50" s="52"/>
      <c r="D50" s="53" t="str">
        <f>INDEX('CADASTRO DE PRODUTO '!$B$13:$B$168,MATCH(C50,IND,0))</f>
        <v>AD</v>
      </c>
      <c r="E50" s="54" t="str">
        <f>INDEX('CADASTRO DE PRODUTO '!$C$13:$C$168,MATCH(C50,IND,0))</f>
        <v>Kg</v>
      </c>
      <c r="F50" s="65">
        <v>41</v>
      </c>
      <c r="G50" s="55">
        <f>INDEX('CADASTRO DE PRODUTO '!$E$13:$E$168,MATCH(C50,IND,0))</f>
        <v>0</v>
      </c>
      <c r="H50" s="64">
        <f t="shared" si="3"/>
        <v>0</v>
      </c>
      <c r="I50" s="249"/>
    </row>
    <row r="51" spans="1:9" ht="40.049999999999997" customHeight="1" x14ac:dyDescent="0.3">
      <c r="A51" s="248">
        <v>44</v>
      </c>
      <c r="B51" s="231">
        <f t="shared" si="2"/>
        <v>44664</v>
      </c>
      <c r="C51" s="52"/>
      <c r="D51" s="53" t="str">
        <f>INDEX('CADASTRO DE PRODUTO '!$B$13:$B$168,MATCH(C51,IND,0))</f>
        <v>AD</v>
      </c>
      <c r="E51" s="54" t="str">
        <f>INDEX('CADASTRO DE PRODUTO '!$C$13:$C$168,MATCH(C51,IND,0))</f>
        <v>Kg</v>
      </c>
      <c r="F51" s="65">
        <v>42</v>
      </c>
      <c r="G51" s="55">
        <f>INDEX('CADASTRO DE PRODUTO '!$E$13:$E$168,MATCH(C51,IND,0))</f>
        <v>0</v>
      </c>
      <c r="H51" s="64">
        <f t="shared" si="3"/>
        <v>0</v>
      </c>
      <c r="I51" s="249"/>
    </row>
    <row r="52" spans="1:9" ht="40.049999999999997" customHeight="1" x14ac:dyDescent="0.3">
      <c r="A52" s="248">
        <v>45</v>
      </c>
      <c r="B52" s="231">
        <f t="shared" si="2"/>
        <v>44664</v>
      </c>
      <c r="C52" s="52"/>
      <c r="D52" s="53" t="str">
        <f>INDEX('CADASTRO DE PRODUTO '!$B$13:$B$168,MATCH(C52,IND,0))</f>
        <v>AD</v>
      </c>
      <c r="E52" s="54" t="str">
        <f>INDEX('CADASTRO DE PRODUTO '!$C$13:$C$168,MATCH(C52,IND,0))</f>
        <v>Kg</v>
      </c>
      <c r="F52" s="65">
        <v>43</v>
      </c>
      <c r="G52" s="55">
        <f>INDEX('CADASTRO DE PRODUTO '!$E$13:$E$168,MATCH(C52,IND,0))</f>
        <v>0</v>
      </c>
      <c r="H52" s="64">
        <f t="shared" si="3"/>
        <v>0</v>
      </c>
      <c r="I52" s="249"/>
    </row>
    <row r="53" spans="1:9" ht="40.049999999999997" customHeight="1" x14ac:dyDescent="0.3">
      <c r="A53" s="248">
        <v>46</v>
      </c>
      <c r="B53" s="231">
        <f t="shared" si="2"/>
        <v>44664</v>
      </c>
      <c r="C53" s="52"/>
      <c r="D53" s="53" t="str">
        <f>INDEX('CADASTRO DE PRODUTO '!$B$13:$B$168,MATCH(C53,IND,0))</f>
        <v>AD</v>
      </c>
      <c r="E53" s="54" t="str">
        <f>INDEX('CADASTRO DE PRODUTO '!$C$13:$C$168,MATCH(C53,IND,0))</f>
        <v>Kg</v>
      </c>
      <c r="F53" s="65">
        <v>44</v>
      </c>
      <c r="G53" s="55">
        <f>INDEX('CADASTRO DE PRODUTO '!$E$13:$E$168,MATCH(C53,IND,0))</f>
        <v>0</v>
      </c>
      <c r="H53" s="64">
        <f t="shared" si="3"/>
        <v>0</v>
      </c>
      <c r="I53" s="249"/>
    </row>
    <row r="54" spans="1:9" ht="40.049999999999997" customHeight="1" x14ac:dyDescent="0.3">
      <c r="A54" s="248">
        <v>47</v>
      </c>
      <c r="B54" s="231">
        <f t="shared" si="2"/>
        <v>44664</v>
      </c>
      <c r="C54" s="52"/>
      <c r="D54" s="53" t="str">
        <f>INDEX('CADASTRO DE PRODUTO '!$B$13:$B$168,MATCH(C54,IND,0))</f>
        <v>AD</v>
      </c>
      <c r="E54" s="54" t="str">
        <f>INDEX('CADASTRO DE PRODUTO '!$C$13:$C$168,MATCH(C54,IND,0))</f>
        <v>Kg</v>
      </c>
      <c r="F54" s="65">
        <v>45</v>
      </c>
      <c r="G54" s="55">
        <f>INDEX('CADASTRO DE PRODUTO '!$E$13:$E$168,MATCH(C54,IND,0))</f>
        <v>0</v>
      </c>
      <c r="H54" s="64">
        <f t="shared" si="3"/>
        <v>0</v>
      </c>
      <c r="I54" s="249"/>
    </row>
    <row r="55" spans="1:9" ht="40.049999999999997" customHeight="1" x14ac:dyDescent="0.3">
      <c r="A55" s="248">
        <v>48</v>
      </c>
      <c r="B55" s="231">
        <f t="shared" si="2"/>
        <v>44664</v>
      </c>
      <c r="C55" s="52"/>
      <c r="D55" s="53" t="str">
        <f>INDEX('CADASTRO DE PRODUTO '!$B$13:$B$168,MATCH(C55,IND,0))</f>
        <v>AD</v>
      </c>
      <c r="E55" s="54" t="str">
        <f>INDEX('CADASTRO DE PRODUTO '!$C$13:$C$168,MATCH(C55,IND,0))</f>
        <v>Kg</v>
      </c>
      <c r="F55" s="65">
        <v>46</v>
      </c>
      <c r="G55" s="55">
        <f>INDEX('CADASTRO DE PRODUTO '!$E$13:$E$168,MATCH(C55,IND,0))</f>
        <v>0</v>
      </c>
      <c r="H55" s="64">
        <f t="shared" si="3"/>
        <v>0</v>
      </c>
      <c r="I55" s="249"/>
    </row>
    <row r="56" spans="1:9" ht="40.049999999999997" customHeight="1" x14ac:dyDescent="0.3">
      <c r="A56" s="248">
        <v>49</v>
      </c>
      <c r="B56" s="231">
        <f t="shared" si="2"/>
        <v>44664</v>
      </c>
      <c r="C56" s="52"/>
      <c r="D56" s="53" t="str">
        <f>INDEX('CADASTRO DE PRODUTO '!$B$13:$B$168,MATCH(C56,IND,0))</f>
        <v>AD</v>
      </c>
      <c r="E56" s="54" t="str">
        <f>INDEX('CADASTRO DE PRODUTO '!$C$13:$C$168,MATCH(C56,IND,0))</f>
        <v>Kg</v>
      </c>
      <c r="F56" s="65">
        <v>47</v>
      </c>
      <c r="G56" s="55">
        <f>INDEX('CADASTRO DE PRODUTO '!$E$13:$E$168,MATCH(C56,IND,0))</f>
        <v>0</v>
      </c>
      <c r="H56" s="64">
        <f t="shared" si="3"/>
        <v>0</v>
      </c>
      <c r="I56" s="249"/>
    </row>
    <row r="57" spans="1:9" ht="40.049999999999997" customHeight="1" x14ac:dyDescent="0.3">
      <c r="A57" s="248">
        <v>50</v>
      </c>
      <c r="B57" s="231">
        <f t="shared" si="2"/>
        <v>44664</v>
      </c>
      <c r="C57" s="52"/>
      <c r="D57" s="53" t="str">
        <f>INDEX('CADASTRO DE PRODUTO '!$B$13:$B$168,MATCH(C57,IND,0))</f>
        <v>AD</v>
      </c>
      <c r="E57" s="54" t="str">
        <f>INDEX('CADASTRO DE PRODUTO '!$C$13:$C$168,MATCH(C57,IND,0))</f>
        <v>Kg</v>
      </c>
      <c r="F57" s="65">
        <v>48</v>
      </c>
      <c r="G57" s="55">
        <f>INDEX('CADASTRO DE PRODUTO '!$E$13:$E$168,MATCH(C57,IND,0))</f>
        <v>0</v>
      </c>
      <c r="H57" s="64">
        <f t="shared" si="3"/>
        <v>0</v>
      </c>
      <c r="I57" s="249"/>
    </row>
    <row r="58" spans="1:9" ht="40.049999999999997" customHeight="1" x14ac:dyDescent="0.3">
      <c r="A58" s="248">
        <v>51</v>
      </c>
      <c r="B58" s="231">
        <f t="shared" si="2"/>
        <v>44664</v>
      </c>
      <c r="C58" s="52"/>
      <c r="D58" s="53" t="str">
        <f>INDEX('CADASTRO DE PRODUTO '!$B$13:$B$168,MATCH(C58,IND,0))</f>
        <v>AD</v>
      </c>
      <c r="E58" s="54" t="str">
        <f>INDEX('CADASTRO DE PRODUTO '!$C$13:$C$168,MATCH(C58,IND,0))</f>
        <v>Kg</v>
      </c>
      <c r="F58" s="65">
        <v>49</v>
      </c>
      <c r="G58" s="55">
        <f>INDEX('CADASTRO DE PRODUTO '!$E$13:$E$168,MATCH(C58,IND,0))</f>
        <v>0</v>
      </c>
      <c r="H58" s="64">
        <f t="shared" si="3"/>
        <v>0</v>
      </c>
      <c r="I58" s="249"/>
    </row>
    <row r="59" spans="1:9" ht="40.049999999999997" customHeight="1" x14ac:dyDescent="0.3">
      <c r="A59" s="248">
        <v>52</v>
      </c>
      <c r="B59" s="231">
        <f t="shared" si="2"/>
        <v>44664</v>
      </c>
      <c r="C59" s="52"/>
      <c r="D59" s="53" t="str">
        <f>INDEX('CADASTRO DE PRODUTO '!$B$13:$B$168,MATCH(C59,IND,0))</f>
        <v>AD</v>
      </c>
      <c r="E59" s="54" t="str">
        <f>INDEX('CADASTRO DE PRODUTO '!$C$13:$C$168,MATCH(C59,IND,0))</f>
        <v>Kg</v>
      </c>
      <c r="F59" s="65">
        <v>50</v>
      </c>
      <c r="G59" s="55">
        <f>INDEX('CADASTRO DE PRODUTO '!$E$13:$E$168,MATCH(C59,IND,0))</f>
        <v>0</v>
      </c>
      <c r="H59" s="64">
        <f t="shared" si="3"/>
        <v>0</v>
      </c>
      <c r="I59" s="249"/>
    </row>
    <row r="60" spans="1:9" ht="40.049999999999997" customHeight="1" x14ac:dyDescent="0.3">
      <c r="A60" s="248">
        <v>53</v>
      </c>
      <c r="B60" s="231">
        <f t="shared" si="2"/>
        <v>44664</v>
      </c>
      <c r="C60" s="52"/>
      <c r="D60" s="53" t="str">
        <f>INDEX('CADASTRO DE PRODUTO '!$B$13:$B$168,MATCH(C60,IND,0))</f>
        <v>AD</v>
      </c>
      <c r="E60" s="54" t="str">
        <f>INDEX('CADASTRO DE PRODUTO '!$C$13:$C$168,MATCH(C60,IND,0))</f>
        <v>Kg</v>
      </c>
      <c r="F60" s="65">
        <v>51</v>
      </c>
      <c r="G60" s="55">
        <f>INDEX('CADASTRO DE PRODUTO '!$E$13:$E$168,MATCH(C60,IND,0))</f>
        <v>0</v>
      </c>
      <c r="H60" s="64">
        <f t="shared" si="3"/>
        <v>0</v>
      </c>
      <c r="I60" s="249"/>
    </row>
    <row r="61" spans="1:9" ht="40.049999999999997" customHeight="1" x14ac:dyDescent="0.3">
      <c r="A61" s="248">
        <v>54</v>
      </c>
      <c r="B61" s="231">
        <f t="shared" si="2"/>
        <v>44664</v>
      </c>
      <c r="C61" s="52"/>
      <c r="D61" s="53" t="str">
        <f>INDEX('CADASTRO DE PRODUTO '!$B$13:$B$168,MATCH(C61,IND,0))</f>
        <v>AD</v>
      </c>
      <c r="E61" s="54" t="str">
        <f>INDEX('CADASTRO DE PRODUTO '!$C$13:$C$168,MATCH(C61,IND,0))</f>
        <v>Kg</v>
      </c>
      <c r="F61" s="65">
        <v>52</v>
      </c>
      <c r="G61" s="55">
        <f>INDEX('CADASTRO DE PRODUTO '!$E$13:$E$168,MATCH(C61,IND,0))</f>
        <v>0</v>
      </c>
      <c r="H61" s="64">
        <f t="shared" si="3"/>
        <v>0</v>
      </c>
      <c r="I61" s="249"/>
    </row>
    <row r="62" spans="1:9" ht="40.049999999999997" customHeight="1" x14ac:dyDescent="0.3">
      <c r="A62" s="248">
        <v>55</v>
      </c>
      <c r="B62" s="231">
        <f t="shared" si="2"/>
        <v>44664</v>
      </c>
      <c r="C62" s="52"/>
      <c r="D62" s="53" t="str">
        <f>INDEX('CADASTRO DE PRODUTO '!$B$13:$B$168,MATCH(C62,IND,0))</f>
        <v>AD</v>
      </c>
      <c r="E62" s="54" t="str">
        <f>INDEX('CADASTRO DE PRODUTO '!$C$13:$C$168,MATCH(C62,IND,0))</f>
        <v>Kg</v>
      </c>
      <c r="F62" s="65">
        <v>53</v>
      </c>
      <c r="G62" s="55">
        <f>INDEX('CADASTRO DE PRODUTO '!$E$13:$E$168,MATCH(C62,IND,0))</f>
        <v>0</v>
      </c>
      <c r="H62" s="64">
        <f t="shared" si="3"/>
        <v>0</v>
      </c>
      <c r="I62" s="249"/>
    </row>
    <row r="63" spans="1:9" ht="40.049999999999997" customHeight="1" x14ac:dyDescent="0.3">
      <c r="A63" s="248">
        <v>56</v>
      </c>
      <c r="B63" s="231">
        <f t="shared" si="2"/>
        <v>44664</v>
      </c>
      <c r="C63" s="52"/>
      <c r="D63" s="53" t="str">
        <f>INDEX('CADASTRO DE PRODUTO '!$B$13:$B$168,MATCH(C63,IND,0))</f>
        <v>AD</v>
      </c>
      <c r="E63" s="54" t="str">
        <f>INDEX('CADASTRO DE PRODUTO '!$C$13:$C$168,MATCH(C63,IND,0))</f>
        <v>Kg</v>
      </c>
      <c r="F63" s="65">
        <v>54</v>
      </c>
      <c r="G63" s="55">
        <f>INDEX('CADASTRO DE PRODUTO '!$E$13:$E$168,MATCH(C63,IND,0))</f>
        <v>0</v>
      </c>
      <c r="H63" s="64">
        <f t="shared" si="3"/>
        <v>0</v>
      </c>
      <c r="I63" s="249"/>
    </row>
    <row r="64" spans="1:9" ht="40.049999999999997" customHeight="1" x14ac:dyDescent="0.3">
      <c r="A64" s="248">
        <v>57</v>
      </c>
      <c r="B64" s="231">
        <f t="shared" si="2"/>
        <v>44664</v>
      </c>
      <c r="C64" s="52"/>
      <c r="D64" s="53" t="str">
        <f>INDEX('CADASTRO DE PRODUTO '!$B$13:$B$168,MATCH(C64,IND,0))</f>
        <v>AD</v>
      </c>
      <c r="E64" s="54" t="str">
        <f>INDEX('CADASTRO DE PRODUTO '!$C$13:$C$168,MATCH(C64,IND,0))</f>
        <v>Kg</v>
      </c>
      <c r="F64" s="65">
        <v>55</v>
      </c>
      <c r="G64" s="55">
        <f>INDEX('CADASTRO DE PRODUTO '!$E$13:$E$168,MATCH(C64,IND,0))</f>
        <v>0</v>
      </c>
      <c r="H64" s="64">
        <f t="shared" si="3"/>
        <v>0</v>
      </c>
      <c r="I64" s="249"/>
    </row>
    <row r="65" spans="1:9" ht="40.049999999999997" customHeight="1" x14ac:dyDescent="0.3">
      <c r="A65" s="248">
        <v>58</v>
      </c>
      <c r="B65" s="231">
        <f t="shared" si="2"/>
        <v>44664</v>
      </c>
      <c r="C65" s="52"/>
      <c r="D65" s="53" t="str">
        <f>INDEX('CADASTRO DE PRODUTO '!$B$13:$B$168,MATCH(C65,IND,0))</f>
        <v>AD</v>
      </c>
      <c r="E65" s="54" t="str">
        <f>INDEX('CADASTRO DE PRODUTO '!$C$13:$C$168,MATCH(C65,IND,0))</f>
        <v>Kg</v>
      </c>
      <c r="F65" s="65">
        <v>56</v>
      </c>
      <c r="G65" s="55">
        <f>INDEX('CADASTRO DE PRODUTO '!$E$13:$E$168,MATCH(C65,IND,0))</f>
        <v>0</v>
      </c>
      <c r="H65" s="64">
        <f t="shared" si="3"/>
        <v>0</v>
      </c>
      <c r="I65" s="249"/>
    </row>
    <row r="66" spans="1:9" ht="40.049999999999997" customHeight="1" x14ac:dyDescent="0.3">
      <c r="A66" s="248">
        <v>59</v>
      </c>
      <c r="B66" s="231">
        <f t="shared" si="2"/>
        <v>44664</v>
      </c>
      <c r="C66" s="52"/>
      <c r="D66" s="53" t="str">
        <f>INDEX('CADASTRO DE PRODUTO '!$B$13:$B$168,MATCH(C66,IND,0))</f>
        <v>AD</v>
      </c>
      <c r="E66" s="54" t="str">
        <f>INDEX('CADASTRO DE PRODUTO '!$C$13:$C$168,MATCH(C66,IND,0))</f>
        <v>Kg</v>
      </c>
      <c r="F66" s="65">
        <v>57</v>
      </c>
      <c r="G66" s="55">
        <f>INDEX('CADASTRO DE PRODUTO '!$E$13:$E$168,MATCH(C66,IND,0))</f>
        <v>0</v>
      </c>
      <c r="H66" s="64">
        <f t="shared" si="3"/>
        <v>0</v>
      </c>
      <c r="I66" s="249"/>
    </row>
    <row r="67" spans="1:9" ht="40.049999999999997" customHeight="1" x14ac:dyDescent="0.3">
      <c r="A67" s="248">
        <v>60</v>
      </c>
      <c r="B67" s="231">
        <f t="shared" si="2"/>
        <v>44664</v>
      </c>
      <c r="C67" s="52"/>
      <c r="D67" s="53" t="str">
        <f>INDEX('CADASTRO DE PRODUTO '!$B$13:$B$168,MATCH(C67,IND,0))</f>
        <v>AD</v>
      </c>
      <c r="E67" s="54" t="str">
        <f>INDEX('CADASTRO DE PRODUTO '!$C$13:$C$168,MATCH(C67,IND,0))</f>
        <v>Kg</v>
      </c>
      <c r="F67" s="65">
        <v>58</v>
      </c>
      <c r="G67" s="55">
        <f>INDEX('CADASTRO DE PRODUTO '!$E$13:$E$168,MATCH(C67,IND,0))</f>
        <v>0</v>
      </c>
      <c r="H67" s="64">
        <f t="shared" si="3"/>
        <v>0</v>
      </c>
      <c r="I67" s="249"/>
    </row>
    <row r="68" spans="1:9" ht="40.049999999999997" customHeight="1" x14ac:dyDescent="0.3">
      <c r="A68" s="248">
        <v>61</v>
      </c>
      <c r="B68" s="231">
        <f t="shared" si="2"/>
        <v>44664</v>
      </c>
      <c r="C68" s="52"/>
      <c r="D68" s="53" t="str">
        <f>INDEX('CADASTRO DE PRODUTO '!$B$13:$B$168,MATCH(C68,IND,0))</f>
        <v>AD</v>
      </c>
      <c r="E68" s="54" t="str">
        <f>INDEX('CADASTRO DE PRODUTO '!$C$13:$C$168,MATCH(C68,IND,0))</f>
        <v>Kg</v>
      </c>
      <c r="F68" s="65">
        <v>59</v>
      </c>
      <c r="G68" s="55">
        <f>INDEX('CADASTRO DE PRODUTO '!$E$13:$E$168,MATCH(C68,IND,0))</f>
        <v>0</v>
      </c>
      <c r="H68" s="64">
        <f t="shared" si="3"/>
        <v>0</v>
      </c>
      <c r="I68" s="249"/>
    </row>
    <row r="69" spans="1:9" ht="40.049999999999997" customHeight="1" x14ac:dyDescent="0.3">
      <c r="A69" s="248">
        <v>62</v>
      </c>
      <c r="B69" s="231">
        <f t="shared" si="2"/>
        <v>44664</v>
      </c>
      <c r="C69" s="52"/>
      <c r="D69" s="53" t="str">
        <f>INDEX('CADASTRO DE PRODUTO '!$B$13:$B$168,MATCH(C69,IND,0))</f>
        <v>AD</v>
      </c>
      <c r="E69" s="54" t="str">
        <f>INDEX('CADASTRO DE PRODUTO '!$C$13:$C$168,MATCH(C69,IND,0))</f>
        <v>Kg</v>
      </c>
      <c r="F69" s="65">
        <v>60</v>
      </c>
      <c r="G69" s="55">
        <f>INDEX('CADASTRO DE PRODUTO '!$E$13:$E$168,MATCH(C69,IND,0))</f>
        <v>0</v>
      </c>
      <c r="H69" s="64">
        <f t="shared" si="3"/>
        <v>0</v>
      </c>
      <c r="I69" s="249"/>
    </row>
    <row r="70" spans="1:9" ht="40.049999999999997" customHeight="1" x14ac:dyDescent="0.3">
      <c r="A70" s="248">
        <v>63</v>
      </c>
      <c r="B70" s="231">
        <f t="shared" si="2"/>
        <v>44664</v>
      </c>
      <c r="C70" s="52"/>
      <c r="D70" s="53" t="str">
        <f>INDEX('CADASTRO DE PRODUTO '!$B$13:$B$168,MATCH(C70,IND,0))</f>
        <v>AD</v>
      </c>
      <c r="E70" s="54" t="str">
        <f>INDEX('CADASTRO DE PRODUTO '!$C$13:$C$168,MATCH(C70,IND,0))</f>
        <v>Kg</v>
      </c>
      <c r="F70" s="65">
        <v>61</v>
      </c>
      <c r="G70" s="55">
        <f>INDEX('CADASTRO DE PRODUTO '!$E$13:$E$168,MATCH(C70,IND,0))</f>
        <v>0</v>
      </c>
      <c r="H70" s="64">
        <f t="shared" si="3"/>
        <v>0</v>
      </c>
      <c r="I70" s="249"/>
    </row>
    <row r="71" spans="1:9" ht="40.049999999999997" customHeight="1" x14ac:dyDescent="0.3">
      <c r="A71" s="248">
        <v>64</v>
      </c>
      <c r="B71" s="231">
        <f t="shared" si="2"/>
        <v>44664</v>
      </c>
      <c r="C71" s="52"/>
      <c r="D71" s="53" t="str">
        <f>INDEX('CADASTRO DE PRODUTO '!$B$13:$B$168,MATCH(C71,IND,0))</f>
        <v>AD</v>
      </c>
      <c r="E71" s="54" t="str">
        <f>INDEX('CADASTRO DE PRODUTO '!$C$13:$C$168,MATCH(C71,IND,0))</f>
        <v>Kg</v>
      </c>
      <c r="F71" s="65">
        <v>62</v>
      </c>
      <c r="G71" s="55">
        <f>INDEX('CADASTRO DE PRODUTO '!$E$13:$E$168,MATCH(C71,IND,0))</f>
        <v>0</v>
      </c>
      <c r="H71" s="64">
        <f t="shared" si="3"/>
        <v>0</v>
      </c>
      <c r="I71" s="249"/>
    </row>
    <row r="72" spans="1:9" ht="40.049999999999997" customHeight="1" x14ac:dyDescent="0.3">
      <c r="A72" s="248">
        <v>65</v>
      </c>
      <c r="B72" s="231">
        <f t="shared" si="2"/>
        <v>44664</v>
      </c>
      <c r="C72" s="52"/>
      <c r="D72" s="53" t="str">
        <f>INDEX('CADASTRO DE PRODUTO '!$B$13:$B$168,MATCH(C72,IND,0))</f>
        <v>AD</v>
      </c>
      <c r="E72" s="54" t="str">
        <f>INDEX('CADASTRO DE PRODUTO '!$C$13:$C$168,MATCH(C72,IND,0))</f>
        <v>Kg</v>
      </c>
      <c r="F72" s="65">
        <v>63</v>
      </c>
      <c r="G72" s="55">
        <f>INDEX('CADASTRO DE PRODUTO '!$E$13:$E$168,MATCH(C72,IND,0))</f>
        <v>0</v>
      </c>
      <c r="H72" s="64">
        <f t="shared" si="3"/>
        <v>0</v>
      </c>
      <c r="I72" s="249"/>
    </row>
    <row r="73" spans="1:9" ht="40.049999999999997" customHeight="1" x14ac:dyDescent="0.3">
      <c r="A73" s="248">
        <v>66</v>
      </c>
      <c r="B73" s="231">
        <f t="shared" si="2"/>
        <v>44664</v>
      </c>
      <c r="C73" s="52"/>
      <c r="D73" s="53" t="str">
        <f>INDEX('CADASTRO DE PRODUTO '!$B$13:$B$168,MATCH(C73,IND,0))</f>
        <v>AD</v>
      </c>
      <c r="E73" s="54" t="str">
        <f>INDEX('CADASTRO DE PRODUTO '!$C$13:$C$168,MATCH(C73,IND,0))</f>
        <v>Kg</v>
      </c>
      <c r="F73" s="65">
        <v>64</v>
      </c>
      <c r="G73" s="55">
        <f>INDEX('CADASTRO DE PRODUTO '!$E$13:$E$168,MATCH(C73,IND,0))</f>
        <v>0</v>
      </c>
      <c r="H73" s="64">
        <f t="shared" si="3"/>
        <v>0</v>
      </c>
      <c r="I73" s="249"/>
    </row>
    <row r="74" spans="1:9" ht="40.049999999999997" customHeight="1" x14ac:dyDescent="0.3">
      <c r="A74" s="248">
        <v>67</v>
      </c>
      <c r="B74" s="231">
        <f t="shared" si="2"/>
        <v>44664</v>
      </c>
      <c r="C74" s="52"/>
      <c r="D74" s="53" t="str">
        <f>INDEX('CADASTRO DE PRODUTO '!$B$13:$B$168,MATCH(C74,IND,0))</f>
        <v>AD</v>
      </c>
      <c r="E74" s="54" t="str">
        <f>INDEX('CADASTRO DE PRODUTO '!$C$13:$C$168,MATCH(C74,IND,0))</f>
        <v>Kg</v>
      </c>
      <c r="F74" s="65">
        <v>65</v>
      </c>
      <c r="G74" s="55">
        <f>INDEX('CADASTRO DE PRODUTO '!$E$13:$E$168,MATCH(C74,IND,0))</f>
        <v>0</v>
      </c>
      <c r="H74" s="64">
        <f t="shared" si="3"/>
        <v>0</v>
      </c>
      <c r="I74" s="249"/>
    </row>
    <row r="75" spans="1:9" ht="40.049999999999997" customHeight="1" x14ac:dyDescent="0.3">
      <c r="A75" s="248">
        <v>68</v>
      </c>
      <c r="B75" s="231">
        <f t="shared" si="2"/>
        <v>44664</v>
      </c>
      <c r="C75" s="52"/>
      <c r="D75" s="53" t="str">
        <f>INDEX('CADASTRO DE PRODUTO '!$B$13:$B$168,MATCH(C75,IND,0))</f>
        <v>AD</v>
      </c>
      <c r="E75" s="54" t="str">
        <f>INDEX('CADASTRO DE PRODUTO '!$C$13:$C$168,MATCH(C75,IND,0))</f>
        <v>Kg</v>
      </c>
      <c r="F75" s="65">
        <v>66</v>
      </c>
      <c r="G75" s="55">
        <f>INDEX('CADASTRO DE PRODUTO '!$E$13:$E$168,MATCH(C75,IND,0))</f>
        <v>0</v>
      </c>
      <c r="H75" s="64">
        <f t="shared" si="3"/>
        <v>0</v>
      </c>
      <c r="I75" s="249"/>
    </row>
    <row r="76" spans="1:9" ht="40.049999999999997" customHeight="1" x14ac:dyDescent="0.3">
      <c r="A76" s="248">
        <v>69</v>
      </c>
      <c r="B76" s="231">
        <f t="shared" si="2"/>
        <v>44664</v>
      </c>
      <c r="C76" s="52"/>
      <c r="D76" s="53" t="str">
        <f>INDEX('CADASTRO DE PRODUTO '!$B$13:$B$168,MATCH(C76,IND,0))</f>
        <v>AD</v>
      </c>
      <c r="E76" s="54" t="str">
        <f>INDEX('CADASTRO DE PRODUTO '!$C$13:$C$168,MATCH(C76,IND,0))</f>
        <v>Kg</v>
      </c>
      <c r="F76" s="65">
        <v>67</v>
      </c>
      <c r="G76" s="55">
        <f>INDEX('CADASTRO DE PRODUTO '!$E$13:$E$168,MATCH(C76,IND,0))</f>
        <v>0</v>
      </c>
      <c r="H76" s="64">
        <f t="shared" si="3"/>
        <v>0</v>
      </c>
      <c r="I76" s="249"/>
    </row>
    <row r="77" spans="1:9" ht="40.049999999999997" customHeight="1" x14ac:dyDescent="0.3">
      <c r="A77" s="248">
        <v>70</v>
      </c>
      <c r="B77" s="231">
        <f t="shared" si="2"/>
        <v>44664</v>
      </c>
      <c r="C77" s="52"/>
      <c r="D77" s="53" t="str">
        <f>INDEX('CADASTRO DE PRODUTO '!$B$13:$B$168,MATCH(C77,IND,0))</f>
        <v>AD</v>
      </c>
      <c r="E77" s="54" t="str">
        <f>INDEX('CADASTRO DE PRODUTO '!$C$13:$C$168,MATCH(C77,IND,0))</f>
        <v>Kg</v>
      </c>
      <c r="F77" s="65">
        <v>68</v>
      </c>
      <c r="G77" s="55">
        <f>INDEX('CADASTRO DE PRODUTO '!$E$13:$E$168,MATCH(C77,IND,0))</f>
        <v>0</v>
      </c>
      <c r="H77" s="64">
        <f t="shared" si="3"/>
        <v>0</v>
      </c>
      <c r="I77" s="249"/>
    </row>
    <row r="78" spans="1:9" ht="40.049999999999997" customHeight="1" x14ac:dyDescent="0.3">
      <c r="A78" s="248">
        <v>71</v>
      </c>
      <c r="B78" s="231">
        <f t="shared" si="2"/>
        <v>44664</v>
      </c>
      <c r="C78" s="52"/>
      <c r="D78" s="53" t="str">
        <f>INDEX('CADASTRO DE PRODUTO '!$B$13:$B$168,MATCH(C78,IND,0))</f>
        <v>AD</v>
      </c>
      <c r="E78" s="54" t="str">
        <f>INDEX('CADASTRO DE PRODUTO '!$C$13:$C$168,MATCH(C78,IND,0))</f>
        <v>Kg</v>
      </c>
      <c r="F78" s="65">
        <v>69</v>
      </c>
      <c r="G78" s="55">
        <f>INDEX('CADASTRO DE PRODUTO '!$E$13:$E$168,MATCH(C78,IND,0))</f>
        <v>0</v>
      </c>
      <c r="H78" s="64">
        <f t="shared" si="3"/>
        <v>0</v>
      </c>
      <c r="I78" s="249"/>
    </row>
    <row r="79" spans="1:9" ht="40.049999999999997" customHeight="1" x14ac:dyDescent="0.3">
      <c r="A79" s="248">
        <v>72</v>
      </c>
      <c r="B79" s="231">
        <f t="shared" si="2"/>
        <v>44664</v>
      </c>
      <c r="C79" s="52"/>
      <c r="D79" s="53" t="str">
        <f>INDEX('CADASTRO DE PRODUTO '!$B$13:$B$168,MATCH(C79,IND,0))</f>
        <v>AD</v>
      </c>
      <c r="E79" s="54" t="str">
        <f>INDEX('CADASTRO DE PRODUTO '!$C$13:$C$168,MATCH(C79,IND,0))</f>
        <v>Kg</v>
      </c>
      <c r="F79" s="65">
        <v>70</v>
      </c>
      <c r="G79" s="55">
        <f>INDEX('CADASTRO DE PRODUTO '!$E$13:$E$168,MATCH(C79,IND,0))</f>
        <v>0</v>
      </c>
      <c r="H79" s="64">
        <f t="shared" si="3"/>
        <v>0</v>
      </c>
      <c r="I79" s="249"/>
    </row>
    <row r="80" spans="1:9" ht="40.049999999999997" customHeight="1" x14ac:dyDescent="0.3">
      <c r="A80" s="248">
        <v>73</v>
      </c>
      <c r="B80" s="231">
        <f t="shared" si="2"/>
        <v>44664</v>
      </c>
      <c r="C80" s="52"/>
      <c r="D80" s="53" t="str">
        <f>INDEX('CADASTRO DE PRODUTO '!$B$13:$B$168,MATCH(C80,IND,0))</f>
        <v>AD</v>
      </c>
      <c r="E80" s="54" t="str">
        <f>INDEX('CADASTRO DE PRODUTO '!$C$13:$C$168,MATCH(C80,IND,0))</f>
        <v>Kg</v>
      </c>
      <c r="F80" s="65">
        <v>71</v>
      </c>
      <c r="G80" s="55">
        <f>INDEX('CADASTRO DE PRODUTO '!$E$13:$E$168,MATCH(C80,IND,0))</f>
        <v>0</v>
      </c>
      <c r="H80" s="64">
        <f t="shared" si="3"/>
        <v>0</v>
      </c>
      <c r="I80" s="249"/>
    </row>
    <row r="81" spans="1:9" ht="40.049999999999997" customHeight="1" x14ac:dyDescent="0.3">
      <c r="A81" s="248">
        <v>74</v>
      </c>
      <c r="B81" s="231">
        <f t="shared" si="2"/>
        <v>44664</v>
      </c>
      <c r="C81" s="52"/>
      <c r="D81" s="53" t="str">
        <f>INDEX('CADASTRO DE PRODUTO '!$B$13:$B$168,MATCH(C81,IND,0))</f>
        <v>AD</v>
      </c>
      <c r="E81" s="54" t="str">
        <f>INDEX('CADASTRO DE PRODUTO '!$C$13:$C$168,MATCH(C81,IND,0))</f>
        <v>Kg</v>
      </c>
      <c r="F81" s="65">
        <v>72</v>
      </c>
      <c r="G81" s="55">
        <f>INDEX('CADASTRO DE PRODUTO '!$E$13:$E$168,MATCH(C81,IND,0))</f>
        <v>0</v>
      </c>
      <c r="H81" s="64">
        <f t="shared" si="3"/>
        <v>0</v>
      </c>
      <c r="I81" s="249"/>
    </row>
    <row r="82" spans="1:9" ht="40.049999999999997" customHeight="1" x14ac:dyDescent="0.3">
      <c r="A82" s="248">
        <v>75</v>
      </c>
      <c r="B82" s="231">
        <f t="shared" si="2"/>
        <v>44664</v>
      </c>
      <c r="C82" s="52"/>
      <c r="D82" s="53" t="str">
        <f>INDEX('CADASTRO DE PRODUTO '!$B$13:$B$168,MATCH(C82,IND,0))</f>
        <v>AD</v>
      </c>
      <c r="E82" s="54" t="str">
        <f>INDEX('CADASTRO DE PRODUTO '!$C$13:$C$168,MATCH(C82,IND,0))</f>
        <v>Kg</v>
      </c>
      <c r="F82" s="65">
        <v>73</v>
      </c>
      <c r="G82" s="55">
        <f>INDEX('CADASTRO DE PRODUTO '!$E$13:$E$168,MATCH(C82,IND,0))</f>
        <v>0</v>
      </c>
      <c r="H82" s="64">
        <f t="shared" si="3"/>
        <v>0</v>
      </c>
      <c r="I82" s="249"/>
    </row>
    <row r="83" spans="1:9" ht="40.049999999999997" customHeight="1" x14ac:dyDescent="0.3">
      <c r="A83" s="248">
        <v>76</v>
      </c>
      <c r="B83" s="231">
        <f t="shared" si="2"/>
        <v>44664</v>
      </c>
      <c r="C83" s="52"/>
      <c r="D83" s="53" t="str">
        <f>INDEX('CADASTRO DE PRODUTO '!$B$13:$B$168,MATCH(C83,IND,0))</f>
        <v>AD</v>
      </c>
      <c r="E83" s="54" t="str">
        <f>INDEX('CADASTRO DE PRODUTO '!$C$13:$C$168,MATCH(C83,IND,0))</f>
        <v>Kg</v>
      </c>
      <c r="F83" s="65">
        <v>74</v>
      </c>
      <c r="G83" s="55">
        <f>INDEX('CADASTRO DE PRODUTO '!$E$13:$E$168,MATCH(C83,IND,0))</f>
        <v>0</v>
      </c>
      <c r="H83" s="64">
        <f t="shared" si="3"/>
        <v>0</v>
      </c>
      <c r="I83" s="249"/>
    </row>
    <row r="84" spans="1:9" ht="40.049999999999997" customHeight="1" x14ac:dyDescent="0.3">
      <c r="A84" s="248">
        <v>77</v>
      </c>
      <c r="B84" s="231">
        <f t="shared" si="2"/>
        <v>44664</v>
      </c>
      <c r="C84" s="52"/>
      <c r="D84" s="53" t="str">
        <f>INDEX('CADASTRO DE PRODUTO '!$B$13:$B$168,MATCH(C84,IND,0))</f>
        <v>AD</v>
      </c>
      <c r="E84" s="54" t="str">
        <f>INDEX('CADASTRO DE PRODUTO '!$C$13:$C$168,MATCH(C84,IND,0))</f>
        <v>Kg</v>
      </c>
      <c r="F84" s="65">
        <v>75</v>
      </c>
      <c r="G84" s="55">
        <f>INDEX('CADASTRO DE PRODUTO '!$E$13:$E$168,MATCH(C84,IND,0))</f>
        <v>0</v>
      </c>
      <c r="H84" s="64">
        <f t="shared" si="3"/>
        <v>0</v>
      </c>
      <c r="I84" s="249"/>
    </row>
    <row r="85" spans="1:9" ht="40.049999999999997" customHeight="1" x14ac:dyDescent="0.3">
      <c r="A85" s="248">
        <v>78</v>
      </c>
      <c r="B85" s="231">
        <f t="shared" si="2"/>
        <v>44664</v>
      </c>
      <c r="C85" s="52"/>
      <c r="D85" s="53" t="str">
        <f>INDEX('CADASTRO DE PRODUTO '!$B$13:$B$168,MATCH(C85,IND,0))</f>
        <v>AD</v>
      </c>
      <c r="E85" s="54" t="str">
        <f>INDEX('CADASTRO DE PRODUTO '!$C$13:$C$168,MATCH(C85,IND,0))</f>
        <v>Kg</v>
      </c>
      <c r="F85" s="65">
        <v>76</v>
      </c>
      <c r="G85" s="55">
        <f>INDEX('CADASTRO DE PRODUTO '!$E$13:$E$168,MATCH(C85,IND,0))</f>
        <v>0</v>
      </c>
      <c r="H85" s="64">
        <f t="shared" si="3"/>
        <v>0</v>
      </c>
      <c r="I85" s="249"/>
    </row>
    <row r="86" spans="1:9" ht="40.049999999999997" customHeight="1" x14ac:dyDescent="0.3">
      <c r="A86" s="248">
        <v>79</v>
      </c>
      <c r="B86" s="231">
        <f t="shared" si="2"/>
        <v>44664</v>
      </c>
      <c r="C86" s="52"/>
      <c r="D86" s="53" t="str">
        <f>INDEX('CADASTRO DE PRODUTO '!$B$13:$B$168,MATCH(C86,IND,0))</f>
        <v>AD</v>
      </c>
      <c r="E86" s="54" t="str">
        <f>INDEX('CADASTRO DE PRODUTO '!$C$13:$C$168,MATCH(C86,IND,0))</f>
        <v>Kg</v>
      </c>
      <c r="F86" s="65">
        <v>77</v>
      </c>
      <c r="G86" s="55">
        <f>INDEX('CADASTRO DE PRODUTO '!$E$13:$E$168,MATCH(C86,IND,0))</f>
        <v>0</v>
      </c>
      <c r="H86" s="64">
        <f t="shared" si="3"/>
        <v>0</v>
      </c>
      <c r="I86" s="249"/>
    </row>
    <row r="87" spans="1:9" ht="40.049999999999997" customHeight="1" x14ac:dyDescent="0.3">
      <c r="A87" s="248">
        <v>80</v>
      </c>
      <c r="B87" s="231">
        <f t="shared" si="2"/>
        <v>44664</v>
      </c>
      <c r="C87" s="52"/>
      <c r="D87" s="53" t="str">
        <f>INDEX('CADASTRO DE PRODUTO '!$B$13:$B$168,MATCH(C87,IND,0))</f>
        <v>AD</v>
      </c>
      <c r="E87" s="54" t="str">
        <f>INDEX('CADASTRO DE PRODUTO '!$C$13:$C$168,MATCH(C87,IND,0))</f>
        <v>Kg</v>
      </c>
      <c r="F87" s="65">
        <v>78</v>
      </c>
      <c r="G87" s="55">
        <f>INDEX('CADASTRO DE PRODUTO '!$E$13:$E$168,MATCH(C87,IND,0))</f>
        <v>0</v>
      </c>
      <c r="H87" s="64">
        <f t="shared" si="3"/>
        <v>0</v>
      </c>
      <c r="I87" s="249"/>
    </row>
    <row r="88" spans="1:9" ht="40.049999999999997" customHeight="1" x14ac:dyDescent="0.3">
      <c r="A88" s="248">
        <v>81</v>
      </c>
      <c r="B88" s="231">
        <f t="shared" si="2"/>
        <v>44664</v>
      </c>
      <c r="C88" s="52"/>
      <c r="D88" s="53" t="str">
        <f>INDEX('CADASTRO DE PRODUTO '!$B$13:$B$168,MATCH(C88,IND,0))</f>
        <v>AD</v>
      </c>
      <c r="E88" s="54" t="str">
        <f>INDEX('CADASTRO DE PRODUTO '!$C$13:$C$168,MATCH(C88,IND,0))</f>
        <v>Kg</v>
      </c>
      <c r="F88" s="65">
        <v>79</v>
      </c>
      <c r="G88" s="55">
        <f>INDEX('CADASTRO DE PRODUTO '!$E$13:$E$168,MATCH(C88,IND,0))</f>
        <v>0</v>
      </c>
      <c r="H88" s="64">
        <f t="shared" si="3"/>
        <v>0</v>
      </c>
      <c r="I88" s="249"/>
    </row>
    <row r="89" spans="1:9" ht="40.049999999999997" customHeight="1" x14ac:dyDescent="0.3">
      <c r="A89" s="248">
        <v>82</v>
      </c>
      <c r="B89" s="231">
        <f t="shared" si="2"/>
        <v>44664</v>
      </c>
      <c r="C89" s="52"/>
      <c r="D89" s="53" t="str">
        <f>INDEX('CADASTRO DE PRODUTO '!$B$13:$B$168,MATCH(C89,IND,0))</f>
        <v>AD</v>
      </c>
      <c r="E89" s="54" t="str">
        <f>INDEX('CADASTRO DE PRODUTO '!$C$13:$C$168,MATCH(C89,IND,0))</f>
        <v>Kg</v>
      </c>
      <c r="F89" s="65">
        <v>80</v>
      </c>
      <c r="G89" s="55">
        <f>INDEX('CADASTRO DE PRODUTO '!$E$13:$E$168,MATCH(C89,IND,0))</f>
        <v>0</v>
      </c>
      <c r="H89" s="64">
        <f t="shared" si="3"/>
        <v>0</v>
      </c>
      <c r="I89" s="249"/>
    </row>
    <row r="90" spans="1:9" ht="40.049999999999997" customHeight="1" x14ac:dyDescent="0.3">
      <c r="A90" s="248">
        <v>83</v>
      </c>
      <c r="B90" s="231">
        <f t="shared" si="2"/>
        <v>44664</v>
      </c>
      <c r="C90" s="52"/>
      <c r="D90" s="53" t="str">
        <f>INDEX('CADASTRO DE PRODUTO '!$B$13:$B$168,MATCH(C90,IND,0))</f>
        <v>AD</v>
      </c>
      <c r="E90" s="54" t="str">
        <f>INDEX('CADASTRO DE PRODUTO '!$C$13:$C$168,MATCH(C90,IND,0))</f>
        <v>Kg</v>
      </c>
      <c r="F90" s="65">
        <v>81</v>
      </c>
      <c r="G90" s="55">
        <f>INDEX('CADASTRO DE PRODUTO '!$E$13:$E$168,MATCH(C90,IND,0))</f>
        <v>0</v>
      </c>
      <c r="H90" s="64">
        <f t="shared" si="3"/>
        <v>0</v>
      </c>
      <c r="I90" s="249"/>
    </row>
    <row r="91" spans="1:9" ht="40.049999999999997" customHeight="1" x14ac:dyDescent="0.3">
      <c r="A91" s="248">
        <v>84</v>
      </c>
      <c r="B91" s="231">
        <f t="shared" si="2"/>
        <v>44664</v>
      </c>
      <c r="C91" s="52"/>
      <c r="D91" s="53" t="str">
        <f>INDEX('CADASTRO DE PRODUTO '!$B$13:$B$168,MATCH(C91,IND,0))</f>
        <v>AD</v>
      </c>
      <c r="E91" s="54" t="str">
        <f>INDEX('CADASTRO DE PRODUTO '!$C$13:$C$168,MATCH(C91,IND,0))</f>
        <v>Kg</v>
      </c>
      <c r="F91" s="65">
        <v>82</v>
      </c>
      <c r="G91" s="55">
        <f>INDEX('CADASTRO DE PRODUTO '!$E$13:$E$168,MATCH(C91,IND,0))</f>
        <v>0</v>
      </c>
      <c r="H91" s="64">
        <f t="shared" si="3"/>
        <v>0</v>
      </c>
      <c r="I91" s="249"/>
    </row>
    <row r="92" spans="1:9" ht="40.049999999999997" customHeight="1" x14ac:dyDescent="0.3">
      <c r="A92" s="248">
        <v>85</v>
      </c>
      <c r="B92" s="231">
        <f t="shared" si="2"/>
        <v>44664</v>
      </c>
      <c r="C92" s="52"/>
      <c r="D92" s="53" t="str">
        <f>INDEX('CADASTRO DE PRODUTO '!$B$13:$B$168,MATCH(C92,IND,0))</f>
        <v>AD</v>
      </c>
      <c r="E92" s="54" t="str">
        <f>INDEX('CADASTRO DE PRODUTO '!$C$13:$C$168,MATCH(C92,IND,0))</f>
        <v>Kg</v>
      </c>
      <c r="F92" s="65">
        <v>83</v>
      </c>
      <c r="G92" s="55">
        <f>INDEX('CADASTRO DE PRODUTO '!$E$13:$E$168,MATCH(C92,IND,0))</f>
        <v>0</v>
      </c>
      <c r="H92" s="64">
        <f t="shared" si="3"/>
        <v>0</v>
      </c>
      <c r="I92" s="249"/>
    </row>
    <row r="93" spans="1:9" ht="40.049999999999997" customHeight="1" x14ac:dyDescent="0.3">
      <c r="A93" s="248">
        <v>86</v>
      </c>
      <c r="B93" s="231">
        <f t="shared" si="2"/>
        <v>44664</v>
      </c>
      <c r="C93" s="52"/>
      <c r="D93" s="53" t="str">
        <f>INDEX('CADASTRO DE PRODUTO '!$B$13:$B$168,MATCH(C93,IND,0))</f>
        <v>AD</v>
      </c>
      <c r="E93" s="54" t="str">
        <f>INDEX('CADASTRO DE PRODUTO '!$C$13:$C$168,MATCH(C93,IND,0))</f>
        <v>Kg</v>
      </c>
      <c r="F93" s="65">
        <v>84</v>
      </c>
      <c r="G93" s="55">
        <f>INDEX('CADASTRO DE PRODUTO '!$E$13:$E$168,MATCH(C93,IND,0))</f>
        <v>0</v>
      </c>
      <c r="H93" s="64">
        <f t="shared" si="3"/>
        <v>0</v>
      </c>
      <c r="I93" s="249"/>
    </row>
    <row r="94" spans="1:9" ht="40.049999999999997" customHeight="1" x14ac:dyDescent="0.3">
      <c r="A94" s="248">
        <v>87</v>
      </c>
      <c r="B94" s="231">
        <f t="shared" si="2"/>
        <v>44664</v>
      </c>
      <c r="C94" s="52"/>
      <c r="D94" s="53" t="str">
        <f>INDEX('CADASTRO DE PRODUTO '!$B$13:$B$168,MATCH(C94,IND,0))</f>
        <v>AD</v>
      </c>
      <c r="E94" s="54" t="str">
        <f>INDEX('CADASTRO DE PRODUTO '!$C$13:$C$168,MATCH(C94,IND,0))</f>
        <v>Kg</v>
      </c>
      <c r="F94" s="65">
        <v>85</v>
      </c>
      <c r="G94" s="55">
        <f>INDEX('CADASTRO DE PRODUTO '!$E$13:$E$168,MATCH(C94,IND,0))</f>
        <v>0</v>
      </c>
      <c r="H94" s="64">
        <f t="shared" si="3"/>
        <v>0</v>
      </c>
      <c r="I94" s="249"/>
    </row>
    <row r="95" spans="1:9" ht="40.049999999999997" customHeight="1" x14ac:dyDescent="0.3">
      <c r="A95" s="248">
        <v>88</v>
      </c>
      <c r="B95" s="231">
        <f t="shared" si="2"/>
        <v>44664</v>
      </c>
      <c r="C95" s="52"/>
      <c r="D95" s="53" t="str">
        <f>INDEX('CADASTRO DE PRODUTO '!$B$13:$B$168,MATCH(C95,IND,0))</f>
        <v>AD</v>
      </c>
      <c r="E95" s="54" t="str">
        <f>INDEX('CADASTRO DE PRODUTO '!$C$13:$C$168,MATCH(C95,IND,0))</f>
        <v>Kg</v>
      </c>
      <c r="F95" s="65">
        <v>86</v>
      </c>
      <c r="G95" s="55">
        <f>INDEX('CADASTRO DE PRODUTO '!$E$13:$E$168,MATCH(C95,IND,0))</f>
        <v>0</v>
      </c>
      <c r="H95" s="64">
        <f t="shared" si="3"/>
        <v>0</v>
      </c>
      <c r="I95" s="249"/>
    </row>
    <row r="96" spans="1:9" ht="40.049999999999997" customHeight="1" x14ac:dyDescent="0.3">
      <c r="A96" s="248">
        <v>89</v>
      </c>
      <c r="B96" s="231">
        <f t="shared" si="2"/>
        <v>44664</v>
      </c>
      <c r="C96" s="52"/>
      <c r="D96" s="53" t="str">
        <f>INDEX('CADASTRO DE PRODUTO '!$B$13:$B$168,MATCH(C96,IND,0))</f>
        <v>AD</v>
      </c>
      <c r="E96" s="54" t="str">
        <f>INDEX('CADASTRO DE PRODUTO '!$C$13:$C$168,MATCH(C96,IND,0))</f>
        <v>Kg</v>
      </c>
      <c r="F96" s="65">
        <v>87</v>
      </c>
      <c r="G96" s="55">
        <f>INDEX('CADASTRO DE PRODUTO '!$E$13:$E$168,MATCH(C96,IND,0))</f>
        <v>0</v>
      </c>
      <c r="H96" s="64">
        <f t="shared" si="3"/>
        <v>0</v>
      </c>
      <c r="I96" s="249"/>
    </row>
    <row r="97" spans="1:9" ht="40.049999999999997" customHeight="1" x14ac:dyDescent="0.3">
      <c r="A97" s="248">
        <v>90</v>
      </c>
      <c r="B97" s="231">
        <f t="shared" ref="B97:B109" si="4">B96</f>
        <v>44664</v>
      </c>
      <c r="C97" s="52"/>
      <c r="D97" s="53" t="str">
        <f>INDEX('CADASTRO DE PRODUTO '!$B$13:$B$168,MATCH(C97,IND,0))</f>
        <v>AD</v>
      </c>
      <c r="E97" s="54" t="str">
        <f>INDEX('CADASTRO DE PRODUTO '!$C$13:$C$168,MATCH(C97,IND,0))</f>
        <v>Kg</v>
      </c>
      <c r="F97" s="65">
        <v>88</v>
      </c>
      <c r="G97" s="55">
        <f>INDEX('CADASTRO DE PRODUTO '!$E$13:$E$168,MATCH(C97,IND,0))</f>
        <v>0</v>
      </c>
      <c r="H97" s="64">
        <f t="shared" ref="H97:H109" si="5">F97*G97</f>
        <v>0</v>
      </c>
      <c r="I97" s="249"/>
    </row>
    <row r="98" spans="1:9" ht="40.049999999999997" customHeight="1" x14ac:dyDescent="0.3">
      <c r="A98" s="248">
        <v>91</v>
      </c>
      <c r="B98" s="231">
        <f t="shared" si="4"/>
        <v>44664</v>
      </c>
      <c r="C98" s="52"/>
      <c r="D98" s="53" t="str">
        <f>INDEX('CADASTRO DE PRODUTO '!$B$13:$B$168,MATCH(C98,IND,0))</f>
        <v>AD</v>
      </c>
      <c r="E98" s="54" t="str">
        <f>INDEX('CADASTRO DE PRODUTO '!$C$13:$C$168,MATCH(C98,IND,0))</f>
        <v>Kg</v>
      </c>
      <c r="F98" s="65">
        <v>89</v>
      </c>
      <c r="G98" s="55">
        <f>INDEX('CADASTRO DE PRODUTO '!$E$13:$E$168,MATCH(C98,IND,0))</f>
        <v>0</v>
      </c>
      <c r="H98" s="64">
        <f t="shared" si="5"/>
        <v>0</v>
      </c>
      <c r="I98" s="249"/>
    </row>
    <row r="99" spans="1:9" ht="40.049999999999997" customHeight="1" x14ac:dyDescent="0.3">
      <c r="A99" s="248">
        <v>92</v>
      </c>
      <c r="B99" s="231">
        <f t="shared" si="4"/>
        <v>44664</v>
      </c>
      <c r="C99" s="52"/>
      <c r="D99" s="53" t="str">
        <f>INDEX('CADASTRO DE PRODUTO '!$B$13:$B$168,MATCH(C99,IND,0))</f>
        <v>AD</v>
      </c>
      <c r="E99" s="54" t="str">
        <f>INDEX('CADASTRO DE PRODUTO '!$C$13:$C$168,MATCH(C99,IND,0))</f>
        <v>Kg</v>
      </c>
      <c r="F99" s="65">
        <v>90</v>
      </c>
      <c r="G99" s="55">
        <f>INDEX('CADASTRO DE PRODUTO '!$E$13:$E$168,MATCH(C99,IND,0))</f>
        <v>0</v>
      </c>
      <c r="H99" s="64">
        <f t="shared" si="5"/>
        <v>0</v>
      </c>
      <c r="I99" s="249"/>
    </row>
    <row r="100" spans="1:9" ht="40.049999999999997" customHeight="1" x14ac:dyDescent="0.3">
      <c r="A100" s="248">
        <v>93</v>
      </c>
      <c r="B100" s="231">
        <f t="shared" si="4"/>
        <v>44664</v>
      </c>
      <c r="C100" s="52"/>
      <c r="D100" s="53" t="str">
        <f>INDEX('CADASTRO DE PRODUTO '!$B$13:$B$168,MATCH(C100,IND,0))</f>
        <v>AD</v>
      </c>
      <c r="E100" s="54" t="str">
        <f>INDEX('CADASTRO DE PRODUTO '!$C$13:$C$168,MATCH(C100,IND,0))</f>
        <v>Kg</v>
      </c>
      <c r="F100" s="65">
        <v>91</v>
      </c>
      <c r="G100" s="55">
        <f>INDEX('CADASTRO DE PRODUTO '!$E$13:$E$168,MATCH(C100,IND,0))</f>
        <v>0</v>
      </c>
      <c r="H100" s="64">
        <f t="shared" si="5"/>
        <v>0</v>
      </c>
      <c r="I100" s="249"/>
    </row>
    <row r="101" spans="1:9" ht="40.049999999999997" customHeight="1" x14ac:dyDescent="0.3">
      <c r="A101" s="248">
        <v>94</v>
      </c>
      <c r="B101" s="231">
        <f t="shared" si="4"/>
        <v>44664</v>
      </c>
      <c r="C101" s="52"/>
      <c r="D101" s="53" t="str">
        <f>INDEX('CADASTRO DE PRODUTO '!$B$13:$B$168,MATCH(C101,IND,0))</f>
        <v>AD</v>
      </c>
      <c r="E101" s="54" t="str">
        <f>INDEX('CADASTRO DE PRODUTO '!$C$13:$C$168,MATCH(C101,IND,0))</f>
        <v>Kg</v>
      </c>
      <c r="F101" s="65">
        <v>92</v>
      </c>
      <c r="G101" s="55">
        <f>INDEX('CADASTRO DE PRODUTO '!$E$13:$E$168,MATCH(C101,IND,0))</f>
        <v>0</v>
      </c>
      <c r="H101" s="64">
        <f t="shared" si="5"/>
        <v>0</v>
      </c>
      <c r="I101" s="249"/>
    </row>
    <row r="102" spans="1:9" ht="40.049999999999997" customHeight="1" x14ac:dyDescent="0.3">
      <c r="A102" s="248">
        <v>95</v>
      </c>
      <c r="B102" s="231">
        <f t="shared" si="4"/>
        <v>44664</v>
      </c>
      <c r="C102" s="52"/>
      <c r="D102" s="53" t="str">
        <f>INDEX('CADASTRO DE PRODUTO '!$B$13:$B$168,MATCH(C102,IND,0))</f>
        <v>AD</v>
      </c>
      <c r="E102" s="54" t="str">
        <f>INDEX('CADASTRO DE PRODUTO '!$C$13:$C$168,MATCH(C102,IND,0))</f>
        <v>Kg</v>
      </c>
      <c r="F102" s="65">
        <v>93</v>
      </c>
      <c r="G102" s="55">
        <f>INDEX('CADASTRO DE PRODUTO '!$E$13:$E$168,MATCH(C102,IND,0))</f>
        <v>0</v>
      </c>
      <c r="H102" s="64">
        <f t="shared" si="5"/>
        <v>0</v>
      </c>
      <c r="I102" s="249"/>
    </row>
    <row r="103" spans="1:9" ht="40.049999999999997" customHeight="1" x14ac:dyDescent="0.3">
      <c r="A103" s="248">
        <v>96</v>
      </c>
      <c r="B103" s="231">
        <f t="shared" si="4"/>
        <v>44664</v>
      </c>
      <c r="C103" s="52"/>
      <c r="D103" s="53" t="str">
        <f>INDEX('CADASTRO DE PRODUTO '!$B$13:$B$168,MATCH(C103,IND,0))</f>
        <v>AD</v>
      </c>
      <c r="E103" s="54" t="str">
        <f>INDEX('CADASTRO DE PRODUTO '!$C$13:$C$168,MATCH(C103,IND,0))</f>
        <v>Kg</v>
      </c>
      <c r="F103" s="65">
        <v>94</v>
      </c>
      <c r="G103" s="55">
        <f>INDEX('CADASTRO DE PRODUTO '!$E$13:$E$168,MATCH(C103,IND,0))</f>
        <v>0</v>
      </c>
      <c r="H103" s="64">
        <f t="shared" si="5"/>
        <v>0</v>
      </c>
      <c r="I103" s="249"/>
    </row>
    <row r="104" spans="1:9" ht="40.049999999999997" customHeight="1" x14ac:dyDescent="0.3">
      <c r="A104" s="248">
        <v>97</v>
      </c>
      <c r="B104" s="231">
        <f t="shared" si="4"/>
        <v>44664</v>
      </c>
      <c r="C104" s="52"/>
      <c r="D104" s="53" t="str">
        <f>INDEX('CADASTRO DE PRODUTO '!$B$13:$B$168,MATCH(C104,IND,0))</f>
        <v>AD</v>
      </c>
      <c r="E104" s="54" t="str">
        <f>INDEX('CADASTRO DE PRODUTO '!$C$13:$C$168,MATCH(C104,IND,0))</f>
        <v>Kg</v>
      </c>
      <c r="F104" s="65">
        <v>95</v>
      </c>
      <c r="G104" s="55">
        <f>INDEX('CADASTRO DE PRODUTO '!$E$13:$E$168,MATCH(C104,IND,0))</f>
        <v>0</v>
      </c>
      <c r="H104" s="64">
        <f t="shared" si="5"/>
        <v>0</v>
      </c>
      <c r="I104" s="249"/>
    </row>
    <row r="105" spans="1:9" ht="40.049999999999997" customHeight="1" x14ac:dyDescent="0.3">
      <c r="A105" s="248">
        <v>98</v>
      </c>
      <c r="B105" s="231">
        <f t="shared" si="4"/>
        <v>44664</v>
      </c>
      <c r="C105" s="52"/>
      <c r="D105" s="53" t="str">
        <f>INDEX('CADASTRO DE PRODUTO '!$B$13:$B$168,MATCH(C105,IND,0))</f>
        <v>AD</v>
      </c>
      <c r="E105" s="54" t="str">
        <f>INDEX('CADASTRO DE PRODUTO '!$C$13:$C$168,MATCH(C105,IND,0))</f>
        <v>Kg</v>
      </c>
      <c r="F105" s="65">
        <v>96</v>
      </c>
      <c r="G105" s="55">
        <f>INDEX('CADASTRO DE PRODUTO '!$E$13:$E$168,MATCH(C105,IND,0))</f>
        <v>0</v>
      </c>
      <c r="H105" s="64">
        <f t="shared" si="5"/>
        <v>0</v>
      </c>
      <c r="I105" s="249"/>
    </row>
    <row r="106" spans="1:9" ht="40.049999999999997" customHeight="1" x14ac:dyDescent="0.3">
      <c r="A106" s="248">
        <v>99</v>
      </c>
      <c r="B106" s="231">
        <f t="shared" si="4"/>
        <v>44664</v>
      </c>
      <c r="C106" s="52"/>
      <c r="D106" s="53" t="str">
        <f>INDEX('CADASTRO DE PRODUTO '!$B$13:$B$168,MATCH(C106,IND,0))</f>
        <v>AD</v>
      </c>
      <c r="E106" s="54" t="str">
        <f>INDEX('CADASTRO DE PRODUTO '!$C$13:$C$168,MATCH(C106,IND,0))</f>
        <v>Kg</v>
      </c>
      <c r="F106" s="65">
        <v>97</v>
      </c>
      <c r="G106" s="55">
        <f>INDEX('CADASTRO DE PRODUTO '!$E$13:$E$168,MATCH(C106,IND,0))</f>
        <v>0</v>
      </c>
      <c r="H106" s="64">
        <f t="shared" si="5"/>
        <v>0</v>
      </c>
      <c r="I106" s="249"/>
    </row>
    <row r="107" spans="1:9" ht="40.049999999999997" customHeight="1" x14ac:dyDescent="0.3">
      <c r="A107" s="248">
        <v>100</v>
      </c>
      <c r="B107" s="231">
        <f t="shared" si="4"/>
        <v>44664</v>
      </c>
      <c r="C107" s="52"/>
      <c r="D107" s="53" t="str">
        <f>INDEX('CADASTRO DE PRODUTO '!$B$13:$B$168,MATCH(C107,IND,0))</f>
        <v>AD</v>
      </c>
      <c r="E107" s="54" t="str">
        <f>INDEX('CADASTRO DE PRODUTO '!$C$13:$C$168,MATCH(C107,IND,0))</f>
        <v>Kg</v>
      </c>
      <c r="F107" s="65">
        <v>98</v>
      </c>
      <c r="G107" s="55">
        <f>INDEX('CADASTRO DE PRODUTO '!$E$13:$E$168,MATCH(C107,IND,0))</f>
        <v>0</v>
      </c>
      <c r="H107" s="64">
        <f t="shared" si="5"/>
        <v>0</v>
      </c>
      <c r="I107" s="249"/>
    </row>
    <row r="108" spans="1:9" ht="40.049999999999997" customHeight="1" x14ac:dyDescent="0.3">
      <c r="A108" s="248">
        <v>101</v>
      </c>
      <c r="B108" s="231">
        <f t="shared" si="4"/>
        <v>44664</v>
      </c>
      <c r="C108" s="52"/>
      <c r="D108" s="53" t="str">
        <f>INDEX('CADASTRO DE PRODUTO '!$B$13:$B$168,MATCH(C108,IND,0))</f>
        <v>AD</v>
      </c>
      <c r="E108" s="54" t="str">
        <f>INDEX('CADASTRO DE PRODUTO '!$C$13:$C$168,MATCH(C108,IND,0))</f>
        <v>Kg</v>
      </c>
      <c r="F108" s="65">
        <v>99</v>
      </c>
      <c r="G108" s="55">
        <f>INDEX('CADASTRO DE PRODUTO '!$E$13:$E$168,MATCH(C108,IND,0))</f>
        <v>0</v>
      </c>
      <c r="H108" s="64">
        <f t="shared" si="5"/>
        <v>0</v>
      </c>
      <c r="I108" s="249"/>
    </row>
    <row r="109" spans="1:9" ht="40.049999999999997" customHeight="1" thickBot="1" x14ac:dyDescent="0.35">
      <c r="A109" s="250">
        <v>102</v>
      </c>
      <c r="B109" s="251">
        <f t="shared" si="4"/>
        <v>44664</v>
      </c>
      <c r="C109" s="252"/>
      <c r="D109" s="253" t="str">
        <f>INDEX('CADASTRO DE PRODUTO '!$B$13:$B$168,MATCH(C109,IND,0))</f>
        <v>AD</v>
      </c>
      <c r="E109" s="254" t="str">
        <f>INDEX('CADASTRO DE PRODUTO '!$C$13:$C$168,MATCH(C109,IND,0))</f>
        <v>Kg</v>
      </c>
      <c r="F109" s="255">
        <v>100</v>
      </c>
      <c r="G109" s="256">
        <f>INDEX('CADASTRO DE PRODUTO '!$E$13:$E$168,MATCH(C109,IND,0))</f>
        <v>0</v>
      </c>
      <c r="H109" s="257">
        <f t="shared" si="5"/>
        <v>0</v>
      </c>
      <c r="I109" s="258"/>
    </row>
    <row r="110" spans="1:9" ht="40.049999999999997" customHeight="1" x14ac:dyDescent="0.3">
      <c r="A110" s="239">
        <v>1</v>
      </c>
      <c r="B110" s="240">
        <f>B9+1</f>
        <v>44665</v>
      </c>
      <c r="C110" s="241">
        <v>0</v>
      </c>
      <c r="D110" s="242" t="str">
        <f>INDEX('CADASTRO DE PRODUTO '!$B$13:$B$168,MATCH(C110,IND,0))</f>
        <v>AD</v>
      </c>
      <c r="E110" s="243" t="str">
        <f>INDEX('CADASTRO DE PRODUTO '!$C$13:$C$168,MATCH(C110,IND,0))</f>
        <v>Kg</v>
      </c>
      <c r="F110" s="244">
        <v>0</v>
      </c>
      <c r="G110" s="245">
        <f>INDEX('CADASTRO DE PRODUTO '!$E$13:$E$168,MATCH(C110,IND,0))</f>
        <v>0</v>
      </c>
      <c r="H110" s="246">
        <f>F110*G110</f>
        <v>0</v>
      </c>
      <c r="I110" s="247"/>
    </row>
    <row r="111" spans="1:9" ht="40.049999999999997" customHeight="1" x14ac:dyDescent="0.3">
      <c r="A111" s="248">
        <v>2</v>
      </c>
      <c r="B111" s="231">
        <f>B110</f>
        <v>44665</v>
      </c>
      <c r="C111" s="52"/>
      <c r="D111" s="53" t="str">
        <f>INDEX('CADASTRO DE PRODUTO '!$B$13:$B$168,MATCH(C111,IND,0))</f>
        <v>AD</v>
      </c>
      <c r="E111" s="54" t="str">
        <f>INDEX('CADASTRO DE PRODUTO '!$C$13:$C$168,MATCH(C111,IND,0))</f>
        <v>Kg</v>
      </c>
      <c r="F111" s="65">
        <v>0</v>
      </c>
      <c r="G111" s="55">
        <f>INDEX('CADASTRO DE PRODUTO '!$E$13:$E$168,MATCH(C111,IND,0))</f>
        <v>0</v>
      </c>
      <c r="H111" s="64">
        <f>F111*G111</f>
        <v>0</v>
      </c>
      <c r="I111" s="249"/>
    </row>
    <row r="112" spans="1:9" ht="40.049999999999997" customHeight="1" x14ac:dyDescent="0.3">
      <c r="A112" s="248">
        <v>3</v>
      </c>
      <c r="B112" s="231">
        <f>B111</f>
        <v>44665</v>
      </c>
      <c r="C112" s="52"/>
      <c r="D112" s="53" t="str">
        <f>INDEX('CADASTRO DE PRODUTO '!$B$13:$B$168,MATCH(C112,IND,0))</f>
        <v>AD</v>
      </c>
      <c r="E112" s="54" t="str">
        <f>INDEX('CADASTRO DE PRODUTO '!$C$13:$C$168,MATCH(C112,IND,0))</f>
        <v>Kg</v>
      </c>
      <c r="F112" s="65">
        <v>1</v>
      </c>
      <c r="G112" s="55">
        <f>INDEX('CADASTRO DE PRODUTO '!$E$13:$E$168,MATCH(C112,IND,0))</f>
        <v>0</v>
      </c>
      <c r="H112" s="64">
        <f>F112*G112</f>
        <v>0</v>
      </c>
      <c r="I112" s="249"/>
    </row>
    <row r="113" spans="1:9" ht="40.049999999999997" customHeight="1" x14ac:dyDescent="0.3">
      <c r="A113" s="248">
        <v>4</v>
      </c>
      <c r="B113" s="231">
        <f t="shared" ref="B113:B176" si="6">B112</f>
        <v>44665</v>
      </c>
      <c r="C113" s="52"/>
      <c r="D113" s="53" t="str">
        <f>INDEX('CADASTRO DE PRODUTO '!$B$13:$B$168,MATCH(C113,IND,0))</f>
        <v>AD</v>
      </c>
      <c r="E113" s="54" t="str">
        <f>INDEX('CADASTRO DE PRODUTO '!$C$13:$C$168,MATCH(C113,IND,0))</f>
        <v>Kg</v>
      </c>
      <c r="F113" s="65">
        <v>2</v>
      </c>
      <c r="G113" s="55">
        <f>INDEX('CADASTRO DE PRODUTO '!$E$13:$E$168,MATCH(C113,IND,0))</f>
        <v>0</v>
      </c>
      <c r="H113" s="64">
        <f t="shared" ref="H113:H176" si="7">F113*G113</f>
        <v>0</v>
      </c>
      <c r="I113" s="249"/>
    </row>
    <row r="114" spans="1:9" ht="40.049999999999997" customHeight="1" x14ac:dyDescent="0.3">
      <c r="A114" s="248">
        <v>5</v>
      </c>
      <c r="B114" s="231">
        <f t="shared" si="6"/>
        <v>44665</v>
      </c>
      <c r="C114" s="52"/>
      <c r="D114" s="53" t="str">
        <f>INDEX('CADASTRO DE PRODUTO '!$B$13:$B$168,MATCH(C114,IND,0))</f>
        <v>AD</v>
      </c>
      <c r="E114" s="54" t="str">
        <f>INDEX('CADASTRO DE PRODUTO '!$C$13:$C$168,MATCH(C114,IND,0))</f>
        <v>Kg</v>
      </c>
      <c r="F114" s="65">
        <v>3</v>
      </c>
      <c r="G114" s="55">
        <f>INDEX('CADASTRO DE PRODUTO '!$E$13:$E$168,MATCH(C114,IND,0))</f>
        <v>0</v>
      </c>
      <c r="H114" s="64">
        <f t="shared" si="7"/>
        <v>0</v>
      </c>
      <c r="I114" s="249"/>
    </row>
    <row r="115" spans="1:9" ht="40.049999999999997" customHeight="1" x14ac:dyDescent="0.3">
      <c r="A115" s="248">
        <v>6</v>
      </c>
      <c r="B115" s="231">
        <f t="shared" si="6"/>
        <v>44665</v>
      </c>
      <c r="C115" s="52"/>
      <c r="D115" s="53" t="str">
        <f>INDEX('CADASTRO DE PRODUTO '!$B$13:$B$168,MATCH(C115,IND,0))</f>
        <v>AD</v>
      </c>
      <c r="E115" s="54" t="str">
        <f>INDEX('CADASTRO DE PRODUTO '!$C$13:$C$168,MATCH(C115,IND,0))</f>
        <v>Kg</v>
      </c>
      <c r="F115" s="65">
        <v>4</v>
      </c>
      <c r="G115" s="55">
        <f>INDEX('CADASTRO DE PRODUTO '!$E$13:$E$168,MATCH(C115,IND,0))</f>
        <v>0</v>
      </c>
      <c r="H115" s="64">
        <f t="shared" si="7"/>
        <v>0</v>
      </c>
      <c r="I115" s="249"/>
    </row>
    <row r="116" spans="1:9" ht="40.049999999999997" customHeight="1" x14ac:dyDescent="0.3">
      <c r="A116" s="248">
        <v>7</v>
      </c>
      <c r="B116" s="231">
        <f t="shared" si="6"/>
        <v>44665</v>
      </c>
      <c r="C116" s="52"/>
      <c r="D116" s="53" t="str">
        <f>INDEX('CADASTRO DE PRODUTO '!$B$13:$B$168,MATCH(C116,IND,0))</f>
        <v>AD</v>
      </c>
      <c r="E116" s="54" t="str">
        <f>INDEX('CADASTRO DE PRODUTO '!$C$13:$C$168,MATCH(C116,IND,0))</f>
        <v>Kg</v>
      </c>
      <c r="F116" s="65">
        <v>5</v>
      </c>
      <c r="G116" s="55">
        <f>INDEX('CADASTRO DE PRODUTO '!$E$13:$E$168,MATCH(C116,IND,0))</f>
        <v>0</v>
      </c>
      <c r="H116" s="64">
        <f t="shared" si="7"/>
        <v>0</v>
      </c>
      <c r="I116" s="249"/>
    </row>
    <row r="117" spans="1:9" ht="40.049999999999997" customHeight="1" x14ac:dyDescent="0.3">
      <c r="A117" s="248">
        <v>8</v>
      </c>
      <c r="B117" s="231">
        <f t="shared" si="6"/>
        <v>44665</v>
      </c>
      <c r="C117" s="52"/>
      <c r="D117" s="53" t="str">
        <f>INDEX('CADASTRO DE PRODUTO '!$B$13:$B$168,MATCH(C117,IND,0))</f>
        <v>AD</v>
      </c>
      <c r="E117" s="54" t="str">
        <f>INDEX('CADASTRO DE PRODUTO '!$C$13:$C$168,MATCH(C117,IND,0))</f>
        <v>Kg</v>
      </c>
      <c r="F117" s="65">
        <v>6</v>
      </c>
      <c r="G117" s="55">
        <f>INDEX('CADASTRO DE PRODUTO '!$E$13:$E$168,MATCH(C117,IND,0))</f>
        <v>0</v>
      </c>
      <c r="H117" s="64">
        <f t="shared" si="7"/>
        <v>0</v>
      </c>
      <c r="I117" s="249"/>
    </row>
    <row r="118" spans="1:9" ht="40.049999999999997" customHeight="1" x14ac:dyDescent="0.3">
      <c r="A118" s="248">
        <v>9</v>
      </c>
      <c r="B118" s="231">
        <f t="shared" si="6"/>
        <v>44665</v>
      </c>
      <c r="C118" s="52"/>
      <c r="D118" s="53" t="str">
        <f>INDEX('CADASTRO DE PRODUTO '!$B$13:$B$168,MATCH(C118,IND,0))</f>
        <v>AD</v>
      </c>
      <c r="E118" s="54" t="str">
        <f>INDEX('CADASTRO DE PRODUTO '!$C$13:$C$168,MATCH(C118,IND,0))</f>
        <v>Kg</v>
      </c>
      <c r="F118" s="65">
        <v>7</v>
      </c>
      <c r="G118" s="55">
        <f>INDEX('CADASTRO DE PRODUTO '!$E$13:$E$168,MATCH(C118,IND,0))</f>
        <v>0</v>
      </c>
      <c r="H118" s="64">
        <f t="shared" si="7"/>
        <v>0</v>
      </c>
      <c r="I118" s="249"/>
    </row>
    <row r="119" spans="1:9" ht="40.049999999999997" customHeight="1" x14ac:dyDescent="0.3">
      <c r="A119" s="248">
        <v>10</v>
      </c>
      <c r="B119" s="231">
        <f t="shared" si="6"/>
        <v>44665</v>
      </c>
      <c r="C119" s="52"/>
      <c r="D119" s="53" t="str">
        <f>INDEX('CADASTRO DE PRODUTO '!$B$13:$B$168,MATCH(C119,IND,0))</f>
        <v>AD</v>
      </c>
      <c r="E119" s="54" t="str">
        <f>INDEX('CADASTRO DE PRODUTO '!$C$13:$C$168,MATCH(C119,IND,0))</f>
        <v>Kg</v>
      </c>
      <c r="F119" s="65">
        <v>8</v>
      </c>
      <c r="G119" s="55">
        <f>INDEX('CADASTRO DE PRODUTO '!$E$13:$E$168,MATCH(C119,IND,0))</f>
        <v>0</v>
      </c>
      <c r="H119" s="64">
        <f t="shared" si="7"/>
        <v>0</v>
      </c>
      <c r="I119" s="249"/>
    </row>
    <row r="120" spans="1:9" ht="40.049999999999997" customHeight="1" x14ac:dyDescent="0.3">
      <c r="A120" s="248">
        <v>11</v>
      </c>
      <c r="B120" s="231">
        <f t="shared" si="6"/>
        <v>44665</v>
      </c>
      <c r="C120" s="52"/>
      <c r="D120" s="53" t="str">
        <f>INDEX('CADASTRO DE PRODUTO '!$B$13:$B$168,MATCH(C120,IND,0))</f>
        <v>AD</v>
      </c>
      <c r="E120" s="54" t="str">
        <f>INDEX('CADASTRO DE PRODUTO '!$C$13:$C$168,MATCH(C120,IND,0))</f>
        <v>Kg</v>
      </c>
      <c r="F120" s="65">
        <v>9</v>
      </c>
      <c r="G120" s="55">
        <f>INDEX('CADASTRO DE PRODUTO '!$E$13:$E$168,MATCH(C120,IND,0))</f>
        <v>0</v>
      </c>
      <c r="H120" s="64">
        <f t="shared" si="7"/>
        <v>0</v>
      </c>
      <c r="I120" s="249"/>
    </row>
    <row r="121" spans="1:9" ht="40.049999999999997" customHeight="1" x14ac:dyDescent="0.3">
      <c r="A121" s="248">
        <v>12</v>
      </c>
      <c r="B121" s="231">
        <f t="shared" si="6"/>
        <v>44665</v>
      </c>
      <c r="C121" s="52"/>
      <c r="D121" s="53" t="str">
        <f>INDEX('CADASTRO DE PRODUTO '!$B$13:$B$168,MATCH(C121,IND,0))</f>
        <v>AD</v>
      </c>
      <c r="E121" s="54" t="str">
        <f>INDEX('CADASTRO DE PRODUTO '!$C$13:$C$168,MATCH(C121,IND,0))</f>
        <v>Kg</v>
      </c>
      <c r="F121" s="65">
        <v>10</v>
      </c>
      <c r="G121" s="55">
        <f>INDEX('CADASTRO DE PRODUTO '!$E$13:$E$168,MATCH(C121,IND,0))</f>
        <v>0</v>
      </c>
      <c r="H121" s="64">
        <f t="shared" si="7"/>
        <v>0</v>
      </c>
      <c r="I121" s="249"/>
    </row>
    <row r="122" spans="1:9" ht="40.049999999999997" customHeight="1" x14ac:dyDescent="0.3">
      <c r="A122" s="248">
        <v>13</v>
      </c>
      <c r="B122" s="231">
        <f t="shared" si="6"/>
        <v>44665</v>
      </c>
      <c r="C122" s="52"/>
      <c r="D122" s="53" t="str">
        <f>INDEX('CADASTRO DE PRODUTO '!$B$13:$B$168,MATCH(C122,IND,0))</f>
        <v>AD</v>
      </c>
      <c r="E122" s="54" t="str">
        <f>INDEX('CADASTRO DE PRODUTO '!$C$13:$C$168,MATCH(C122,IND,0))</f>
        <v>Kg</v>
      </c>
      <c r="F122" s="65">
        <v>11</v>
      </c>
      <c r="G122" s="55">
        <f>INDEX('CADASTRO DE PRODUTO '!$E$13:$E$168,MATCH(C122,IND,0))</f>
        <v>0</v>
      </c>
      <c r="H122" s="64">
        <f t="shared" si="7"/>
        <v>0</v>
      </c>
      <c r="I122" s="249"/>
    </row>
    <row r="123" spans="1:9" ht="40.049999999999997" customHeight="1" x14ac:dyDescent="0.3">
      <c r="A123" s="248">
        <v>14</v>
      </c>
      <c r="B123" s="231">
        <f t="shared" si="6"/>
        <v>44665</v>
      </c>
      <c r="C123" s="52"/>
      <c r="D123" s="53" t="str">
        <f>INDEX('CADASTRO DE PRODUTO '!$B$13:$B$168,MATCH(C123,IND,0))</f>
        <v>AD</v>
      </c>
      <c r="E123" s="54" t="str">
        <f>INDEX('CADASTRO DE PRODUTO '!$C$13:$C$168,MATCH(C123,IND,0))</f>
        <v>Kg</v>
      </c>
      <c r="F123" s="65">
        <v>12</v>
      </c>
      <c r="G123" s="55">
        <f>INDEX('CADASTRO DE PRODUTO '!$E$13:$E$168,MATCH(C123,IND,0))</f>
        <v>0</v>
      </c>
      <c r="H123" s="64">
        <f t="shared" si="7"/>
        <v>0</v>
      </c>
      <c r="I123" s="249"/>
    </row>
    <row r="124" spans="1:9" ht="40.049999999999997" customHeight="1" x14ac:dyDescent="0.3">
      <c r="A124" s="248">
        <v>15</v>
      </c>
      <c r="B124" s="231">
        <f t="shared" si="6"/>
        <v>44665</v>
      </c>
      <c r="C124" s="52"/>
      <c r="D124" s="53" t="str">
        <f>INDEX('CADASTRO DE PRODUTO '!$B$13:$B$168,MATCH(C124,IND,0))</f>
        <v>AD</v>
      </c>
      <c r="E124" s="54" t="str">
        <f>INDEX('CADASTRO DE PRODUTO '!$C$13:$C$168,MATCH(C124,IND,0))</f>
        <v>Kg</v>
      </c>
      <c r="F124" s="65">
        <v>13</v>
      </c>
      <c r="G124" s="55">
        <f>INDEX('CADASTRO DE PRODUTO '!$E$13:$E$168,MATCH(C124,IND,0))</f>
        <v>0</v>
      </c>
      <c r="H124" s="64">
        <f t="shared" si="7"/>
        <v>0</v>
      </c>
      <c r="I124" s="249"/>
    </row>
    <row r="125" spans="1:9" ht="40.049999999999997" customHeight="1" x14ac:dyDescent="0.3">
      <c r="A125" s="248">
        <v>16</v>
      </c>
      <c r="B125" s="231">
        <f t="shared" si="6"/>
        <v>44665</v>
      </c>
      <c r="C125" s="52"/>
      <c r="D125" s="53" t="str">
        <f>INDEX('CADASTRO DE PRODUTO '!$B$13:$B$168,MATCH(C125,IND,0))</f>
        <v>AD</v>
      </c>
      <c r="E125" s="54" t="str">
        <f>INDEX('CADASTRO DE PRODUTO '!$C$13:$C$168,MATCH(C125,IND,0))</f>
        <v>Kg</v>
      </c>
      <c r="F125" s="65">
        <v>14</v>
      </c>
      <c r="G125" s="55">
        <f>INDEX('CADASTRO DE PRODUTO '!$E$13:$E$168,MATCH(C125,IND,0))</f>
        <v>0</v>
      </c>
      <c r="H125" s="64">
        <f t="shared" si="7"/>
        <v>0</v>
      </c>
      <c r="I125" s="249"/>
    </row>
    <row r="126" spans="1:9" ht="40.049999999999997" customHeight="1" x14ac:dyDescent="0.3">
      <c r="A126" s="248">
        <v>17</v>
      </c>
      <c r="B126" s="231">
        <f t="shared" si="6"/>
        <v>44665</v>
      </c>
      <c r="C126" s="52"/>
      <c r="D126" s="53" t="str">
        <f>INDEX('CADASTRO DE PRODUTO '!$B$13:$B$168,MATCH(C126,IND,0))</f>
        <v>AD</v>
      </c>
      <c r="E126" s="54" t="str">
        <f>INDEX('CADASTRO DE PRODUTO '!$C$13:$C$168,MATCH(C126,IND,0))</f>
        <v>Kg</v>
      </c>
      <c r="F126" s="65">
        <v>15</v>
      </c>
      <c r="G126" s="55">
        <f>INDEX('CADASTRO DE PRODUTO '!$E$13:$E$168,MATCH(C126,IND,0))</f>
        <v>0</v>
      </c>
      <c r="H126" s="64">
        <f t="shared" si="7"/>
        <v>0</v>
      </c>
      <c r="I126" s="249"/>
    </row>
    <row r="127" spans="1:9" ht="40.049999999999997" customHeight="1" x14ac:dyDescent="0.3">
      <c r="A127" s="248">
        <v>18</v>
      </c>
      <c r="B127" s="231">
        <f t="shared" si="6"/>
        <v>44665</v>
      </c>
      <c r="C127" s="52"/>
      <c r="D127" s="53" t="str">
        <f>INDEX('CADASTRO DE PRODUTO '!$B$13:$B$168,MATCH(C127,IND,0))</f>
        <v>AD</v>
      </c>
      <c r="E127" s="54" t="str">
        <f>INDEX('CADASTRO DE PRODUTO '!$C$13:$C$168,MATCH(C127,IND,0))</f>
        <v>Kg</v>
      </c>
      <c r="F127" s="65">
        <v>16</v>
      </c>
      <c r="G127" s="55">
        <f>INDEX('CADASTRO DE PRODUTO '!$E$13:$E$168,MATCH(C127,IND,0))</f>
        <v>0</v>
      </c>
      <c r="H127" s="64">
        <f t="shared" si="7"/>
        <v>0</v>
      </c>
      <c r="I127" s="249"/>
    </row>
    <row r="128" spans="1:9" ht="40.049999999999997" customHeight="1" x14ac:dyDescent="0.3">
      <c r="A128" s="248">
        <v>19</v>
      </c>
      <c r="B128" s="231">
        <f t="shared" si="6"/>
        <v>44665</v>
      </c>
      <c r="C128" s="52"/>
      <c r="D128" s="53" t="str">
        <f>INDEX('CADASTRO DE PRODUTO '!$B$13:$B$168,MATCH(C128,IND,0))</f>
        <v>AD</v>
      </c>
      <c r="E128" s="54" t="str">
        <f>INDEX('CADASTRO DE PRODUTO '!$C$13:$C$168,MATCH(C128,IND,0))</f>
        <v>Kg</v>
      </c>
      <c r="F128" s="65">
        <v>17</v>
      </c>
      <c r="G128" s="55">
        <f>INDEX('CADASTRO DE PRODUTO '!$E$13:$E$168,MATCH(C128,IND,0))</f>
        <v>0</v>
      </c>
      <c r="H128" s="64">
        <f t="shared" si="7"/>
        <v>0</v>
      </c>
      <c r="I128" s="249"/>
    </row>
    <row r="129" spans="1:9" ht="40.049999999999997" customHeight="1" x14ac:dyDescent="0.3">
      <c r="A129" s="248">
        <v>20</v>
      </c>
      <c r="B129" s="231">
        <f t="shared" si="6"/>
        <v>44665</v>
      </c>
      <c r="C129" s="52"/>
      <c r="D129" s="53" t="str">
        <f>INDEX('CADASTRO DE PRODUTO '!$B$13:$B$168,MATCH(C129,IND,0))</f>
        <v>AD</v>
      </c>
      <c r="E129" s="54" t="str">
        <f>INDEX('CADASTRO DE PRODUTO '!$C$13:$C$168,MATCH(C129,IND,0))</f>
        <v>Kg</v>
      </c>
      <c r="F129" s="65">
        <v>18</v>
      </c>
      <c r="G129" s="55">
        <f>INDEX('CADASTRO DE PRODUTO '!$E$13:$E$168,MATCH(C129,IND,0))</f>
        <v>0</v>
      </c>
      <c r="H129" s="64">
        <f t="shared" si="7"/>
        <v>0</v>
      </c>
      <c r="I129" s="249"/>
    </row>
    <row r="130" spans="1:9" ht="40.049999999999997" customHeight="1" x14ac:dyDescent="0.3">
      <c r="A130" s="248">
        <v>21</v>
      </c>
      <c r="B130" s="231">
        <f t="shared" si="6"/>
        <v>44665</v>
      </c>
      <c r="C130" s="52"/>
      <c r="D130" s="53" t="str">
        <f>INDEX('CADASTRO DE PRODUTO '!$B$13:$B$168,MATCH(C130,IND,0))</f>
        <v>AD</v>
      </c>
      <c r="E130" s="54" t="str">
        <f>INDEX('CADASTRO DE PRODUTO '!$C$13:$C$168,MATCH(C130,IND,0))</f>
        <v>Kg</v>
      </c>
      <c r="F130" s="65">
        <v>19</v>
      </c>
      <c r="G130" s="55">
        <f>INDEX('CADASTRO DE PRODUTO '!$E$13:$E$168,MATCH(C130,IND,0))</f>
        <v>0</v>
      </c>
      <c r="H130" s="64">
        <f t="shared" si="7"/>
        <v>0</v>
      </c>
      <c r="I130" s="249"/>
    </row>
    <row r="131" spans="1:9" ht="40.049999999999997" customHeight="1" x14ac:dyDescent="0.3">
      <c r="A131" s="248">
        <v>22</v>
      </c>
      <c r="B131" s="231">
        <f t="shared" si="6"/>
        <v>44665</v>
      </c>
      <c r="C131" s="52"/>
      <c r="D131" s="53" t="str">
        <f>INDEX('CADASTRO DE PRODUTO '!$B$13:$B$168,MATCH(C131,IND,0))</f>
        <v>AD</v>
      </c>
      <c r="E131" s="54" t="str">
        <f>INDEX('CADASTRO DE PRODUTO '!$C$13:$C$168,MATCH(C131,IND,0))</f>
        <v>Kg</v>
      </c>
      <c r="F131" s="65">
        <v>20</v>
      </c>
      <c r="G131" s="55">
        <f>INDEX('CADASTRO DE PRODUTO '!$E$13:$E$168,MATCH(C131,IND,0))</f>
        <v>0</v>
      </c>
      <c r="H131" s="64">
        <f t="shared" si="7"/>
        <v>0</v>
      </c>
      <c r="I131" s="249"/>
    </row>
    <row r="132" spans="1:9" ht="40.049999999999997" customHeight="1" x14ac:dyDescent="0.3">
      <c r="A132" s="248">
        <v>23</v>
      </c>
      <c r="B132" s="231">
        <f t="shared" si="6"/>
        <v>44665</v>
      </c>
      <c r="C132" s="52"/>
      <c r="D132" s="53" t="str">
        <f>INDEX('CADASTRO DE PRODUTO '!$B$13:$B$168,MATCH(C132,IND,0))</f>
        <v>AD</v>
      </c>
      <c r="E132" s="54" t="str">
        <f>INDEX('CADASTRO DE PRODUTO '!$C$13:$C$168,MATCH(C132,IND,0))</f>
        <v>Kg</v>
      </c>
      <c r="F132" s="65">
        <v>21</v>
      </c>
      <c r="G132" s="55">
        <f>INDEX('CADASTRO DE PRODUTO '!$E$13:$E$168,MATCH(C132,IND,0))</f>
        <v>0</v>
      </c>
      <c r="H132" s="64">
        <f t="shared" si="7"/>
        <v>0</v>
      </c>
      <c r="I132" s="249"/>
    </row>
    <row r="133" spans="1:9" ht="40.049999999999997" customHeight="1" x14ac:dyDescent="0.3">
      <c r="A133" s="248">
        <v>24</v>
      </c>
      <c r="B133" s="231">
        <f t="shared" si="6"/>
        <v>44665</v>
      </c>
      <c r="C133" s="52"/>
      <c r="D133" s="53" t="str">
        <f>INDEX('CADASTRO DE PRODUTO '!$B$13:$B$168,MATCH(C133,IND,0))</f>
        <v>AD</v>
      </c>
      <c r="E133" s="54" t="str">
        <f>INDEX('CADASTRO DE PRODUTO '!$C$13:$C$168,MATCH(C133,IND,0))</f>
        <v>Kg</v>
      </c>
      <c r="F133" s="65">
        <v>22</v>
      </c>
      <c r="G133" s="55">
        <f>INDEX('CADASTRO DE PRODUTO '!$E$13:$E$168,MATCH(C133,IND,0))</f>
        <v>0</v>
      </c>
      <c r="H133" s="64">
        <f t="shared" si="7"/>
        <v>0</v>
      </c>
      <c r="I133" s="249"/>
    </row>
    <row r="134" spans="1:9" ht="40.049999999999997" customHeight="1" x14ac:dyDescent="0.3">
      <c r="A134" s="248">
        <v>25</v>
      </c>
      <c r="B134" s="231">
        <f t="shared" si="6"/>
        <v>44665</v>
      </c>
      <c r="C134" s="52"/>
      <c r="D134" s="53" t="str">
        <f>INDEX('CADASTRO DE PRODUTO '!$B$13:$B$168,MATCH(C134,IND,0))</f>
        <v>AD</v>
      </c>
      <c r="E134" s="54" t="str">
        <f>INDEX('CADASTRO DE PRODUTO '!$C$13:$C$168,MATCH(C134,IND,0))</f>
        <v>Kg</v>
      </c>
      <c r="F134" s="65">
        <v>23</v>
      </c>
      <c r="G134" s="55">
        <f>INDEX('CADASTRO DE PRODUTO '!$E$13:$E$168,MATCH(C134,IND,0))</f>
        <v>0</v>
      </c>
      <c r="H134" s="64">
        <f t="shared" si="7"/>
        <v>0</v>
      </c>
      <c r="I134" s="249"/>
    </row>
    <row r="135" spans="1:9" ht="40.049999999999997" customHeight="1" x14ac:dyDescent="0.3">
      <c r="A135" s="248">
        <v>26</v>
      </c>
      <c r="B135" s="231">
        <f t="shared" si="6"/>
        <v>44665</v>
      </c>
      <c r="C135" s="52"/>
      <c r="D135" s="53" t="str">
        <f>INDEX('CADASTRO DE PRODUTO '!$B$13:$B$168,MATCH(C135,IND,0))</f>
        <v>AD</v>
      </c>
      <c r="E135" s="54" t="str">
        <f>INDEX('CADASTRO DE PRODUTO '!$C$13:$C$168,MATCH(C135,IND,0))</f>
        <v>Kg</v>
      </c>
      <c r="F135" s="65">
        <v>24</v>
      </c>
      <c r="G135" s="55">
        <f>INDEX('CADASTRO DE PRODUTO '!$E$13:$E$168,MATCH(C135,IND,0))</f>
        <v>0</v>
      </c>
      <c r="H135" s="64">
        <f t="shared" si="7"/>
        <v>0</v>
      </c>
      <c r="I135" s="249"/>
    </row>
    <row r="136" spans="1:9" ht="40.049999999999997" customHeight="1" x14ac:dyDescent="0.3">
      <c r="A136" s="248">
        <v>27</v>
      </c>
      <c r="B136" s="231">
        <f t="shared" si="6"/>
        <v>44665</v>
      </c>
      <c r="C136" s="52"/>
      <c r="D136" s="53" t="str">
        <f>INDEX('CADASTRO DE PRODUTO '!$B$13:$B$168,MATCH(C136,IND,0))</f>
        <v>AD</v>
      </c>
      <c r="E136" s="54" t="str">
        <f>INDEX('CADASTRO DE PRODUTO '!$C$13:$C$168,MATCH(C136,IND,0))</f>
        <v>Kg</v>
      </c>
      <c r="F136" s="65">
        <v>25</v>
      </c>
      <c r="G136" s="55">
        <f>INDEX('CADASTRO DE PRODUTO '!$E$13:$E$168,MATCH(C136,IND,0))</f>
        <v>0</v>
      </c>
      <c r="H136" s="64">
        <f t="shared" si="7"/>
        <v>0</v>
      </c>
      <c r="I136" s="249"/>
    </row>
    <row r="137" spans="1:9" ht="40.049999999999997" customHeight="1" x14ac:dyDescent="0.3">
      <c r="A137" s="248">
        <v>28</v>
      </c>
      <c r="B137" s="231">
        <f t="shared" si="6"/>
        <v>44665</v>
      </c>
      <c r="C137" s="52"/>
      <c r="D137" s="53" t="str">
        <f>INDEX('CADASTRO DE PRODUTO '!$B$13:$B$168,MATCH(C137,IND,0))</f>
        <v>AD</v>
      </c>
      <c r="E137" s="54" t="str">
        <f>INDEX('CADASTRO DE PRODUTO '!$C$13:$C$168,MATCH(C137,IND,0))</f>
        <v>Kg</v>
      </c>
      <c r="F137" s="65">
        <v>26</v>
      </c>
      <c r="G137" s="55">
        <f>INDEX('CADASTRO DE PRODUTO '!$E$13:$E$168,MATCH(C137,IND,0))</f>
        <v>0</v>
      </c>
      <c r="H137" s="64">
        <f t="shared" si="7"/>
        <v>0</v>
      </c>
      <c r="I137" s="249"/>
    </row>
    <row r="138" spans="1:9" ht="40.049999999999997" customHeight="1" x14ac:dyDescent="0.3">
      <c r="A138" s="248">
        <v>29</v>
      </c>
      <c r="B138" s="231">
        <f t="shared" si="6"/>
        <v>44665</v>
      </c>
      <c r="C138" s="52"/>
      <c r="D138" s="53" t="str">
        <f>INDEX('CADASTRO DE PRODUTO '!$B$13:$B$168,MATCH(C138,IND,0))</f>
        <v>AD</v>
      </c>
      <c r="E138" s="54" t="str">
        <f>INDEX('CADASTRO DE PRODUTO '!$C$13:$C$168,MATCH(C138,IND,0))</f>
        <v>Kg</v>
      </c>
      <c r="F138" s="65">
        <v>27</v>
      </c>
      <c r="G138" s="55">
        <f>INDEX('CADASTRO DE PRODUTO '!$E$13:$E$168,MATCH(C138,IND,0))</f>
        <v>0</v>
      </c>
      <c r="H138" s="64">
        <f t="shared" si="7"/>
        <v>0</v>
      </c>
      <c r="I138" s="249"/>
    </row>
    <row r="139" spans="1:9" ht="40.049999999999997" customHeight="1" x14ac:dyDescent="0.3">
      <c r="A139" s="248">
        <v>30</v>
      </c>
      <c r="B139" s="231">
        <f t="shared" si="6"/>
        <v>44665</v>
      </c>
      <c r="C139" s="52"/>
      <c r="D139" s="53" t="str">
        <f>INDEX('CADASTRO DE PRODUTO '!$B$13:$B$168,MATCH(C139,IND,0))</f>
        <v>AD</v>
      </c>
      <c r="E139" s="54" t="str">
        <f>INDEX('CADASTRO DE PRODUTO '!$C$13:$C$168,MATCH(C139,IND,0))</f>
        <v>Kg</v>
      </c>
      <c r="F139" s="65">
        <v>28</v>
      </c>
      <c r="G139" s="55">
        <f>INDEX('CADASTRO DE PRODUTO '!$E$13:$E$168,MATCH(C139,IND,0))</f>
        <v>0</v>
      </c>
      <c r="H139" s="64">
        <f t="shared" si="7"/>
        <v>0</v>
      </c>
      <c r="I139" s="249"/>
    </row>
    <row r="140" spans="1:9" ht="40.049999999999997" customHeight="1" x14ac:dyDescent="0.3">
      <c r="A140" s="248">
        <v>31</v>
      </c>
      <c r="B140" s="231">
        <f t="shared" si="6"/>
        <v>44665</v>
      </c>
      <c r="C140" s="52"/>
      <c r="D140" s="53" t="str">
        <f>INDEX('CADASTRO DE PRODUTO '!$B$13:$B$168,MATCH(C140,IND,0))</f>
        <v>AD</v>
      </c>
      <c r="E140" s="54" t="str">
        <f>INDEX('CADASTRO DE PRODUTO '!$C$13:$C$168,MATCH(C140,IND,0))</f>
        <v>Kg</v>
      </c>
      <c r="F140" s="65">
        <v>29</v>
      </c>
      <c r="G140" s="55">
        <f>INDEX('CADASTRO DE PRODUTO '!$E$13:$E$168,MATCH(C140,IND,0))</f>
        <v>0</v>
      </c>
      <c r="H140" s="64">
        <f t="shared" si="7"/>
        <v>0</v>
      </c>
      <c r="I140" s="249"/>
    </row>
    <row r="141" spans="1:9" ht="40.049999999999997" customHeight="1" x14ac:dyDescent="0.3">
      <c r="A141" s="248">
        <v>32</v>
      </c>
      <c r="B141" s="231">
        <f t="shared" si="6"/>
        <v>44665</v>
      </c>
      <c r="C141" s="52"/>
      <c r="D141" s="53" t="str">
        <f>INDEX('CADASTRO DE PRODUTO '!$B$13:$B$168,MATCH(C141,IND,0))</f>
        <v>AD</v>
      </c>
      <c r="E141" s="54" t="str">
        <f>INDEX('CADASTRO DE PRODUTO '!$C$13:$C$168,MATCH(C141,IND,0))</f>
        <v>Kg</v>
      </c>
      <c r="F141" s="65">
        <v>30</v>
      </c>
      <c r="G141" s="55">
        <f>INDEX('CADASTRO DE PRODUTO '!$E$13:$E$168,MATCH(C141,IND,0))</f>
        <v>0</v>
      </c>
      <c r="H141" s="64">
        <f t="shared" si="7"/>
        <v>0</v>
      </c>
      <c r="I141" s="249"/>
    </row>
    <row r="142" spans="1:9" ht="40.049999999999997" customHeight="1" x14ac:dyDescent="0.3">
      <c r="A142" s="248">
        <v>33</v>
      </c>
      <c r="B142" s="231">
        <f t="shared" si="6"/>
        <v>44665</v>
      </c>
      <c r="C142" s="52"/>
      <c r="D142" s="53" t="str">
        <f>INDEX('CADASTRO DE PRODUTO '!$B$13:$B$168,MATCH(C142,IND,0))</f>
        <v>AD</v>
      </c>
      <c r="E142" s="54" t="str">
        <f>INDEX('CADASTRO DE PRODUTO '!$C$13:$C$168,MATCH(C142,IND,0))</f>
        <v>Kg</v>
      </c>
      <c r="F142" s="65">
        <v>31</v>
      </c>
      <c r="G142" s="55">
        <f>INDEX('CADASTRO DE PRODUTO '!$E$13:$E$168,MATCH(C142,IND,0))</f>
        <v>0</v>
      </c>
      <c r="H142" s="64">
        <f t="shared" si="7"/>
        <v>0</v>
      </c>
      <c r="I142" s="249"/>
    </row>
    <row r="143" spans="1:9" ht="40.049999999999997" customHeight="1" x14ac:dyDescent="0.3">
      <c r="A143" s="248">
        <v>34</v>
      </c>
      <c r="B143" s="231">
        <f t="shared" si="6"/>
        <v>44665</v>
      </c>
      <c r="C143" s="52"/>
      <c r="D143" s="53" t="str">
        <f>INDEX('CADASTRO DE PRODUTO '!$B$13:$B$168,MATCH(C143,IND,0))</f>
        <v>AD</v>
      </c>
      <c r="E143" s="54" t="str">
        <f>INDEX('CADASTRO DE PRODUTO '!$C$13:$C$168,MATCH(C143,IND,0))</f>
        <v>Kg</v>
      </c>
      <c r="F143" s="65">
        <v>32</v>
      </c>
      <c r="G143" s="55">
        <f>INDEX('CADASTRO DE PRODUTO '!$E$13:$E$168,MATCH(C143,IND,0))</f>
        <v>0</v>
      </c>
      <c r="H143" s="64">
        <f t="shared" si="7"/>
        <v>0</v>
      </c>
      <c r="I143" s="249"/>
    </row>
    <row r="144" spans="1:9" ht="40.049999999999997" customHeight="1" x14ac:dyDescent="0.3">
      <c r="A144" s="248">
        <v>35</v>
      </c>
      <c r="B144" s="231">
        <f t="shared" si="6"/>
        <v>44665</v>
      </c>
      <c r="C144" s="52"/>
      <c r="D144" s="53" t="str">
        <f>INDEX('CADASTRO DE PRODUTO '!$B$13:$B$168,MATCH(C144,IND,0))</f>
        <v>AD</v>
      </c>
      <c r="E144" s="54" t="str">
        <f>INDEX('CADASTRO DE PRODUTO '!$C$13:$C$168,MATCH(C144,IND,0))</f>
        <v>Kg</v>
      </c>
      <c r="F144" s="65">
        <v>33</v>
      </c>
      <c r="G144" s="55">
        <f>INDEX('CADASTRO DE PRODUTO '!$E$13:$E$168,MATCH(C144,IND,0))</f>
        <v>0</v>
      </c>
      <c r="H144" s="64">
        <f t="shared" si="7"/>
        <v>0</v>
      </c>
      <c r="I144" s="249"/>
    </row>
    <row r="145" spans="1:9" ht="40.049999999999997" customHeight="1" x14ac:dyDescent="0.3">
      <c r="A145" s="248">
        <v>36</v>
      </c>
      <c r="B145" s="231">
        <f t="shared" si="6"/>
        <v>44665</v>
      </c>
      <c r="C145" s="52"/>
      <c r="D145" s="53" t="str">
        <f>INDEX('CADASTRO DE PRODUTO '!$B$13:$B$168,MATCH(C145,IND,0))</f>
        <v>AD</v>
      </c>
      <c r="E145" s="54" t="str">
        <f>INDEX('CADASTRO DE PRODUTO '!$C$13:$C$168,MATCH(C145,IND,0))</f>
        <v>Kg</v>
      </c>
      <c r="F145" s="65">
        <v>34</v>
      </c>
      <c r="G145" s="55">
        <f>INDEX('CADASTRO DE PRODUTO '!$E$13:$E$168,MATCH(C145,IND,0))</f>
        <v>0</v>
      </c>
      <c r="H145" s="64">
        <f t="shared" si="7"/>
        <v>0</v>
      </c>
      <c r="I145" s="249"/>
    </row>
    <row r="146" spans="1:9" ht="40.049999999999997" customHeight="1" x14ac:dyDescent="0.3">
      <c r="A146" s="248">
        <v>37</v>
      </c>
      <c r="B146" s="231">
        <f t="shared" si="6"/>
        <v>44665</v>
      </c>
      <c r="C146" s="52"/>
      <c r="D146" s="53" t="str">
        <f>INDEX('CADASTRO DE PRODUTO '!$B$13:$B$168,MATCH(C146,IND,0))</f>
        <v>AD</v>
      </c>
      <c r="E146" s="54" t="str">
        <f>INDEX('CADASTRO DE PRODUTO '!$C$13:$C$168,MATCH(C146,IND,0))</f>
        <v>Kg</v>
      </c>
      <c r="F146" s="65">
        <v>35</v>
      </c>
      <c r="G146" s="55">
        <f>INDEX('CADASTRO DE PRODUTO '!$E$13:$E$168,MATCH(C146,IND,0))</f>
        <v>0</v>
      </c>
      <c r="H146" s="64">
        <f t="shared" si="7"/>
        <v>0</v>
      </c>
      <c r="I146" s="249"/>
    </row>
    <row r="147" spans="1:9" ht="40.049999999999997" customHeight="1" x14ac:dyDescent="0.3">
      <c r="A147" s="248">
        <v>38</v>
      </c>
      <c r="B147" s="231">
        <f t="shared" si="6"/>
        <v>44665</v>
      </c>
      <c r="C147" s="52"/>
      <c r="D147" s="53" t="str">
        <f>INDEX('CADASTRO DE PRODUTO '!$B$13:$B$168,MATCH(C147,IND,0))</f>
        <v>AD</v>
      </c>
      <c r="E147" s="54" t="str">
        <f>INDEX('CADASTRO DE PRODUTO '!$C$13:$C$168,MATCH(C147,IND,0))</f>
        <v>Kg</v>
      </c>
      <c r="F147" s="65">
        <v>36</v>
      </c>
      <c r="G147" s="55">
        <f>INDEX('CADASTRO DE PRODUTO '!$E$13:$E$168,MATCH(C147,IND,0))</f>
        <v>0</v>
      </c>
      <c r="H147" s="64">
        <f t="shared" si="7"/>
        <v>0</v>
      </c>
      <c r="I147" s="249"/>
    </row>
    <row r="148" spans="1:9" ht="40.049999999999997" customHeight="1" x14ac:dyDescent="0.3">
      <c r="A148" s="248">
        <v>39</v>
      </c>
      <c r="B148" s="231">
        <f t="shared" si="6"/>
        <v>44665</v>
      </c>
      <c r="C148" s="52"/>
      <c r="D148" s="53" t="str">
        <f>INDEX('CADASTRO DE PRODUTO '!$B$13:$B$168,MATCH(C148,IND,0))</f>
        <v>AD</v>
      </c>
      <c r="E148" s="54" t="str">
        <f>INDEX('CADASTRO DE PRODUTO '!$C$13:$C$168,MATCH(C148,IND,0))</f>
        <v>Kg</v>
      </c>
      <c r="F148" s="65">
        <v>37</v>
      </c>
      <c r="G148" s="55">
        <f>INDEX('CADASTRO DE PRODUTO '!$E$13:$E$168,MATCH(C148,IND,0))</f>
        <v>0</v>
      </c>
      <c r="H148" s="64">
        <f t="shared" si="7"/>
        <v>0</v>
      </c>
      <c r="I148" s="249"/>
    </row>
    <row r="149" spans="1:9" ht="40.049999999999997" customHeight="1" x14ac:dyDescent="0.3">
      <c r="A149" s="248">
        <v>40</v>
      </c>
      <c r="B149" s="231">
        <f t="shared" si="6"/>
        <v>44665</v>
      </c>
      <c r="C149" s="52"/>
      <c r="D149" s="53" t="str">
        <f>INDEX('CADASTRO DE PRODUTO '!$B$13:$B$168,MATCH(C149,IND,0))</f>
        <v>AD</v>
      </c>
      <c r="E149" s="54" t="str">
        <f>INDEX('CADASTRO DE PRODUTO '!$C$13:$C$168,MATCH(C149,IND,0))</f>
        <v>Kg</v>
      </c>
      <c r="F149" s="65">
        <v>38</v>
      </c>
      <c r="G149" s="55">
        <f>INDEX('CADASTRO DE PRODUTO '!$E$13:$E$168,MATCH(C149,IND,0))</f>
        <v>0</v>
      </c>
      <c r="H149" s="64">
        <f t="shared" si="7"/>
        <v>0</v>
      </c>
      <c r="I149" s="249"/>
    </row>
    <row r="150" spans="1:9" ht="40.049999999999997" customHeight="1" x14ac:dyDescent="0.3">
      <c r="A150" s="248">
        <v>41</v>
      </c>
      <c r="B150" s="231">
        <f t="shared" si="6"/>
        <v>44665</v>
      </c>
      <c r="C150" s="52"/>
      <c r="D150" s="53" t="str">
        <f>INDEX('CADASTRO DE PRODUTO '!$B$13:$B$168,MATCH(C150,IND,0))</f>
        <v>AD</v>
      </c>
      <c r="E150" s="54" t="str">
        <f>INDEX('CADASTRO DE PRODUTO '!$C$13:$C$168,MATCH(C150,IND,0))</f>
        <v>Kg</v>
      </c>
      <c r="F150" s="65">
        <v>39</v>
      </c>
      <c r="G150" s="55">
        <f>INDEX('CADASTRO DE PRODUTO '!$E$13:$E$168,MATCH(C150,IND,0))</f>
        <v>0</v>
      </c>
      <c r="H150" s="64">
        <f t="shared" si="7"/>
        <v>0</v>
      </c>
      <c r="I150" s="249"/>
    </row>
    <row r="151" spans="1:9" ht="40.049999999999997" customHeight="1" x14ac:dyDescent="0.3">
      <c r="A151" s="248">
        <v>42</v>
      </c>
      <c r="B151" s="231">
        <f t="shared" si="6"/>
        <v>44665</v>
      </c>
      <c r="C151" s="52"/>
      <c r="D151" s="53" t="str">
        <f>INDEX('CADASTRO DE PRODUTO '!$B$13:$B$168,MATCH(C151,IND,0))</f>
        <v>AD</v>
      </c>
      <c r="E151" s="54" t="str">
        <f>INDEX('CADASTRO DE PRODUTO '!$C$13:$C$168,MATCH(C151,IND,0))</f>
        <v>Kg</v>
      </c>
      <c r="F151" s="65">
        <v>40</v>
      </c>
      <c r="G151" s="55">
        <f>INDEX('CADASTRO DE PRODUTO '!$E$13:$E$168,MATCH(C151,IND,0))</f>
        <v>0</v>
      </c>
      <c r="H151" s="64">
        <f t="shared" si="7"/>
        <v>0</v>
      </c>
      <c r="I151" s="249"/>
    </row>
    <row r="152" spans="1:9" ht="40.049999999999997" customHeight="1" x14ac:dyDescent="0.3">
      <c r="A152" s="248">
        <v>43</v>
      </c>
      <c r="B152" s="231">
        <f t="shared" si="6"/>
        <v>44665</v>
      </c>
      <c r="C152" s="52"/>
      <c r="D152" s="53" t="str">
        <f>INDEX('CADASTRO DE PRODUTO '!$B$13:$B$168,MATCH(C152,IND,0))</f>
        <v>AD</v>
      </c>
      <c r="E152" s="54" t="str">
        <f>INDEX('CADASTRO DE PRODUTO '!$C$13:$C$168,MATCH(C152,IND,0))</f>
        <v>Kg</v>
      </c>
      <c r="F152" s="65">
        <v>41</v>
      </c>
      <c r="G152" s="55">
        <f>INDEX('CADASTRO DE PRODUTO '!$E$13:$E$168,MATCH(C152,IND,0))</f>
        <v>0</v>
      </c>
      <c r="H152" s="64">
        <f t="shared" si="7"/>
        <v>0</v>
      </c>
      <c r="I152" s="249"/>
    </row>
    <row r="153" spans="1:9" ht="40.049999999999997" customHeight="1" x14ac:dyDescent="0.3">
      <c r="A153" s="248">
        <v>44</v>
      </c>
      <c r="B153" s="231">
        <f t="shared" si="6"/>
        <v>44665</v>
      </c>
      <c r="C153" s="52"/>
      <c r="D153" s="53" t="str">
        <f>INDEX('CADASTRO DE PRODUTO '!$B$13:$B$168,MATCH(C153,IND,0))</f>
        <v>AD</v>
      </c>
      <c r="E153" s="54" t="str">
        <f>INDEX('CADASTRO DE PRODUTO '!$C$13:$C$168,MATCH(C153,IND,0))</f>
        <v>Kg</v>
      </c>
      <c r="F153" s="65">
        <v>42</v>
      </c>
      <c r="G153" s="55">
        <f>INDEX('CADASTRO DE PRODUTO '!$E$13:$E$168,MATCH(C153,IND,0))</f>
        <v>0</v>
      </c>
      <c r="H153" s="64">
        <f t="shared" si="7"/>
        <v>0</v>
      </c>
      <c r="I153" s="249"/>
    </row>
    <row r="154" spans="1:9" ht="40.049999999999997" customHeight="1" x14ac:dyDescent="0.3">
      <c r="A154" s="248">
        <v>45</v>
      </c>
      <c r="B154" s="231">
        <f t="shared" si="6"/>
        <v>44665</v>
      </c>
      <c r="C154" s="52"/>
      <c r="D154" s="53" t="str">
        <f>INDEX('CADASTRO DE PRODUTO '!$B$13:$B$168,MATCH(C154,IND,0))</f>
        <v>AD</v>
      </c>
      <c r="E154" s="54" t="str">
        <f>INDEX('CADASTRO DE PRODUTO '!$C$13:$C$168,MATCH(C154,IND,0))</f>
        <v>Kg</v>
      </c>
      <c r="F154" s="65">
        <v>43</v>
      </c>
      <c r="G154" s="55">
        <f>INDEX('CADASTRO DE PRODUTO '!$E$13:$E$168,MATCH(C154,IND,0))</f>
        <v>0</v>
      </c>
      <c r="H154" s="64">
        <f t="shared" si="7"/>
        <v>0</v>
      </c>
      <c r="I154" s="249"/>
    </row>
    <row r="155" spans="1:9" ht="40.049999999999997" customHeight="1" x14ac:dyDescent="0.3">
      <c r="A155" s="248">
        <v>46</v>
      </c>
      <c r="B155" s="231">
        <f t="shared" si="6"/>
        <v>44665</v>
      </c>
      <c r="C155" s="52"/>
      <c r="D155" s="53" t="str">
        <f>INDEX('CADASTRO DE PRODUTO '!$B$13:$B$168,MATCH(C155,IND,0))</f>
        <v>AD</v>
      </c>
      <c r="E155" s="54" t="str">
        <f>INDEX('CADASTRO DE PRODUTO '!$C$13:$C$168,MATCH(C155,IND,0))</f>
        <v>Kg</v>
      </c>
      <c r="F155" s="65">
        <v>44</v>
      </c>
      <c r="G155" s="55">
        <f>INDEX('CADASTRO DE PRODUTO '!$E$13:$E$168,MATCH(C155,IND,0))</f>
        <v>0</v>
      </c>
      <c r="H155" s="64">
        <f t="shared" si="7"/>
        <v>0</v>
      </c>
      <c r="I155" s="249"/>
    </row>
    <row r="156" spans="1:9" ht="40.049999999999997" customHeight="1" x14ac:dyDescent="0.3">
      <c r="A156" s="248">
        <v>47</v>
      </c>
      <c r="B156" s="231">
        <f t="shared" si="6"/>
        <v>44665</v>
      </c>
      <c r="C156" s="52"/>
      <c r="D156" s="53" t="str">
        <f>INDEX('CADASTRO DE PRODUTO '!$B$13:$B$168,MATCH(C156,IND,0))</f>
        <v>AD</v>
      </c>
      <c r="E156" s="54" t="str">
        <f>INDEX('CADASTRO DE PRODUTO '!$C$13:$C$168,MATCH(C156,IND,0))</f>
        <v>Kg</v>
      </c>
      <c r="F156" s="65">
        <v>45</v>
      </c>
      <c r="G156" s="55">
        <f>INDEX('CADASTRO DE PRODUTO '!$E$13:$E$168,MATCH(C156,IND,0))</f>
        <v>0</v>
      </c>
      <c r="H156" s="64">
        <f t="shared" si="7"/>
        <v>0</v>
      </c>
      <c r="I156" s="249"/>
    </row>
    <row r="157" spans="1:9" ht="40.049999999999997" customHeight="1" x14ac:dyDescent="0.3">
      <c r="A157" s="248">
        <v>48</v>
      </c>
      <c r="B157" s="231">
        <f t="shared" si="6"/>
        <v>44665</v>
      </c>
      <c r="C157" s="52"/>
      <c r="D157" s="53" t="str">
        <f>INDEX('CADASTRO DE PRODUTO '!$B$13:$B$168,MATCH(C157,IND,0))</f>
        <v>AD</v>
      </c>
      <c r="E157" s="54" t="str">
        <f>INDEX('CADASTRO DE PRODUTO '!$C$13:$C$168,MATCH(C157,IND,0))</f>
        <v>Kg</v>
      </c>
      <c r="F157" s="65">
        <v>46</v>
      </c>
      <c r="G157" s="55">
        <f>INDEX('CADASTRO DE PRODUTO '!$E$13:$E$168,MATCH(C157,IND,0))</f>
        <v>0</v>
      </c>
      <c r="H157" s="64">
        <f t="shared" si="7"/>
        <v>0</v>
      </c>
      <c r="I157" s="249"/>
    </row>
    <row r="158" spans="1:9" ht="40.049999999999997" customHeight="1" x14ac:dyDescent="0.3">
      <c r="A158" s="248">
        <v>49</v>
      </c>
      <c r="B158" s="231">
        <f t="shared" si="6"/>
        <v>44665</v>
      </c>
      <c r="C158" s="52"/>
      <c r="D158" s="53" t="str">
        <f>INDEX('CADASTRO DE PRODUTO '!$B$13:$B$168,MATCH(C158,IND,0))</f>
        <v>AD</v>
      </c>
      <c r="E158" s="54" t="str">
        <f>INDEX('CADASTRO DE PRODUTO '!$C$13:$C$168,MATCH(C158,IND,0))</f>
        <v>Kg</v>
      </c>
      <c r="F158" s="65">
        <v>47</v>
      </c>
      <c r="G158" s="55">
        <f>INDEX('CADASTRO DE PRODUTO '!$E$13:$E$168,MATCH(C158,IND,0))</f>
        <v>0</v>
      </c>
      <c r="H158" s="64">
        <f t="shared" si="7"/>
        <v>0</v>
      </c>
      <c r="I158" s="249"/>
    </row>
    <row r="159" spans="1:9" ht="40.049999999999997" customHeight="1" x14ac:dyDescent="0.3">
      <c r="A159" s="248">
        <v>50</v>
      </c>
      <c r="B159" s="231">
        <f t="shared" si="6"/>
        <v>44665</v>
      </c>
      <c r="C159" s="52"/>
      <c r="D159" s="53" t="str">
        <f>INDEX('CADASTRO DE PRODUTO '!$B$13:$B$168,MATCH(C159,IND,0))</f>
        <v>AD</v>
      </c>
      <c r="E159" s="54" t="str">
        <f>INDEX('CADASTRO DE PRODUTO '!$C$13:$C$168,MATCH(C159,IND,0))</f>
        <v>Kg</v>
      </c>
      <c r="F159" s="65">
        <v>48</v>
      </c>
      <c r="G159" s="55">
        <f>INDEX('CADASTRO DE PRODUTO '!$E$13:$E$168,MATCH(C159,IND,0))</f>
        <v>0</v>
      </c>
      <c r="H159" s="64">
        <f t="shared" si="7"/>
        <v>0</v>
      </c>
      <c r="I159" s="249"/>
    </row>
    <row r="160" spans="1:9" ht="40.049999999999997" customHeight="1" x14ac:dyDescent="0.3">
      <c r="A160" s="248">
        <v>51</v>
      </c>
      <c r="B160" s="231">
        <f t="shared" si="6"/>
        <v>44665</v>
      </c>
      <c r="C160" s="52"/>
      <c r="D160" s="53" t="str">
        <f>INDEX('CADASTRO DE PRODUTO '!$B$13:$B$168,MATCH(C160,IND,0))</f>
        <v>AD</v>
      </c>
      <c r="E160" s="54" t="str">
        <f>INDEX('CADASTRO DE PRODUTO '!$C$13:$C$168,MATCH(C160,IND,0))</f>
        <v>Kg</v>
      </c>
      <c r="F160" s="65">
        <v>49</v>
      </c>
      <c r="G160" s="55">
        <f>INDEX('CADASTRO DE PRODUTO '!$E$13:$E$168,MATCH(C160,IND,0))</f>
        <v>0</v>
      </c>
      <c r="H160" s="64">
        <f t="shared" si="7"/>
        <v>0</v>
      </c>
      <c r="I160" s="249"/>
    </row>
    <row r="161" spans="1:9" ht="40.049999999999997" customHeight="1" x14ac:dyDescent="0.3">
      <c r="A161" s="248">
        <v>52</v>
      </c>
      <c r="B161" s="231">
        <f t="shared" si="6"/>
        <v>44665</v>
      </c>
      <c r="C161" s="52"/>
      <c r="D161" s="53" t="str">
        <f>INDEX('CADASTRO DE PRODUTO '!$B$13:$B$168,MATCH(C161,IND,0))</f>
        <v>AD</v>
      </c>
      <c r="E161" s="54" t="str">
        <f>INDEX('CADASTRO DE PRODUTO '!$C$13:$C$168,MATCH(C161,IND,0))</f>
        <v>Kg</v>
      </c>
      <c r="F161" s="65">
        <v>50</v>
      </c>
      <c r="G161" s="55">
        <f>INDEX('CADASTRO DE PRODUTO '!$E$13:$E$168,MATCH(C161,IND,0))</f>
        <v>0</v>
      </c>
      <c r="H161" s="64">
        <f t="shared" si="7"/>
        <v>0</v>
      </c>
      <c r="I161" s="249"/>
    </row>
    <row r="162" spans="1:9" ht="40.049999999999997" customHeight="1" x14ac:dyDescent="0.3">
      <c r="A162" s="248">
        <v>53</v>
      </c>
      <c r="B162" s="231">
        <f t="shared" si="6"/>
        <v>44665</v>
      </c>
      <c r="C162" s="52"/>
      <c r="D162" s="53" t="str">
        <f>INDEX('CADASTRO DE PRODUTO '!$B$13:$B$168,MATCH(C162,IND,0))</f>
        <v>AD</v>
      </c>
      <c r="E162" s="54" t="str">
        <f>INDEX('CADASTRO DE PRODUTO '!$C$13:$C$168,MATCH(C162,IND,0))</f>
        <v>Kg</v>
      </c>
      <c r="F162" s="65">
        <v>51</v>
      </c>
      <c r="G162" s="55">
        <f>INDEX('CADASTRO DE PRODUTO '!$E$13:$E$168,MATCH(C162,IND,0))</f>
        <v>0</v>
      </c>
      <c r="H162" s="64">
        <f t="shared" si="7"/>
        <v>0</v>
      </c>
      <c r="I162" s="249"/>
    </row>
    <row r="163" spans="1:9" ht="40.049999999999997" customHeight="1" x14ac:dyDescent="0.3">
      <c r="A163" s="248">
        <v>54</v>
      </c>
      <c r="B163" s="231">
        <f t="shared" si="6"/>
        <v>44665</v>
      </c>
      <c r="C163" s="52"/>
      <c r="D163" s="53" t="str">
        <f>INDEX('CADASTRO DE PRODUTO '!$B$13:$B$168,MATCH(C163,IND,0))</f>
        <v>AD</v>
      </c>
      <c r="E163" s="54" t="str">
        <f>INDEX('CADASTRO DE PRODUTO '!$C$13:$C$168,MATCH(C163,IND,0))</f>
        <v>Kg</v>
      </c>
      <c r="F163" s="65">
        <v>52</v>
      </c>
      <c r="G163" s="55">
        <f>INDEX('CADASTRO DE PRODUTO '!$E$13:$E$168,MATCH(C163,IND,0))</f>
        <v>0</v>
      </c>
      <c r="H163" s="64">
        <f t="shared" si="7"/>
        <v>0</v>
      </c>
      <c r="I163" s="249"/>
    </row>
    <row r="164" spans="1:9" ht="40.049999999999997" customHeight="1" x14ac:dyDescent="0.3">
      <c r="A164" s="248">
        <v>55</v>
      </c>
      <c r="B164" s="231">
        <f t="shared" si="6"/>
        <v>44665</v>
      </c>
      <c r="C164" s="52"/>
      <c r="D164" s="53" t="str">
        <f>INDEX('CADASTRO DE PRODUTO '!$B$13:$B$168,MATCH(C164,IND,0))</f>
        <v>AD</v>
      </c>
      <c r="E164" s="54" t="str">
        <f>INDEX('CADASTRO DE PRODUTO '!$C$13:$C$168,MATCH(C164,IND,0))</f>
        <v>Kg</v>
      </c>
      <c r="F164" s="65">
        <v>53</v>
      </c>
      <c r="G164" s="55">
        <f>INDEX('CADASTRO DE PRODUTO '!$E$13:$E$168,MATCH(C164,IND,0))</f>
        <v>0</v>
      </c>
      <c r="H164" s="64">
        <f t="shared" si="7"/>
        <v>0</v>
      </c>
      <c r="I164" s="249"/>
    </row>
    <row r="165" spans="1:9" ht="40.049999999999997" customHeight="1" x14ac:dyDescent="0.3">
      <c r="A165" s="248">
        <v>56</v>
      </c>
      <c r="B165" s="231">
        <f t="shared" si="6"/>
        <v>44665</v>
      </c>
      <c r="C165" s="52"/>
      <c r="D165" s="53" t="str">
        <f>INDEX('CADASTRO DE PRODUTO '!$B$13:$B$168,MATCH(C165,IND,0))</f>
        <v>AD</v>
      </c>
      <c r="E165" s="54" t="str">
        <f>INDEX('CADASTRO DE PRODUTO '!$C$13:$C$168,MATCH(C165,IND,0))</f>
        <v>Kg</v>
      </c>
      <c r="F165" s="65">
        <v>54</v>
      </c>
      <c r="G165" s="55">
        <f>INDEX('CADASTRO DE PRODUTO '!$E$13:$E$168,MATCH(C165,IND,0))</f>
        <v>0</v>
      </c>
      <c r="H165" s="64">
        <f t="shared" si="7"/>
        <v>0</v>
      </c>
      <c r="I165" s="249"/>
    </row>
    <row r="166" spans="1:9" ht="40.049999999999997" customHeight="1" x14ac:dyDescent="0.3">
      <c r="A166" s="248">
        <v>57</v>
      </c>
      <c r="B166" s="231">
        <f t="shared" si="6"/>
        <v>44665</v>
      </c>
      <c r="C166" s="52"/>
      <c r="D166" s="53" t="str">
        <f>INDEX('CADASTRO DE PRODUTO '!$B$13:$B$168,MATCH(C166,IND,0))</f>
        <v>AD</v>
      </c>
      <c r="E166" s="54" t="str">
        <f>INDEX('CADASTRO DE PRODUTO '!$C$13:$C$168,MATCH(C166,IND,0))</f>
        <v>Kg</v>
      </c>
      <c r="F166" s="65">
        <v>55</v>
      </c>
      <c r="G166" s="55">
        <f>INDEX('CADASTRO DE PRODUTO '!$E$13:$E$168,MATCH(C166,IND,0))</f>
        <v>0</v>
      </c>
      <c r="H166" s="64">
        <f t="shared" si="7"/>
        <v>0</v>
      </c>
      <c r="I166" s="249"/>
    </row>
    <row r="167" spans="1:9" ht="40.049999999999997" customHeight="1" x14ac:dyDescent="0.3">
      <c r="A167" s="248">
        <v>58</v>
      </c>
      <c r="B167" s="231">
        <f t="shared" si="6"/>
        <v>44665</v>
      </c>
      <c r="C167" s="52"/>
      <c r="D167" s="53" t="str">
        <f>INDEX('CADASTRO DE PRODUTO '!$B$13:$B$168,MATCH(C167,IND,0))</f>
        <v>AD</v>
      </c>
      <c r="E167" s="54" t="str">
        <f>INDEX('CADASTRO DE PRODUTO '!$C$13:$C$168,MATCH(C167,IND,0))</f>
        <v>Kg</v>
      </c>
      <c r="F167" s="65">
        <v>56</v>
      </c>
      <c r="G167" s="55">
        <f>INDEX('CADASTRO DE PRODUTO '!$E$13:$E$168,MATCH(C167,IND,0))</f>
        <v>0</v>
      </c>
      <c r="H167" s="64">
        <f t="shared" si="7"/>
        <v>0</v>
      </c>
      <c r="I167" s="249"/>
    </row>
    <row r="168" spans="1:9" ht="40.049999999999997" customHeight="1" x14ac:dyDescent="0.3">
      <c r="A168" s="248">
        <v>59</v>
      </c>
      <c r="B168" s="231">
        <f t="shared" si="6"/>
        <v>44665</v>
      </c>
      <c r="C168" s="52"/>
      <c r="D168" s="53" t="str">
        <f>INDEX('CADASTRO DE PRODUTO '!$B$13:$B$168,MATCH(C168,IND,0))</f>
        <v>AD</v>
      </c>
      <c r="E168" s="54" t="str">
        <f>INDEX('CADASTRO DE PRODUTO '!$C$13:$C$168,MATCH(C168,IND,0))</f>
        <v>Kg</v>
      </c>
      <c r="F168" s="65">
        <v>57</v>
      </c>
      <c r="G168" s="55">
        <f>INDEX('CADASTRO DE PRODUTO '!$E$13:$E$168,MATCH(C168,IND,0))</f>
        <v>0</v>
      </c>
      <c r="H168" s="64">
        <f t="shared" si="7"/>
        <v>0</v>
      </c>
      <c r="I168" s="249"/>
    </row>
    <row r="169" spans="1:9" ht="40.049999999999997" customHeight="1" x14ac:dyDescent="0.3">
      <c r="A169" s="248">
        <v>60</v>
      </c>
      <c r="B169" s="231">
        <f t="shared" si="6"/>
        <v>44665</v>
      </c>
      <c r="C169" s="52"/>
      <c r="D169" s="53" t="str">
        <f>INDEX('CADASTRO DE PRODUTO '!$B$13:$B$168,MATCH(C169,IND,0))</f>
        <v>AD</v>
      </c>
      <c r="E169" s="54" t="str">
        <f>INDEX('CADASTRO DE PRODUTO '!$C$13:$C$168,MATCH(C169,IND,0))</f>
        <v>Kg</v>
      </c>
      <c r="F169" s="65">
        <v>58</v>
      </c>
      <c r="G169" s="55">
        <f>INDEX('CADASTRO DE PRODUTO '!$E$13:$E$168,MATCH(C169,IND,0))</f>
        <v>0</v>
      </c>
      <c r="H169" s="64">
        <f t="shared" si="7"/>
        <v>0</v>
      </c>
      <c r="I169" s="249"/>
    </row>
    <row r="170" spans="1:9" ht="40.049999999999997" customHeight="1" x14ac:dyDescent="0.3">
      <c r="A170" s="248">
        <v>61</v>
      </c>
      <c r="B170" s="231">
        <f t="shared" si="6"/>
        <v>44665</v>
      </c>
      <c r="C170" s="52"/>
      <c r="D170" s="53" t="str">
        <f>INDEX('CADASTRO DE PRODUTO '!$B$13:$B$168,MATCH(C170,IND,0))</f>
        <v>AD</v>
      </c>
      <c r="E170" s="54" t="str">
        <f>INDEX('CADASTRO DE PRODUTO '!$C$13:$C$168,MATCH(C170,IND,0))</f>
        <v>Kg</v>
      </c>
      <c r="F170" s="65">
        <v>59</v>
      </c>
      <c r="G170" s="55">
        <f>INDEX('CADASTRO DE PRODUTO '!$E$13:$E$168,MATCH(C170,IND,0))</f>
        <v>0</v>
      </c>
      <c r="H170" s="64">
        <f t="shared" si="7"/>
        <v>0</v>
      </c>
      <c r="I170" s="249"/>
    </row>
    <row r="171" spans="1:9" ht="40.049999999999997" customHeight="1" x14ac:dyDescent="0.3">
      <c r="A171" s="248">
        <v>62</v>
      </c>
      <c r="B171" s="231">
        <f t="shared" si="6"/>
        <v>44665</v>
      </c>
      <c r="C171" s="52"/>
      <c r="D171" s="53" t="str">
        <f>INDEX('CADASTRO DE PRODUTO '!$B$13:$B$168,MATCH(C171,IND,0))</f>
        <v>AD</v>
      </c>
      <c r="E171" s="54" t="str">
        <f>INDEX('CADASTRO DE PRODUTO '!$C$13:$C$168,MATCH(C171,IND,0))</f>
        <v>Kg</v>
      </c>
      <c r="F171" s="65">
        <v>60</v>
      </c>
      <c r="G171" s="55">
        <f>INDEX('CADASTRO DE PRODUTO '!$E$13:$E$168,MATCH(C171,IND,0))</f>
        <v>0</v>
      </c>
      <c r="H171" s="64">
        <f t="shared" si="7"/>
        <v>0</v>
      </c>
      <c r="I171" s="249"/>
    </row>
    <row r="172" spans="1:9" ht="40.049999999999997" customHeight="1" x14ac:dyDescent="0.3">
      <c r="A172" s="248">
        <v>63</v>
      </c>
      <c r="B172" s="231">
        <f t="shared" si="6"/>
        <v>44665</v>
      </c>
      <c r="C172" s="52"/>
      <c r="D172" s="53" t="str">
        <f>INDEX('CADASTRO DE PRODUTO '!$B$13:$B$168,MATCH(C172,IND,0))</f>
        <v>AD</v>
      </c>
      <c r="E172" s="54" t="str">
        <f>INDEX('CADASTRO DE PRODUTO '!$C$13:$C$168,MATCH(C172,IND,0))</f>
        <v>Kg</v>
      </c>
      <c r="F172" s="65">
        <v>61</v>
      </c>
      <c r="G172" s="55">
        <f>INDEX('CADASTRO DE PRODUTO '!$E$13:$E$168,MATCH(C172,IND,0))</f>
        <v>0</v>
      </c>
      <c r="H172" s="64">
        <f t="shared" si="7"/>
        <v>0</v>
      </c>
      <c r="I172" s="249"/>
    </row>
    <row r="173" spans="1:9" ht="40.049999999999997" customHeight="1" x14ac:dyDescent="0.3">
      <c r="A173" s="248">
        <v>64</v>
      </c>
      <c r="B173" s="231">
        <f t="shared" si="6"/>
        <v>44665</v>
      </c>
      <c r="C173" s="52"/>
      <c r="D173" s="53" t="str">
        <f>INDEX('CADASTRO DE PRODUTO '!$B$13:$B$168,MATCH(C173,IND,0))</f>
        <v>AD</v>
      </c>
      <c r="E173" s="54" t="str">
        <f>INDEX('CADASTRO DE PRODUTO '!$C$13:$C$168,MATCH(C173,IND,0))</f>
        <v>Kg</v>
      </c>
      <c r="F173" s="65">
        <v>62</v>
      </c>
      <c r="G173" s="55">
        <f>INDEX('CADASTRO DE PRODUTO '!$E$13:$E$168,MATCH(C173,IND,0))</f>
        <v>0</v>
      </c>
      <c r="H173" s="64">
        <f t="shared" si="7"/>
        <v>0</v>
      </c>
      <c r="I173" s="249"/>
    </row>
    <row r="174" spans="1:9" ht="40.049999999999997" customHeight="1" x14ac:dyDescent="0.3">
      <c r="A174" s="248">
        <v>65</v>
      </c>
      <c r="B174" s="231">
        <f t="shared" si="6"/>
        <v>44665</v>
      </c>
      <c r="C174" s="52"/>
      <c r="D174" s="53" t="str">
        <f>INDEX('CADASTRO DE PRODUTO '!$B$13:$B$168,MATCH(C174,IND,0))</f>
        <v>AD</v>
      </c>
      <c r="E174" s="54" t="str">
        <f>INDEX('CADASTRO DE PRODUTO '!$C$13:$C$168,MATCH(C174,IND,0))</f>
        <v>Kg</v>
      </c>
      <c r="F174" s="65">
        <v>63</v>
      </c>
      <c r="G174" s="55">
        <f>INDEX('CADASTRO DE PRODUTO '!$E$13:$E$168,MATCH(C174,IND,0))</f>
        <v>0</v>
      </c>
      <c r="H174" s="64">
        <f t="shared" si="7"/>
        <v>0</v>
      </c>
      <c r="I174" s="249"/>
    </row>
    <row r="175" spans="1:9" ht="40.049999999999997" customHeight="1" x14ac:dyDescent="0.3">
      <c r="A175" s="248">
        <v>66</v>
      </c>
      <c r="B175" s="231">
        <f t="shared" si="6"/>
        <v>44665</v>
      </c>
      <c r="C175" s="52"/>
      <c r="D175" s="53" t="str">
        <f>INDEX('CADASTRO DE PRODUTO '!$B$13:$B$168,MATCH(C175,IND,0))</f>
        <v>AD</v>
      </c>
      <c r="E175" s="54" t="str">
        <f>INDEX('CADASTRO DE PRODUTO '!$C$13:$C$168,MATCH(C175,IND,0))</f>
        <v>Kg</v>
      </c>
      <c r="F175" s="65">
        <v>64</v>
      </c>
      <c r="G175" s="55">
        <f>INDEX('CADASTRO DE PRODUTO '!$E$13:$E$168,MATCH(C175,IND,0))</f>
        <v>0</v>
      </c>
      <c r="H175" s="64">
        <f t="shared" si="7"/>
        <v>0</v>
      </c>
      <c r="I175" s="249"/>
    </row>
    <row r="176" spans="1:9" ht="40.049999999999997" customHeight="1" x14ac:dyDescent="0.3">
      <c r="A176" s="248">
        <v>67</v>
      </c>
      <c r="B176" s="231">
        <f t="shared" si="6"/>
        <v>44665</v>
      </c>
      <c r="C176" s="52"/>
      <c r="D176" s="53" t="str">
        <f>INDEX('CADASTRO DE PRODUTO '!$B$13:$B$168,MATCH(C176,IND,0))</f>
        <v>AD</v>
      </c>
      <c r="E176" s="54" t="str">
        <f>INDEX('CADASTRO DE PRODUTO '!$C$13:$C$168,MATCH(C176,IND,0))</f>
        <v>Kg</v>
      </c>
      <c r="F176" s="65">
        <v>65</v>
      </c>
      <c r="G176" s="55">
        <f>INDEX('CADASTRO DE PRODUTO '!$E$13:$E$168,MATCH(C176,IND,0))</f>
        <v>0</v>
      </c>
      <c r="H176" s="64">
        <f t="shared" si="7"/>
        <v>0</v>
      </c>
      <c r="I176" s="249"/>
    </row>
    <row r="177" spans="1:9" ht="40.049999999999997" customHeight="1" x14ac:dyDescent="0.3">
      <c r="A177" s="248">
        <v>68</v>
      </c>
      <c r="B177" s="231">
        <f t="shared" ref="B177:B211" si="8">B176</f>
        <v>44665</v>
      </c>
      <c r="C177" s="52"/>
      <c r="D177" s="53" t="str">
        <f>INDEX('CADASTRO DE PRODUTO '!$B$13:$B$168,MATCH(C177,IND,0))</f>
        <v>AD</v>
      </c>
      <c r="E177" s="54" t="str">
        <f>INDEX('CADASTRO DE PRODUTO '!$C$13:$C$168,MATCH(C177,IND,0))</f>
        <v>Kg</v>
      </c>
      <c r="F177" s="65">
        <v>66</v>
      </c>
      <c r="G177" s="55">
        <f>INDEX('CADASTRO DE PRODUTO '!$E$13:$E$168,MATCH(C177,IND,0))</f>
        <v>0</v>
      </c>
      <c r="H177" s="64">
        <f t="shared" ref="H177:H211" si="9">F177*G177</f>
        <v>0</v>
      </c>
      <c r="I177" s="249"/>
    </row>
    <row r="178" spans="1:9" ht="40.049999999999997" customHeight="1" x14ac:dyDescent="0.3">
      <c r="A178" s="248">
        <v>69</v>
      </c>
      <c r="B178" s="231">
        <f t="shared" si="8"/>
        <v>44665</v>
      </c>
      <c r="C178" s="52"/>
      <c r="D178" s="53" t="str">
        <f>INDEX('CADASTRO DE PRODUTO '!$B$13:$B$168,MATCH(C178,IND,0))</f>
        <v>AD</v>
      </c>
      <c r="E178" s="54" t="str">
        <f>INDEX('CADASTRO DE PRODUTO '!$C$13:$C$168,MATCH(C178,IND,0))</f>
        <v>Kg</v>
      </c>
      <c r="F178" s="65">
        <v>67</v>
      </c>
      <c r="G178" s="55">
        <f>INDEX('CADASTRO DE PRODUTO '!$E$13:$E$168,MATCH(C178,IND,0))</f>
        <v>0</v>
      </c>
      <c r="H178" s="64">
        <f t="shared" si="9"/>
        <v>0</v>
      </c>
      <c r="I178" s="249"/>
    </row>
    <row r="179" spans="1:9" ht="40.049999999999997" customHeight="1" x14ac:dyDescent="0.3">
      <c r="A179" s="248">
        <v>70</v>
      </c>
      <c r="B179" s="231">
        <f t="shared" si="8"/>
        <v>44665</v>
      </c>
      <c r="C179" s="52"/>
      <c r="D179" s="53" t="str">
        <f>INDEX('CADASTRO DE PRODUTO '!$B$13:$B$168,MATCH(C179,IND,0))</f>
        <v>AD</v>
      </c>
      <c r="E179" s="54" t="str">
        <f>INDEX('CADASTRO DE PRODUTO '!$C$13:$C$168,MATCH(C179,IND,0))</f>
        <v>Kg</v>
      </c>
      <c r="F179" s="65">
        <v>68</v>
      </c>
      <c r="G179" s="55">
        <f>INDEX('CADASTRO DE PRODUTO '!$E$13:$E$168,MATCH(C179,IND,0))</f>
        <v>0</v>
      </c>
      <c r="H179" s="64">
        <f t="shared" si="9"/>
        <v>0</v>
      </c>
      <c r="I179" s="249"/>
    </row>
    <row r="180" spans="1:9" ht="40.049999999999997" customHeight="1" x14ac:dyDescent="0.3">
      <c r="A180" s="248">
        <v>71</v>
      </c>
      <c r="B180" s="231">
        <f t="shared" si="8"/>
        <v>44665</v>
      </c>
      <c r="C180" s="52"/>
      <c r="D180" s="53" t="str">
        <f>INDEX('CADASTRO DE PRODUTO '!$B$13:$B$168,MATCH(C180,IND,0))</f>
        <v>AD</v>
      </c>
      <c r="E180" s="54" t="str">
        <f>INDEX('CADASTRO DE PRODUTO '!$C$13:$C$168,MATCH(C180,IND,0))</f>
        <v>Kg</v>
      </c>
      <c r="F180" s="65">
        <v>69</v>
      </c>
      <c r="G180" s="55">
        <f>INDEX('CADASTRO DE PRODUTO '!$E$13:$E$168,MATCH(C180,IND,0))</f>
        <v>0</v>
      </c>
      <c r="H180" s="64">
        <f t="shared" si="9"/>
        <v>0</v>
      </c>
      <c r="I180" s="249"/>
    </row>
    <row r="181" spans="1:9" ht="40.049999999999997" customHeight="1" x14ac:dyDescent="0.3">
      <c r="A181" s="248">
        <v>72</v>
      </c>
      <c r="B181" s="231">
        <f t="shared" si="8"/>
        <v>44665</v>
      </c>
      <c r="C181" s="52"/>
      <c r="D181" s="53" t="str">
        <f>INDEX('CADASTRO DE PRODUTO '!$B$13:$B$168,MATCH(C181,IND,0))</f>
        <v>AD</v>
      </c>
      <c r="E181" s="54" t="str">
        <f>INDEX('CADASTRO DE PRODUTO '!$C$13:$C$168,MATCH(C181,IND,0))</f>
        <v>Kg</v>
      </c>
      <c r="F181" s="65">
        <v>70</v>
      </c>
      <c r="G181" s="55">
        <f>INDEX('CADASTRO DE PRODUTO '!$E$13:$E$168,MATCH(C181,IND,0))</f>
        <v>0</v>
      </c>
      <c r="H181" s="64">
        <f t="shared" si="9"/>
        <v>0</v>
      </c>
      <c r="I181" s="249"/>
    </row>
    <row r="182" spans="1:9" ht="40.049999999999997" customHeight="1" x14ac:dyDescent="0.3">
      <c r="A182" s="248">
        <v>73</v>
      </c>
      <c r="B182" s="231">
        <f t="shared" si="8"/>
        <v>44665</v>
      </c>
      <c r="C182" s="52"/>
      <c r="D182" s="53" t="str">
        <f>INDEX('CADASTRO DE PRODUTO '!$B$13:$B$168,MATCH(C182,IND,0))</f>
        <v>AD</v>
      </c>
      <c r="E182" s="54" t="str">
        <f>INDEX('CADASTRO DE PRODUTO '!$C$13:$C$168,MATCH(C182,IND,0))</f>
        <v>Kg</v>
      </c>
      <c r="F182" s="65">
        <v>71</v>
      </c>
      <c r="G182" s="55">
        <f>INDEX('CADASTRO DE PRODUTO '!$E$13:$E$168,MATCH(C182,IND,0))</f>
        <v>0</v>
      </c>
      <c r="H182" s="64">
        <f t="shared" si="9"/>
        <v>0</v>
      </c>
      <c r="I182" s="249"/>
    </row>
    <row r="183" spans="1:9" ht="40.049999999999997" customHeight="1" x14ac:dyDescent="0.3">
      <c r="A183" s="248">
        <v>74</v>
      </c>
      <c r="B183" s="231">
        <f t="shared" si="8"/>
        <v>44665</v>
      </c>
      <c r="C183" s="52"/>
      <c r="D183" s="53" t="str">
        <f>INDEX('CADASTRO DE PRODUTO '!$B$13:$B$168,MATCH(C183,IND,0))</f>
        <v>AD</v>
      </c>
      <c r="E183" s="54" t="str">
        <f>INDEX('CADASTRO DE PRODUTO '!$C$13:$C$168,MATCH(C183,IND,0))</f>
        <v>Kg</v>
      </c>
      <c r="F183" s="65">
        <v>72</v>
      </c>
      <c r="G183" s="55">
        <f>INDEX('CADASTRO DE PRODUTO '!$E$13:$E$168,MATCH(C183,IND,0))</f>
        <v>0</v>
      </c>
      <c r="H183" s="64">
        <f t="shared" si="9"/>
        <v>0</v>
      </c>
      <c r="I183" s="249"/>
    </row>
    <row r="184" spans="1:9" ht="40.049999999999997" customHeight="1" x14ac:dyDescent="0.3">
      <c r="A184" s="248">
        <v>75</v>
      </c>
      <c r="B184" s="231">
        <f t="shared" si="8"/>
        <v>44665</v>
      </c>
      <c r="C184" s="52"/>
      <c r="D184" s="53" t="str">
        <f>INDEX('CADASTRO DE PRODUTO '!$B$13:$B$168,MATCH(C184,IND,0))</f>
        <v>AD</v>
      </c>
      <c r="E184" s="54" t="str">
        <f>INDEX('CADASTRO DE PRODUTO '!$C$13:$C$168,MATCH(C184,IND,0))</f>
        <v>Kg</v>
      </c>
      <c r="F184" s="65">
        <v>73</v>
      </c>
      <c r="G184" s="55">
        <f>INDEX('CADASTRO DE PRODUTO '!$E$13:$E$168,MATCH(C184,IND,0))</f>
        <v>0</v>
      </c>
      <c r="H184" s="64">
        <f t="shared" si="9"/>
        <v>0</v>
      </c>
      <c r="I184" s="249"/>
    </row>
    <row r="185" spans="1:9" ht="40.049999999999997" customHeight="1" x14ac:dyDescent="0.3">
      <c r="A185" s="248">
        <v>76</v>
      </c>
      <c r="B185" s="231">
        <f t="shared" si="8"/>
        <v>44665</v>
      </c>
      <c r="C185" s="52"/>
      <c r="D185" s="53" t="str">
        <f>INDEX('CADASTRO DE PRODUTO '!$B$13:$B$168,MATCH(C185,IND,0))</f>
        <v>AD</v>
      </c>
      <c r="E185" s="54" t="str">
        <f>INDEX('CADASTRO DE PRODUTO '!$C$13:$C$168,MATCH(C185,IND,0))</f>
        <v>Kg</v>
      </c>
      <c r="F185" s="65">
        <v>74</v>
      </c>
      <c r="G185" s="55">
        <f>INDEX('CADASTRO DE PRODUTO '!$E$13:$E$168,MATCH(C185,IND,0))</f>
        <v>0</v>
      </c>
      <c r="H185" s="64">
        <f t="shared" si="9"/>
        <v>0</v>
      </c>
      <c r="I185" s="249"/>
    </row>
    <row r="186" spans="1:9" ht="40.049999999999997" customHeight="1" x14ac:dyDescent="0.3">
      <c r="A186" s="248">
        <v>77</v>
      </c>
      <c r="B186" s="231">
        <f t="shared" si="8"/>
        <v>44665</v>
      </c>
      <c r="C186" s="52"/>
      <c r="D186" s="53" t="str">
        <f>INDEX('CADASTRO DE PRODUTO '!$B$13:$B$168,MATCH(C186,IND,0))</f>
        <v>AD</v>
      </c>
      <c r="E186" s="54" t="str">
        <f>INDEX('CADASTRO DE PRODUTO '!$C$13:$C$168,MATCH(C186,IND,0))</f>
        <v>Kg</v>
      </c>
      <c r="F186" s="65">
        <v>75</v>
      </c>
      <c r="G186" s="55">
        <f>INDEX('CADASTRO DE PRODUTO '!$E$13:$E$168,MATCH(C186,IND,0))</f>
        <v>0</v>
      </c>
      <c r="H186" s="64">
        <f t="shared" si="9"/>
        <v>0</v>
      </c>
      <c r="I186" s="249"/>
    </row>
    <row r="187" spans="1:9" ht="40.049999999999997" customHeight="1" x14ac:dyDescent="0.3">
      <c r="A187" s="248">
        <v>78</v>
      </c>
      <c r="B187" s="231">
        <f t="shared" si="8"/>
        <v>44665</v>
      </c>
      <c r="C187" s="52"/>
      <c r="D187" s="53" t="str">
        <f>INDEX('CADASTRO DE PRODUTO '!$B$13:$B$168,MATCH(C187,IND,0))</f>
        <v>AD</v>
      </c>
      <c r="E187" s="54" t="str">
        <f>INDEX('CADASTRO DE PRODUTO '!$C$13:$C$168,MATCH(C187,IND,0))</f>
        <v>Kg</v>
      </c>
      <c r="F187" s="65">
        <v>76</v>
      </c>
      <c r="G187" s="55">
        <f>INDEX('CADASTRO DE PRODUTO '!$E$13:$E$168,MATCH(C187,IND,0))</f>
        <v>0</v>
      </c>
      <c r="H187" s="64">
        <f t="shared" si="9"/>
        <v>0</v>
      </c>
      <c r="I187" s="249"/>
    </row>
    <row r="188" spans="1:9" ht="40.049999999999997" customHeight="1" x14ac:dyDescent="0.3">
      <c r="A188" s="248">
        <v>79</v>
      </c>
      <c r="B188" s="231">
        <f t="shared" si="8"/>
        <v>44665</v>
      </c>
      <c r="C188" s="52"/>
      <c r="D188" s="53" t="str">
        <f>INDEX('CADASTRO DE PRODUTO '!$B$13:$B$168,MATCH(C188,IND,0))</f>
        <v>AD</v>
      </c>
      <c r="E188" s="54" t="str">
        <f>INDEX('CADASTRO DE PRODUTO '!$C$13:$C$168,MATCH(C188,IND,0))</f>
        <v>Kg</v>
      </c>
      <c r="F188" s="65">
        <v>77</v>
      </c>
      <c r="G188" s="55">
        <f>INDEX('CADASTRO DE PRODUTO '!$E$13:$E$168,MATCH(C188,IND,0))</f>
        <v>0</v>
      </c>
      <c r="H188" s="64">
        <f t="shared" si="9"/>
        <v>0</v>
      </c>
      <c r="I188" s="249"/>
    </row>
    <row r="189" spans="1:9" ht="40.049999999999997" customHeight="1" x14ac:dyDescent="0.3">
      <c r="A189" s="248">
        <v>80</v>
      </c>
      <c r="B189" s="231">
        <f t="shared" si="8"/>
        <v>44665</v>
      </c>
      <c r="C189" s="52"/>
      <c r="D189" s="53" t="str">
        <f>INDEX('CADASTRO DE PRODUTO '!$B$13:$B$168,MATCH(C189,IND,0))</f>
        <v>AD</v>
      </c>
      <c r="E189" s="54" t="str">
        <f>INDEX('CADASTRO DE PRODUTO '!$C$13:$C$168,MATCH(C189,IND,0))</f>
        <v>Kg</v>
      </c>
      <c r="F189" s="65">
        <v>78</v>
      </c>
      <c r="G189" s="55">
        <f>INDEX('CADASTRO DE PRODUTO '!$E$13:$E$168,MATCH(C189,IND,0))</f>
        <v>0</v>
      </c>
      <c r="H189" s="64">
        <f t="shared" si="9"/>
        <v>0</v>
      </c>
      <c r="I189" s="249"/>
    </row>
    <row r="190" spans="1:9" ht="40.049999999999997" customHeight="1" x14ac:dyDescent="0.3">
      <c r="A190" s="248">
        <v>81</v>
      </c>
      <c r="B190" s="231">
        <f t="shared" si="8"/>
        <v>44665</v>
      </c>
      <c r="C190" s="52"/>
      <c r="D190" s="53" t="str">
        <f>INDEX('CADASTRO DE PRODUTO '!$B$13:$B$168,MATCH(C190,IND,0))</f>
        <v>AD</v>
      </c>
      <c r="E190" s="54" t="str">
        <f>INDEX('CADASTRO DE PRODUTO '!$C$13:$C$168,MATCH(C190,IND,0))</f>
        <v>Kg</v>
      </c>
      <c r="F190" s="65">
        <v>79</v>
      </c>
      <c r="G190" s="55">
        <f>INDEX('CADASTRO DE PRODUTO '!$E$13:$E$168,MATCH(C190,IND,0))</f>
        <v>0</v>
      </c>
      <c r="H190" s="64">
        <f t="shared" si="9"/>
        <v>0</v>
      </c>
      <c r="I190" s="249"/>
    </row>
    <row r="191" spans="1:9" ht="40.049999999999997" customHeight="1" x14ac:dyDescent="0.3">
      <c r="A191" s="248">
        <v>82</v>
      </c>
      <c r="B191" s="231">
        <f t="shared" si="8"/>
        <v>44665</v>
      </c>
      <c r="C191" s="52"/>
      <c r="D191" s="53" t="str">
        <f>INDEX('CADASTRO DE PRODUTO '!$B$13:$B$168,MATCH(C191,IND,0))</f>
        <v>AD</v>
      </c>
      <c r="E191" s="54" t="str">
        <f>INDEX('CADASTRO DE PRODUTO '!$C$13:$C$168,MATCH(C191,IND,0))</f>
        <v>Kg</v>
      </c>
      <c r="F191" s="65">
        <v>80</v>
      </c>
      <c r="G191" s="55">
        <f>INDEX('CADASTRO DE PRODUTO '!$E$13:$E$168,MATCH(C191,IND,0))</f>
        <v>0</v>
      </c>
      <c r="H191" s="64">
        <f t="shared" si="9"/>
        <v>0</v>
      </c>
      <c r="I191" s="249"/>
    </row>
    <row r="192" spans="1:9" ht="40.049999999999997" customHeight="1" x14ac:dyDescent="0.3">
      <c r="A192" s="248">
        <v>83</v>
      </c>
      <c r="B192" s="231">
        <f t="shared" si="8"/>
        <v>44665</v>
      </c>
      <c r="C192" s="52"/>
      <c r="D192" s="53" t="str">
        <f>INDEX('CADASTRO DE PRODUTO '!$B$13:$B$168,MATCH(C192,IND,0))</f>
        <v>AD</v>
      </c>
      <c r="E192" s="54" t="str">
        <f>INDEX('CADASTRO DE PRODUTO '!$C$13:$C$168,MATCH(C192,IND,0))</f>
        <v>Kg</v>
      </c>
      <c r="F192" s="65">
        <v>81</v>
      </c>
      <c r="G192" s="55">
        <f>INDEX('CADASTRO DE PRODUTO '!$E$13:$E$168,MATCH(C192,IND,0))</f>
        <v>0</v>
      </c>
      <c r="H192" s="64">
        <f t="shared" si="9"/>
        <v>0</v>
      </c>
      <c r="I192" s="249"/>
    </row>
    <row r="193" spans="1:9" ht="40.049999999999997" customHeight="1" x14ac:dyDescent="0.3">
      <c r="A193" s="248">
        <v>84</v>
      </c>
      <c r="B193" s="231">
        <f t="shared" si="8"/>
        <v>44665</v>
      </c>
      <c r="C193" s="52"/>
      <c r="D193" s="53" t="str">
        <f>INDEX('CADASTRO DE PRODUTO '!$B$13:$B$168,MATCH(C193,IND,0))</f>
        <v>AD</v>
      </c>
      <c r="E193" s="54" t="str">
        <f>INDEX('CADASTRO DE PRODUTO '!$C$13:$C$168,MATCH(C193,IND,0))</f>
        <v>Kg</v>
      </c>
      <c r="F193" s="65">
        <v>82</v>
      </c>
      <c r="G193" s="55">
        <f>INDEX('CADASTRO DE PRODUTO '!$E$13:$E$168,MATCH(C193,IND,0))</f>
        <v>0</v>
      </c>
      <c r="H193" s="64">
        <f t="shared" si="9"/>
        <v>0</v>
      </c>
      <c r="I193" s="249"/>
    </row>
    <row r="194" spans="1:9" ht="40.049999999999997" customHeight="1" x14ac:dyDescent="0.3">
      <c r="A194" s="248">
        <v>85</v>
      </c>
      <c r="B194" s="231">
        <f t="shared" si="8"/>
        <v>44665</v>
      </c>
      <c r="C194" s="52"/>
      <c r="D194" s="53" t="str">
        <f>INDEX('CADASTRO DE PRODUTO '!$B$13:$B$168,MATCH(C194,IND,0))</f>
        <v>AD</v>
      </c>
      <c r="E194" s="54" t="str">
        <f>INDEX('CADASTRO DE PRODUTO '!$C$13:$C$168,MATCH(C194,IND,0))</f>
        <v>Kg</v>
      </c>
      <c r="F194" s="65">
        <v>83</v>
      </c>
      <c r="G194" s="55">
        <f>INDEX('CADASTRO DE PRODUTO '!$E$13:$E$168,MATCH(C194,IND,0))</f>
        <v>0</v>
      </c>
      <c r="H194" s="64">
        <f t="shared" si="9"/>
        <v>0</v>
      </c>
      <c r="I194" s="249"/>
    </row>
    <row r="195" spans="1:9" ht="40.049999999999997" customHeight="1" x14ac:dyDescent="0.3">
      <c r="A195" s="248">
        <v>86</v>
      </c>
      <c r="B195" s="231">
        <f t="shared" si="8"/>
        <v>44665</v>
      </c>
      <c r="C195" s="52"/>
      <c r="D195" s="53" t="str">
        <f>INDEX('CADASTRO DE PRODUTO '!$B$13:$B$168,MATCH(C195,IND,0))</f>
        <v>AD</v>
      </c>
      <c r="E195" s="54" t="str">
        <f>INDEX('CADASTRO DE PRODUTO '!$C$13:$C$168,MATCH(C195,IND,0))</f>
        <v>Kg</v>
      </c>
      <c r="F195" s="65">
        <v>84</v>
      </c>
      <c r="G195" s="55">
        <f>INDEX('CADASTRO DE PRODUTO '!$E$13:$E$168,MATCH(C195,IND,0))</f>
        <v>0</v>
      </c>
      <c r="H195" s="64">
        <f t="shared" si="9"/>
        <v>0</v>
      </c>
      <c r="I195" s="249"/>
    </row>
    <row r="196" spans="1:9" ht="40.049999999999997" customHeight="1" x14ac:dyDescent="0.3">
      <c r="A196" s="248">
        <v>87</v>
      </c>
      <c r="B196" s="231">
        <f t="shared" si="8"/>
        <v>44665</v>
      </c>
      <c r="C196" s="52"/>
      <c r="D196" s="53" t="str">
        <f>INDEX('CADASTRO DE PRODUTO '!$B$13:$B$168,MATCH(C196,IND,0))</f>
        <v>AD</v>
      </c>
      <c r="E196" s="54" t="str">
        <f>INDEX('CADASTRO DE PRODUTO '!$C$13:$C$168,MATCH(C196,IND,0))</f>
        <v>Kg</v>
      </c>
      <c r="F196" s="65">
        <v>85</v>
      </c>
      <c r="G196" s="55">
        <f>INDEX('CADASTRO DE PRODUTO '!$E$13:$E$168,MATCH(C196,IND,0))</f>
        <v>0</v>
      </c>
      <c r="H196" s="64">
        <f t="shared" si="9"/>
        <v>0</v>
      </c>
      <c r="I196" s="249"/>
    </row>
    <row r="197" spans="1:9" ht="40.049999999999997" customHeight="1" x14ac:dyDescent="0.3">
      <c r="A197" s="248">
        <v>88</v>
      </c>
      <c r="B197" s="231">
        <f t="shared" si="8"/>
        <v>44665</v>
      </c>
      <c r="C197" s="52"/>
      <c r="D197" s="53" t="str">
        <f>INDEX('CADASTRO DE PRODUTO '!$B$13:$B$168,MATCH(C197,IND,0))</f>
        <v>AD</v>
      </c>
      <c r="E197" s="54" t="str">
        <f>INDEX('CADASTRO DE PRODUTO '!$C$13:$C$168,MATCH(C197,IND,0))</f>
        <v>Kg</v>
      </c>
      <c r="F197" s="65">
        <v>86</v>
      </c>
      <c r="G197" s="55">
        <f>INDEX('CADASTRO DE PRODUTO '!$E$13:$E$168,MATCH(C197,IND,0))</f>
        <v>0</v>
      </c>
      <c r="H197" s="64">
        <f t="shared" si="9"/>
        <v>0</v>
      </c>
      <c r="I197" s="249"/>
    </row>
    <row r="198" spans="1:9" ht="40.049999999999997" customHeight="1" x14ac:dyDescent="0.3">
      <c r="A198" s="248">
        <v>89</v>
      </c>
      <c r="B198" s="231">
        <f t="shared" si="8"/>
        <v>44665</v>
      </c>
      <c r="C198" s="52"/>
      <c r="D198" s="53" t="str">
        <f>INDEX('CADASTRO DE PRODUTO '!$B$13:$B$168,MATCH(C198,IND,0))</f>
        <v>AD</v>
      </c>
      <c r="E198" s="54" t="str">
        <f>INDEX('CADASTRO DE PRODUTO '!$C$13:$C$168,MATCH(C198,IND,0))</f>
        <v>Kg</v>
      </c>
      <c r="F198" s="65">
        <v>87</v>
      </c>
      <c r="G198" s="55">
        <f>INDEX('CADASTRO DE PRODUTO '!$E$13:$E$168,MATCH(C198,IND,0))</f>
        <v>0</v>
      </c>
      <c r="H198" s="64">
        <f t="shared" si="9"/>
        <v>0</v>
      </c>
      <c r="I198" s="249"/>
    </row>
    <row r="199" spans="1:9" ht="40.049999999999997" customHeight="1" x14ac:dyDescent="0.3">
      <c r="A199" s="248">
        <v>90</v>
      </c>
      <c r="B199" s="231">
        <f t="shared" si="8"/>
        <v>44665</v>
      </c>
      <c r="C199" s="52"/>
      <c r="D199" s="53" t="str">
        <f>INDEX('CADASTRO DE PRODUTO '!$B$13:$B$168,MATCH(C199,IND,0))</f>
        <v>AD</v>
      </c>
      <c r="E199" s="54" t="str">
        <f>INDEX('CADASTRO DE PRODUTO '!$C$13:$C$168,MATCH(C199,IND,0))</f>
        <v>Kg</v>
      </c>
      <c r="F199" s="65">
        <v>88</v>
      </c>
      <c r="G199" s="55">
        <f>INDEX('CADASTRO DE PRODUTO '!$E$13:$E$168,MATCH(C199,IND,0))</f>
        <v>0</v>
      </c>
      <c r="H199" s="64">
        <f t="shared" si="9"/>
        <v>0</v>
      </c>
      <c r="I199" s="249"/>
    </row>
    <row r="200" spans="1:9" ht="40.049999999999997" customHeight="1" x14ac:dyDescent="0.3">
      <c r="A200" s="248">
        <v>91</v>
      </c>
      <c r="B200" s="231">
        <f t="shared" si="8"/>
        <v>44665</v>
      </c>
      <c r="C200" s="52"/>
      <c r="D200" s="53" t="str">
        <f>INDEX('CADASTRO DE PRODUTO '!$B$13:$B$168,MATCH(C200,IND,0))</f>
        <v>AD</v>
      </c>
      <c r="E200" s="54" t="str">
        <f>INDEX('CADASTRO DE PRODUTO '!$C$13:$C$168,MATCH(C200,IND,0))</f>
        <v>Kg</v>
      </c>
      <c r="F200" s="65">
        <v>89</v>
      </c>
      <c r="G200" s="55">
        <f>INDEX('CADASTRO DE PRODUTO '!$E$13:$E$168,MATCH(C200,IND,0))</f>
        <v>0</v>
      </c>
      <c r="H200" s="64">
        <f t="shared" si="9"/>
        <v>0</v>
      </c>
      <c r="I200" s="249"/>
    </row>
    <row r="201" spans="1:9" ht="40.049999999999997" customHeight="1" x14ac:dyDescent="0.3">
      <c r="A201" s="248">
        <v>92</v>
      </c>
      <c r="B201" s="231">
        <f t="shared" si="8"/>
        <v>44665</v>
      </c>
      <c r="C201" s="52"/>
      <c r="D201" s="53" t="str">
        <f>INDEX('CADASTRO DE PRODUTO '!$B$13:$B$168,MATCH(C201,IND,0))</f>
        <v>AD</v>
      </c>
      <c r="E201" s="54" t="str">
        <f>INDEX('CADASTRO DE PRODUTO '!$C$13:$C$168,MATCH(C201,IND,0))</f>
        <v>Kg</v>
      </c>
      <c r="F201" s="65">
        <v>90</v>
      </c>
      <c r="G201" s="55">
        <f>INDEX('CADASTRO DE PRODUTO '!$E$13:$E$168,MATCH(C201,IND,0))</f>
        <v>0</v>
      </c>
      <c r="H201" s="64">
        <f t="shared" si="9"/>
        <v>0</v>
      </c>
      <c r="I201" s="249"/>
    </row>
    <row r="202" spans="1:9" ht="40.049999999999997" customHeight="1" x14ac:dyDescent="0.3">
      <c r="A202" s="248">
        <v>93</v>
      </c>
      <c r="B202" s="231">
        <f t="shared" si="8"/>
        <v>44665</v>
      </c>
      <c r="C202" s="52"/>
      <c r="D202" s="53" t="str">
        <f>INDEX('CADASTRO DE PRODUTO '!$B$13:$B$168,MATCH(C202,IND,0))</f>
        <v>AD</v>
      </c>
      <c r="E202" s="54" t="str">
        <f>INDEX('CADASTRO DE PRODUTO '!$C$13:$C$168,MATCH(C202,IND,0))</f>
        <v>Kg</v>
      </c>
      <c r="F202" s="65">
        <v>91</v>
      </c>
      <c r="G202" s="55">
        <f>INDEX('CADASTRO DE PRODUTO '!$E$13:$E$168,MATCH(C202,IND,0))</f>
        <v>0</v>
      </c>
      <c r="H202" s="64">
        <f t="shared" si="9"/>
        <v>0</v>
      </c>
      <c r="I202" s="249"/>
    </row>
    <row r="203" spans="1:9" ht="40.049999999999997" customHeight="1" x14ac:dyDescent="0.3">
      <c r="A203" s="248">
        <v>94</v>
      </c>
      <c r="B203" s="231">
        <f t="shared" si="8"/>
        <v>44665</v>
      </c>
      <c r="C203" s="52"/>
      <c r="D203" s="53" t="str">
        <f>INDEX('CADASTRO DE PRODUTO '!$B$13:$B$168,MATCH(C203,IND,0))</f>
        <v>AD</v>
      </c>
      <c r="E203" s="54" t="str">
        <f>INDEX('CADASTRO DE PRODUTO '!$C$13:$C$168,MATCH(C203,IND,0))</f>
        <v>Kg</v>
      </c>
      <c r="F203" s="65">
        <v>92</v>
      </c>
      <c r="G203" s="55">
        <f>INDEX('CADASTRO DE PRODUTO '!$E$13:$E$168,MATCH(C203,IND,0))</f>
        <v>0</v>
      </c>
      <c r="H203" s="64">
        <f t="shared" si="9"/>
        <v>0</v>
      </c>
      <c r="I203" s="249"/>
    </row>
    <row r="204" spans="1:9" ht="40.049999999999997" customHeight="1" x14ac:dyDescent="0.3">
      <c r="A204" s="248">
        <v>95</v>
      </c>
      <c r="B204" s="231">
        <f t="shared" si="8"/>
        <v>44665</v>
      </c>
      <c r="C204" s="52"/>
      <c r="D204" s="53" t="str">
        <f>INDEX('CADASTRO DE PRODUTO '!$B$13:$B$168,MATCH(C204,IND,0))</f>
        <v>AD</v>
      </c>
      <c r="E204" s="54" t="str">
        <f>INDEX('CADASTRO DE PRODUTO '!$C$13:$C$168,MATCH(C204,IND,0))</f>
        <v>Kg</v>
      </c>
      <c r="F204" s="65">
        <v>93</v>
      </c>
      <c r="G204" s="55">
        <f>INDEX('CADASTRO DE PRODUTO '!$E$13:$E$168,MATCH(C204,IND,0))</f>
        <v>0</v>
      </c>
      <c r="H204" s="64">
        <f t="shared" si="9"/>
        <v>0</v>
      </c>
      <c r="I204" s="249"/>
    </row>
    <row r="205" spans="1:9" ht="40.049999999999997" customHeight="1" x14ac:dyDescent="0.3">
      <c r="A205" s="248">
        <v>96</v>
      </c>
      <c r="B205" s="231">
        <f t="shared" si="8"/>
        <v>44665</v>
      </c>
      <c r="C205" s="52"/>
      <c r="D205" s="53" t="str">
        <f>INDEX('CADASTRO DE PRODUTO '!$B$13:$B$168,MATCH(C205,IND,0))</f>
        <v>AD</v>
      </c>
      <c r="E205" s="54" t="str">
        <f>INDEX('CADASTRO DE PRODUTO '!$C$13:$C$168,MATCH(C205,IND,0))</f>
        <v>Kg</v>
      </c>
      <c r="F205" s="65">
        <v>94</v>
      </c>
      <c r="G205" s="55">
        <f>INDEX('CADASTRO DE PRODUTO '!$E$13:$E$168,MATCH(C205,IND,0))</f>
        <v>0</v>
      </c>
      <c r="H205" s="64">
        <f t="shared" si="9"/>
        <v>0</v>
      </c>
      <c r="I205" s="249"/>
    </row>
    <row r="206" spans="1:9" ht="40.049999999999997" customHeight="1" x14ac:dyDescent="0.3">
      <c r="A206" s="248">
        <v>97</v>
      </c>
      <c r="B206" s="231">
        <f t="shared" si="8"/>
        <v>44665</v>
      </c>
      <c r="C206" s="52"/>
      <c r="D206" s="53" t="str">
        <f>INDEX('CADASTRO DE PRODUTO '!$B$13:$B$168,MATCH(C206,IND,0))</f>
        <v>AD</v>
      </c>
      <c r="E206" s="54" t="str">
        <f>INDEX('CADASTRO DE PRODUTO '!$C$13:$C$168,MATCH(C206,IND,0))</f>
        <v>Kg</v>
      </c>
      <c r="F206" s="65">
        <v>95</v>
      </c>
      <c r="G206" s="55">
        <f>INDEX('CADASTRO DE PRODUTO '!$E$13:$E$168,MATCH(C206,IND,0))</f>
        <v>0</v>
      </c>
      <c r="H206" s="64">
        <f t="shared" si="9"/>
        <v>0</v>
      </c>
      <c r="I206" s="249"/>
    </row>
    <row r="207" spans="1:9" ht="40.049999999999997" customHeight="1" x14ac:dyDescent="0.3">
      <c r="A207" s="248">
        <v>98</v>
      </c>
      <c r="B207" s="231">
        <f t="shared" si="8"/>
        <v>44665</v>
      </c>
      <c r="C207" s="52"/>
      <c r="D207" s="53" t="str">
        <f>INDEX('CADASTRO DE PRODUTO '!$B$13:$B$168,MATCH(C207,IND,0))</f>
        <v>AD</v>
      </c>
      <c r="E207" s="54" t="str">
        <f>INDEX('CADASTRO DE PRODUTO '!$C$13:$C$168,MATCH(C207,IND,0))</f>
        <v>Kg</v>
      </c>
      <c r="F207" s="65">
        <v>96</v>
      </c>
      <c r="G207" s="55">
        <f>INDEX('CADASTRO DE PRODUTO '!$E$13:$E$168,MATCH(C207,IND,0))</f>
        <v>0</v>
      </c>
      <c r="H207" s="64">
        <f t="shared" si="9"/>
        <v>0</v>
      </c>
      <c r="I207" s="249"/>
    </row>
    <row r="208" spans="1:9" ht="40.049999999999997" customHeight="1" x14ac:dyDescent="0.3">
      <c r="A208" s="248">
        <v>99</v>
      </c>
      <c r="B208" s="231">
        <f t="shared" si="8"/>
        <v>44665</v>
      </c>
      <c r="C208" s="52"/>
      <c r="D208" s="53" t="str">
        <f>INDEX('CADASTRO DE PRODUTO '!$B$13:$B$168,MATCH(C208,IND,0))</f>
        <v>AD</v>
      </c>
      <c r="E208" s="54" t="str">
        <f>INDEX('CADASTRO DE PRODUTO '!$C$13:$C$168,MATCH(C208,IND,0))</f>
        <v>Kg</v>
      </c>
      <c r="F208" s="65">
        <v>97</v>
      </c>
      <c r="G208" s="55">
        <f>INDEX('CADASTRO DE PRODUTO '!$E$13:$E$168,MATCH(C208,IND,0))</f>
        <v>0</v>
      </c>
      <c r="H208" s="64">
        <f t="shared" si="9"/>
        <v>0</v>
      </c>
      <c r="I208" s="249"/>
    </row>
    <row r="209" spans="1:9" ht="40.049999999999997" customHeight="1" x14ac:dyDescent="0.3">
      <c r="A209" s="248">
        <v>100</v>
      </c>
      <c r="B209" s="231">
        <f t="shared" si="8"/>
        <v>44665</v>
      </c>
      <c r="C209" s="52"/>
      <c r="D209" s="53" t="str">
        <f>INDEX('CADASTRO DE PRODUTO '!$B$13:$B$168,MATCH(C209,IND,0))</f>
        <v>AD</v>
      </c>
      <c r="E209" s="54" t="str">
        <f>INDEX('CADASTRO DE PRODUTO '!$C$13:$C$168,MATCH(C209,IND,0))</f>
        <v>Kg</v>
      </c>
      <c r="F209" s="65">
        <v>98</v>
      </c>
      <c r="G209" s="55">
        <f>INDEX('CADASTRO DE PRODUTO '!$E$13:$E$168,MATCH(C209,IND,0))</f>
        <v>0</v>
      </c>
      <c r="H209" s="64">
        <f t="shared" si="9"/>
        <v>0</v>
      </c>
      <c r="I209" s="249"/>
    </row>
    <row r="210" spans="1:9" ht="40.049999999999997" customHeight="1" x14ac:dyDescent="0.3">
      <c r="A210" s="248">
        <v>101</v>
      </c>
      <c r="B210" s="231">
        <f t="shared" si="8"/>
        <v>44665</v>
      </c>
      <c r="C210" s="52"/>
      <c r="D210" s="53" t="str">
        <f>INDEX('CADASTRO DE PRODUTO '!$B$13:$B$168,MATCH(C210,IND,0))</f>
        <v>AD</v>
      </c>
      <c r="E210" s="54" t="str">
        <f>INDEX('CADASTRO DE PRODUTO '!$C$13:$C$168,MATCH(C210,IND,0))</f>
        <v>Kg</v>
      </c>
      <c r="F210" s="65">
        <v>99</v>
      </c>
      <c r="G210" s="55">
        <f>INDEX('CADASTRO DE PRODUTO '!$E$13:$E$168,MATCH(C210,IND,0))</f>
        <v>0</v>
      </c>
      <c r="H210" s="64">
        <f t="shared" si="9"/>
        <v>0</v>
      </c>
      <c r="I210" s="249"/>
    </row>
    <row r="211" spans="1:9" ht="40.049999999999997" customHeight="1" thickBot="1" x14ac:dyDescent="0.35">
      <c r="A211" s="250">
        <v>102</v>
      </c>
      <c r="B211" s="251">
        <f t="shared" si="8"/>
        <v>44665</v>
      </c>
      <c r="C211" s="252"/>
      <c r="D211" s="253" t="str">
        <f>INDEX('CADASTRO DE PRODUTO '!$B$13:$B$168,MATCH(C211,IND,0))</f>
        <v>AD</v>
      </c>
      <c r="E211" s="254" t="str">
        <f>INDEX('CADASTRO DE PRODUTO '!$C$13:$C$168,MATCH(C211,IND,0))</f>
        <v>Kg</v>
      </c>
      <c r="F211" s="255">
        <v>100</v>
      </c>
      <c r="G211" s="256">
        <f>INDEX('CADASTRO DE PRODUTO '!$E$13:$E$168,MATCH(C211,IND,0))</f>
        <v>0</v>
      </c>
      <c r="H211" s="257">
        <f t="shared" si="9"/>
        <v>0</v>
      </c>
      <c r="I211" s="258"/>
    </row>
  </sheetData>
  <mergeCells count="8">
    <mergeCell ref="D3:D4"/>
    <mergeCell ref="A3:C4"/>
    <mergeCell ref="A1:C2"/>
    <mergeCell ref="F1:G1"/>
    <mergeCell ref="H1:I1"/>
    <mergeCell ref="F2:G2"/>
    <mergeCell ref="H2:I2"/>
    <mergeCell ref="A6:E6"/>
  </mergeCells>
  <conditionalFormatting sqref="A8:I211">
    <cfRule type="expression" dxfId="87" priority="66">
      <formula>$I8="SAIDA"</formula>
    </cfRule>
    <cfRule type="expression" dxfId="86" priority="67">
      <formula>$I8="PIX"</formula>
    </cfRule>
    <cfRule type="expression" dxfId="85" priority="68">
      <formula>$I8="CRED"</formula>
    </cfRule>
    <cfRule type="expression" dxfId="84" priority="69">
      <formula>$I8="DEB"</formula>
    </cfRule>
    <cfRule type="expression" dxfId="83" priority="70">
      <formula>$I8="DIN"</formula>
    </cfRule>
  </conditionalFormatting>
  <dataValidations count="3">
    <dataValidation type="list" allowBlank="1" showInputMessage="1" showErrorMessage="1" sqref="AM2:AM12 AF1:AF10" xr:uid="{FAB20B49-3FCE-4DEC-AC4B-38180F3C7259}">
      <formula1>$AM$2:$AM$12</formula1>
    </dataValidation>
    <dataValidation type="list" allowBlank="1" showInputMessage="1" showErrorMessage="1" sqref="C8:C211" xr:uid="{4022656C-DB34-4700-B65A-7E9F447E11AA}">
      <formula1>IND</formula1>
    </dataValidation>
    <dataValidation type="list" allowBlank="1" showInputMessage="1" showErrorMessage="1" sqref="I8:I211" xr:uid="{4969651B-1B13-46A6-A378-BC2A4A651FC6}">
      <formula1>$AE$1:$AE$6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3479-17AF-4A51-8CA9-7196322C4CB2}">
  <sheetPr codeName="Planilha15"/>
  <dimension ref="A1:M38"/>
  <sheetViews>
    <sheetView tabSelected="1" zoomScale="77" zoomScaleNormal="77" workbookViewId="0">
      <selection activeCell="J6" sqref="J6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29.77734375" bestFit="1" customWidth="1"/>
    <col min="4" max="4" width="10.5546875" bestFit="1" customWidth="1"/>
    <col min="5" max="5" width="20.5546875" bestFit="1" customWidth="1"/>
    <col min="6" max="7" width="21.77734375" bestFit="1" customWidth="1"/>
    <col min="8" max="8" width="13.44140625" bestFit="1" customWidth="1"/>
    <col min="9" max="9" width="24" bestFit="1" customWidth="1"/>
    <col min="10" max="10" width="18.5546875" bestFit="1" customWidth="1"/>
    <col min="11" max="12" width="23.5546875" bestFit="1" customWidth="1"/>
    <col min="13" max="13" width="13.77734375" bestFit="1" customWidth="1"/>
  </cols>
  <sheetData>
    <row r="1" spans="1:13" ht="21.6" thickBot="1" x14ac:dyDescent="0.45">
      <c r="A1" s="219" t="s">
        <v>217</v>
      </c>
      <c r="B1" s="220"/>
      <c r="C1" s="220"/>
      <c r="D1" s="220"/>
      <c r="E1" s="220"/>
      <c r="F1" s="220"/>
      <c r="G1" s="220"/>
      <c r="H1" s="220"/>
      <c r="I1" s="353" t="s">
        <v>272</v>
      </c>
      <c r="J1" s="353" t="s">
        <v>273</v>
      </c>
      <c r="K1" s="353" t="s">
        <v>274</v>
      </c>
      <c r="L1" s="353" t="s">
        <v>276</v>
      </c>
    </row>
    <row r="2" spans="1:13" ht="21" x14ac:dyDescent="0.3">
      <c r="A2" s="222" t="s">
        <v>205</v>
      </c>
      <c r="B2" s="224" t="s">
        <v>211</v>
      </c>
      <c r="C2" s="349" t="s">
        <v>218</v>
      </c>
      <c r="D2" s="226" t="s">
        <v>216</v>
      </c>
      <c r="E2" s="227"/>
      <c r="F2" s="227"/>
      <c r="G2" s="227"/>
      <c r="H2" s="227"/>
      <c r="I2" s="382">
        <f>'FUNCIONARIOS MENSAI'!E5</f>
        <v>6.3636363636363633</v>
      </c>
      <c r="J2" s="354">
        <v>0.33333333333333331</v>
      </c>
      <c r="K2" s="382">
        <f>I2*1.5</f>
        <v>9.545454545454545</v>
      </c>
      <c r="L2" s="382">
        <f>I2*2</f>
        <v>12.727272727272727</v>
      </c>
    </row>
    <row r="3" spans="1:13" ht="15.6" x14ac:dyDescent="0.3">
      <c r="A3" s="223"/>
      <c r="B3" s="225"/>
      <c r="C3" s="350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352" t="s">
        <v>268</v>
      </c>
      <c r="J3" s="345" t="s">
        <v>269</v>
      </c>
      <c r="K3" s="345" t="s">
        <v>275</v>
      </c>
      <c r="L3" s="345" t="s">
        <v>275</v>
      </c>
    </row>
    <row r="4" spans="1:13" ht="15.6" x14ac:dyDescent="0.3">
      <c r="A4" s="154"/>
      <c r="B4" s="368" t="s">
        <v>271</v>
      </c>
      <c r="C4" s="369">
        <v>43190</v>
      </c>
      <c r="D4" s="370">
        <v>0.29166666666666669</v>
      </c>
      <c r="E4" s="370">
        <v>0.55902777777777701</v>
      </c>
      <c r="F4" s="371">
        <v>0.64236111111111105</v>
      </c>
      <c r="G4" s="371">
        <v>0.79513888888888884</v>
      </c>
      <c r="H4" s="368"/>
      <c r="I4" s="372">
        <f>G4-D4-(F4-E4)</f>
        <v>0.42013888888888806</v>
      </c>
      <c r="J4" s="373">
        <f>I4-$J$2</f>
        <v>8.6805555555554748E-2</v>
      </c>
      <c r="K4" s="384">
        <f>J4+SUM(J7:J11)+SUM(J14:J18)+SUM(J21:J25)+SUM(J28:J32)+SUM(J36:J37)</f>
        <v>6.8166666666666487</v>
      </c>
      <c r="L4" s="384">
        <f>J5+J12+J19+J13+J26+J27+J33+J34</f>
        <v>0.41666666666666252</v>
      </c>
    </row>
    <row r="5" spans="1:13" ht="15.6" x14ac:dyDescent="0.3">
      <c r="A5" s="122" t="s">
        <v>210</v>
      </c>
      <c r="B5" s="114" t="str">
        <f>B4</f>
        <v>031789501-08</v>
      </c>
      <c r="C5" s="342">
        <v>43191</v>
      </c>
      <c r="D5" s="113">
        <v>0.29166666666666669</v>
      </c>
      <c r="E5" s="113">
        <v>0.55555555555555503</v>
      </c>
      <c r="F5" s="351">
        <v>0</v>
      </c>
      <c r="G5" s="351">
        <v>0</v>
      </c>
      <c r="H5" s="114"/>
      <c r="I5" s="355">
        <f t="shared" ref="I5:J38" si="0">G5-D5-(F5-E5)</f>
        <v>0.26388888888888834</v>
      </c>
      <c r="J5" s="356">
        <f>I5</f>
        <v>0.26388888888888834</v>
      </c>
      <c r="K5" s="345" t="s">
        <v>270</v>
      </c>
      <c r="L5" s="345" t="s">
        <v>270</v>
      </c>
      <c r="M5" s="386" t="s">
        <v>277</v>
      </c>
    </row>
    <row r="6" spans="1:13" ht="15.6" x14ac:dyDescent="0.3">
      <c r="A6" s="122" t="s">
        <v>210</v>
      </c>
      <c r="B6" s="114" t="str">
        <f t="shared" ref="B6:B38" si="1">B5</f>
        <v>031789501-08</v>
      </c>
      <c r="C6" s="342">
        <v>43192</v>
      </c>
      <c r="D6" s="113">
        <v>0.999999999999998</v>
      </c>
      <c r="E6" s="113">
        <v>0.999999999999998</v>
      </c>
      <c r="F6" s="351">
        <v>0</v>
      </c>
      <c r="G6" s="351">
        <v>0</v>
      </c>
      <c r="H6" s="114"/>
      <c r="I6" s="355">
        <f t="shared" si="0"/>
        <v>0</v>
      </c>
      <c r="J6" s="347">
        <f t="shared" si="0"/>
        <v>-0.999999999999998</v>
      </c>
      <c r="K6" s="383">
        <f>(K4*24)*K2</f>
        <v>1561.6363636363594</v>
      </c>
      <c r="L6" s="383">
        <f>(L4*24)*L2</f>
        <v>127.272727272726</v>
      </c>
      <c r="M6" s="385">
        <f>K6+L6</f>
        <v>1688.9090909090855</v>
      </c>
    </row>
    <row r="7" spans="1:13" ht="15.6" x14ac:dyDescent="0.3">
      <c r="A7" s="122" t="s">
        <v>210</v>
      </c>
      <c r="B7" s="368" t="str">
        <f t="shared" si="1"/>
        <v>031789501-08</v>
      </c>
      <c r="C7" s="369">
        <v>43193</v>
      </c>
      <c r="D7" s="370">
        <v>0.29166666666666702</v>
      </c>
      <c r="E7" s="370">
        <v>0.55902777777777701</v>
      </c>
      <c r="F7" s="371">
        <v>0.64236111111111105</v>
      </c>
      <c r="G7" s="371">
        <v>0.79166666666666663</v>
      </c>
      <c r="H7" s="368"/>
      <c r="I7" s="372">
        <f t="shared" si="0"/>
        <v>0.41666666666666557</v>
      </c>
      <c r="J7" s="373">
        <f t="shared" ref="J5:J38" si="2">I7-$J$2</f>
        <v>8.333333333333226E-2</v>
      </c>
    </row>
    <row r="8" spans="1:13" ht="15.6" x14ac:dyDescent="0.3">
      <c r="A8" s="122" t="s">
        <v>210</v>
      </c>
      <c r="B8" s="368" t="str">
        <f t="shared" si="1"/>
        <v>031789501-08</v>
      </c>
      <c r="C8" s="369">
        <v>43194</v>
      </c>
      <c r="D8" s="374">
        <v>0.29166666666666702</v>
      </c>
      <c r="E8" s="374">
        <v>0.56944444444444398</v>
      </c>
      <c r="F8" s="374">
        <v>0.64930555555555558</v>
      </c>
      <c r="G8" s="374">
        <v>6.25E-2</v>
      </c>
      <c r="H8" s="368"/>
      <c r="I8" s="375">
        <v>0.74791666666666667</v>
      </c>
      <c r="J8" s="373">
        <f t="shared" si="2"/>
        <v>0.41458333333333336</v>
      </c>
    </row>
    <row r="9" spans="1:13" ht="15.6" x14ac:dyDescent="0.3">
      <c r="A9" s="122" t="s">
        <v>210</v>
      </c>
      <c r="B9" s="368" t="str">
        <f t="shared" si="1"/>
        <v>031789501-08</v>
      </c>
      <c r="C9" s="369">
        <v>43195</v>
      </c>
      <c r="D9" s="370">
        <v>0.29166666666666702</v>
      </c>
      <c r="E9" s="370">
        <v>0.55555555555555503</v>
      </c>
      <c r="F9" s="371">
        <v>0.63888888888888895</v>
      </c>
      <c r="G9" s="371">
        <v>0.81944444444444453</v>
      </c>
      <c r="H9" s="368"/>
      <c r="I9" s="372">
        <f t="shared" si="0"/>
        <v>0.44444444444444353</v>
      </c>
      <c r="J9" s="373">
        <f t="shared" si="2"/>
        <v>0.11111111111111022</v>
      </c>
    </row>
    <row r="10" spans="1:13" ht="15.6" x14ac:dyDescent="0.3">
      <c r="A10" s="122" t="s">
        <v>210</v>
      </c>
      <c r="B10" s="368" t="str">
        <f t="shared" si="1"/>
        <v>031789501-08</v>
      </c>
      <c r="C10" s="369">
        <v>43196</v>
      </c>
      <c r="D10" s="370">
        <v>0.29166666666666702</v>
      </c>
      <c r="E10" s="370">
        <v>0.55555555555555503</v>
      </c>
      <c r="F10" s="371">
        <v>0.63888888888888895</v>
      </c>
      <c r="G10" s="371">
        <v>0.79166666666666663</v>
      </c>
      <c r="H10" s="368"/>
      <c r="I10" s="372">
        <f t="shared" si="0"/>
        <v>0.41666666666666569</v>
      </c>
      <c r="J10" s="373">
        <f t="shared" si="2"/>
        <v>8.3333333333332371E-2</v>
      </c>
    </row>
    <row r="11" spans="1:13" ht="15.6" x14ac:dyDescent="0.3">
      <c r="A11" s="122" t="s">
        <v>210</v>
      </c>
      <c r="B11" s="368" t="str">
        <f t="shared" si="1"/>
        <v>031789501-08</v>
      </c>
      <c r="C11" s="369">
        <v>43197</v>
      </c>
      <c r="D11" s="370">
        <v>0.29166666666666702</v>
      </c>
      <c r="E11" s="370">
        <v>0.56944444444444398</v>
      </c>
      <c r="F11" s="371">
        <v>0.65277777777777779</v>
      </c>
      <c r="G11" s="371">
        <v>0.80208333333333337</v>
      </c>
      <c r="H11" s="368"/>
      <c r="I11" s="372">
        <f t="shared" si="0"/>
        <v>0.42708333333333248</v>
      </c>
      <c r="J11" s="373">
        <f t="shared" si="2"/>
        <v>9.3749999999999167E-2</v>
      </c>
    </row>
    <row r="12" spans="1:13" ht="15.6" x14ac:dyDescent="0.3">
      <c r="A12" s="122" t="s">
        <v>210</v>
      </c>
      <c r="B12" s="114" t="str">
        <f t="shared" si="1"/>
        <v>031789501-08</v>
      </c>
      <c r="C12" s="342">
        <v>43198</v>
      </c>
      <c r="D12" s="113">
        <v>0.29166666666666702</v>
      </c>
      <c r="E12" s="113">
        <v>0.562499999999999</v>
      </c>
      <c r="F12" s="351">
        <v>0.64583333333333337</v>
      </c>
      <c r="G12" s="351">
        <v>0.875</v>
      </c>
      <c r="H12" s="114"/>
      <c r="I12" s="355">
        <f t="shared" si="0"/>
        <v>0.49999999999999867</v>
      </c>
      <c r="J12" s="356">
        <f t="shared" si="2"/>
        <v>0.16666666666666535</v>
      </c>
    </row>
    <row r="13" spans="1:13" ht="15.6" x14ac:dyDescent="0.3">
      <c r="A13" s="122" t="s">
        <v>210</v>
      </c>
      <c r="B13" s="114" t="str">
        <f t="shared" si="1"/>
        <v>031789501-08</v>
      </c>
      <c r="C13" s="342">
        <v>43199</v>
      </c>
      <c r="D13" s="113">
        <v>0.29166666666666702</v>
      </c>
      <c r="E13" s="113">
        <v>0.52083333333333304</v>
      </c>
      <c r="F13" s="351">
        <v>0</v>
      </c>
      <c r="G13" s="351">
        <v>0</v>
      </c>
      <c r="H13" s="114"/>
      <c r="I13" s="355">
        <f t="shared" si="0"/>
        <v>0.22916666666666602</v>
      </c>
      <c r="J13" s="356">
        <f>I13</f>
        <v>0.22916666666666602</v>
      </c>
    </row>
    <row r="14" spans="1:13" ht="15.6" x14ac:dyDescent="0.3">
      <c r="A14" s="122" t="s">
        <v>210</v>
      </c>
      <c r="B14" s="368" t="str">
        <f t="shared" si="1"/>
        <v>031789501-08</v>
      </c>
      <c r="C14" s="369">
        <v>43200</v>
      </c>
      <c r="D14" s="370">
        <v>0.29166666666666702</v>
      </c>
      <c r="E14" s="370">
        <v>0.57638888888888795</v>
      </c>
      <c r="F14" s="371">
        <v>0.66111111111111109</v>
      </c>
      <c r="G14" s="371">
        <v>0.80555555555555547</v>
      </c>
      <c r="H14" s="368"/>
      <c r="I14" s="372">
        <f t="shared" si="0"/>
        <v>0.42916666666666525</v>
      </c>
      <c r="J14" s="373">
        <v>3</v>
      </c>
    </row>
    <row r="15" spans="1:13" ht="15.6" x14ac:dyDescent="0.3">
      <c r="A15" s="122" t="s">
        <v>210</v>
      </c>
      <c r="B15" s="368" t="str">
        <f t="shared" si="1"/>
        <v>031789501-08</v>
      </c>
      <c r="C15" s="369">
        <v>43201</v>
      </c>
      <c r="D15" s="370">
        <v>0.29166666666666702</v>
      </c>
      <c r="E15" s="370">
        <v>0.57986111111111005</v>
      </c>
      <c r="F15" s="371">
        <v>0.65277777777777779</v>
      </c>
      <c r="G15" s="371">
        <v>0.8125</v>
      </c>
      <c r="H15" s="368"/>
      <c r="I15" s="372">
        <f t="shared" si="0"/>
        <v>0.4479166666666653</v>
      </c>
      <c r="J15" s="373">
        <f t="shared" si="2"/>
        <v>0.11458333333333198</v>
      </c>
    </row>
    <row r="16" spans="1:13" ht="15.6" x14ac:dyDescent="0.3">
      <c r="A16" s="122" t="s">
        <v>210</v>
      </c>
      <c r="B16" s="368" t="str">
        <f t="shared" si="1"/>
        <v>031789501-08</v>
      </c>
      <c r="C16" s="369">
        <v>43202</v>
      </c>
      <c r="D16" s="370">
        <v>0.29166666666666702</v>
      </c>
      <c r="E16" s="370">
        <v>0.999999999999998</v>
      </c>
      <c r="F16" s="371">
        <v>0</v>
      </c>
      <c r="G16" s="371">
        <v>0.8125</v>
      </c>
      <c r="H16" s="368"/>
      <c r="I16" s="372">
        <f t="shared" si="0"/>
        <v>1.520833333333331</v>
      </c>
      <c r="J16" s="373">
        <f t="shared" si="2"/>
        <v>1.1874999999999978</v>
      </c>
    </row>
    <row r="17" spans="1:10" ht="15.6" x14ac:dyDescent="0.3">
      <c r="A17" s="122" t="s">
        <v>210</v>
      </c>
      <c r="B17" s="368" t="str">
        <f t="shared" si="1"/>
        <v>031789501-08</v>
      </c>
      <c r="C17" s="369">
        <v>43203</v>
      </c>
      <c r="D17" s="370">
        <v>0.29166666666666702</v>
      </c>
      <c r="E17" s="370">
        <v>0.999999999999998</v>
      </c>
      <c r="F17" s="371">
        <v>0</v>
      </c>
      <c r="G17" s="371">
        <v>0.81944444444444453</v>
      </c>
      <c r="H17" s="368"/>
      <c r="I17" s="372">
        <f t="shared" si="0"/>
        <v>1.5277777777777755</v>
      </c>
      <c r="J17" s="373">
        <f t="shared" si="2"/>
        <v>1.1944444444444422</v>
      </c>
    </row>
    <row r="18" spans="1:10" ht="15.6" x14ac:dyDescent="0.3">
      <c r="A18" s="122" t="s">
        <v>210</v>
      </c>
      <c r="B18" s="368" t="str">
        <f t="shared" si="1"/>
        <v>031789501-08</v>
      </c>
      <c r="C18" s="369">
        <v>43204</v>
      </c>
      <c r="D18" s="370">
        <v>0.29166666666666702</v>
      </c>
      <c r="E18" s="370">
        <v>0.56944444444444398</v>
      </c>
      <c r="F18" s="371">
        <v>0</v>
      </c>
      <c r="G18" s="371">
        <v>0</v>
      </c>
      <c r="H18" s="368"/>
      <c r="I18" s="372">
        <f t="shared" si="0"/>
        <v>0.27777777777777696</v>
      </c>
      <c r="J18" s="373">
        <f t="shared" si="2"/>
        <v>-5.5555555555556357E-2</v>
      </c>
    </row>
    <row r="19" spans="1:10" ht="15.6" x14ac:dyDescent="0.3">
      <c r="A19" s="122" t="s">
        <v>210</v>
      </c>
      <c r="B19" s="357" t="str">
        <f t="shared" si="1"/>
        <v>031789501-08</v>
      </c>
      <c r="C19" s="358">
        <v>43205</v>
      </c>
      <c r="D19" s="359">
        <v>0.3125</v>
      </c>
      <c r="E19" s="359">
        <v>0.5</v>
      </c>
      <c r="F19" s="360">
        <v>0</v>
      </c>
      <c r="G19" s="360">
        <v>0</v>
      </c>
      <c r="H19" s="357"/>
      <c r="I19" s="361">
        <f t="shared" si="0"/>
        <v>0.1875</v>
      </c>
      <c r="J19" s="356">
        <f t="shared" si="2"/>
        <v>-0.14583333333333331</v>
      </c>
    </row>
    <row r="20" spans="1:10" ht="15.6" x14ac:dyDescent="0.3">
      <c r="A20" s="122" t="s">
        <v>210</v>
      </c>
      <c r="B20" s="357" t="str">
        <f t="shared" si="1"/>
        <v>031789501-08</v>
      </c>
      <c r="C20" s="358">
        <v>43206</v>
      </c>
      <c r="D20" s="359">
        <v>0.999999999999998</v>
      </c>
      <c r="E20" s="359">
        <v>0.999999999999998</v>
      </c>
      <c r="F20" s="360">
        <v>0</v>
      </c>
      <c r="G20" s="360">
        <v>0</v>
      </c>
      <c r="H20" s="357"/>
      <c r="I20" s="361">
        <f t="shared" si="0"/>
        <v>0</v>
      </c>
      <c r="J20" s="356">
        <v>0</v>
      </c>
    </row>
    <row r="21" spans="1:10" ht="15.6" x14ac:dyDescent="0.3">
      <c r="A21" s="122" t="s">
        <v>210</v>
      </c>
      <c r="B21" s="368" t="str">
        <f t="shared" si="1"/>
        <v>031789501-08</v>
      </c>
      <c r="C21" s="369">
        <v>43207</v>
      </c>
      <c r="D21" s="370">
        <v>0.29166666666666702</v>
      </c>
      <c r="E21" s="370">
        <v>0.56597222222222199</v>
      </c>
      <c r="F21" s="371">
        <v>0.64930555555555558</v>
      </c>
      <c r="G21" s="371">
        <v>0.79166666666666663</v>
      </c>
      <c r="H21" s="368"/>
      <c r="I21" s="372">
        <f t="shared" si="0"/>
        <v>0.41666666666666602</v>
      </c>
      <c r="J21" s="373">
        <f t="shared" si="2"/>
        <v>8.3333333333332704E-2</v>
      </c>
    </row>
    <row r="22" spans="1:10" ht="15.6" x14ac:dyDescent="0.3">
      <c r="A22" s="122" t="s">
        <v>210</v>
      </c>
      <c r="B22" s="368" t="str">
        <f t="shared" si="1"/>
        <v>031789501-08</v>
      </c>
      <c r="C22" s="369">
        <v>43208</v>
      </c>
      <c r="D22" s="370">
        <v>0.29166666666666702</v>
      </c>
      <c r="E22" s="370">
        <v>0.57291666666666596</v>
      </c>
      <c r="F22" s="371">
        <v>0.65555555555555556</v>
      </c>
      <c r="G22" s="371">
        <v>0.70833333333333337</v>
      </c>
      <c r="H22" s="368"/>
      <c r="I22" s="372">
        <f t="shared" si="0"/>
        <v>0.33402777777777676</v>
      </c>
      <c r="J22" s="373">
        <f t="shared" si="2"/>
        <v>6.9444444444344278E-4</v>
      </c>
    </row>
    <row r="23" spans="1:10" ht="15.6" x14ac:dyDescent="0.3">
      <c r="A23" s="122" t="s">
        <v>210</v>
      </c>
      <c r="B23" s="368" t="str">
        <f t="shared" si="1"/>
        <v>031789501-08</v>
      </c>
      <c r="C23" s="369">
        <v>43209</v>
      </c>
      <c r="D23" s="370">
        <v>0.29166666666666702</v>
      </c>
      <c r="E23" s="370">
        <v>0.56944444444444398</v>
      </c>
      <c r="F23" s="371">
        <v>0.65277777777777779</v>
      </c>
      <c r="G23" s="371">
        <v>0.71805555555555556</v>
      </c>
      <c r="H23" s="368"/>
      <c r="I23" s="372">
        <f t="shared" si="0"/>
        <v>0.34305555555555473</v>
      </c>
      <c r="J23" s="373">
        <f t="shared" si="2"/>
        <v>9.7222222222214105E-3</v>
      </c>
    </row>
    <row r="24" spans="1:10" ht="15.6" x14ac:dyDescent="0.3">
      <c r="A24" s="122" t="s">
        <v>210</v>
      </c>
      <c r="B24" s="368" t="str">
        <f t="shared" si="1"/>
        <v>031789501-08</v>
      </c>
      <c r="C24" s="369">
        <v>43210</v>
      </c>
      <c r="D24" s="370">
        <v>0.29166666666666702</v>
      </c>
      <c r="E24" s="370">
        <v>0.48958333333333298</v>
      </c>
      <c r="F24" s="371">
        <v>0</v>
      </c>
      <c r="G24" s="371">
        <v>0.78472222222222221</v>
      </c>
      <c r="H24" s="368"/>
      <c r="I24" s="372">
        <f t="shared" si="0"/>
        <v>0.98263888888888817</v>
      </c>
      <c r="J24" s="373">
        <f t="shared" si="2"/>
        <v>0.64930555555555491</v>
      </c>
    </row>
    <row r="25" spans="1:10" ht="15.6" x14ac:dyDescent="0.3">
      <c r="A25" s="122" t="s">
        <v>210</v>
      </c>
      <c r="B25" s="368" t="str">
        <f t="shared" si="1"/>
        <v>031789501-08</v>
      </c>
      <c r="C25" s="369">
        <v>43211</v>
      </c>
      <c r="D25" s="370">
        <v>0.29166666666666702</v>
      </c>
      <c r="E25" s="370">
        <v>0.54166666666666596</v>
      </c>
      <c r="F25" s="371">
        <v>0.625</v>
      </c>
      <c r="G25" s="371">
        <v>0</v>
      </c>
      <c r="H25" s="368"/>
      <c r="I25" s="372">
        <f t="shared" si="0"/>
        <v>-0.37500000000000105</v>
      </c>
      <c r="J25" s="373">
        <f t="shared" si="2"/>
        <v>-0.70833333333333437</v>
      </c>
    </row>
    <row r="26" spans="1:10" ht="15.6" x14ac:dyDescent="0.3">
      <c r="A26" s="122" t="s">
        <v>210</v>
      </c>
      <c r="B26" s="357" t="str">
        <f t="shared" si="1"/>
        <v>031789501-08</v>
      </c>
      <c r="C26" s="358">
        <v>43212</v>
      </c>
      <c r="D26" s="359">
        <v>0.29166666666666702</v>
      </c>
      <c r="E26" s="359">
        <v>0.57291666666666596</v>
      </c>
      <c r="F26" s="360">
        <v>0</v>
      </c>
      <c r="G26" s="360">
        <v>0</v>
      </c>
      <c r="H26" s="357"/>
      <c r="I26" s="361">
        <f t="shared" si="0"/>
        <v>0.28124999999999895</v>
      </c>
      <c r="J26" s="356">
        <f t="shared" si="2"/>
        <v>-5.208333333333437E-2</v>
      </c>
    </row>
    <row r="27" spans="1:10" ht="15.6" x14ac:dyDescent="0.3">
      <c r="A27" s="122" t="s">
        <v>210</v>
      </c>
      <c r="B27" s="357" t="str">
        <f t="shared" si="1"/>
        <v>031789501-08</v>
      </c>
      <c r="C27" s="358">
        <v>43213</v>
      </c>
      <c r="D27" s="359">
        <v>0.999999999999998</v>
      </c>
      <c r="E27" s="359">
        <v>0.999999999999998</v>
      </c>
      <c r="F27" s="360">
        <v>0</v>
      </c>
      <c r="G27" s="360">
        <v>0</v>
      </c>
      <c r="H27" s="357"/>
      <c r="I27" s="361">
        <f t="shared" si="0"/>
        <v>0</v>
      </c>
      <c r="J27" s="356">
        <v>0</v>
      </c>
    </row>
    <row r="28" spans="1:10" ht="15.6" x14ac:dyDescent="0.3">
      <c r="A28" s="122" t="s">
        <v>210</v>
      </c>
      <c r="B28" s="368" t="str">
        <f t="shared" si="1"/>
        <v>031789501-08</v>
      </c>
      <c r="C28" s="369">
        <v>43214</v>
      </c>
      <c r="D28" s="370">
        <v>0.29166666666666702</v>
      </c>
      <c r="E28" s="370">
        <v>0.562499999999999</v>
      </c>
      <c r="F28" s="371">
        <v>0.64722222222222225</v>
      </c>
      <c r="G28" s="371">
        <v>0.83333333333333337</v>
      </c>
      <c r="H28" s="368"/>
      <c r="I28" s="372">
        <f t="shared" si="0"/>
        <v>0.45694444444444304</v>
      </c>
      <c r="J28" s="373">
        <f t="shared" si="2"/>
        <v>0.12361111111110973</v>
      </c>
    </row>
    <row r="29" spans="1:10" ht="15.6" x14ac:dyDescent="0.3">
      <c r="A29" s="122" t="s">
        <v>210</v>
      </c>
      <c r="B29" s="368" t="str">
        <f t="shared" si="1"/>
        <v>031789501-08</v>
      </c>
      <c r="C29" s="369">
        <v>43215</v>
      </c>
      <c r="D29" s="370">
        <v>0.29166666666666702</v>
      </c>
      <c r="E29" s="370">
        <v>0.562499999999999</v>
      </c>
      <c r="F29" s="371">
        <v>0.65069444444444446</v>
      </c>
      <c r="G29" s="371">
        <v>0.79305555555555562</v>
      </c>
      <c r="H29" s="368"/>
      <c r="I29" s="372">
        <f t="shared" si="0"/>
        <v>0.4131944444444432</v>
      </c>
      <c r="J29" s="373">
        <f t="shared" si="2"/>
        <v>7.9861111111109884E-2</v>
      </c>
    </row>
    <row r="30" spans="1:10" ht="15.6" x14ac:dyDescent="0.3">
      <c r="A30" s="122" t="s">
        <v>210</v>
      </c>
      <c r="B30" s="368" t="str">
        <f t="shared" si="1"/>
        <v>031789501-08</v>
      </c>
      <c r="C30" s="369">
        <v>43216</v>
      </c>
      <c r="D30" s="370">
        <v>0.29166666666666702</v>
      </c>
      <c r="E30" s="371">
        <v>0.56805555555555554</v>
      </c>
      <c r="F30" s="371">
        <v>0.65069444444444446</v>
      </c>
      <c r="G30" s="371">
        <v>0.79166666666666663</v>
      </c>
      <c r="H30" s="368"/>
      <c r="I30" s="372">
        <f t="shared" si="0"/>
        <v>0.41736111111111068</v>
      </c>
      <c r="J30" s="373">
        <f t="shared" si="2"/>
        <v>8.4027777777777368E-2</v>
      </c>
    </row>
    <row r="31" spans="1:10" ht="15.6" x14ac:dyDescent="0.3">
      <c r="A31" s="122" t="s">
        <v>210</v>
      </c>
      <c r="B31" s="368" t="str">
        <f t="shared" si="1"/>
        <v>031789501-08</v>
      </c>
      <c r="C31" s="369">
        <v>43217</v>
      </c>
      <c r="D31" s="370">
        <v>0.29166666666666702</v>
      </c>
      <c r="E31" s="371">
        <v>0.56736111111111109</v>
      </c>
      <c r="F31" s="371">
        <v>0.64444444444444449</v>
      </c>
      <c r="G31" s="371">
        <v>0.79305555555555562</v>
      </c>
      <c r="H31" s="368"/>
      <c r="I31" s="372">
        <f t="shared" si="0"/>
        <v>0.42430555555555527</v>
      </c>
      <c r="J31" s="373">
        <f t="shared" si="2"/>
        <v>9.0972222222221955E-2</v>
      </c>
    </row>
    <row r="32" spans="1:10" ht="15.6" x14ac:dyDescent="0.3">
      <c r="A32" s="122" t="s">
        <v>210</v>
      </c>
      <c r="B32" s="368" t="str">
        <f t="shared" si="1"/>
        <v>031789501-08</v>
      </c>
      <c r="C32" s="369">
        <v>43218</v>
      </c>
      <c r="D32" s="370">
        <v>0.29166666666666702</v>
      </c>
      <c r="E32" s="371">
        <v>0.56597222222222221</v>
      </c>
      <c r="F32" s="371">
        <v>0.64444444444444449</v>
      </c>
      <c r="G32" s="371">
        <v>0.79166666666666663</v>
      </c>
      <c r="H32" s="368"/>
      <c r="I32" s="372">
        <f t="shared" si="0"/>
        <v>0.42152777777777733</v>
      </c>
      <c r="J32" s="373">
        <f t="shared" si="2"/>
        <v>8.819444444444402E-2</v>
      </c>
    </row>
    <row r="33" spans="1:10" ht="15.6" x14ac:dyDescent="0.3">
      <c r="A33" s="122" t="s">
        <v>210</v>
      </c>
      <c r="B33" s="357" t="str">
        <f t="shared" si="1"/>
        <v>031789501-08</v>
      </c>
      <c r="C33" s="358">
        <v>43219</v>
      </c>
      <c r="D33" s="359">
        <v>0.29166666666666702</v>
      </c>
      <c r="E33" s="360">
        <v>0.55208333333333337</v>
      </c>
      <c r="F33" s="360">
        <v>0.625</v>
      </c>
      <c r="G33" s="360">
        <v>0.77638888888888891</v>
      </c>
      <c r="H33" s="357"/>
      <c r="I33" s="361">
        <f t="shared" si="0"/>
        <v>0.41180555555555526</v>
      </c>
      <c r="J33" s="356">
        <f t="shared" si="2"/>
        <v>7.8472222222221943E-2</v>
      </c>
    </row>
    <row r="34" spans="1:10" ht="15.6" x14ac:dyDescent="0.3">
      <c r="A34" s="122" t="s">
        <v>210</v>
      </c>
      <c r="B34" s="357" t="str">
        <f t="shared" si="1"/>
        <v>031789501-08</v>
      </c>
      <c r="C34" s="358">
        <v>43220</v>
      </c>
      <c r="D34" s="359">
        <v>0.29166666666666702</v>
      </c>
      <c r="E34" s="360">
        <v>0.50138888888888888</v>
      </c>
      <c r="F34" s="360">
        <v>0</v>
      </c>
      <c r="G34" s="360">
        <v>0</v>
      </c>
      <c r="H34" s="357"/>
      <c r="I34" s="361">
        <f t="shared" si="0"/>
        <v>0.20972222222222187</v>
      </c>
      <c r="J34" s="356">
        <f t="shared" si="2"/>
        <v>-0.12361111111111145</v>
      </c>
    </row>
    <row r="35" spans="1:10" ht="15.6" x14ac:dyDescent="0.3">
      <c r="A35" s="122" t="s">
        <v>210</v>
      </c>
      <c r="B35" s="376" t="str">
        <f t="shared" si="1"/>
        <v>031789501-08</v>
      </c>
      <c r="C35" s="377">
        <v>43221</v>
      </c>
      <c r="D35" s="378">
        <v>0.999999999999998</v>
      </c>
      <c r="E35" s="379">
        <v>0</v>
      </c>
      <c r="F35" s="379">
        <v>0</v>
      </c>
      <c r="G35" s="379">
        <v>0</v>
      </c>
      <c r="H35" s="376"/>
      <c r="I35" s="380">
        <f t="shared" si="0"/>
        <v>-0.999999999999998</v>
      </c>
      <c r="J35" s="381">
        <v>0</v>
      </c>
    </row>
    <row r="36" spans="1:10" ht="15.6" x14ac:dyDescent="0.3">
      <c r="A36" s="122" t="s">
        <v>210</v>
      </c>
      <c r="B36" s="362" t="str">
        <f t="shared" si="1"/>
        <v>031789501-08</v>
      </c>
      <c r="C36" s="363">
        <v>43222</v>
      </c>
      <c r="D36" s="364">
        <v>0.3125</v>
      </c>
      <c r="E36" s="365">
        <v>0.55902777777777779</v>
      </c>
      <c r="F36" s="365">
        <v>0.63750000000000007</v>
      </c>
      <c r="G36" s="365">
        <v>0.71875</v>
      </c>
      <c r="H36" s="362"/>
      <c r="I36" s="366">
        <f t="shared" si="0"/>
        <v>0.32777777777777772</v>
      </c>
      <c r="J36" s="367">
        <f t="shared" si="2"/>
        <v>-5.5555555555555913E-3</v>
      </c>
    </row>
    <row r="37" spans="1:10" ht="15.6" x14ac:dyDescent="0.3">
      <c r="A37" s="122" t="s">
        <v>210</v>
      </c>
      <c r="B37" s="362" t="str">
        <f t="shared" si="1"/>
        <v>031789501-08</v>
      </c>
      <c r="C37" s="363">
        <v>43223</v>
      </c>
      <c r="D37" s="364">
        <v>0.3125</v>
      </c>
      <c r="E37" s="365">
        <v>0.54861111111111105</v>
      </c>
      <c r="F37" s="365">
        <v>0.625</v>
      </c>
      <c r="G37" s="365">
        <v>0.72916666666666663</v>
      </c>
      <c r="H37" s="362"/>
      <c r="I37" s="366">
        <f t="shared" si="0"/>
        <v>0.34027777777777768</v>
      </c>
      <c r="J37" s="367">
        <f t="shared" si="2"/>
        <v>6.9444444444443643E-3</v>
      </c>
    </row>
    <row r="38" spans="1:10" ht="15.6" x14ac:dyDescent="0.3">
      <c r="A38" s="122" t="s">
        <v>210</v>
      </c>
      <c r="B38" s="362" t="str">
        <f t="shared" si="1"/>
        <v>031789501-08</v>
      </c>
      <c r="C38" s="363">
        <v>43224</v>
      </c>
      <c r="D38" s="364">
        <v>0.999999999999998</v>
      </c>
      <c r="E38" s="365">
        <v>0</v>
      </c>
      <c r="F38" s="365">
        <v>0</v>
      </c>
      <c r="G38" s="365">
        <v>0</v>
      </c>
      <c r="H38" s="362"/>
      <c r="I38" s="366">
        <f t="shared" si="0"/>
        <v>-0.999999999999998</v>
      </c>
      <c r="J38" s="367">
        <v>0</v>
      </c>
    </row>
  </sheetData>
  <mergeCells count="5">
    <mergeCell ref="A1:H1"/>
    <mergeCell ref="A2:A3"/>
    <mergeCell ref="B2:B3"/>
    <mergeCell ref="C2:C3"/>
    <mergeCell ref="D2:H2"/>
  </mergeCells>
  <phoneticPr fontId="42" type="noConversion"/>
  <dataValidations count="1">
    <dataValidation type="list" allowBlank="1" showInputMessage="1" showErrorMessage="1" sqref="E4:E29 D4:D38" xr:uid="{FDD7CE54-8190-4DA0-9561-03F05960CC6B}">
      <formula1>HORARIOSS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DF14-0A42-4DA3-89E1-70B6CEDCDBF8}">
  <dimension ref="A1:M38"/>
  <sheetViews>
    <sheetView topLeftCell="D1" workbookViewId="0">
      <selection activeCell="M13" sqref="M13"/>
    </sheetView>
  </sheetViews>
  <sheetFormatPr defaultRowHeight="14.4" x14ac:dyDescent="0.3"/>
  <cols>
    <col min="1" max="1" width="18.88671875" bestFit="1" customWidth="1"/>
    <col min="2" max="2" width="12.6640625" bestFit="1" customWidth="1"/>
    <col min="3" max="3" width="29.77734375" bestFit="1" customWidth="1"/>
    <col min="4" max="4" width="10.5546875" bestFit="1" customWidth="1"/>
    <col min="5" max="5" width="20.5546875" bestFit="1" customWidth="1"/>
    <col min="6" max="7" width="21.77734375" bestFit="1" customWidth="1"/>
    <col min="8" max="8" width="13.44140625" bestFit="1" customWidth="1"/>
    <col min="9" max="9" width="24" bestFit="1" customWidth="1"/>
    <col min="10" max="10" width="18.5546875" bestFit="1" customWidth="1"/>
    <col min="11" max="12" width="23.5546875" bestFit="1" customWidth="1"/>
    <col min="13" max="13" width="13.77734375" bestFit="1" customWidth="1"/>
  </cols>
  <sheetData>
    <row r="1" spans="1:13" ht="21.6" thickBot="1" x14ac:dyDescent="0.45">
      <c r="A1" s="219" t="s">
        <v>217</v>
      </c>
      <c r="B1" s="220"/>
      <c r="C1" s="220"/>
      <c r="D1" s="220"/>
      <c r="E1" s="220"/>
      <c r="F1" s="220"/>
      <c r="G1" s="220"/>
      <c r="H1" s="220"/>
      <c r="I1" s="353" t="s">
        <v>272</v>
      </c>
      <c r="J1" s="353" t="s">
        <v>273</v>
      </c>
      <c r="K1" s="353" t="s">
        <v>274</v>
      </c>
      <c r="L1" s="353" t="s">
        <v>276</v>
      </c>
    </row>
    <row r="2" spans="1:13" ht="21" x14ac:dyDescent="0.3">
      <c r="A2" s="222" t="s">
        <v>205</v>
      </c>
      <c r="B2" s="224" t="s">
        <v>211</v>
      </c>
      <c r="C2" s="349" t="s">
        <v>218</v>
      </c>
      <c r="D2" s="226" t="s">
        <v>216</v>
      </c>
      <c r="E2" s="227"/>
      <c r="F2" s="227"/>
      <c r="G2" s="227"/>
      <c r="H2" s="227"/>
      <c r="I2" s="382">
        <f>'FUNCIONARIOS MENSAI'!E3</f>
        <v>6.8181818181818183</v>
      </c>
      <c r="J2" s="354">
        <v>0.33333333333333331</v>
      </c>
      <c r="K2" s="382">
        <f>I2*1.5</f>
        <v>10.227272727272727</v>
      </c>
      <c r="L2" s="382">
        <f>I2*2</f>
        <v>13.636363636363637</v>
      </c>
    </row>
    <row r="3" spans="1:13" ht="15.6" x14ac:dyDescent="0.3">
      <c r="A3" s="223"/>
      <c r="B3" s="225"/>
      <c r="C3" s="350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352" t="s">
        <v>268</v>
      </c>
      <c r="J3" s="345" t="s">
        <v>269</v>
      </c>
      <c r="K3" s="345" t="s">
        <v>275</v>
      </c>
      <c r="L3" s="345" t="s">
        <v>275</v>
      </c>
    </row>
    <row r="4" spans="1:13" ht="15.6" x14ac:dyDescent="0.3">
      <c r="A4" s="122" t="s">
        <v>278</v>
      </c>
      <c r="B4" s="368">
        <v>0</v>
      </c>
      <c r="C4" s="369">
        <v>43190</v>
      </c>
      <c r="D4" s="371">
        <v>0</v>
      </c>
      <c r="E4" s="371">
        <v>0</v>
      </c>
      <c r="F4" s="371">
        <v>0</v>
      </c>
      <c r="G4" s="371">
        <v>0</v>
      </c>
      <c r="H4" s="368"/>
      <c r="I4" s="372">
        <f>G4-D4-(F4-E4)</f>
        <v>0</v>
      </c>
      <c r="J4" s="373">
        <f>I4</f>
        <v>0</v>
      </c>
      <c r="K4" s="384">
        <f>J4+SUM(J7:J11)+SUM(J14:J18)+SUM(J21:J25)+SUM(J28:J32)+SUM(J36:J37)</f>
        <v>2.9881944444444448</v>
      </c>
      <c r="L4" s="384">
        <f>J5+J12+J19+J13+J26+J27+J33+J34</f>
        <v>0.71875000000000067</v>
      </c>
    </row>
    <row r="5" spans="1:13" ht="15.6" x14ac:dyDescent="0.3">
      <c r="A5" s="122" t="s">
        <v>278</v>
      </c>
      <c r="B5" s="114">
        <f>B4</f>
        <v>0</v>
      </c>
      <c r="C5" s="342">
        <v>43191</v>
      </c>
      <c r="D5" s="359">
        <v>0.30555555555555503</v>
      </c>
      <c r="E5" s="360">
        <v>0.45833333333333331</v>
      </c>
      <c r="F5" s="360">
        <v>0</v>
      </c>
      <c r="G5" s="360">
        <v>0</v>
      </c>
      <c r="H5" s="357"/>
      <c r="I5" s="355">
        <f t="shared" ref="I5:J38" si="0">G5-D5-(F5-E5)</f>
        <v>0.15277777777777829</v>
      </c>
      <c r="J5" s="356">
        <f>I5</f>
        <v>0.15277777777777829</v>
      </c>
      <c r="K5" s="345" t="s">
        <v>270</v>
      </c>
      <c r="L5" s="345" t="s">
        <v>270</v>
      </c>
      <c r="M5" s="386" t="s">
        <v>277</v>
      </c>
    </row>
    <row r="6" spans="1:13" ht="15.6" x14ac:dyDescent="0.3">
      <c r="A6" s="122" t="s">
        <v>278</v>
      </c>
      <c r="B6" s="114">
        <f t="shared" ref="B6:B38" si="1">B5</f>
        <v>0</v>
      </c>
      <c r="C6" s="342">
        <v>43192</v>
      </c>
      <c r="D6" s="359">
        <v>0.999999999999998</v>
      </c>
      <c r="E6" s="360">
        <v>0</v>
      </c>
      <c r="F6" s="360">
        <v>0</v>
      </c>
      <c r="G6" s="360">
        <v>0</v>
      </c>
      <c r="H6" s="357"/>
      <c r="I6" s="355">
        <f t="shared" si="0"/>
        <v>-0.999999999999998</v>
      </c>
      <c r="J6" s="347">
        <f t="shared" si="0"/>
        <v>0</v>
      </c>
      <c r="K6" s="383">
        <f>(K4*24)*K2</f>
        <v>733.46590909090901</v>
      </c>
      <c r="L6" s="383">
        <f>(L4*24)*L2</f>
        <v>235.22727272727292</v>
      </c>
      <c r="M6" s="385">
        <f>K6+L6</f>
        <v>968.69318181818198</v>
      </c>
    </row>
    <row r="7" spans="1:13" ht="15.6" x14ac:dyDescent="0.3">
      <c r="A7" s="122" t="s">
        <v>278</v>
      </c>
      <c r="B7" s="368">
        <f t="shared" si="1"/>
        <v>0</v>
      </c>
      <c r="C7" s="369">
        <v>43193</v>
      </c>
      <c r="D7" s="371">
        <v>0.30902777777777779</v>
      </c>
      <c r="E7" s="371">
        <v>0.45833333333333331</v>
      </c>
      <c r="F7" s="371">
        <v>0.55555555555555558</v>
      </c>
      <c r="G7" s="371">
        <v>0.70833333333333337</v>
      </c>
      <c r="H7" s="368"/>
      <c r="I7" s="388">
        <f t="shared" si="0"/>
        <v>0.30208333333333331</v>
      </c>
      <c r="J7" s="373">
        <f t="shared" ref="J5:J37" si="2">I7-$J$2</f>
        <v>-3.125E-2</v>
      </c>
    </row>
    <row r="8" spans="1:13" ht="15.6" x14ac:dyDescent="0.3">
      <c r="A8" s="122" t="s">
        <v>278</v>
      </c>
      <c r="B8" s="368">
        <f t="shared" si="1"/>
        <v>0</v>
      </c>
      <c r="C8" s="369">
        <v>43194</v>
      </c>
      <c r="D8" s="374">
        <v>0.30555555555555552</v>
      </c>
      <c r="E8" s="374">
        <v>0.375</v>
      </c>
      <c r="F8" s="374">
        <v>0.72916666666666663</v>
      </c>
      <c r="G8" s="374">
        <v>9.375E-2</v>
      </c>
      <c r="H8" s="368"/>
      <c r="I8" s="388">
        <v>0.5</v>
      </c>
      <c r="J8" s="373">
        <f t="shared" si="2"/>
        <v>0.16666666666666669</v>
      </c>
    </row>
    <row r="9" spans="1:13" ht="15.6" x14ac:dyDescent="0.3">
      <c r="A9" s="122" t="s">
        <v>278</v>
      </c>
      <c r="B9" s="368">
        <f t="shared" si="1"/>
        <v>0</v>
      </c>
      <c r="C9" s="369">
        <v>43195</v>
      </c>
      <c r="D9" s="371">
        <v>0.35416666666666669</v>
      </c>
      <c r="E9" s="371">
        <v>0.45833333333333331</v>
      </c>
      <c r="F9" s="371">
        <v>0.55555555555555558</v>
      </c>
      <c r="G9" s="371">
        <v>0.70833333333333337</v>
      </c>
      <c r="H9" s="368"/>
      <c r="I9" s="388">
        <f t="shared" si="0"/>
        <v>0.25694444444444442</v>
      </c>
      <c r="J9" s="373">
        <f t="shared" si="2"/>
        <v>-7.6388888888888895E-2</v>
      </c>
    </row>
    <row r="10" spans="1:13" ht="15.6" x14ac:dyDescent="0.3">
      <c r="A10" s="122" t="s">
        <v>278</v>
      </c>
      <c r="B10" s="368">
        <f t="shared" si="1"/>
        <v>0</v>
      </c>
      <c r="C10" s="369">
        <v>43196</v>
      </c>
      <c r="D10" s="371">
        <v>0.3125</v>
      </c>
      <c r="E10" s="371">
        <v>0.45833333333333331</v>
      </c>
      <c r="F10" s="371">
        <v>0.55555555555555558</v>
      </c>
      <c r="G10" s="371">
        <v>0.70833333333333337</v>
      </c>
      <c r="H10" s="368"/>
      <c r="I10" s="388">
        <f t="shared" si="0"/>
        <v>0.2986111111111111</v>
      </c>
      <c r="J10" s="373">
        <f t="shared" si="2"/>
        <v>-3.472222222222221E-2</v>
      </c>
    </row>
    <row r="11" spans="1:13" ht="15.6" x14ac:dyDescent="0.3">
      <c r="A11" s="122" t="s">
        <v>278</v>
      </c>
      <c r="B11" s="368">
        <f t="shared" si="1"/>
        <v>0</v>
      </c>
      <c r="C11" s="369">
        <v>43197</v>
      </c>
      <c r="D11" s="371">
        <v>0.3125</v>
      </c>
      <c r="E11" s="371">
        <v>0.47222222222222227</v>
      </c>
      <c r="F11" s="371">
        <v>0.55902777777777779</v>
      </c>
      <c r="G11" s="371">
        <v>0.79166666666666663</v>
      </c>
      <c r="H11" s="368"/>
      <c r="I11" s="388">
        <f t="shared" si="0"/>
        <v>0.3923611111111111</v>
      </c>
      <c r="J11" s="373">
        <f t="shared" si="2"/>
        <v>5.902777777777779E-2</v>
      </c>
    </row>
    <row r="12" spans="1:13" ht="15.6" x14ac:dyDescent="0.3">
      <c r="A12" s="122" t="s">
        <v>278</v>
      </c>
      <c r="B12" s="114">
        <f t="shared" si="1"/>
        <v>0</v>
      </c>
      <c r="C12" s="342">
        <v>43198</v>
      </c>
      <c r="D12" s="360">
        <v>0.3125</v>
      </c>
      <c r="E12" s="360">
        <v>0.45833333333333331</v>
      </c>
      <c r="F12" s="360">
        <v>0.54861111111111105</v>
      </c>
      <c r="G12" s="360">
        <v>0.875</v>
      </c>
      <c r="H12" s="114"/>
      <c r="I12" s="355">
        <f t="shared" si="0"/>
        <v>0.47222222222222227</v>
      </c>
      <c r="J12" s="356">
        <f t="shared" si="2"/>
        <v>0.13888888888888895</v>
      </c>
    </row>
    <row r="13" spans="1:13" ht="15.6" x14ac:dyDescent="0.3">
      <c r="A13" s="122" t="s">
        <v>278</v>
      </c>
      <c r="B13" s="114">
        <f t="shared" si="1"/>
        <v>0</v>
      </c>
      <c r="C13" s="342">
        <v>43199</v>
      </c>
      <c r="D13" s="360">
        <v>0.33333333333333331</v>
      </c>
      <c r="E13" s="360">
        <v>0.52777777777777779</v>
      </c>
      <c r="F13" s="360">
        <v>0</v>
      </c>
      <c r="G13" s="360">
        <v>0</v>
      </c>
      <c r="H13" s="114"/>
      <c r="I13" s="355">
        <f t="shared" si="0"/>
        <v>0.19444444444444448</v>
      </c>
      <c r="J13" s="356">
        <f>I13</f>
        <v>0.19444444444444448</v>
      </c>
    </row>
    <row r="14" spans="1:13" ht="15.6" x14ac:dyDescent="0.3">
      <c r="A14" s="122" t="s">
        <v>278</v>
      </c>
      <c r="B14" s="368">
        <f t="shared" si="1"/>
        <v>0</v>
      </c>
      <c r="C14" s="369">
        <v>43200</v>
      </c>
      <c r="D14" s="371">
        <v>0.31944444444444448</v>
      </c>
      <c r="E14" s="371">
        <v>0.47222222222222227</v>
      </c>
      <c r="F14" s="371">
        <v>0.5625</v>
      </c>
      <c r="G14" s="371">
        <v>0.75208333333333333</v>
      </c>
      <c r="H14" s="368"/>
      <c r="I14" s="388">
        <f t="shared" si="0"/>
        <v>0.34236111111111112</v>
      </c>
      <c r="J14" s="373">
        <v>3</v>
      </c>
    </row>
    <row r="15" spans="1:13" ht="15.6" x14ac:dyDescent="0.3">
      <c r="A15" s="122" t="s">
        <v>278</v>
      </c>
      <c r="B15" s="368">
        <f t="shared" si="1"/>
        <v>0</v>
      </c>
      <c r="C15" s="369">
        <v>43201</v>
      </c>
      <c r="D15" s="371">
        <v>0.3125</v>
      </c>
      <c r="E15" s="371">
        <v>0.47916666666666669</v>
      </c>
      <c r="F15" s="371">
        <v>0.56597222222222221</v>
      </c>
      <c r="G15" s="371">
        <v>0.81111111111111101</v>
      </c>
      <c r="H15" s="368"/>
      <c r="I15" s="388">
        <f t="shared" si="0"/>
        <v>0.41180555555555548</v>
      </c>
      <c r="J15" s="373">
        <f t="shared" si="2"/>
        <v>7.8472222222222165E-2</v>
      </c>
    </row>
    <row r="16" spans="1:13" ht="15.6" x14ac:dyDescent="0.3">
      <c r="A16" s="122" t="s">
        <v>278</v>
      </c>
      <c r="B16" s="368">
        <f t="shared" si="1"/>
        <v>0</v>
      </c>
      <c r="C16" s="369">
        <v>43202</v>
      </c>
      <c r="D16" s="371">
        <v>0.33333333333333331</v>
      </c>
      <c r="E16" s="371">
        <v>0</v>
      </c>
      <c r="F16" s="371">
        <v>0</v>
      </c>
      <c r="G16" s="371">
        <v>0.8125</v>
      </c>
      <c r="H16" s="368"/>
      <c r="I16" s="388">
        <f t="shared" si="0"/>
        <v>0.47916666666666669</v>
      </c>
      <c r="J16" s="373">
        <f t="shared" si="2"/>
        <v>0.14583333333333337</v>
      </c>
    </row>
    <row r="17" spans="1:10" ht="15.6" x14ac:dyDescent="0.3">
      <c r="A17" s="122" t="s">
        <v>278</v>
      </c>
      <c r="B17" s="368">
        <f t="shared" si="1"/>
        <v>0</v>
      </c>
      <c r="C17" s="369">
        <v>43203</v>
      </c>
      <c r="D17" s="371">
        <v>0.33333333333333331</v>
      </c>
      <c r="E17" s="371">
        <v>0</v>
      </c>
      <c r="F17" s="371">
        <v>0</v>
      </c>
      <c r="G17" s="387">
        <v>1</v>
      </c>
      <c r="H17" s="368"/>
      <c r="I17" s="388">
        <f t="shared" si="0"/>
        <v>0.66666666666666674</v>
      </c>
      <c r="J17" s="373">
        <f t="shared" si="2"/>
        <v>0.33333333333333343</v>
      </c>
    </row>
    <row r="18" spans="1:10" ht="15.6" x14ac:dyDescent="0.3">
      <c r="A18" s="122" t="s">
        <v>278</v>
      </c>
      <c r="B18" s="368">
        <f t="shared" si="1"/>
        <v>0</v>
      </c>
      <c r="C18" s="369">
        <v>43204</v>
      </c>
      <c r="D18" s="371">
        <v>0.29444444444444445</v>
      </c>
      <c r="E18" s="371">
        <v>0.5625</v>
      </c>
      <c r="F18" s="371">
        <v>0</v>
      </c>
      <c r="G18" s="371">
        <v>0</v>
      </c>
      <c r="H18" s="368"/>
      <c r="I18" s="388">
        <f t="shared" si="0"/>
        <v>0.26805555555555555</v>
      </c>
      <c r="J18" s="373">
        <f t="shared" si="2"/>
        <v>-6.5277777777777768E-2</v>
      </c>
    </row>
    <row r="19" spans="1:10" ht="15.6" x14ac:dyDescent="0.3">
      <c r="A19" s="122" t="s">
        <v>278</v>
      </c>
      <c r="B19" s="357">
        <f t="shared" si="1"/>
        <v>0</v>
      </c>
      <c r="C19" s="358">
        <v>43205</v>
      </c>
      <c r="D19" s="360">
        <v>0</v>
      </c>
      <c r="E19" s="360">
        <v>0</v>
      </c>
      <c r="F19" s="360">
        <v>0</v>
      </c>
      <c r="G19" s="360">
        <v>0</v>
      </c>
      <c r="H19" s="357"/>
      <c r="I19" s="355">
        <f t="shared" si="0"/>
        <v>0</v>
      </c>
      <c r="J19" s="356">
        <f>I19</f>
        <v>0</v>
      </c>
    </row>
    <row r="20" spans="1:10" ht="15.6" x14ac:dyDescent="0.3">
      <c r="A20" s="122" t="s">
        <v>278</v>
      </c>
      <c r="B20" s="357">
        <f t="shared" si="1"/>
        <v>0</v>
      </c>
      <c r="C20" s="358">
        <v>43206</v>
      </c>
      <c r="D20" s="360">
        <v>0</v>
      </c>
      <c r="E20" s="360">
        <v>0</v>
      </c>
      <c r="F20" s="360">
        <v>0</v>
      </c>
      <c r="G20" s="360">
        <v>0</v>
      </c>
      <c r="H20" s="357"/>
      <c r="I20" s="355">
        <f t="shared" si="0"/>
        <v>0</v>
      </c>
      <c r="J20" s="356">
        <v>0</v>
      </c>
    </row>
    <row r="21" spans="1:10" ht="15.6" x14ac:dyDescent="0.3">
      <c r="A21" s="122" t="s">
        <v>278</v>
      </c>
      <c r="B21" s="368">
        <f t="shared" si="1"/>
        <v>0</v>
      </c>
      <c r="C21" s="369">
        <v>43207</v>
      </c>
      <c r="D21" s="371">
        <v>0.30555555555555552</v>
      </c>
      <c r="E21" s="371">
        <v>0.45833333333333331</v>
      </c>
      <c r="F21" s="371">
        <v>0.5625</v>
      </c>
      <c r="G21" s="371">
        <v>0.75</v>
      </c>
      <c r="H21" s="368"/>
      <c r="I21" s="388">
        <f t="shared" si="0"/>
        <v>0.34027777777777779</v>
      </c>
      <c r="J21" s="373">
        <f t="shared" si="2"/>
        <v>6.9444444444444753E-3</v>
      </c>
    </row>
    <row r="22" spans="1:10" ht="15.6" x14ac:dyDescent="0.3">
      <c r="A22" s="122" t="s">
        <v>278</v>
      </c>
      <c r="B22" s="368">
        <f t="shared" si="1"/>
        <v>0</v>
      </c>
      <c r="C22" s="369">
        <v>43208</v>
      </c>
      <c r="D22" s="371">
        <v>0.34722222222222227</v>
      </c>
      <c r="E22" s="371">
        <v>0.45833333333333331</v>
      </c>
      <c r="F22" s="371">
        <v>0.5625</v>
      </c>
      <c r="G22" s="371">
        <v>0.74305555555555547</v>
      </c>
      <c r="H22" s="368"/>
      <c r="I22" s="388">
        <f t="shared" si="0"/>
        <v>0.29166666666666652</v>
      </c>
      <c r="J22" s="373">
        <f t="shared" si="2"/>
        <v>-4.1666666666666796E-2</v>
      </c>
    </row>
    <row r="23" spans="1:10" ht="15.6" x14ac:dyDescent="0.3">
      <c r="A23" s="122" t="s">
        <v>278</v>
      </c>
      <c r="B23" s="368">
        <f t="shared" si="1"/>
        <v>0</v>
      </c>
      <c r="C23" s="369">
        <v>43209</v>
      </c>
      <c r="D23" s="371">
        <v>0.3298611111111111</v>
      </c>
      <c r="E23" s="371">
        <v>0.45833333333333331</v>
      </c>
      <c r="F23" s="371">
        <v>0.56597222222222221</v>
      </c>
      <c r="G23" s="371">
        <v>0.72222222222222221</v>
      </c>
      <c r="H23" s="368"/>
      <c r="I23" s="388">
        <f t="shared" si="0"/>
        <v>0.28472222222222221</v>
      </c>
      <c r="J23" s="373">
        <f t="shared" si="2"/>
        <v>-4.8611111111111105E-2</v>
      </c>
    </row>
    <row r="24" spans="1:10" ht="15.6" x14ac:dyDescent="0.3">
      <c r="A24" s="122" t="s">
        <v>278</v>
      </c>
      <c r="B24" s="368">
        <f t="shared" si="1"/>
        <v>0</v>
      </c>
      <c r="C24" s="369">
        <v>43210</v>
      </c>
      <c r="D24" s="371">
        <v>0.29375000000000001</v>
      </c>
      <c r="E24" s="371">
        <v>0.45833333333333331</v>
      </c>
      <c r="F24" s="371">
        <v>0</v>
      </c>
      <c r="G24" s="371">
        <v>0</v>
      </c>
      <c r="H24" s="368"/>
      <c r="I24" s="388">
        <f t="shared" si="0"/>
        <v>0.1645833333333333</v>
      </c>
      <c r="J24" s="373">
        <f t="shared" si="2"/>
        <v>-0.16875000000000001</v>
      </c>
    </row>
    <row r="25" spans="1:10" ht="15.6" x14ac:dyDescent="0.3">
      <c r="A25" s="122" t="s">
        <v>278</v>
      </c>
      <c r="B25" s="368">
        <f t="shared" si="1"/>
        <v>0</v>
      </c>
      <c r="C25" s="369">
        <v>43211</v>
      </c>
      <c r="D25" s="371">
        <v>0.31597222222222221</v>
      </c>
      <c r="E25" s="371">
        <v>0.45833333333333331</v>
      </c>
      <c r="F25" s="371">
        <v>0.5625</v>
      </c>
      <c r="G25" s="371">
        <v>0.72222222222222221</v>
      </c>
      <c r="H25" s="368"/>
      <c r="I25" s="388">
        <f t="shared" si="0"/>
        <v>0.30208333333333331</v>
      </c>
      <c r="J25" s="373">
        <f t="shared" si="2"/>
        <v>-3.125E-2</v>
      </c>
    </row>
    <row r="26" spans="1:10" ht="15.6" x14ac:dyDescent="0.3">
      <c r="A26" s="122" t="s">
        <v>278</v>
      </c>
      <c r="B26" s="357">
        <f t="shared" si="1"/>
        <v>0</v>
      </c>
      <c r="C26" s="358">
        <v>43212</v>
      </c>
      <c r="D26" s="360">
        <v>0.3125</v>
      </c>
      <c r="E26" s="360">
        <v>0.54513888888888895</v>
      </c>
      <c r="F26" s="360">
        <v>0</v>
      </c>
      <c r="G26" s="360">
        <v>0</v>
      </c>
      <c r="H26" s="357"/>
      <c r="I26" s="355">
        <f t="shared" si="0"/>
        <v>0.23263888888888895</v>
      </c>
      <c r="J26" s="356">
        <f>I26</f>
        <v>0.23263888888888895</v>
      </c>
    </row>
    <row r="27" spans="1:10" ht="15.6" x14ac:dyDescent="0.3">
      <c r="A27" s="122" t="s">
        <v>278</v>
      </c>
      <c r="B27" s="357">
        <f t="shared" si="1"/>
        <v>0</v>
      </c>
      <c r="C27" s="358">
        <v>43213</v>
      </c>
      <c r="D27" s="360">
        <v>0</v>
      </c>
      <c r="E27" s="360">
        <v>0</v>
      </c>
      <c r="F27" s="360">
        <v>0</v>
      </c>
      <c r="G27" s="360">
        <v>0</v>
      </c>
      <c r="H27" s="357"/>
      <c r="I27" s="355">
        <f t="shared" si="0"/>
        <v>0</v>
      </c>
      <c r="J27" s="356">
        <v>0</v>
      </c>
    </row>
    <row r="28" spans="1:10" ht="15.6" x14ac:dyDescent="0.3">
      <c r="A28" s="122" t="s">
        <v>278</v>
      </c>
      <c r="B28" s="368">
        <f t="shared" si="1"/>
        <v>0</v>
      </c>
      <c r="C28" s="369">
        <v>43214</v>
      </c>
      <c r="D28" s="371">
        <v>0.29375000000000001</v>
      </c>
      <c r="E28" s="371">
        <v>0.45833333333333331</v>
      </c>
      <c r="F28" s="371">
        <v>0.5625</v>
      </c>
      <c r="G28" s="371">
        <v>0.7104166666666667</v>
      </c>
      <c r="H28" s="368"/>
      <c r="I28" s="388">
        <f t="shared" si="0"/>
        <v>0.3125</v>
      </c>
      <c r="J28" s="373">
        <f t="shared" si="2"/>
        <v>-2.0833333333333315E-2</v>
      </c>
    </row>
    <row r="29" spans="1:10" ht="15.6" x14ac:dyDescent="0.3">
      <c r="A29" s="122" t="s">
        <v>278</v>
      </c>
      <c r="B29" s="368">
        <f t="shared" si="1"/>
        <v>0</v>
      </c>
      <c r="C29" s="369">
        <v>43215</v>
      </c>
      <c r="D29" s="371">
        <v>0.3125</v>
      </c>
      <c r="E29" s="371">
        <v>0.47569444444444442</v>
      </c>
      <c r="F29" s="371">
        <v>0.5625</v>
      </c>
      <c r="G29" s="371">
        <v>0.74305555555555547</v>
      </c>
      <c r="H29" s="368"/>
      <c r="I29" s="388">
        <f t="shared" si="0"/>
        <v>0.34374999999999989</v>
      </c>
      <c r="J29" s="373">
        <f t="shared" si="2"/>
        <v>1.0416666666666574E-2</v>
      </c>
    </row>
    <row r="30" spans="1:10" ht="15.6" x14ac:dyDescent="0.3">
      <c r="A30" s="122" t="s">
        <v>278</v>
      </c>
      <c r="B30" s="368">
        <f t="shared" si="1"/>
        <v>0</v>
      </c>
      <c r="C30" s="369">
        <v>43216</v>
      </c>
      <c r="D30" s="371">
        <v>0.31597222222222221</v>
      </c>
      <c r="E30" s="371">
        <v>0.46666666666666662</v>
      </c>
      <c r="F30" s="371">
        <v>0.5625</v>
      </c>
      <c r="G30" s="371">
        <v>0.72916666666666663</v>
      </c>
      <c r="H30" s="368"/>
      <c r="I30" s="388">
        <f t="shared" si="0"/>
        <v>0.31736111111111104</v>
      </c>
      <c r="J30" s="373">
        <f t="shared" si="2"/>
        <v>-1.5972222222222276E-2</v>
      </c>
    </row>
    <row r="31" spans="1:10" ht="15.6" x14ac:dyDescent="0.3">
      <c r="A31" s="122" t="s">
        <v>278</v>
      </c>
      <c r="B31" s="368">
        <f t="shared" si="1"/>
        <v>0</v>
      </c>
      <c r="C31" s="369">
        <v>43217</v>
      </c>
      <c r="D31" s="371">
        <v>0.31597222222222221</v>
      </c>
      <c r="E31" s="371">
        <v>0.4513888888888889</v>
      </c>
      <c r="F31" s="371">
        <v>0.5625</v>
      </c>
      <c r="G31" s="371">
        <v>0.70833333333333337</v>
      </c>
      <c r="H31" s="368"/>
      <c r="I31" s="388">
        <f t="shared" si="0"/>
        <v>0.28125000000000006</v>
      </c>
      <c r="J31" s="373">
        <f t="shared" si="2"/>
        <v>-5.2083333333333259E-2</v>
      </c>
    </row>
    <row r="32" spans="1:10" ht="15.6" x14ac:dyDescent="0.3">
      <c r="A32" s="122" t="s">
        <v>278</v>
      </c>
      <c r="B32" s="368">
        <f t="shared" si="1"/>
        <v>0</v>
      </c>
      <c r="C32" s="369">
        <v>43218</v>
      </c>
      <c r="D32" s="371">
        <v>0.31597222222222221</v>
      </c>
      <c r="E32" s="371">
        <v>0.45833333333333331</v>
      </c>
      <c r="F32" s="371">
        <v>0.5625</v>
      </c>
      <c r="G32" s="371">
        <v>0.70833333333333337</v>
      </c>
      <c r="H32" s="368"/>
      <c r="I32" s="388">
        <f t="shared" si="0"/>
        <v>0.28819444444444448</v>
      </c>
      <c r="J32" s="373">
        <f t="shared" si="2"/>
        <v>-4.513888888888884E-2</v>
      </c>
    </row>
    <row r="33" spans="1:10" ht="15.6" x14ac:dyDescent="0.3">
      <c r="A33" s="122" t="s">
        <v>278</v>
      </c>
      <c r="B33" s="357">
        <f t="shared" si="1"/>
        <v>0</v>
      </c>
      <c r="C33" s="358">
        <v>43219</v>
      </c>
      <c r="D33" s="360">
        <v>0</v>
      </c>
      <c r="E33" s="360">
        <v>0</v>
      </c>
      <c r="F33" s="360">
        <v>0</v>
      </c>
      <c r="G33" s="360">
        <v>0</v>
      </c>
      <c r="H33" s="357"/>
      <c r="I33" s="355">
        <f t="shared" si="0"/>
        <v>0</v>
      </c>
      <c r="J33" s="356">
        <f>I33</f>
        <v>0</v>
      </c>
    </row>
    <row r="34" spans="1:10" ht="15.6" x14ac:dyDescent="0.3">
      <c r="A34" s="122" t="s">
        <v>278</v>
      </c>
      <c r="B34" s="357">
        <f t="shared" si="1"/>
        <v>0</v>
      </c>
      <c r="C34" s="358">
        <v>43220</v>
      </c>
      <c r="D34" s="360">
        <v>0</v>
      </c>
      <c r="E34" s="360">
        <v>0</v>
      </c>
      <c r="F34" s="360">
        <v>0</v>
      </c>
      <c r="G34" s="360">
        <v>0</v>
      </c>
      <c r="H34" s="357"/>
      <c r="I34" s="355">
        <f t="shared" si="0"/>
        <v>0</v>
      </c>
      <c r="J34" s="356">
        <f>I34</f>
        <v>0</v>
      </c>
    </row>
    <row r="35" spans="1:10" ht="15.6" x14ac:dyDescent="0.3">
      <c r="A35" s="122" t="s">
        <v>278</v>
      </c>
      <c r="B35" s="376">
        <f t="shared" si="1"/>
        <v>0</v>
      </c>
      <c r="C35" s="377">
        <v>43221</v>
      </c>
      <c r="D35" s="379">
        <v>0</v>
      </c>
      <c r="E35" s="379">
        <v>0</v>
      </c>
      <c r="F35" s="379">
        <v>0</v>
      </c>
      <c r="G35" s="379">
        <v>0.70138888888888884</v>
      </c>
      <c r="H35" s="376"/>
      <c r="I35" s="380">
        <f t="shared" si="0"/>
        <v>0.70138888888888884</v>
      </c>
      <c r="J35" s="381">
        <v>0</v>
      </c>
    </row>
    <row r="36" spans="1:10" ht="15.6" x14ac:dyDescent="0.3">
      <c r="A36" s="122" t="s">
        <v>278</v>
      </c>
      <c r="B36" s="362">
        <f t="shared" si="1"/>
        <v>0</v>
      </c>
      <c r="C36" s="363">
        <v>43222</v>
      </c>
      <c r="D36" s="371">
        <v>0</v>
      </c>
      <c r="E36" s="371">
        <v>0</v>
      </c>
      <c r="F36" s="371">
        <v>0.55555555555555558</v>
      </c>
      <c r="G36" s="371">
        <v>0.70833333333333337</v>
      </c>
      <c r="H36" s="362"/>
      <c r="I36" s="389">
        <f t="shared" si="0"/>
        <v>0.15277777777777779</v>
      </c>
      <c r="J36" s="367">
        <f t="shared" si="2"/>
        <v>-0.18055555555555552</v>
      </c>
    </row>
    <row r="37" spans="1:10" ht="15.6" x14ac:dyDescent="0.3">
      <c r="A37" s="122" t="s">
        <v>278</v>
      </c>
      <c r="B37" s="362">
        <f t="shared" si="1"/>
        <v>0</v>
      </c>
      <c r="C37" s="363">
        <v>43223</v>
      </c>
      <c r="D37" s="371">
        <v>0</v>
      </c>
      <c r="E37" s="371">
        <v>0</v>
      </c>
      <c r="F37" s="371">
        <v>0</v>
      </c>
      <c r="G37" s="371">
        <v>0</v>
      </c>
      <c r="H37" s="362"/>
      <c r="I37" s="389">
        <f t="shared" si="0"/>
        <v>0</v>
      </c>
      <c r="J37" s="367">
        <f>I37</f>
        <v>0</v>
      </c>
    </row>
    <row r="38" spans="1:10" ht="15.6" x14ac:dyDescent="0.3">
      <c r="A38" s="122" t="s">
        <v>278</v>
      </c>
      <c r="B38" s="362">
        <f t="shared" si="1"/>
        <v>0</v>
      </c>
      <c r="C38" s="363">
        <v>43224</v>
      </c>
      <c r="D38" s="371">
        <v>0</v>
      </c>
      <c r="E38" s="371">
        <v>0</v>
      </c>
      <c r="F38" s="371">
        <v>0</v>
      </c>
      <c r="G38" s="371">
        <v>0</v>
      </c>
      <c r="H38" s="362"/>
      <c r="I38" s="389">
        <f t="shared" si="0"/>
        <v>0</v>
      </c>
      <c r="J38" s="367">
        <v>0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5:D6" xr:uid="{C22DF607-F482-4D9C-B514-6A19B08F00DE}">
      <formula1>HORARIOSS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D2BD-E88D-4C91-BEA8-BCED5DC61CD3}">
  <sheetPr codeName="Planilha10"/>
  <dimension ref="A1:AD72"/>
  <sheetViews>
    <sheetView workbookViewId="0">
      <selection sqref="A1:C2"/>
    </sheetView>
  </sheetViews>
  <sheetFormatPr defaultRowHeight="40.049999999999997" customHeight="1" x14ac:dyDescent="0.3"/>
  <cols>
    <col min="1" max="1" width="25.5546875" bestFit="1" customWidth="1"/>
    <col min="3" max="3" width="23.109375" customWidth="1"/>
    <col min="4" max="4" width="40.5546875" customWidth="1"/>
    <col min="5" max="5" width="10.88671875" bestFit="1" customWidth="1"/>
    <col min="6" max="6" width="10.3320312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168" t="s">
        <v>24</v>
      </c>
      <c r="B1" s="168"/>
      <c r="C1" s="168"/>
      <c r="D1" s="169" t="s">
        <v>31</v>
      </c>
      <c r="E1" s="170"/>
      <c r="F1" s="170"/>
      <c r="G1" s="171"/>
      <c r="H1" s="175" t="s">
        <v>32</v>
      </c>
      <c r="I1" s="176"/>
      <c r="J1" s="176"/>
      <c r="K1" s="177"/>
      <c r="L1" s="181" t="s">
        <v>28</v>
      </c>
      <c r="M1" s="181"/>
      <c r="N1" s="182" t="s">
        <v>29</v>
      </c>
      <c r="O1" s="182"/>
      <c r="Z1" s="1" t="s">
        <v>0</v>
      </c>
      <c r="AA1" s="1" t="s">
        <v>1</v>
      </c>
      <c r="AD1" s="2">
        <v>1</v>
      </c>
    </row>
    <row r="2" spans="1:30" ht="18" x14ac:dyDescent="0.3">
      <c r="A2" s="168"/>
      <c r="B2" s="168"/>
      <c r="C2" s="168"/>
      <c r="D2" s="172"/>
      <c r="E2" s="173"/>
      <c r="F2" s="173"/>
      <c r="G2" s="174"/>
      <c r="H2" s="178"/>
      <c r="I2" s="179"/>
      <c r="J2" s="179"/>
      <c r="K2" s="180"/>
      <c r="L2" s="183"/>
      <c r="M2" s="183"/>
      <c r="N2" s="184"/>
      <c r="O2" s="184"/>
      <c r="Z2" s="1" t="s">
        <v>2</v>
      </c>
      <c r="AA2" s="3"/>
      <c r="AD2" s="2">
        <v>2</v>
      </c>
    </row>
    <row r="3" spans="1:30" ht="18" x14ac:dyDescent="0.3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" x14ac:dyDescent="0.3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8.600000000000001" thickBot="1" x14ac:dyDescent="0.35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" x14ac:dyDescent="0.3">
      <c r="A6" s="188"/>
      <c r="B6" s="188"/>
      <c r="C6" s="212"/>
      <c r="D6" s="190" t="s">
        <v>26</v>
      </c>
      <c r="E6" s="192">
        <v>7</v>
      </c>
      <c r="F6" s="214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188"/>
      <c r="B7" s="188"/>
      <c r="C7" s="212"/>
      <c r="D7" s="213"/>
      <c r="E7" s="194"/>
      <c r="F7" s="215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206" t="s">
        <v>10</v>
      </c>
      <c r="B8" s="206"/>
      <c r="C8" s="206"/>
      <c r="D8" s="207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208" t="s">
        <v>30</v>
      </c>
      <c r="B9" s="210" t="s">
        <v>12</v>
      </c>
      <c r="C9" s="210"/>
      <c r="D9" s="210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208"/>
      <c r="B10" s="210"/>
      <c r="C10" s="210"/>
      <c r="D10" s="210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209"/>
      <c r="B11" s="211"/>
      <c r="C11" s="211"/>
      <c r="D11" s="211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049999999999997" customHeight="1" x14ac:dyDescent="0.3">
      <c r="A12" s="4" t="s">
        <v>23</v>
      </c>
      <c r="B12" s="230" t="s">
        <v>15</v>
      </c>
      <c r="C12" s="230"/>
      <c r="D12" s="230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049999999999997" customHeight="1" x14ac:dyDescent="0.3">
      <c r="A13" s="7">
        <v>1</v>
      </c>
      <c r="B13" s="229"/>
      <c r="C13" s="229"/>
      <c r="D13" s="229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049999999999997" customHeight="1" x14ac:dyDescent="0.3">
      <c r="A14" s="14">
        <v>2</v>
      </c>
      <c r="B14" s="229"/>
      <c r="C14" s="229"/>
      <c r="D14" s="229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049999999999997" customHeight="1" x14ac:dyDescent="0.3">
      <c r="A15" s="7">
        <v>3</v>
      </c>
      <c r="B15" s="229"/>
      <c r="C15" s="229"/>
      <c r="D15" s="229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049999999999997" customHeight="1" x14ac:dyDescent="0.3">
      <c r="A16" s="14">
        <v>4</v>
      </c>
      <c r="B16" s="229"/>
      <c r="C16" s="229"/>
      <c r="D16" s="229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049999999999997" customHeight="1" x14ac:dyDescent="0.3">
      <c r="A17" s="7">
        <v>5</v>
      </c>
      <c r="B17" s="229"/>
      <c r="C17" s="229"/>
      <c r="D17" s="229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049999999999997" customHeight="1" x14ac:dyDescent="0.3">
      <c r="A18" s="14">
        <v>6</v>
      </c>
      <c r="B18" s="229"/>
      <c r="C18" s="229"/>
      <c r="D18" s="229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049999999999997" customHeight="1" x14ac:dyDescent="0.3">
      <c r="A19" s="7">
        <v>7</v>
      </c>
      <c r="B19" s="229"/>
      <c r="C19" s="229"/>
      <c r="D19" s="229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049999999999997" customHeight="1" x14ac:dyDescent="0.3">
      <c r="A20" s="14">
        <v>8</v>
      </c>
      <c r="B20" s="229"/>
      <c r="C20" s="229"/>
      <c r="D20" s="229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049999999999997" customHeight="1" x14ac:dyDescent="0.3">
      <c r="A21" s="7">
        <v>9</v>
      </c>
      <c r="B21" s="229"/>
      <c r="C21" s="229"/>
      <c r="D21" s="229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049999999999997" customHeight="1" x14ac:dyDescent="0.3">
      <c r="A22" s="14">
        <v>10</v>
      </c>
      <c r="B22" s="229"/>
      <c r="C22" s="229"/>
      <c r="D22" s="229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049999999999997" customHeight="1" x14ac:dyDescent="0.3">
      <c r="A23" s="7">
        <v>11</v>
      </c>
      <c r="B23" s="229"/>
      <c r="C23" s="229"/>
      <c r="D23" s="229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049999999999997" customHeight="1" x14ac:dyDescent="0.3">
      <c r="A24" s="14">
        <v>12</v>
      </c>
      <c r="B24" s="229"/>
      <c r="C24" s="229"/>
      <c r="D24" s="229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049999999999997" customHeight="1" x14ac:dyDescent="0.3">
      <c r="A25" s="7">
        <v>13</v>
      </c>
      <c r="B25" s="229"/>
      <c r="C25" s="229"/>
      <c r="D25" s="229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049999999999997" customHeight="1" x14ac:dyDescent="0.3">
      <c r="A26" s="14">
        <v>14</v>
      </c>
      <c r="B26" s="229"/>
      <c r="C26" s="229"/>
      <c r="D26" s="229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049999999999997" customHeight="1" x14ac:dyDescent="0.3">
      <c r="A27" s="7">
        <v>15</v>
      </c>
      <c r="B27" s="229"/>
      <c r="C27" s="229"/>
      <c r="D27" s="229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049999999999997" customHeight="1" x14ac:dyDescent="0.3">
      <c r="A28" s="14">
        <v>16</v>
      </c>
      <c r="B28" s="229"/>
      <c r="C28" s="229"/>
      <c r="D28" s="229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049999999999997" customHeight="1" x14ac:dyDescent="0.3">
      <c r="A29" s="7">
        <v>17</v>
      </c>
      <c r="B29" s="229"/>
      <c r="C29" s="229"/>
      <c r="D29" s="229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049999999999997" customHeight="1" x14ac:dyDescent="0.3">
      <c r="A30" s="14">
        <v>18</v>
      </c>
      <c r="B30" s="229"/>
      <c r="C30" s="229"/>
      <c r="D30" s="229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049999999999997" customHeight="1" x14ac:dyDescent="0.3">
      <c r="A31" s="7">
        <v>19</v>
      </c>
      <c r="B31" s="229"/>
      <c r="C31" s="229"/>
      <c r="D31" s="229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049999999999997" customHeight="1" x14ac:dyDescent="0.3">
      <c r="A32" s="14">
        <v>20</v>
      </c>
      <c r="B32" s="229"/>
      <c r="C32" s="229"/>
      <c r="D32" s="229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049999999999997" customHeight="1" x14ac:dyDescent="0.3">
      <c r="A33" s="7">
        <v>21</v>
      </c>
      <c r="B33" s="229"/>
      <c r="C33" s="229"/>
      <c r="D33" s="229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049999999999997" customHeight="1" x14ac:dyDescent="0.3">
      <c r="A34" s="14">
        <v>22</v>
      </c>
      <c r="B34" s="229"/>
      <c r="C34" s="229"/>
      <c r="D34" s="229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049999999999997" customHeight="1" x14ac:dyDescent="0.3">
      <c r="A35" s="7">
        <v>23</v>
      </c>
      <c r="B35" s="229"/>
      <c r="C35" s="229"/>
      <c r="D35" s="229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049999999999997" customHeight="1" x14ac:dyDescent="0.3">
      <c r="A36" s="14">
        <v>24</v>
      </c>
      <c r="B36" s="229"/>
      <c r="C36" s="229"/>
      <c r="D36" s="229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049999999999997" customHeight="1" x14ac:dyDescent="0.3">
      <c r="A37" s="7">
        <v>25</v>
      </c>
      <c r="B37" s="229"/>
      <c r="C37" s="229"/>
      <c r="D37" s="229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049999999999997" customHeight="1" x14ac:dyDescent="0.3">
      <c r="AD41" s="2">
        <v>29</v>
      </c>
    </row>
    <row r="42" spans="1:30" ht="40.049999999999997" customHeight="1" x14ac:dyDescent="0.3">
      <c r="AD42" s="2">
        <v>30</v>
      </c>
    </row>
    <row r="43" spans="1:30" ht="40.049999999999997" customHeight="1" x14ac:dyDescent="0.3">
      <c r="AD43" s="2">
        <v>31</v>
      </c>
    </row>
    <row r="44" spans="1:30" ht="40.049999999999997" customHeight="1" x14ac:dyDescent="0.3">
      <c r="AD44" s="2">
        <v>32</v>
      </c>
    </row>
    <row r="46" spans="1:30" ht="40.049999999999997" customHeight="1" x14ac:dyDescent="0.3">
      <c r="AD46" s="2">
        <v>34</v>
      </c>
    </row>
    <row r="47" spans="1:30" ht="40.049999999999997" customHeight="1" x14ac:dyDescent="0.3">
      <c r="AD47" s="2">
        <v>35</v>
      </c>
    </row>
    <row r="48" spans="1:30" ht="40.049999999999997" customHeight="1" x14ac:dyDescent="0.3">
      <c r="AD48" s="2">
        <v>36</v>
      </c>
    </row>
    <row r="62" spans="29:30" ht="40.049999999999997" customHeight="1" x14ac:dyDescent="0.3">
      <c r="AC62" s="20" t="s">
        <v>0</v>
      </c>
      <c r="AD62" s="21"/>
    </row>
    <row r="63" spans="29:30" ht="40.049999999999997" customHeight="1" x14ac:dyDescent="0.3">
      <c r="AC63" s="20" t="s">
        <v>2</v>
      </c>
      <c r="AD63" s="22"/>
    </row>
    <row r="64" spans="29:30" ht="40.049999999999997" customHeight="1" x14ac:dyDescent="0.3">
      <c r="AC64" s="20" t="s">
        <v>4</v>
      </c>
      <c r="AD64" s="22"/>
    </row>
    <row r="65" spans="29:30" ht="40.049999999999997" customHeight="1" x14ac:dyDescent="0.3">
      <c r="AC65" s="20" t="s">
        <v>5</v>
      </c>
      <c r="AD65" s="22"/>
    </row>
    <row r="66" spans="29:30" ht="40.049999999999997" customHeight="1" x14ac:dyDescent="0.3">
      <c r="AC66" s="20" t="s">
        <v>7</v>
      </c>
      <c r="AD66" s="22"/>
    </row>
    <row r="67" spans="29:30" ht="40.049999999999997" customHeight="1" x14ac:dyDescent="0.3">
      <c r="AC67" s="20" t="s">
        <v>8</v>
      </c>
      <c r="AD67" s="22"/>
    </row>
    <row r="68" spans="29:30" ht="40.049999999999997" customHeight="1" x14ac:dyDescent="0.3">
      <c r="AC68" s="20" t="s">
        <v>9</v>
      </c>
      <c r="AD68" s="22"/>
    </row>
    <row r="69" spans="29:30" ht="40.049999999999997" customHeight="1" x14ac:dyDescent="0.3">
      <c r="AC69" s="20" t="s">
        <v>11</v>
      </c>
      <c r="AD69" s="22"/>
    </row>
    <row r="70" spans="29:30" ht="40.049999999999997" customHeight="1" x14ac:dyDescent="0.3">
      <c r="AC70" s="20" t="s">
        <v>13</v>
      </c>
      <c r="AD70" s="22"/>
    </row>
    <row r="71" spans="29:30" ht="40.049999999999997" customHeight="1" x14ac:dyDescent="0.3">
      <c r="AC71" s="20" t="s">
        <v>14</v>
      </c>
      <c r="AD71" s="22"/>
    </row>
    <row r="72" spans="29:30" ht="40.049999999999997" customHeight="1" x14ac:dyDescent="0.3">
      <c r="AC72" s="20" t="s">
        <v>22</v>
      </c>
    </row>
  </sheetData>
  <mergeCells count="42">
    <mergeCell ref="B33:D33"/>
    <mergeCell ref="B34:D34"/>
    <mergeCell ref="B35:D35"/>
    <mergeCell ref="B36:D36"/>
    <mergeCell ref="B37:D3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dataValidations count="1">
    <dataValidation type="list" allowBlank="1" showInputMessage="1" showErrorMessage="1" sqref="Z1:Z10 AC62:AC72 E13:E37" xr:uid="{3B16BC57-6E6F-4C21-84F6-A9D9B887EB77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474-5076-4B4F-BF63-F0C335A52DA2}">
  <sheetPr codeName="Planilha11"/>
  <dimension ref="A1"/>
  <sheetViews>
    <sheetView topLeftCell="A2" workbookViewId="0">
      <selection activeCell="L28" sqref="K28:L2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3577-C88A-46A8-9DF3-8929765A1DCE}">
  <sheetPr codeName="Planilha12"/>
  <dimension ref="A1:AG112"/>
  <sheetViews>
    <sheetView topLeftCell="A4" workbookViewId="0">
      <selection sqref="A1:C2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2187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168" t="s">
        <v>24</v>
      </c>
      <c r="B1" s="168"/>
      <c r="C1" s="168"/>
      <c r="D1" s="169" t="s">
        <v>31</v>
      </c>
      <c r="E1" s="170"/>
      <c r="F1" s="170"/>
      <c r="G1" s="171"/>
      <c r="H1" s="175" t="s">
        <v>32</v>
      </c>
      <c r="I1" s="176"/>
      <c r="J1" s="176"/>
      <c r="K1" s="177"/>
      <c r="L1" s="181" t="s">
        <v>28</v>
      </c>
      <c r="M1" s="181"/>
      <c r="N1" s="182" t="s">
        <v>29</v>
      </c>
      <c r="O1" s="182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4.4" x14ac:dyDescent="0.3">
      <c r="A2" s="168"/>
      <c r="B2" s="168"/>
      <c r="C2" s="168"/>
      <c r="D2" s="172"/>
      <c r="E2" s="173"/>
      <c r="F2" s="173"/>
      <c r="G2" s="174"/>
      <c r="H2" s="178"/>
      <c r="I2" s="179"/>
      <c r="J2" s="179"/>
      <c r="K2" s="180"/>
      <c r="L2" s="183"/>
      <c r="M2" s="183"/>
      <c r="N2" s="184"/>
      <c r="O2" s="184"/>
      <c r="AD2"/>
      <c r="AE2" s="38" t="s">
        <v>47</v>
      </c>
      <c r="AF2" s="47" t="s">
        <v>2</v>
      </c>
    </row>
    <row r="3" spans="1:33" ht="14.4" x14ac:dyDescent="0.3">
      <c r="A3" s="185" t="s">
        <v>180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49</v>
      </c>
      <c r="AF3" s="47" t="s">
        <v>4</v>
      </c>
    </row>
    <row r="4" spans="1:33" ht="14.4" x14ac:dyDescent="0.3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50</v>
      </c>
      <c r="AF4" s="47" t="s">
        <v>5</v>
      </c>
    </row>
    <row r="5" spans="1:33" ht="15" thickBot="1" x14ac:dyDescent="0.35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51</v>
      </c>
      <c r="AF5" s="47" t="s">
        <v>7</v>
      </c>
    </row>
    <row r="6" spans="1:33" ht="17.399999999999999" x14ac:dyDescent="0.3">
      <c r="A6" s="188"/>
      <c r="B6" s="188"/>
      <c r="C6" s="196"/>
      <c r="D6" s="190" t="s">
        <v>26</v>
      </c>
      <c r="E6" s="192">
        <v>7</v>
      </c>
      <c r="F6" s="192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" thickBot="1" x14ac:dyDescent="0.35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158" t="s">
        <v>10</v>
      </c>
      <c r="B8" s="159"/>
      <c r="C8" s="159"/>
      <c r="D8" s="159"/>
      <c r="E8" s="160"/>
      <c r="F8" s="164" t="s">
        <v>45</v>
      </c>
      <c r="G8" s="166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161"/>
      <c r="B9" s="162"/>
      <c r="C9" s="162"/>
      <c r="D9" s="162"/>
      <c r="E9" s="163"/>
      <c r="F9" s="165"/>
      <c r="G9" s="167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049999999999997" customHeight="1" x14ac:dyDescent="0.3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049999999999997" customHeight="1" x14ac:dyDescent="0.3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049999999999997" customHeight="1" x14ac:dyDescent="0.3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049999999999997" customHeight="1" x14ac:dyDescent="0.3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049999999999997" customHeight="1" x14ac:dyDescent="0.3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049999999999997" customHeight="1" x14ac:dyDescent="0.3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049999999999997" customHeight="1" x14ac:dyDescent="0.3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049999999999997" customHeight="1" x14ac:dyDescent="0.3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049999999999997" customHeight="1" x14ac:dyDescent="0.3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049999999999997" customHeight="1" x14ac:dyDescent="0.3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049999999999997" customHeight="1" x14ac:dyDescent="0.3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049999999999997" customHeight="1" x14ac:dyDescent="0.3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049999999999997" customHeight="1" x14ac:dyDescent="0.3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049999999999997" customHeight="1" x14ac:dyDescent="0.3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049999999999997" customHeight="1" x14ac:dyDescent="0.3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049999999999997" customHeight="1" x14ac:dyDescent="0.3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049999999999997" customHeight="1" x14ac:dyDescent="0.3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049999999999997" customHeight="1" x14ac:dyDescent="0.3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049999999999997" customHeight="1" x14ac:dyDescent="0.3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049999999999997" customHeight="1" x14ac:dyDescent="0.3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049999999999997" customHeight="1" x14ac:dyDescent="0.3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049999999999997" customHeight="1" x14ac:dyDescent="0.3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049999999999997" customHeight="1" x14ac:dyDescent="0.3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049999999999997" customHeight="1" x14ac:dyDescent="0.3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049999999999997" customHeight="1" x14ac:dyDescent="0.3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049999999999997" customHeight="1" x14ac:dyDescent="0.3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049999999999997" customHeight="1" x14ac:dyDescent="0.3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049999999999997" customHeight="1" x14ac:dyDescent="0.3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049999999999997" customHeight="1" x14ac:dyDescent="0.3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049999999999997" customHeight="1" x14ac:dyDescent="0.3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049999999999997" customHeight="1" x14ac:dyDescent="0.3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049999999999997" customHeight="1" x14ac:dyDescent="0.3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049999999999997" customHeight="1" x14ac:dyDescent="0.3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049999999999997" customHeight="1" x14ac:dyDescent="0.3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049999999999997" customHeight="1" x14ac:dyDescent="0.3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049999999999997" customHeight="1" x14ac:dyDescent="0.3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049999999999997" customHeight="1" x14ac:dyDescent="0.3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049999999999997" customHeight="1" x14ac:dyDescent="0.3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049999999999997" customHeight="1" x14ac:dyDescent="0.3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049999999999997" customHeight="1" x14ac:dyDescent="0.3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049999999999997" customHeight="1" x14ac:dyDescent="0.3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049999999999997" customHeight="1" x14ac:dyDescent="0.3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049999999999997" customHeight="1" x14ac:dyDescent="0.3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049999999999997" customHeight="1" x14ac:dyDescent="0.3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049999999999997" customHeight="1" x14ac:dyDescent="0.3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049999999999997" customHeight="1" x14ac:dyDescent="0.3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049999999999997" customHeight="1" x14ac:dyDescent="0.3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049999999999997" customHeight="1" x14ac:dyDescent="0.3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049999999999997" customHeight="1" x14ac:dyDescent="0.3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049999999999997" customHeight="1" x14ac:dyDescent="0.3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049999999999997" customHeight="1" x14ac:dyDescent="0.3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049999999999997" customHeight="1" x14ac:dyDescent="0.3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049999999999997" customHeight="1" x14ac:dyDescent="0.3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049999999999997" customHeight="1" x14ac:dyDescent="0.3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049999999999997" customHeight="1" x14ac:dyDescent="0.3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049999999999997" customHeight="1" x14ac:dyDescent="0.3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049999999999997" customHeight="1" x14ac:dyDescent="0.3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049999999999997" customHeight="1" x14ac:dyDescent="0.3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049999999999997" customHeight="1" x14ac:dyDescent="0.3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049999999999997" customHeight="1" x14ac:dyDescent="0.3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049999999999997" customHeight="1" x14ac:dyDescent="0.3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049999999999997" customHeight="1" x14ac:dyDescent="0.3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049999999999997" customHeight="1" x14ac:dyDescent="0.3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049999999999997" customHeight="1" x14ac:dyDescent="0.3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049999999999997" customHeight="1" x14ac:dyDescent="0.3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049999999999997" customHeight="1" x14ac:dyDescent="0.3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049999999999997" customHeight="1" x14ac:dyDescent="0.3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049999999999997" customHeight="1" x14ac:dyDescent="0.3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049999999999997" customHeight="1" x14ac:dyDescent="0.3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049999999999997" customHeight="1" x14ac:dyDescent="0.3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049999999999997" customHeight="1" x14ac:dyDescent="0.3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049999999999997" customHeight="1" x14ac:dyDescent="0.3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049999999999997" customHeight="1" x14ac:dyDescent="0.3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049999999999997" customHeight="1" x14ac:dyDescent="0.3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049999999999997" customHeight="1" x14ac:dyDescent="0.3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049999999999997" customHeight="1" x14ac:dyDescent="0.3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049999999999997" customHeight="1" x14ac:dyDescent="0.3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049999999999997" customHeight="1" x14ac:dyDescent="0.3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049999999999997" customHeight="1" x14ac:dyDescent="0.3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049999999999997" customHeight="1" x14ac:dyDescent="0.3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049999999999997" customHeight="1" x14ac:dyDescent="0.3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049999999999997" customHeight="1" x14ac:dyDescent="0.3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049999999999997" customHeight="1" x14ac:dyDescent="0.3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049999999999997" customHeight="1" x14ac:dyDescent="0.3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049999999999997" customHeight="1" x14ac:dyDescent="0.3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049999999999997" customHeight="1" x14ac:dyDescent="0.3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049999999999997" customHeight="1" x14ac:dyDescent="0.3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049999999999997" customHeight="1" x14ac:dyDescent="0.3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049999999999997" customHeight="1" x14ac:dyDescent="0.3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049999999999997" customHeight="1" x14ac:dyDescent="0.3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049999999999997" customHeight="1" x14ac:dyDescent="0.3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049999999999997" customHeight="1" x14ac:dyDescent="0.3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049999999999997" customHeight="1" x14ac:dyDescent="0.3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049999999999997" customHeight="1" x14ac:dyDescent="0.3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049999999999997" customHeight="1" x14ac:dyDescent="0.3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049999999999997" customHeight="1" x14ac:dyDescent="0.3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049999999999997" customHeight="1" x14ac:dyDescent="0.3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049999999999997" customHeight="1" x14ac:dyDescent="0.3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049999999999997" customHeight="1" x14ac:dyDescent="0.3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049999999999997" customHeight="1" x14ac:dyDescent="0.3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049999999999997" customHeight="1" x14ac:dyDescent="0.3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A1:C2"/>
    <mergeCell ref="D1:G2"/>
    <mergeCell ref="H1:K2"/>
    <mergeCell ref="L1:M1"/>
    <mergeCell ref="N1:O1"/>
    <mergeCell ref="L2:M2"/>
    <mergeCell ref="N2:O2"/>
    <mergeCell ref="A8:E9"/>
    <mergeCell ref="F8:G9"/>
    <mergeCell ref="A3:C4"/>
    <mergeCell ref="D3:O5"/>
    <mergeCell ref="A5:B7"/>
    <mergeCell ref="C5:C7"/>
    <mergeCell ref="D6:D7"/>
    <mergeCell ref="E6:F7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 xr:uid="{F60B9349-539D-491A-8567-F2ADB69D1E2E}">
      <formula1>$AE$1:$AE$5</formula1>
    </dataValidation>
    <dataValidation type="list" allowBlank="1" showInputMessage="1" showErrorMessage="1" sqref="B11:B112" xr:uid="{6A4E3053-E546-4D64-A798-6249D90DE92C}">
      <formula1>IND</formula1>
    </dataValidation>
    <dataValidation type="list" allowBlank="1" showInputMessage="1" showErrorMessage="1" sqref="AF1:AF10 AC62:AC72" xr:uid="{6ADF9F40-ACF2-482B-BF78-54FB1B107535}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A25C-A4A1-4A61-9899-96F75C861905}">
  <sheetPr codeName="Planilha13"/>
  <dimension ref="A1:AG112"/>
  <sheetViews>
    <sheetView workbookViewId="0">
      <selection activeCell="D3" sqref="D3:O5"/>
    </sheetView>
  </sheetViews>
  <sheetFormatPr defaultRowHeight="40.049999999999997" customHeight="1" x14ac:dyDescent="0.3"/>
  <cols>
    <col min="1" max="1" width="8.5546875" bestFit="1" customWidth="1"/>
    <col min="2" max="2" width="38.77734375" bestFit="1" customWidth="1"/>
    <col min="3" max="3" width="54.5546875" customWidth="1"/>
    <col min="4" max="4" width="14.109375" bestFit="1" customWidth="1"/>
    <col min="5" max="5" width="17.109375" bestFit="1" customWidth="1"/>
    <col min="6" max="6" width="22.33203125" bestFit="1" customWidth="1"/>
    <col min="7" max="7" width="26" bestFit="1" customWidth="1"/>
    <col min="8" max="9" width="22.33203125" bestFit="1" customWidth="1"/>
    <col min="10" max="10" width="16.5546875" bestFit="1" customWidth="1"/>
    <col min="11" max="11" width="23.5546875" customWidth="1"/>
    <col min="12" max="12" width="21" customWidth="1"/>
    <col min="13" max="13" width="7.21875" customWidth="1"/>
    <col min="14" max="14" width="16.33203125" customWidth="1"/>
    <col min="15" max="15" width="22" customWidth="1"/>
    <col min="26" max="27" width="6.88671875" bestFit="1" customWidth="1"/>
    <col min="28" max="28" width="2.88671875" customWidth="1"/>
    <col min="29" max="29" width="8" bestFit="1" customWidth="1"/>
    <col min="30" max="30" width="3.6640625" style="2" bestFit="1" customWidth="1"/>
    <col min="33" max="33" width="12.6640625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3" ht="34.200000000000003" customHeight="1" x14ac:dyDescent="0.3">
      <c r="A1" s="168" t="s">
        <v>24</v>
      </c>
      <c r="B1" s="168"/>
      <c r="C1" s="168"/>
      <c r="D1" s="169" t="s">
        <v>31</v>
      </c>
      <c r="E1" s="170"/>
      <c r="F1" s="170"/>
      <c r="G1" s="171"/>
      <c r="H1" s="175" t="s">
        <v>32</v>
      </c>
      <c r="I1" s="176"/>
      <c r="J1" s="176"/>
      <c r="K1" s="177"/>
      <c r="L1" s="181" t="s">
        <v>28</v>
      </c>
      <c r="M1" s="181"/>
      <c r="N1" s="182" t="s">
        <v>29</v>
      </c>
      <c r="O1" s="182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4.4" x14ac:dyDescent="0.3">
      <c r="A2" s="168"/>
      <c r="B2" s="168"/>
      <c r="C2" s="168"/>
      <c r="D2" s="172"/>
      <c r="E2" s="173"/>
      <c r="F2" s="173"/>
      <c r="G2" s="174"/>
      <c r="H2" s="178"/>
      <c r="I2" s="179"/>
      <c r="J2" s="179"/>
      <c r="K2" s="180"/>
      <c r="L2" s="183"/>
      <c r="M2" s="183"/>
      <c r="N2" s="184"/>
      <c r="O2" s="184"/>
      <c r="AD2"/>
      <c r="AE2" s="38" t="s">
        <v>47</v>
      </c>
      <c r="AF2" s="47" t="s">
        <v>2</v>
      </c>
    </row>
    <row r="3" spans="1:33" ht="14.4" x14ac:dyDescent="0.3">
      <c r="A3" s="185" t="s">
        <v>180</v>
      </c>
      <c r="B3" s="185"/>
      <c r="C3" s="185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AD3"/>
      <c r="AE3" s="39" t="s">
        <v>49</v>
      </c>
      <c r="AF3" s="47" t="s">
        <v>4</v>
      </c>
    </row>
    <row r="4" spans="1:33" ht="14.4" x14ac:dyDescent="0.3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AD4"/>
      <c r="AE4" s="40" t="s">
        <v>50</v>
      </c>
      <c r="AF4" s="47" t="s">
        <v>5</v>
      </c>
    </row>
    <row r="5" spans="1:33" ht="15" thickBot="1" x14ac:dyDescent="0.35">
      <c r="A5" s="188" t="s">
        <v>6</v>
      </c>
      <c r="B5" s="188"/>
      <c r="C5" s="195" t="s">
        <v>27</v>
      </c>
      <c r="D5" s="187"/>
      <c r="E5" s="187"/>
      <c r="F5" s="187"/>
      <c r="G5" s="187"/>
      <c r="H5" s="187"/>
      <c r="I5" s="187"/>
      <c r="J5" s="187"/>
      <c r="K5" s="187"/>
      <c r="L5" s="186"/>
      <c r="M5" s="186"/>
      <c r="N5" s="186"/>
      <c r="O5" s="186"/>
      <c r="AD5"/>
      <c r="AE5" s="41" t="s">
        <v>51</v>
      </c>
      <c r="AF5" s="47" t="s">
        <v>7</v>
      </c>
    </row>
    <row r="6" spans="1:33" ht="17.399999999999999" x14ac:dyDescent="0.3">
      <c r="A6" s="188"/>
      <c r="B6" s="188"/>
      <c r="C6" s="196"/>
      <c r="D6" s="190" t="s">
        <v>26</v>
      </c>
      <c r="E6" s="192">
        <v>7</v>
      </c>
      <c r="F6" s="192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" thickBot="1" x14ac:dyDescent="0.35">
      <c r="A7" s="189"/>
      <c r="B7" s="189"/>
      <c r="C7" s="196"/>
      <c r="D7" s="191"/>
      <c r="E7" s="193"/>
      <c r="F7" s="194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 x14ac:dyDescent="0.4">
      <c r="A8" s="158" t="s">
        <v>10</v>
      </c>
      <c r="B8" s="159"/>
      <c r="C8" s="159"/>
      <c r="D8" s="159"/>
      <c r="E8" s="160"/>
      <c r="F8" s="164" t="s">
        <v>45</v>
      </c>
      <c r="G8" s="166"/>
      <c r="H8" s="66"/>
      <c r="M8" s="48"/>
      <c r="N8" s="48"/>
      <c r="O8" s="48"/>
      <c r="AD8"/>
      <c r="AF8" s="47" t="s">
        <v>11</v>
      </c>
    </row>
    <row r="9" spans="1:33" ht="15" customHeight="1" thickBot="1" x14ac:dyDescent="0.45">
      <c r="A9" s="161"/>
      <c r="B9" s="162"/>
      <c r="C9" s="162"/>
      <c r="D9" s="162"/>
      <c r="E9" s="163"/>
      <c r="F9" s="165"/>
      <c r="G9" s="167"/>
      <c r="H9" s="66"/>
      <c r="M9" s="48"/>
      <c r="N9" s="48"/>
      <c r="O9" s="49"/>
      <c r="AD9"/>
      <c r="AF9" s="47" t="s">
        <v>13</v>
      </c>
    </row>
    <row r="10" spans="1:33" ht="21" x14ac:dyDescent="0.3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2" x14ac:dyDescent="0.3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049999999999997" customHeight="1" x14ac:dyDescent="0.3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049999999999997" customHeight="1" x14ac:dyDescent="0.3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049999999999997" customHeight="1" x14ac:dyDescent="0.3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049999999999997" customHeight="1" x14ac:dyDescent="0.3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049999999999997" customHeight="1" x14ac:dyDescent="0.3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049999999999997" customHeight="1" x14ac:dyDescent="0.3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049999999999997" customHeight="1" x14ac:dyDescent="0.3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049999999999997" customHeight="1" x14ac:dyDescent="0.3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049999999999997" customHeight="1" x14ac:dyDescent="0.3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049999999999997" customHeight="1" x14ac:dyDescent="0.3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049999999999997" customHeight="1" x14ac:dyDescent="0.3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049999999999997" customHeight="1" x14ac:dyDescent="0.3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049999999999997" customHeight="1" x14ac:dyDescent="0.3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049999999999997" customHeight="1" x14ac:dyDescent="0.3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049999999999997" customHeight="1" x14ac:dyDescent="0.3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049999999999997" customHeight="1" x14ac:dyDescent="0.3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049999999999997" customHeight="1" x14ac:dyDescent="0.3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049999999999997" customHeight="1" x14ac:dyDescent="0.3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049999999999997" customHeight="1" x14ac:dyDescent="0.3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049999999999997" customHeight="1" x14ac:dyDescent="0.3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049999999999997" customHeight="1" x14ac:dyDescent="0.3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049999999999997" customHeight="1" x14ac:dyDescent="0.3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049999999999997" customHeight="1" x14ac:dyDescent="0.3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049999999999997" customHeight="1" x14ac:dyDescent="0.3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049999999999997" customHeight="1" x14ac:dyDescent="0.3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049999999999997" customHeight="1" x14ac:dyDescent="0.3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049999999999997" customHeight="1" x14ac:dyDescent="0.3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049999999999997" customHeight="1" x14ac:dyDescent="0.3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049999999999997" customHeight="1" x14ac:dyDescent="0.3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049999999999997" customHeight="1" x14ac:dyDescent="0.3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049999999999997" customHeight="1" x14ac:dyDescent="0.3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049999999999997" customHeight="1" x14ac:dyDescent="0.3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049999999999997" customHeight="1" x14ac:dyDescent="0.3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049999999999997" customHeight="1" x14ac:dyDescent="0.3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049999999999997" customHeight="1" x14ac:dyDescent="0.3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049999999999997" customHeight="1" x14ac:dyDescent="0.3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049999999999997" customHeight="1" x14ac:dyDescent="0.3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049999999999997" customHeight="1" x14ac:dyDescent="0.3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049999999999997" customHeight="1" x14ac:dyDescent="0.3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049999999999997" customHeight="1" x14ac:dyDescent="0.3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049999999999997" customHeight="1" x14ac:dyDescent="0.3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049999999999997" customHeight="1" x14ac:dyDescent="0.3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049999999999997" customHeight="1" x14ac:dyDescent="0.3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049999999999997" customHeight="1" x14ac:dyDescent="0.3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049999999999997" customHeight="1" x14ac:dyDescent="0.3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049999999999997" customHeight="1" x14ac:dyDescent="0.3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049999999999997" customHeight="1" x14ac:dyDescent="0.3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049999999999997" customHeight="1" x14ac:dyDescent="0.3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049999999999997" customHeight="1" x14ac:dyDescent="0.3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049999999999997" customHeight="1" x14ac:dyDescent="0.3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049999999999997" customHeight="1" x14ac:dyDescent="0.3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049999999999997" customHeight="1" x14ac:dyDescent="0.3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049999999999997" customHeight="1" x14ac:dyDescent="0.3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049999999999997" customHeight="1" x14ac:dyDescent="0.3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049999999999997" customHeight="1" x14ac:dyDescent="0.3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049999999999997" customHeight="1" x14ac:dyDescent="0.3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049999999999997" customHeight="1" x14ac:dyDescent="0.3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049999999999997" customHeight="1" x14ac:dyDescent="0.3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049999999999997" customHeight="1" x14ac:dyDescent="0.3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049999999999997" customHeight="1" x14ac:dyDescent="0.3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049999999999997" customHeight="1" x14ac:dyDescent="0.3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049999999999997" customHeight="1" x14ac:dyDescent="0.3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049999999999997" customHeight="1" x14ac:dyDescent="0.3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049999999999997" customHeight="1" x14ac:dyDescent="0.3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049999999999997" customHeight="1" x14ac:dyDescent="0.3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049999999999997" customHeight="1" x14ac:dyDescent="0.3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049999999999997" customHeight="1" x14ac:dyDescent="0.3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049999999999997" customHeight="1" x14ac:dyDescent="0.3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049999999999997" customHeight="1" x14ac:dyDescent="0.3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049999999999997" customHeight="1" x14ac:dyDescent="0.3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049999999999997" customHeight="1" x14ac:dyDescent="0.3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049999999999997" customHeight="1" x14ac:dyDescent="0.3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049999999999997" customHeight="1" x14ac:dyDescent="0.3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049999999999997" customHeight="1" x14ac:dyDescent="0.3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049999999999997" customHeight="1" x14ac:dyDescent="0.3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049999999999997" customHeight="1" x14ac:dyDescent="0.3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049999999999997" customHeight="1" x14ac:dyDescent="0.3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049999999999997" customHeight="1" x14ac:dyDescent="0.3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049999999999997" customHeight="1" x14ac:dyDescent="0.3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049999999999997" customHeight="1" x14ac:dyDescent="0.3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049999999999997" customHeight="1" x14ac:dyDescent="0.3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049999999999997" customHeight="1" x14ac:dyDescent="0.3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049999999999997" customHeight="1" x14ac:dyDescent="0.3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049999999999997" customHeight="1" x14ac:dyDescent="0.3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049999999999997" customHeight="1" x14ac:dyDescent="0.3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049999999999997" customHeight="1" x14ac:dyDescent="0.3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049999999999997" customHeight="1" x14ac:dyDescent="0.3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049999999999997" customHeight="1" x14ac:dyDescent="0.3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049999999999997" customHeight="1" x14ac:dyDescent="0.3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049999999999997" customHeight="1" x14ac:dyDescent="0.3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049999999999997" customHeight="1" x14ac:dyDescent="0.3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049999999999997" customHeight="1" x14ac:dyDescent="0.3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049999999999997" customHeight="1" x14ac:dyDescent="0.3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049999999999997" customHeight="1" x14ac:dyDescent="0.3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049999999999997" customHeight="1" x14ac:dyDescent="0.3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049999999999997" customHeight="1" x14ac:dyDescent="0.3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049999999999997" customHeight="1" x14ac:dyDescent="0.3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049999999999997" customHeight="1" x14ac:dyDescent="0.3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049999999999997" customHeight="1" x14ac:dyDescent="0.3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049999999999997" customHeight="1" x14ac:dyDescent="0.3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049999999999997" customHeight="1" x14ac:dyDescent="0.3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F8:G9"/>
    <mergeCell ref="A1:C2"/>
    <mergeCell ref="D1:G2"/>
    <mergeCell ref="H1:K2"/>
    <mergeCell ref="L1:M1"/>
    <mergeCell ref="A8:E9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 xr:uid="{30C51505-4964-413D-AF43-CD1A665BAFDF}">
      <formula1>$AC$62:$AC$72</formula1>
    </dataValidation>
    <dataValidation type="list" allowBlank="1" showInputMessage="1" showErrorMessage="1" sqref="H11:H112" xr:uid="{EAC63C23-1C00-47C9-B481-08113A8D6104}">
      <formula1>$AE$1:$AE$5</formula1>
    </dataValidation>
    <dataValidation type="list" allowBlank="1" showInputMessage="1" showErrorMessage="1" sqref="B11:B112" xr:uid="{B56CEC06-2A4E-43C8-B1DB-8635F90C9A99}">
      <formula1>IND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55C0-1432-4437-8EAC-4EEAB4727193}">
  <sheetPr codeName="Planilha14"/>
  <dimension ref="A1:H206"/>
  <sheetViews>
    <sheetView workbookViewId="0">
      <selection activeCell="A2" sqref="A2"/>
    </sheetView>
  </sheetViews>
  <sheetFormatPr defaultRowHeight="14.4" x14ac:dyDescent="0.3"/>
  <cols>
    <col min="1" max="1" width="10.5546875" style="348" bestFit="1" customWidth="1"/>
    <col min="4" max="4" width="18.33203125" bestFit="1" customWidth="1"/>
    <col min="5" max="5" width="9.33203125" bestFit="1" customWidth="1"/>
    <col min="7" max="7" width="16.5546875" bestFit="1" customWidth="1"/>
    <col min="9" max="9" width="18.21875" bestFit="1" customWidth="1"/>
  </cols>
  <sheetData>
    <row r="1" spans="1:8" ht="18" x14ac:dyDescent="0.35">
      <c r="A1" s="346" t="s">
        <v>225</v>
      </c>
      <c r="D1" s="285" t="s">
        <v>235</v>
      </c>
      <c r="E1" s="290">
        <v>70</v>
      </c>
      <c r="G1" s="301" t="s">
        <v>249</v>
      </c>
      <c r="H1">
        <v>2</v>
      </c>
    </row>
    <row r="2" spans="1:8" ht="15.6" x14ac:dyDescent="0.3">
      <c r="A2" s="347">
        <v>0.29166666666666669</v>
      </c>
      <c r="D2" s="286">
        <v>70</v>
      </c>
      <c r="G2" s="300" t="s">
        <v>247</v>
      </c>
      <c r="H2" s="76">
        <v>1</v>
      </c>
    </row>
    <row r="3" spans="1:8" ht="15" thickBot="1" x14ac:dyDescent="0.35">
      <c r="A3" s="347">
        <v>0.2951388888888889</v>
      </c>
      <c r="D3" s="287">
        <v>100</v>
      </c>
      <c r="G3" s="300" t="s">
        <v>248</v>
      </c>
      <c r="H3" s="76">
        <v>0</v>
      </c>
    </row>
    <row r="4" spans="1:8" ht="15" thickBot="1" x14ac:dyDescent="0.35">
      <c r="A4" s="347">
        <v>0.2986111111111111</v>
      </c>
    </row>
    <row r="5" spans="1:8" ht="18" x14ac:dyDescent="0.35">
      <c r="A5" s="347">
        <v>0.30208333333333298</v>
      </c>
      <c r="D5" s="285" t="s">
        <v>236</v>
      </c>
      <c r="E5" t="s">
        <v>184</v>
      </c>
      <c r="G5" s="285" t="s">
        <v>250</v>
      </c>
    </row>
    <row r="6" spans="1:8" x14ac:dyDescent="0.3">
      <c r="A6" s="347">
        <v>0.30555555555555503</v>
      </c>
      <c r="D6" s="288" t="s">
        <v>237</v>
      </c>
      <c r="G6" s="302" t="s">
        <v>252</v>
      </c>
      <c r="H6" s="76">
        <v>0</v>
      </c>
    </row>
    <row r="7" spans="1:8" x14ac:dyDescent="0.3">
      <c r="A7" s="347">
        <v>0.30902777777777801</v>
      </c>
      <c r="D7" s="288" t="s">
        <v>184</v>
      </c>
      <c r="G7" s="302" t="s">
        <v>251</v>
      </c>
      <c r="H7" s="76">
        <v>1</v>
      </c>
    </row>
    <row r="8" spans="1:8" x14ac:dyDescent="0.3">
      <c r="A8" s="347">
        <v>0.3125</v>
      </c>
      <c r="D8" s="288" t="s">
        <v>238</v>
      </c>
      <c r="G8" s="302" t="s">
        <v>250</v>
      </c>
      <c r="H8" s="76">
        <v>0</v>
      </c>
    </row>
    <row r="9" spans="1:8" ht="15" thickBot="1" x14ac:dyDescent="0.35">
      <c r="A9" s="347">
        <v>0.31597222222222199</v>
      </c>
      <c r="D9" s="289" t="s">
        <v>185</v>
      </c>
    </row>
    <row r="10" spans="1:8" x14ac:dyDescent="0.3">
      <c r="A10" s="347">
        <v>0.31944444444444398</v>
      </c>
      <c r="G10" s="343" t="s">
        <v>267</v>
      </c>
    </row>
    <row r="11" spans="1:8" ht="15" thickBot="1" x14ac:dyDescent="0.35">
      <c r="A11" s="347">
        <v>0.32291666666666702</v>
      </c>
      <c r="G11" s="344">
        <v>0.33333333333333331</v>
      </c>
    </row>
    <row r="12" spans="1:8" x14ac:dyDescent="0.3">
      <c r="A12" s="347">
        <v>0.32638888888888901</v>
      </c>
    </row>
    <row r="13" spans="1:8" x14ac:dyDescent="0.3">
      <c r="A13" s="347">
        <v>0.32986111111111099</v>
      </c>
    </row>
    <row r="14" spans="1:8" x14ac:dyDescent="0.3">
      <c r="A14" s="347">
        <v>0.33333333333333298</v>
      </c>
    </row>
    <row r="15" spans="1:8" x14ac:dyDescent="0.3">
      <c r="A15" s="347">
        <v>0.33680555555555503</v>
      </c>
    </row>
    <row r="16" spans="1:8" x14ac:dyDescent="0.3">
      <c r="A16" s="347">
        <v>0.34027777777777801</v>
      </c>
    </row>
    <row r="17" spans="1:1" x14ac:dyDescent="0.3">
      <c r="A17" s="347">
        <v>0.34375</v>
      </c>
    </row>
    <row r="18" spans="1:1" x14ac:dyDescent="0.3">
      <c r="A18" s="347">
        <v>0.34722222222222199</v>
      </c>
    </row>
    <row r="19" spans="1:1" x14ac:dyDescent="0.3">
      <c r="A19" s="347">
        <v>0.35069444444444398</v>
      </c>
    </row>
    <row r="20" spans="1:1" x14ac:dyDescent="0.3">
      <c r="A20" s="347">
        <v>0.35416666666666602</v>
      </c>
    </row>
    <row r="21" spans="1:1" x14ac:dyDescent="0.3">
      <c r="A21" s="347">
        <v>0.35763888888888901</v>
      </c>
    </row>
    <row r="22" spans="1:1" x14ac:dyDescent="0.3">
      <c r="A22" s="347">
        <v>0.36111111111111099</v>
      </c>
    </row>
    <row r="23" spans="1:1" x14ac:dyDescent="0.3">
      <c r="A23" s="347">
        <v>0.36458333333333298</v>
      </c>
    </row>
    <row r="24" spans="1:1" x14ac:dyDescent="0.3">
      <c r="A24" s="347">
        <v>0.36805555555555503</v>
      </c>
    </row>
    <row r="25" spans="1:1" x14ac:dyDescent="0.3">
      <c r="A25" s="347">
        <v>0.37152777777777701</v>
      </c>
    </row>
    <row r="26" spans="1:1" x14ac:dyDescent="0.3">
      <c r="A26" s="347">
        <v>0.375</v>
      </c>
    </row>
    <row r="27" spans="1:1" x14ac:dyDescent="0.3">
      <c r="A27" s="347">
        <v>0.37847222222222199</v>
      </c>
    </row>
    <row r="28" spans="1:1" x14ac:dyDescent="0.3">
      <c r="A28" s="347">
        <v>0.38194444444444398</v>
      </c>
    </row>
    <row r="29" spans="1:1" x14ac:dyDescent="0.3">
      <c r="A29" s="347">
        <v>0.38541666666666602</v>
      </c>
    </row>
    <row r="30" spans="1:1" x14ac:dyDescent="0.3">
      <c r="A30" s="347">
        <v>0.38888888888888901</v>
      </c>
    </row>
    <row r="31" spans="1:1" x14ac:dyDescent="0.3">
      <c r="A31" s="347">
        <v>0.39236111111111099</v>
      </c>
    </row>
    <row r="32" spans="1:1" x14ac:dyDescent="0.3">
      <c r="A32" s="347">
        <v>0.39583333333333298</v>
      </c>
    </row>
    <row r="33" spans="1:1" x14ac:dyDescent="0.3">
      <c r="A33" s="347">
        <v>0.39930555555555602</v>
      </c>
    </row>
    <row r="34" spans="1:1" x14ac:dyDescent="0.3">
      <c r="A34" s="347">
        <v>0.40277777777777801</v>
      </c>
    </row>
    <row r="35" spans="1:1" x14ac:dyDescent="0.3">
      <c r="A35" s="347">
        <v>0.40625</v>
      </c>
    </row>
    <row r="36" spans="1:1" x14ac:dyDescent="0.3">
      <c r="A36" s="347">
        <v>0.40972222222222199</v>
      </c>
    </row>
    <row r="37" spans="1:1" x14ac:dyDescent="0.3">
      <c r="A37" s="347">
        <v>0.41319444444444398</v>
      </c>
    </row>
    <row r="38" spans="1:1" x14ac:dyDescent="0.3">
      <c r="A38" s="347">
        <v>0.41666666666666702</v>
      </c>
    </row>
    <row r="39" spans="1:1" x14ac:dyDescent="0.3">
      <c r="A39" s="347">
        <v>0.42013888888888901</v>
      </c>
    </row>
    <row r="40" spans="1:1" x14ac:dyDescent="0.3">
      <c r="A40" s="347">
        <v>0.42361111111111099</v>
      </c>
    </row>
    <row r="41" spans="1:1" x14ac:dyDescent="0.3">
      <c r="A41" s="347">
        <v>0.42708333333333298</v>
      </c>
    </row>
    <row r="42" spans="1:1" x14ac:dyDescent="0.3">
      <c r="A42" s="347">
        <v>0.43055555555555503</v>
      </c>
    </row>
    <row r="43" spans="1:1" x14ac:dyDescent="0.3">
      <c r="A43" s="347">
        <v>0.43402777777777801</v>
      </c>
    </row>
    <row r="44" spans="1:1" x14ac:dyDescent="0.3">
      <c r="A44" s="347">
        <v>0.4375</v>
      </c>
    </row>
    <row r="45" spans="1:1" x14ac:dyDescent="0.3">
      <c r="A45" s="347">
        <v>0.44097222222222199</v>
      </c>
    </row>
    <row r="46" spans="1:1" x14ac:dyDescent="0.3">
      <c r="A46" s="347">
        <v>0.44444444444444398</v>
      </c>
    </row>
    <row r="47" spans="1:1" x14ac:dyDescent="0.3">
      <c r="A47" s="347">
        <v>0.44791666666666602</v>
      </c>
    </row>
    <row r="48" spans="1:1" x14ac:dyDescent="0.3">
      <c r="A48" s="347">
        <v>0.45138888888888901</v>
      </c>
    </row>
    <row r="49" spans="1:1" x14ac:dyDescent="0.3">
      <c r="A49" s="347">
        <v>0.45486111111111099</v>
      </c>
    </row>
    <row r="50" spans="1:1" x14ac:dyDescent="0.3">
      <c r="A50" s="347">
        <v>0.45833333333333298</v>
      </c>
    </row>
    <row r="51" spans="1:1" x14ac:dyDescent="0.3">
      <c r="A51" s="347">
        <v>0.46180555555555503</v>
      </c>
    </row>
    <row r="52" spans="1:1" x14ac:dyDescent="0.3">
      <c r="A52" s="347">
        <v>0.46527777777777701</v>
      </c>
    </row>
    <row r="53" spans="1:1" x14ac:dyDescent="0.3">
      <c r="A53" s="347">
        <v>0.46875</v>
      </c>
    </row>
    <row r="54" spans="1:1" x14ac:dyDescent="0.3">
      <c r="A54" s="347">
        <v>0.47222222222222199</v>
      </c>
    </row>
    <row r="55" spans="1:1" x14ac:dyDescent="0.3">
      <c r="A55" s="347">
        <v>0.47569444444444398</v>
      </c>
    </row>
    <row r="56" spans="1:1" x14ac:dyDescent="0.3">
      <c r="A56" s="347">
        <v>0.47916666666666602</v>
      </c>
    </row>
    <row r="57" spans="1:1" x14ac:dyDescent="0.3">
      <c r="A57" s="347">
        <v>0.48263888888888901</v>
      </c>
    </row>
    <row r="58" spans="1:1" x14ac:dyDescent="0.3">
      <c r="A58" s="347">
        <v>0.48611111111111099</v>
      </c>
    </row>
    <row r="59" spans="1:1" x14ac:dyDescent="0.3">
      <c r="A59" s="347">
        <v>0.48958333333333298</v>
      </c>
    </row>
    <row r="60" spans="1:1" x14ac:dyDescent="0.3">
      <c r="A60" s="347">
        <v>0.49305555555555503</v>
      </c>
    </row>
    <row r="61" spans="1:1" x14ac:dyDescent="0.3">
      <c r="A61" s="347">
        <v>0.49652777777777701</v>
      </c>
    </row>
    <row r="62" spans="1:1" x14ac:dyDescent="0.3">
      <c r="A62" s="347">
        <v>0.5</v>
      </c>
    </row>
    <row r="63" spans="1:1" x14ac:dyDescent="0.3">
      <c r="A63" s="347">
        <v>0.50347222222222199</v>
      </c>
    </row>
    <row r="64" spans="1:1" x14ac:dyDescent="0.3">
      <c r="A64" s="347">
        <v>0.50694444444444398</v>
      </c>
    </row>
    <row r="65" spans="1:1" x14ac:dyDescent="0.3">
      <c r="A65" s="347">
        <v>0.51041666666666596</v>
      </c>
    </row>
    <row r="66" spans="1:1" x14ac:dyDescent="0.3">
      <c r="A66" s="347">
        <v>0.51388888888888795</v>
      </c>
    </row>
    <row r="67" spans="1:1" x14ac:dyDescent="0.3">
      <c r="A67" s="347">
        <v>0.51736111111111105</v>
      </c>
    </row>
    <row r="68" spans="1:1" x14ac:dyDescent="0.3">
      <c r="A68" s="347">
        <v>0.52083333333333304</v>
      </c>
    </row>
    <row r="69" spans="1:1" x14ac:dyDescent="0.3">
      <c r="A69" s="347">
        <v>0.52430555555555503</v>
      </c>
    </row>
    <row r="70" spans="1:1" x14ac:dyDescent="0.3">
      <c r="A70" s="347">
        <v>0.52777777777777701</v>
      </c>
    </row>
    <row r="71" spans="1:1" x14ac:dyDescent="0.3">
      <c r="A71" s="347">
        <v>0.531249999999999</v>
      </c>
    </row>
    <row r="72" spans="1:1" x14ac:dyDescent="0.3">
      <c r="A72" s="347">
        <v>0.53472222222222199</v>
      </c>
    </row>
    <row r="73" spans="1:1" x14ac:dyDescent="0.3">
      <c r="A73" s="347">
        <v>0.53819444444444398</v>
      </c>
    </row>
    <row r="74" spans="1:1" x14ac:dyDescent="0.3">
      <c r="A74" s="347">
        <v>0.54166666666666596</v>
      </c>
    </row>
    <row r="75" spans="1:1" x14ac:dyDescent="0.3">
      <c r="A75" s="347">
        <v>0.54513888888888795</v>
      </c>
    </row>
    <row r="76" spans="1:1" x14ac:dyDescent="0.3">
      <c r="A76" s="347">
        <v>0.54861111111111105</v>
      </c>
    </row>
    <row r="77" spans="1:1" x14ac:dyDescent="0.3">
      <c r="A77" s="347">
        <v>0.55208333333333304</v>
      </c>
    </row>
    <row r="78" spans="1:1" x14ac:dyDescent="0.3">
      <c r="A78" s="347">
        <v>0.55555555555555503</v>
      </c>
    </row>
    <row r="79" spans="1:1" x14ac:dyDescent="0.3">
      <c r="A79" s="347">
        <v>0.55902777777777701</v>
      </c>
    </row>
    <row r="80" spans="1:1" x14ac:dyDescent="0.3">
      <c r="A80" s="347">
        <v>0.562499999999999</v>
      </c>
    </row>
    <row r="81" spans="1:1" x14ac:dyDescent="0.3">
      <c r="A81" s="347">
        <v>0.56597222222222199</v>
      </c>
    </row>
    <row r="82" spans="1:1" x14ac:dyDescent="0.3">
      <c r="A82" s="347">
        <v>0.56944444444444398</v>
      </c>
    </row>
    <row r="83" spans="1:1" x14ac:dyDescent="0.3">
      <c r="A83" s="347">
        <v>0.57291666666666596</v>
      </c>
    </row>
    <row r="84" spans="1:1" x14ac:dyDescent="0.3">
      <c r="A84" s="347">
        <v>0.57638888888888795</v>
      </c>
    </row>
    <row r="85" spans="1:1" x14ac:dyDescent="0.3">
      <c r="A85" s="347">
        <v>0.57986111111111005</v>
      </c>
    </row>
    <row r="86" spans="1:1" x14ac:dyDescent="0.3">
      <c r="A86" s="347">
        <v>0.58333333333333304</v>
      </c>
    </row>
    <row r="87" spans="1:1" x14ac:dyDescent="0.3">
      <c r="A87" s="347">
        <v>0.58680555555555503</v>
      </c>
    </row>
    <row r="88" spans="1:1" x14ac:dyDescent="0.3">
      <c r="A88" s="347">
        <v>0.59027777777777701</v>
      </c>
    </row>
    <row r="89" spans="1:1" x14ac:dyDescent="0.3">
      <c r="A89" s="347">
        <v>0.593749999999999</v>
      </c>
    </row>
    <row r="90" spans="1:1" x14ac:dyDescent="0.3">
      <c r="A90" s="347">
        <v>0.59722222222222099</v>
      </c>
    </row>
    <row r="91" spans="1:1" x14ac:dyDescent="0.3">
      <c r="A91" s="347">
        <v>0.60069444444444398</v>
      </c>
    </row>
    <row r="92" spans="1:1" x14ac:dyDescent="0.3">
      <c r="A92" s="347">
        <v>0.60416666666666596</v>
      </c>
    </row>
    <row r="93" spans="1:1" x14ac:dyDescent="0.3">
      <c r="A93" s="347">
        <v>0.60763888888888795</v>
      </c>
    </row>
    <row r="94" spans="1:1" x14ac:dyDescent="0.3">
      <c r="A94" s="347">
        <v>0.61111111111111005</v>
      </c>
    </row>
    <row r="95" spans="1:1" x14ac:dyDescent="0.3">
      <c r="A95" s="347">
        <v>0.61458333333333304</v>
      </c>
    </row>
    <row r="96" spans="1:1" x14ac:dyDescent="0.3">
      <c r="A96" s="347">
        <v>0.61805555555555503</v>
      </c>
    </row>
    <row r="97" spans="1:1" x14ac:dyDescent="0.3">
      <c r="A97" s="347">
        <v>0.62152777777777701</v>
      </c>
    </row>
    <row r="98" spans="1:1" x14ac:dyDescent="0.3">
      <c r="A98" s="347">
        <v>0.624999999999999</v>
      </c>
    </row>
    <row r="99" spans="1:1" x14ac:dyDescent="0.3">
      <c r="A99" s="347">
        <v>0.62847222222222099</v>
      </c>
    </row>
    <row r="100" spans="1:1" x14ac:dyDescent="0.3">
      <c r="A100" s="347">
        <v>0.63194444444444398</v>
      </c>
    </row>
    <row r="101" spans="1:1" x14ac:dyDescent="0.3">
      <c r="A101" s="347">
        <v>0.63541666666666596</v>
      </c>
    </row>
    <row r="102" spans="1:1" x14ac:dyDescent="0.3">
      <c r="A102" s="347">
        <v>0.63888888888888795</v>
      </c>
    </row>
    <row r="103" spans="1:1" x14ac:dyDescent="0.3">
      <c r="A103" s="347">
        <v>0.64236111111111005</v>
      </c>
    </row>
    <row r="104" spans="1:1" x14ac:dyDescent="0.3">
      <c r="A104" s="347">
        <v>0.64583333333333204</v>
      </c>
    </row>
    <row r="105" spans="1:1" x14ac:dyDescent="0.3">
      <c r="A105" s="347">
        <v>0.64930555555555503</v>
      </c>
    </row>
    <row r="106" spans="1:1" x14ac:dyDescent="0.3">
      <c r="A106" s="347">
        <v>0.65277777777777701</v>
      </c>
    </row>
    <row r="107" spans="1:1" x14ac:dyDescent="0.3">
      <c r="A107" s="347">
        <v>0.656249999999999</v>
      </c>
    </row>
    <row r="108" spans="1:1" x14ac:dyDescent="0.3">
      <c r="A108" s="347">
        <v>0.65972222222222099</v>
      </c>
    </row>
    <row r="109" spans="1:1" x14ac:dyDescent="0.3">
      <c r="A109" s="347">
        <v>0.66319444444444298</v>
      </c>
    </row>
    <row r="110" spans="1:1" x14ac:dyDescent="0.3">
      <c r="A110" s="347">
        <v>0.66666666666666596</v>
      </c>
    </row>
    <row r="111" spans="1:1" x14ac:dyDescent="0.3">
      <c r="A111" s="347">
        <v>0.67013888888888795</v>
      </c>
    </row>
    <row r="112" spans="1:1" x14ac:dyDescent="0.3">
      <c r="A112" s="347">
        <v>0.67361111111111005</v>
      </c>
    </row>
    <row r="113" spans="1:1" x14ac:dyDescent="0.3">
      <c r="A113" s="347">
        <v>0.67708333333333204</v>
      </c>
    </row>
    <row r="114" spans="1:1" x14ac:dyDescent="0.3">
      <c r="A114" s="347">
        <v>0.68055555555555503</v>
      </c>
    </row>
    <row r="115" spans="1:1" x14ac:dyDescent="0.3">
      <c r="A115" s="347">
        <v>0.68402777777777701</v>
      </c>
    </row>
    <row r="116" spans="1:1" x14ac:dyDescent="0.3">
      <c r="A116" s="347">
        <v>0.687499999999999</v>
      </c>
    </row>
    <row r="117" spans="1:1" x14ac:dyDescent="0.3">
      <c r="A117" s="347">
        <v>0.69097222222222099</v>
      </c>
    </row>
    <row r="118" spans="1:1" x14ac:dyDescent="0.3">
      <c r="A118" s="347">
        <v>0.69444444444444298</v>
      </c>
    </row>
    <row r="119" spans="1:1" x14ac:dyDescent="0.3">
      <c r="A119" s="347">
        <v>0.69791666666666596</v>
      </c>
    </row>
    <row r="120" spans="1:1" x14ac:dyDescent="0.3">
      <c r="A120" s="347">
        <v>0.70138888888888795</v>
      </c>
    </row>
    <row r="121" spans="1:1" x14ac:dyDescent="0.3">
      <c r="A121" s="347">
        <v>0.70486111111111005</v>
      </c>
    </row>
    <row r="122" spans="1:1" x14ac:dyDescent="0.3">
      <c r="A122" s="347">
        <v>0.70833333333333204</v>
      </c>
    </row>
    <row r="123" spans="1:1" x14ac:dyDescent="0.3">
      <c r="A123" s="347">
        <v>0.71180555555555403</v>
      </c>
    </row>
    <row r="124" spans="1:1" x14ac:dyDescent="0.3">
      <c r="A124" s="347">
        <v>0.71527777777777701</v>
      </c>
    </row>
    <row r="125" spans="1:1" x14ac:dyDescent="0.3">
      <c r="A125" s="347">
        <v>0.718749999999999</v>
      </c>
    </row>
    <row r="126" spans="1:1" x14ac:dyDescent="0.3">
      <c r="A126" s="347">
        <v>0.72222222222222099</v>
      </c>
    </row>
    <row r="127" spans="1:1" x14ac:dyDescent="0.3">
      <c r="A127" s="347">
        <v>0.72569444444444298</v>
      </c>
    </row>
    <row r="128" spans="1:1" x14ac:dyDescent="0.3">
      <c r="A128" s="347">
        <v>0.72916666666666496</v>
      </c>
    </row>
    <row r="129" spans="1:1" x14ac:dyDescent="0.3">
      <c r="A129" s="347">
        <v>0.73263888888888795</v>
      </c>
    </row>
    <row r="130" spans="1:1" x14ac:dyDescent="0.3">
      <c r="A130" s="347">
        <v>0.73611111111111005</v>
      </c>
    </row>
    <row r="131" spans="1:1" x14ac:dyDescent="0.3">
      <c r="A131" s="347">
        <v>0.73958333333333204</v>
      </c>
    </row>
    <row r="132" spans="1:1" x14ac:dyDescent="0.3">
      <c r="A132" s="347">
        <v>0.74305555555555403</v>
      </c>
    </row>
    <row r="133" spans="1:1" x14ac:dyDescent="0.3">
      <c r="A133" s="347">
        <v>0.74652777777777601</v>
      </c>
    </row>
    <row r="134" spans="1:1" x14ac:dyDescent="0.3">
      <c r="A134" s="347">
        <v>0.749999999999999</v>
      </c>
    </row>
    <row r="135" spans="1:1" x14ac:dyDescent="0.3">
      <c r="A135" s="347">
        <v>0.75347222222222099</v>
      </c>
    </row>
    <row r="136" spans="1:1" x14ac:dyDescent="0.3">
      <c r="A136" s="347">
        <v>0.75694444444444298</v>
      </c>
    </row>
    <row r="137" spans="1:1" x14ac:dyDescent="0.3">
      <c r="A137" s="347">
        <v>0.76041666666666496</v>
      </c>
    </row>
    <row r="138" spans="1:1" x14ac:dyDescent="0.3">
      <c r="A138" s="347">
        <v>0.76388888888888795</v>
      </c>
    </row>
    <row r="139" spans="1:1" x14ac:dyDescent="0.3">
      <c r="A139" s="347">
        <v>0.76736111111111005</v>
      </c>
    </row>
    <row r="140" spans="1:1" x14ac:dyDescent="0.3">
      <c r="A140" s="347">
        <v>0.77083333333333204</v>
      </c>
    </row>
    <row r="141" spans="1:1" x14ac:dyDescent="0.3">
      <c r="A141" s="347">
        <v>0.77430555555555403</v>
      </c>
    </row>
    <row r="142" spans="1:1" x14ac:dyDescent="0.3">
      <c r="A142" s="347">
        <v>0.77777777777777601</v>
      </c>
    </row>
    <row r="143" spans="1:1" x14ac:dyDescent="0.3">
      <c r="A143" s="347">
        <v>0.781249999999999</v>
      </c>
    </row>
    <row r="144" spans="1:1" x14ac:dyDescent="0.3">
      <c r="A144" s="347">
        <v>0.78472222222222099</v>
      </c>
    </row>
    <row r="145" spans="1:1" x14ac:dyDescent="0.3">
      <c r="A145" s="347">
        <v>0.78819444444444298</v>
      </c>
    </row>
    <row r="146" spans="1:1" x14ac:dyDescent="0.3">
      <c r="A146" s="347">
        <v>0.79166666666666496</v>
      </c>
    </row>
    <row r="147" spans="1:1" x14ac:dyDescent="0.3">
      <c r="A147" s="347">
        <v>0.79513888888888695</v>
      </c>
    </row>
    <row r="148" spans="1:1" x14ac:dyDescent="0.3">
      <c r="A148" s="347">
        <v>0.79861111111111005</v>
      </c>
    </row>
    <row r="149" spans="1:1" x14ac:dyDescent="0.3">
      <c r="A149" s="347">
        <v>0.80208333333333204</v>
      </c>
    </row>
    <row r="150" spans="1:1" x14ac:dyDescent="0.3">
      <c r="A150" s="347">
        <v>0.80555555555555403</v>
      </c>
    </row>
    <row r="151" spans="1:1" x14ac:dyDescent="0.3">
      <c r="A151" s="347">
        <v>0.80902777777777601</v>
      </c>
    </row>
    <row r="152" spans="1:1" x14ac:dyDescent="0.3">
      <c r="A152" s="347">
        <v>0.812499999999998</v>
      </c>
    </row>
    <row r="153" spans="1:1" x14ac:dyDescent="0.3">
      <c r="A153" s="347">
        <v>0.81597222222222099</v>
      </c>
    </row>
    <row r="154" spans="1:1" x14ac:dyDescent="0.3">
      <c r="A154" s="347">
        <v>0.81944444444444298</v>
      </c>
    </row>
    <row r="155" spans="1:1" x14ac:dyDescent="0.3">
      <c r="A155" s="347">
        <v>0.82291666666666496</v>
      </c>
    </row>
    <row r="156" spans="1:1" x14ac:dyDescent="0.3">
      <c r="A156" s="347">
        <v>0.82638888888888695</v>
      </c>
    </row>
    <row r="157" spans="1:1" x14ac:dyDescent="0.3">
      <c r="A157" s="347">
        <v>0.82986111111111005</v>
      </c>
    </row>
    <row r="158" spans="1:1" x14ac:dyDescent="0.3">
      <c r="A158" s="347">
        <v>0.83333333333333204</v>
      </c>
    </row>
    <row r="159" spans="1:1" x14ac:dyDescent="0.3">
      <c r="A159" s="347">
        <v>0.83680555555555403</v>
      </c>
    </row>
    <row r="160" spans="1:1" x14ac:dyDescent="0.3">
      <c r="A160" s="347">
        <v>0.84027777777777601</v>
      </c>
    </row>
    <row r="161" spans="1:1" x14ac:dyDescent="0.3">
      <c r="A161" s="347">
        <v>0.843749999999998</v>
      </c>
    </row>
    <row r="162" spans="1:1" x14ac:dyDescent="0.3">
      <c r="A162" s="347">
        <v>0.84722222222222099</v>
      </c>
    </row>
    <row r="163" spans="1:1" x14ac:dyDescent="0.3">
      <c r="A163" s="347">
        <v>0.85069444444444298</v>
      </c>
    </row>
    <row r="164" spans="1:1" x14ac:dyDescent="0.3">
      <c r="A164" s="347">
        <v>0.85416666666666496</v>
      </c>
    </row>
    <row r="165" spans="1:1" x14ac:dyDescent="0.3">
      <c r="A165" s="347">
        <v>0.85763888888888695</v>
      </c>
    </row>
    <row r="166" spans="1:1" x14ac:dyDescent="0.3">
      <c r="A166" s="347">
        <v>0.86111111111110905</v>
      </c>
    </row>
    <row r="167" spans="1:1" x14ac:dyDescent="0.3">
      <c r="A167" s="347">
        <v>0.86458333333333204</v>
      </c>
    </row>
    <row r="168" spans="1:1" x14ac:dyDescent="0.3">
      <c r="A168" s="347">
        <v>0.86805555555555403</v>
      </c>
    </row>
    <row r="169" spans="1:1" x14ac:dyDescent="0.3">
      <c r="A169" s="347">
        <v>0.87152777777777601</v>
      </c>
    </row>
    <row r="170" spans="1:1" x14ac:dyDescent="0.3">
      <c r="A170" s="347">
        <v>0.874999999999998</v>
      </c>
    </row>
    <row r="171" spans="1:1" x14ac:dyDescent="0.3">
      <c r="A171" s="347">
        <v>0.87847222222221999</v>
      </c>
    </row>
    <row r="172" spans="1:1" x14ac:dyDescent="0.3">
      <c r="A172" s="347">
        <v>0.88194444444444298</v>
      </c>
    </row>
    <row r="173" spans="1:1" x14ac:dyDescent="0.3">
      <c r="A173" s="347">
        <v>0.88541666666666496</v>
      </c>
    </row>
    <row r="174" spans="1:1" x14ac:dyDescent="0.3">
      <c r="A174" s="347">
        <v>0.88888888888888695</v>
      </c>
    </row>
    <row r="175" spans="1:1" x14ac:dyDescent="0.3">
      <c r="A175" s="347">
        <v>0.89236111111110905</v>
      </c>
    </row>
    <row r="176" spans="1:1" x14ac:dyDescent="0.3">
      <c r="A176" s="347">
        <v>0.89583333333333204</v>
      </c>
    </row>
    <row r="177" spans="1:1" x14ac:dyDescent="0.3">
      <c r="A177" s="347">
        <v>0.89930555555555403</v>
      </c>
    </row>
    <row r="178" spans="1:1" x14ac:dyDescent="0.3">
      <c r="A178" s="347">
        <v>0.90277777777777601</v>
      </c>
    </row>
    <row r="179" spans="1:1" x14ac:dyDescent="0.3">
      <c r="A179" s="347">
        <v>0.906249999999998</v>
      </c>
    </row>
    <row r="180" spans="1:1" x14ac:dyDescent="0.3">
      <c r="A180" s="347">
        <v>0.90972222222221999</v>
      </c>
    </row>
    <row r="181" spans="1:1" x14ac:dyDescent="0.3">
      <c r="A181" s="347">
        <v>0.91319444444444298</v>
      </c>
    </row>
    <row r="182" spans="1:1" x14ac:dyDescent="0.3">
      <c r="A182" s="347">
        <v>0.91666666666666496</v>
      </c>
    </row>
    <row r="183" spans="1:1" x14ac:dyDescent="0.3">
      <c r="A183" s="347">
        <v>0.92013888888888695</v>
      </c>
    </row>
    <row r="184" spans="1:1" x14ac:dyDescent="0.3">
      <c r="A184" s="347">
        <v>0.92361111111110905</v>
      </c>
    </row>
    <row r="185" spans="1:1" x14ac:dyDescent="0.3">
      <c r="A185" s="347">
        <v>0.92708333333333104</v>
      </c>
    </row>
    <row r="186" spans="1:1" x14ac:dyDescent="0.3">
      <c r="A186" s="347">
        <v>0.93055555555555403</v>
      </c>
    </row>
    <row r="187" spans="1:1" x14ac:dyDescent="0.3">
      <c r="A187" s="347">
        <v>0.93402777777777601</v>
      </c>
    </row>
    <row r="188" spans="1:1" x14ac:dyDescent="0.3">
      <c r="A188" s="347">
        <v>0.937499999999998</v>
      </c>
    </row>
    <row r="189" spans="1:1" x14ac:dyDescent="0.3">
      <c r="A189" s="347">
        <v>0.94097222222221999</v>
      </c>
    </row>
    <row r="190" spans="1:1" x14ac:dyDescent="0.3">
      <c r="A190" s="347">
        <v>0.94444444444444198</v>
      </c>
    </row>
    <row r="191" spans="1:1" x14ac:dyDescent="0.3">
      <c r="A191" s="347">
        <v>0.94791666666666496</v>
      </c>
    </row>
    <row r="192" spans="1:1" x14ac:dyDescent="0.3">
      <c r="A192" s="347">
        <v>0.95138888888888695</v>
      </c>
    </row>
    <row r="193" spans="1:1" x14ac:dyDescent="0.3">
      <c r="A193" s="347">
        <v>0.95486111111110905</v>
      </c>
    </row>
    <row r="194" spans="1:1" x14ac:dyDescent="0.3">
      <c r="A194" s="347">
        <v>0.95833333333333104</v>
      </c>
    </row>
    <row r="195" spans="1:1" x14ac:dyDescent="0.3">
      <c r="A195" s="347">
        <v>0.96180555555555403</v>
      </c>
    </row>
    <row r="196" spans="1:1" x14ac:dyDescent="0.3">
      <c r="A196" s="347">
        <v>0.96527777777777601</v>
      </c>
    </row>
    <row r="197" spans="1:1" x14ac:dyDescent="0.3">
      <c r="A197" s="347">
        <v>0.968749999999998</v>
      </c>
    </row>
    <row r="198" spans="1:1" x14ac:dyDescent="0.3">
      <c r="A198" s="347">
        <v>0.97222222222221999</v>
      </c>
    </row>
    <row r="199" spans="1:1" x14ac:dyDescent="0.3">
      <c r="A199" s="347">
        <v>0.97569444444444198</v>
      </c>
    </row>
    <row r="200" spans="1:1" x14ac:dyDescent="0.3">
      <c r="A200" s="347">
        <v>0.97916666666666496</v>
      </c>
    </row>
    <row r="201" spans="1:1" x14ac:dyDescent="0.3">
      <c r="A201" s="347">
        <v>0.98263888888888695</v>
      </c>
    </row>
    <row r="202" spans="1:1" x14ac:dyDescent="0.3">
      <c r="A202" s="347">
        <v>0.98611111111110905</v>
      </c>
    </row>
    <row r="203" spans="1:1" x14ac:dyDescent="0.3">
      <c r="A203" s="347">
        <v>0.98958333333333104</v>
      </c>
    </row>
    <row r="204" spans="1:1" x14ac:dyDescent="0.3">
      <c r="A204" s="347">
        <v>0.99305555555555303</v>
      </c>
    </row>
    <row r="205" spans="1:1" x14ac:dyDescent="0.3">
      <c r="A205" s="347">
        <v>0.99652777777777601</v>
      </c>
    </row>
    <row r="206" spans="1:1" x14ac:dyDescent="0.3">
      <c r="A206" s="347">
        <v>0.999999999999998</v>
      </c>
    </row>
  </sheetData>
  <dataValidations count="2">
    <dataValidation type="list" allowBlank="1" showInputMessage="1" showErrorMessage="1" sqref="E1" xr:uid="{A08058A7-E2D1-4EBA-A4DF-2EDD738CD4A2}">
      <formula1>VALORDIARISTA</formula1>
    </dataValidation>
    <dataValidation type="list" allowBlank="1" showInputMessage="1" showErrorMessage="1" sqref="E5" xr:uid="{CF1EA8C0-B9BD-44D7-AAD7-346D82922D40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3" name="Drop Down 5">
              <controlPr defaultSize="0" autoLine="0" autoPict="0">
                <anchor moveWithCells="1">
                  <from>
                    <xdr:col>8</xdr:col>
                    <xdr:colOff>175260</xdr:colOff>
                    <xdr:row>0</xdr:row>
                    <xdr:rowOff>38100</xdr:rowOff>
                  </from>
                  <to>
                    <xdr:col>8</xdr:col>
                    <xdr:colOff>754380</xdr:colOff>
                    <xdr:row>1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996F-28F3-454F-8140-D25418EC2443}">
  <sheetPr codeName="Planilha2"/>
  <dimension ref="D1:S24"/>
  <sheetViews>
    <sheetView showGridLines="0" workbookViewId="0">
      <selection activeCell="D2" sqref="D2:S25"/>
    </sheetView>
  </sheetViews>
  <sheetFormatPr defaultRowHeight="15.6" x14ac:dyDescent="0.3"/>
  <cols>
    <col min="1" max="16384" width="8.88671875" style="26"/>
  </cols>
  <sheetData>
    <row r="1" spans="4:19" ht="16.2" thickBot="1" x14ac:dyDescent="0.35"/>
    <row r="2" spans="4:19" ht="16.2" thickBot="1" x14ac:dyDescent="0.35">
      <c r="D2" s="198" t="s">
        <v>34</v>
      </c>
      <c r="E2" s="197"/>
      <c r="F2" s="197" t="s">
        <v>35</v>
      </c>
      <c r="G2" s="197"/>
      <c r="H2" s="197" t="s">
        <v>40</v>
      </c>
      <c r="I2" s="197"/>
      <c r="J2" s="197" t="s">
        <v>43</v>
      </c>
      <c r="K2" s="197"/>
      <c r="L2" s="197" t="s">
        <v>41</v>
      </c>
      <c r="M2" s="202"/>
      <c r="N2" s="197" t="s">
        <v>42</v>
      </c>
      <c r="O2" s="197"/>
      <c r="R2" s="198" t="s">
        <v>234</v>
      </c>
      <c r="S2" s="202"/>
    </row>
    <row r="3" spans="4:19" x14ac:dyDescent="0.3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  <c r="R3" s="33"/>
      <c r="S3" s="35"/>
    </row>
    <row r="4" spans="4:19" x14ac:dyDescent="0.3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27"/>
      <c r="S4" s="29"/>
    </row>
    <row r="5" spans="4:19" x14ac:dyDescent="0.3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  <c r="R5" s="27"/>
      <c r="S5" s="29"/>
    </row>
    <row r="6" spans="4:19" x14ac:dyDescent="0.3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  <c r="R6" s="27"/>
      <c r="S6" s="29"/>
    </row>
    <row r="7" spans="4:19" ht="16.2" thickBot="1" x14ac:dyDescent="0.35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151"/>
      <c r="S7" s="153"/>
    </row>
    <row r="8" spans="4:19" ht="16.2" thickBot="1" x14ac:dyDescent="0.35">
      <c r="D8" s="199" t="s">
        <v>36</v>
      </c>
      <c r="E8" s="200"/>
      <c r="F8" s="200"/>
      <c r="G8" s="200"/>
      <c r="H8" s="200"/>
      <c r="I8" s="201"/>
      <c r="J8" s="199" t="s">
        <v>44</v>
      </c>
      <c r="K8" s="200"/>
      <c r="L8" s="200"/>
      <c r="M8" s="200"/>
      <c r="N8" s="200"/>
      <c r="O8" s="201"/>
    </row>
    <row r="9" spans="4:19" x14ac:dyDescent="0.3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9" ht="16.2" thickBot="1" x14ac:dyDescent="0.35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9" ht="16.2" thickBot="1" x14ac:dyDescent="0.35">
      <c r="D11" s="198" t="s">
        <v>37</v>
      </c>
      <c r="E11" s="197"/>
      <c r="F11" s="198" t="s">
        <v>38</v>
      </c>
      <c r="G11" s="197"/>
      <c r="H11" s="198" t="s">
        <v>39</v>
      </c>
      <c r="I11" s="202"/>
      <c r="J11" s="198" t="s">
        <v>37</v>
      </c>
      <c r="K11" s="197"/>
      <c r="L11" s="198" t="s">
        <v>38</v>
      </c>
      <c r="M11" s="197"/>
      <c r="N11" s="198" t="s">
        <v>39</v>
      </c>
      <c r="O11" s="202"/>
    </row>
    <row r="12" spans="4:19" x14ac:dyDescent="0.3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9" x14ac:dyDescent="0.3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9" x14ac:dyDescent="0.3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9" ht="16.2" thickBot="1" x14ac:dyDescent="0.35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  <row r="16" spans="4:19" ht="16.2" thickBot="1" x14ac:dyDescent="0.35">
      <c r="D16" s="295" t="s">
        <v>244</v>
      </c>
      <c r="E16" s="296"/>
      <c r="F16" s="296"/>
      <c r="G16" s="296"/>
      <c r="H16" s="296"/>
      <c r="I16" s="297"/>
    </row>
    <row r="17" spans="4:18" x14ac:dyDescent="0.3">
      <c r="D17" s="33"/>
      <c r="E17" s="34"/>
      <c r="F17" s="34"/>
      <c r="G17" s="34"/>
      <c r="H17" s="34"/>
      <c r="I17" s="35"/>
      <c r="Q17" s="26" t="s">
        <v>243</v>
      </c>
    </row>
    <row r="18" spans="4:18" x14ac:dyDescent="0.3">
      <c r="D18" s="27"/>
      <c r="E18" s="28"/>
      <c r="F18" s="28"/>
      <c r="G18" s="28"/>
      <c r="H18" s="28"/>
      <c r="I18" s="29"/>
    </row>
    <row r="19" spans="4:18" ht="16.2" thickBot="1" x14ac:dyDescent="0.35">
      <c r="D19" s="151"/>
      <c r="E19" s="152"/>
      <c r="F19" s="152"/>
      <c r="G19" s="152"/>
      <c r="H19" s="152"/>
      <c r="I19" s="153"/>
    </row>
    <row r="20" spans="4:18" ht="16.2" thickBot="1" x14ac:dyDescent="0.35">
      <c r="M20" s="198" t="s">
        <v>37</v>
      </c>
      <c r="N20" s="197"/>
      <c r="O20" s="198" t="s">
        <v>38</v>
      </c>
      <c r="P20" s="197"/>
      <c r="Q20" s="198" t="s">
        <v>39</v>
      </c>
      <c r="R20" s="202"/>
    </row>
    <row r="21" spans="4:18" x14ac:dyDescent="0.3">
      <c r="M21" s="27"/>
      <c r="N21" s="28"/>
      <c r="O21" s="28"/>
      <c r="P21" s="28"/>
      <c r="Q21" s="28"/>
      <c r="R21" s="29"/>
    </row>
    <row r="22" spans="4:18" x14ac:dyDescent="0.3">
      <c r="M22" s="27"/>
      <c r="N22" s="28"/>
      <c r="O22" s="28"/>
      <c r="P22" s="28"/>
      <c r="Q22" s="28"/>
      <c r="R22" s="29"/>
    </row>
    <row r="23" spans="4:18" x14ac:dyDescent="0.3">
      <c r="M23" s="27"/>
      <c r="N23" s="28"/>
      <c r="O23" s="28"/>
      <c r="P23" s="28"/>
      <c r="Q23" s="28"/>
      <c r="R23" s="29"/>
    </row>
    <row r="24" spans="4:18" ht="16.2" thickBot="1" x14ac:dyDescent="0.35">
      <c r="M24" s="151"/>
      <c r="N24" s="152"/>
      <c r="O24" s="152"/>
      <c r="P24" s="152"/>
      <c r="Q24" s="152"/>
      <c r="R24" s="153"/>
    </row>
  </sheetData>
  <mergeCells count="19">
    <mergeCell ref="R2:S2"/>
    <mergeCell ref="D16:I16"/>
    <mergeCell ref="M20:N20"/>
    <mergeCell ref="O20:P20"/>
    <mergeCell ref="Q20:R20"/>
    <mergeCell ref="D8:I8"/>
    <mergeCell ref="D11:E11"/>
    <mergeCell ref="F11:G11"/>
    <mergeCell ref="H11:I11"/>
    <mergeCell ref="N2:O2"/>
    <mergeCell ref="J8:O8"/>
    <mergeCell ref="J11:K11"/>
    <mergeCell ref="L11:M11"/>
    <mergeCell ref="N11:O11"/>
    <mergeCell ref="L2:M2"/>
    <mergeCell ref="J2:K2"/>
    <mergeCell ref="D2:E2"/>
    <mergeCell ref="F2:G2"/>
    <mergeCell ref="H2:I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5ACC-B51F-4BF4-B144-17E9E51D7F7D}">
  <sheetPr codeName="Planilha3"/>
  <dimension ref="A1:O46"/>
  <sheetViews>
    <sheetView zoomScale="40" zoomScaleNormal="40" workbookViewId="0">
      <selection sqref="A1:F1"/>
    </sheetView>
  </sheetViews>
  <sheetFormatPr defaultRowHeight="14.4" x14ac:dyDescent="0.3"/>
  <cols>
    <col min="1" max="1" width="27.77734375" bestFit="1" customWidth="1"/>
    <col min="2" max="2" width="31.44140625" customWidth="1"/>
    <col min="3" max="3" width="17.88671875" bestFit="1" customWidth="1"/>
    <col min="4" max="4" width="18.33203125" bestFit="1" customWidth="1"/>
    <col min="5" max="5" width="19.88671875" bestFit="1" customWidth="1"/>
    <col min="6" max="6" width="29.33203125" bestFit="1" customWidth="1"/>
    <col min="7" max="7" width="25.6640625" bestFit="1" customWidth="1"/>
    <col min="8" max="8" width="34.77734375" customWidth="1"/>
    <col min="9" max="9" width="91.77734375" bestFit="1" customWidth="1"/>
    <col min="34" max="34" width="11.5546875" bestFit="1" customWidth="1"/>
    <col min="35" max="35" width="39.109375" bestFit="1" customWidth="1"/>
    <col min="36" max="36" width="57.6640625" bestFit="1" customWidth="1"/>
    <col min="37" max="37" width="27.21875" customWidth="1"/>
    <col min="38" max="38" width="9.44140625" bestFit="1" customWidth="1"/>
    <col min="39" max="39" width="20" customWidth="1"/>
    <col min="40" max="40" width="26.33203125" bestFit="1" customWidth="1"/>
    <col min="41" max="41" width="21.77734375" bestFit="1" customWidth="1"/>
    <col min="42" max="42" width="69" bestFit="1" customWidth="1"/>
    <col min="43" max="43" width="11.5546875" bestFit="1" customWidth="1"/>
    <col min="44" max="44" width="47.88671875" bestFit="1" customWidth="1"/>
    <col min="45" max="45" width="27.6640625" bestFit="1" customWidth="1"/>
    <col min="46" max="46" width="10.44140625" bestFit="1" customWidth="1"/>
    <col min="47" max="47" width="12.6640625" bestFit="1" customWidth="1"/>
    <col min="48" max="48" width="27.109375" bestFit="1" customWidth="1"/>
    <col min="49" max="49" width="36.21875" bestFit="1" customWidth="1"/>
    <col min="50" max="50" width="31.5546875" bestFit="1" customWidth="1"/>
    <col min="51" max="51" width="68.21875" bestFit="1" customWidth="1"/>
    <col min="52" max="52" width="11.5546875" bestFit="1" customWidth="1"/>
    <col min="53" max="53" width="47.88671875" bestFit="1" customWidth="1"/>
    <col min="54" max="54" width="35.44140625" customWidth="1"/>
    <col min="55" max="55" width="10.44140625" bestFit="1" customWidth="1"/>
    <col min="56" max="56" width="12.6640625" bestFit="1" customWidth="1"/>
    <col min="57" max="57" width="27.109375" bestFit="1" customWidth="1"/>
    <col min="58" max="58" width="36.21875" bestFit="1" customWidth="1"/>
    <col min="59" max="59" width="31.5546875" customWidth="1"/>
    <col min="60" max="60" width="68.21875" bestFit="1" customWidth="1"/>
    <col min="61" max="61" width="11.5546875" bestFit="1" customWidth="1"/>
    <col min="62" max="62" width="47.88671875" customWidth="1"/>
    <col min="63" max="63" width="43" customWidth="1"/>
    <col min="64" max="64" width="10.44140625" bestFit="1" customWidth="1"/>
    <col min="65" max="65" width="12.6640625" bestFit="1" customWidth="1"/>
    <col min="66" max="66" width="27.109375" bestFit="1" customWidth="1"/>
    <col min="67" max="67" width="36.21875" bestFit="1" customWidth="1"/>
    <col min="68" max="68" width="31.5546875" bestFit="1" customWidth="1"/>
    <col min="69" max="69" width="68.21875" bestFit="1" customWidth="1"/>
  </cols>
  <sheetData>
    <row r="1" spans="1:15" ht="18" x14ac:dyDescent="0.35">
      <c r="A1" s="204" t="s">
        <v>183</v>
      </c>
      <c r="B1" s="205"/>
      <c r="C1" s="205"/>
      <c r="D1" s="205"/>
      <c r="E1" s="205"/>
      <c r="F1" s="205"/>
    </row>
    <row r="2" spans="1:15" ht="31.2" x14ac:dyDescent="0.3">
      <c r="A2" s="73" t="s">
        <v>245</v>
      </c>
      <c r="B2" s="74" t="s">
        <v>246</v>
      </c>
      <c r="C2" s="73" t="s">
        <v>182</v>
      </c>
      <c r="D2" s="75" t="s">
        <v>227</v>
      </c>
      <c r="E2" s="75" t="s">
        <v>188</v>
      </c>
      <c r="F2" s="303" t="s">
        <v>228</v>
      </c>
      <c r="G2" s="304" t="s">
        <v>253</v>
      </c>
    </row>
    <row r="3" spans="1:15" ht="18" x14ac:dyDescent="0.3">
      <c r="A3" s="298" t="s">
        <v>237</v>
      </c>
      <c r="B3" s="284"/>
      <c r="C3" s="299">
        <f>SUMPRODUCT(('LANÇAMENTO DO DIRISTA '!$C$3:$C$725='DIARISTA '!A3)*('LANÇAMENTO DO DIRISTA '!$E$3:$E$725))</f>
        <v>0</v>
      </c>
      <c r="D3" s="305">
        <f>SUMPRODUCT(('LANÇAMENTO DO DIRISTA '!$C$3:$C$725='DIARISTA '!A3)*('LANÇAMENTO DO DIRISTA '!$D$3:$D$725))</f>
        <v>70</v>
      </c>
      <c r="E3" s="284">
        <v>0</v>
      </c>
      <c r="F3" s="136">
        <f>D3-E3</f>
        <v>70</v>
      </c>
      <c r="G3" s="76">
        <v>100</v>
      </c>
    </row>
    <row r="4" spans="1:15" ht="46.8" customHeight="1" x14ac:dyDescent="0.3">
      <c r="A4" s="298" t="s">
        <v>184</v>
      </c>
      <c r="B4" s="284"/>
      <c r="C4" s="299">
        <f>SUMPRODUCT(('LANÇAMENTO DO DIRISTA '!$C$3:$C$725='DIARISTA '!A4)*('LANÇAMENTO DO DIRISTA '!$E$3:$E$725))</f>
        <v>0</v>
      </c>
      <c r="D4" s="305">
        <f>SUMPRODUCT(('LANÇAMENTO DO DIRISTA '!$C$3:$C$725='DIARISTA '!A4)*('LANÇAMENTO DO DIRISTA '!$D$3:$D$725))</f>
        <v>0</v>
      </c>
      <c r="E4" s="284">
        <v>0</v>
      </c>
      <c r="F4" s="136">
        <f t="shared" ref="F4:F6" si="0">D4-E4</f>
        <v>0</v>
      </c>
      <c r="G4" s="76"/>
    </row>
    <row r="5" spans="1:15" ht="21" customHeight="1" x14ac:dyDescent="0.3">
      <c r="A5" s="298" t="s">
        <v>185</v>
      </c>
      <c r="B5" s="284"/>
      <c r="C5" s="299">
        <f>SUMPRODUCT(('LANÇAMENTO DO DIRISTA '!$C$3:$C$725='DIARISTA '!A5)*('LANÇAMENTO DO DIRISTA '!$E$3:$E$725))</f>
        <v>0</v>
      </c>
      <c r="D5" s="305">
        <f>SUMPRODUCT(('LANÇAMENTO DO DIRISTA '!$C$3:$C$725='DIARISTA '!A5)*('LANÇAMENTO DO DIRISTA '!$D$3:$D$725))</f>
        <v>0</v>
      </c>
      <c r="E5" s="284">
        <v>0</v>
      </c>
      <c r="F5" s="136">
        <f t="shared" si="0"/>
        <v>0</v>
      </c>
      <c r="G5" s="76"/>
    </row>
    <row r="6" spans="1:15" ht="18" x14ac:dyDescent="0.3">
      <c r="A6" s="298" t="s">
        <v>238</v>
      </c>
      <c r="B6" s="284"/>
      <c r="C6" s="299">
        <f>SUMPRODUCT(('LANÇAMENTO DO DIRISTA '!$C$3:$C$725='DIARISTA '!A6)*('LANÇAMENTO DO DIRISTA '!$E$3:$E$725))</f>
        <v>0</v>
      </c>
      <c r="D6" s="305">
        <f>SUMPRODUCT(('LANÇAMENTO DO DIRISTA '!$C$3:$C$725='DIARISTA '!A6)*('LANÇAMENTO DO DIRISTA '!$D$3:$D$725))</f>
        <v>0</v>
      </c>
      <c r="E6" s="284">
        <v>0</v>
      </c>
      <c r="F6" s="136">
        <f t="shared" si="0"/>
        <v>0</v>
      </c>
      <c r="G6" s="76"/>
    </row>
    <row r="11" spans="1:15" ht="15" thickBot="1" x14ac:dyDescent="0.35"/>
    <row r="12" spans="1:15" ht="21.6" thickBot="1" x14ac:dyDescent="0.45">
      <c r="H12" s="102" t="s">
        <v>195</v>
      </c>
      <c r="I12" s="203" t="s">
        <v>189</v>
      </c>
      <c r="J12" s="203"/>
      <c r="K12" s="203"/>
      <c r="L12" s="203"/>
      <c r="M12" s="89" t="s">
        <v>190</v>
      </c>
      <c r="N12" s="90"/>
      <c r="O12" s="91"/>
    </row>
    <row r="13" spans="1:15" ht="15" thickBot="1" x14ac:dyDescent="0.35">
      <c r="H13" s="92" t="s">
        <v>191</v>
      </c>
      <c r="I13" s="93" t="s">
        <v>194</v>
      </c>
      <c r="J13" s="93"/>
      <c r="K13" s="93"/>
      <c r="L13" s="93"/>
      <c r="M13" s="93"/>
      <c r="N13" s="93"/>
      <c r="O13" s="94"/>
    </row>
    <row r="14" spans="1:15" ht="15" thickBot="1" x14ac:dyDescent="0.35">
      <c r="H14" s="92" t="s">
        <v>192</v>
      </c>
      <c r="I14" s="93" t="s">
        <v>194</v>
      </c>
      <c r="J14" s="93"/>
      <c r="K14" s="93"/>
      <c r="L14" s="93"/>
      <c r="M14" s="93"/>
      <c r="N14" s="93"/>
      <c r="O14" s="94"/>
    </row>
    <row r="15" spans="1:15" ht="15" thickBot="1" x14ac:dyDescent="0.35">
      <c r="H15" s="92" t="s">
        <v>193</v>
      </c>
      <c r="I15" s="93"/>
      <c r="J15" s="93"/>
      <c r="K15" s="93"/>
      <c r="L15" s="93"/>
      <c r="M15" s="93"/>
      <c r="N15" s="93"/>
      <c r="O15" s="94" t="s">
        <v>196</v>
      </c>
    </row>
    <row r="16" spans="1:15" ht="16.2" thickBot="1" x14ac:dyDescent="0.35">
      <c r="H16" s="95" t="s">
        <v>197</v>
      </c>
      <c r="I16" s="96"/>
      <c r="J16" s="96"/>
      <c r="K16" s="96"/>
      <c r="L16" s="96" t="s">
        <v>198</v>
      </c>
      <c r="M16" s="97"/>
      <c r="N16" s="97"/>
      <c r="O16" s="98"/>
    </row>
    <row r="17" spans="8:15" ht="15" thickBot="1" x14ac:dyDescent="0.35">
      <c r="H17" s="92" t="s">
        <v>199</v>
      </c>
      <c r="I17" s="97"/>
      <c r="J17" s="97"/>
      <c r="K17" s="97"/>
      <c r="L17" s="97"/>
      <c r="M17" s="97"/>
      <c r="N17" s="97"/>
      <c r="O17" s="98"/>
    </row>
    <row r="18" spans="8:15" ht="16.2" thickBot="1" x14ac:dyDescent="0.35">
      <c r="H18" s="99" t="s">
        <v>202</v>
      </c>
      <c r="I18" s="100"/>
      <c r="J18" s="100"/>
      <c r="K18" s="101"/>
      <c r="L18" s="95" t="s">
        <v>200</v>
      </c>
      <c r="M18" s="97"/>
      <c r="N18" s="97"/>
      <c r="O18" s="98"/>
    </row>
    <row r="19" spans="8:15" ht="15" thickBot="1" x14ac:dyDescent="0.35">
      <c r="H19" s="92" t="s">
        <v>203</v>
      </c>
      <c r="I19" s="97"/>
      <c r="J19" s="97"/>
      <c r="K19" s="97"/>
      <c r="L19" s="97"/>
      <c r="M19" s="97"/>
      <c r="N19" s="97"/>
      <c r="O19" s="98"/>
    </row>
    <row r="20" spans="8:15" ht="15" thickBot="1" x14ac:dyDescent="0.35">
      <c r="H20" s="103"/>
      <c r="I20" s="103"/>
      <c r="J20" s="103"/>
      <c r="K20" s="103"/>
      <c r="L20" s="103"/>
      <c r="M20" s="103"/>
      <c r="N20" s="103"/>
      <c r="O20" s="103"/>
    </row>
    <row r="21" spans="8:15" ht="21.6" thickBot="1" x14ac:dyDescent="0.45">
      <c r="H21" s="102" t="s">
        <v>195</v>
      </c>
      <c r="I21" s="203" t="s">
        <v>189</v>
      </c>
      <c r="J21" s="203"/>
      <c r="K21" s="203"/>
      <c r="L21" s="203"/>
      <c r="M21" s="89" t="s">
        <v>190</v>
      </c>
      <c r="N21" s="90"/>
      <c r="O21" s="91"/>
    </row>
    <row r="22" spans="8:15" ht="15" thickBot="1" x14ac:dyDescent="0.35">
      <c r="H22" s="92" t="s">
        <v>191</v>
      </c>
      <c r="I22" s="93" t="s">
        <v>194</v>
      </c>
      <c r="J22" s="93"/>
      <c r="K22" s="93"/>
      <c r="L22" s="93"/>
      <c r="M22" s="93"/>
      <c r="N22" s="93"/>
      <c r="O22" s="94"/>
    </row>
    <row r="23" spans="8:15" ht="15" thickBot="1" x14ac:dyDescent="0.35">
      <c r="H23" s="92" t="s">
        <v>192</v>
      </c>
      <c r="I23" s="93" t="s">
        <v>194</v>
      </c>
      <c r="J23" s="93"/>
      <c r="K23" s="93"/>
      <c r="L23" s="93"/>
      <c r="M23" s="93"/>
      <c r="N23" s="93"/>
      <c r="O23" s="94"/>
    </row>
    <row r="24" spans="8:15" ht="15" thickBot="1" x14ac:dyDescent="0.35">
      <c r="H24" s="92" t="s">
        <v>193</v>
      </c>
      <c r="I24" s="93"/>
      <c r="J24" s="93"/>
      <c r="K24" s="93"/>
      <c r="L24" s="93"/>
      <c r="M24" s="93"/>
      <c r="N24" s="93"/>
      <c r="O24" s="94" t="s">
        <v>196</v>
      </c>
    </row>
    <row r="25" spans="8:15" ht="16.2" thickBot="1" x14ac:dyDescent="0.35">
      <c r="H25" s="95" t="s">
        <v>197</v>
      </c>
      <c r="I25" s="96"/>
      <c r="J25" s="96"/>
      <c r="K25" s="96"/>
      <c r="L25" s="96" t="s">
        <v>198</v>
      </c>
      <c r="M25" s="97"/>
      <c r="N25" s="97"/>
      <c r="O25" s="98"/>
    </row>
    <row r="26" spans="8:15" ht="15" thickBot="1" x14ac:dyDescent="0.35">
      <c r="H26" s="92" t="s">
        <v>199</v>
      </c>
      <c r="I26" s="97"/>
      <c r="J26" s="97"/>
      <c r="K26" s="97"/>
      <c r="L26" s="97"/>
      <c r="M26" s="97"/>
      <c r="N26" s="97"/>
      <c r="O26" s="98"/>
    </row>
    <row r="27" spans="8:15" ht="16.2" thickBot="1" x14ac:dyDescent="0.35">
      <c r="H27" s="99" t="s">
        <v>202</v>
      </c>
      <c r="I27" s="100"/>
      <c r="J27" s="100"/>
      <c r="K27" s="101"/>
      <c r="L27" s="95" t="s">
        <v>200</v>
      </c>
      <c r="M27" s="97"/>
      <c r="N27" s="97"/>
      <c r="O27" s="98"/>
    </row>
    <row r="28" spans="8:15" ht="15" thickBot="1" x14ac:dyDescent="0.35">
      <c r="H28" s="92" t="s">
        <v>203</v>
      </c>
      <c r="I28" s="97"/>
      <c r="J28" s="97"/>
      <c r="K28" s="97"/>
      <c r="L28" s="97"/>
      <c r="M28" s="97"/>
      <c r="N28" s="97"/>
      <c r="O28" s="98"/>
    </row>
    <row r="29" spans="8:15" ht="15" thickBot="1" x14ac:dyDescent="0.35">
      <c r="H29" s="103"/>
      <c r="I29" s="103"/>
      <c r="J29" s="103"/>
      <c r="K29" s="103"/>
      <c r="L29" s="103"/>
      <c r="M29" s="103"/>
      <c r="N29" s="103"/>
      <c r="O29" s="103"/>
    </row>
    <row r="30" spans="8:15" ht="21.6" thickBot="1" x14ac:dyDescent="0.45">
      <c r="H30" s="102" t="s">
        <v>195</v>
      </c>
      <c r="I30" s="203" t="s">
        <v>189</v>
      </c>
      <c r="J30" s="203"/>
      <c r="K30" s="203"/>
      <c r="L30" s="203"/>
      <c r="M30" s="89" t="s">
        <v>190</v>
      </c>
      <c r="N30" s="90"/>
      <c r="O30" s="91"/>
    </row>
    <row r="31" spans="8:15" ht="15" thickBot="1" x14ac:dyDescent="0.35">
      <c r="H31" s="92" t="s">
        <v>191</v>
      </c>
      <c r="I31" s="93" t="s">
        <v>194</v>
      </c>
      <c r="J31" s="93"/>
      <c r="K31" s="93"/>
      <c r="L31" s="93"/>
      <c r="M31" s="93"/>
      <c r="N31" s="93"/>
      <c r="O31" s="94"/>
    </row>
    <row r="32" spans="8:15" ht="15" thickBot="1" x14ac:dyDescent="0.35">
      <c r="H32" s="92" t="s">
        <v>192</v>
      </c>
      <c r="I32" s="93" t="s">
        <v>194</v>
      </c>
      <c r="J32" s="93"/>
      <c r="K32" s="93"/>
      <c r="L32" s="93"/>
      <c r="M32" s="93"/>
      <c r="N32" s="93"/>
      <c r="O32" s="94"/>
    </row>
    <row r="33" spans="8:15" ht="15" thickBot="1" x14ac:dyDescent="0.35">
      <c r="H33" s="92" t="s">
        <v>193</v>
      </c>
      <c r="I33" s="93"/>
      <c r="J33" s="93"/>
      <c r="K33" s="93"/>
      <c r="L33" s="93"/>
      <c r="M33" s="93"/>
      <c r="N33" s="93"/>
      <c r="O33" s="94" t="s">
        <v>196</v>
      </c>
    </row>
    <row r="34" spans="8:15" ht="16.2" thickBot="1" x14ac:dyDescent="0.35">
      <c r="H34" s="95" t="s">
        <v>197</v>
      </c>
      <c r="I34" s="96"/>
      <c r="J34" s="96"/>
      <c r="K34" s="96"/>
      <c r="L34" s="96" t="s">
        <v>198</v>
      </c>
      <c r="M34" s="97"/>
      <c r="N34" s="97"/>
      <c r="O34" s="98"/>
    </row>
    <row r="35" spans="8:15" ht="15" thickBot="1" x14ac:dyDescent="0.35">
      <c r="H35" s="92" t="s">
        <v>199</v>
      </c>
      <c r="I35" s="97"/>
      <c r="J35" s="97"/>
      <c r="K35" s="97"/>
      <c r="L35" s="97"/>
      <c r="M35" s="97"/>
      <c r="N35" s="97"/>
      <c r="O35" s="98"/>
    </row>
    <row r="36" spans="8:15" ht="16.2" thickBot="1" x14ac:dyDescent="0.35">
      <c r="H36" s="99" t="s">
        <v>202</v>
      </c>
      <c r="I36" s="100"/>
      <c r="J36" s="100"/>
      <c r="K36" s="101"/>
      <c r="L36" s="95" t="s">
        <v>200</v>
      </c>
      <c r="M36" s="97"/>
      <c r="N36" s="97"/>
      <c r="O36" s="98"/>
    </row>
    <row r="37" spans="8:15" ht="15" thickBot="1" x14ac:dyDescent="0.35">
      <c r="H37" s="92" t="s">
        <v>203</v>
      </c>
      <c r="I37" s="97"/>
      <c r="J37" s="97"/>
      <c r="K37" s="97"/>
      <c r="L37" s="97"/>
      <c r="M37" s="97"/>
      <c r="N37" s="97"/>
      <c r="O37" s="98"/>
    </row>
    <row r="38" spans="8:15" ht="15" thickBot="1" x14ac:dyDescent="0.35">
      <c r="H38" s="103"/>
      <c r="I38" s="103"/>
      <c r="J38" s="103"/>
      <c r="K38" s="103"/>
      <c r="L38" s="103"/>
      <c r="M38" s="103"/>
      <c r="N38" s="103"/>
      <c r="O38" s="103"/>
    </row>
    <row r="39" spans="8:15" ht="21.6" thickBot="1" x14ac:dyDescent="0.45">
      <c r="H39" s="102" t="s">
        <v>195</v>
      </c>
      <c r="I39" s="203" t="s">
        <v>189</v>
      </c>
      <c r="J39" s="203"/>
      <c r="K39" s="203"/>
      <c r="L39" s="203"/>
      <c r="M39" s="89" t="s">
        <v>190</v>
      </c>
      <c r="N39" s="90"/>
      <c r="O39" s="91"/>
    </row>
    <row r="40" spans="8:15" ht="15" thickBot="1" x14ac:dyDescent="0.35">
      <c r="H40" s="92" t="s">
        <v>191</v>
      </c>
      <c r="I40" s="93" t="s">
        <v>194</v>
      </c>
      <c r="J40" s="93"/>
      <c r="K40" s="93"/>
      <c r="L40" s="93"/>
      <c r="M40" s="93"/>
      <c r="N40" s="93"/>
      <c r="O40" s="94"/>
    </row>
    <row r="41" spans="8:15" ht="15" thickBot="1" x14ac:dyDescent="0.35">
      <c r="H41" s="92" t="s">
        <v>192</v>
      </c>
      <c r="I41" s="93" t="s">
        <v>194</v>
      </c>
      <c r="J41" s="93"/>
      <c r="K41" s="93"/>
      <c r="L41" s="93"/>
      <c r="M41" s="93"/>
      <c r="N41" s="93"/>
      <c r="O41" s="94"/>
    </row>
    <row r="42" spans="8:15" ht="15" thickBot="1" x14ac:dyDescent="0.35">
      <c r="H42" s="92" t="s">
        <v>193</v>
      </c>
      <c r="I42" s="93"/>
      <c r="J42" s="93"/>
      <c r="K42" s="93"/>
      <c r="L42" s="93"/>
      <c r="M42" s="93"/>
      <c r="N42" s="93"/>
      <c r="O42" s="94" t="s">
        <v>196</v>
      </c>
    </row>
    <row r="43" spans="8:15" ht="16.2" thickBot="1" x14ac:dyDescent="0.35">
      <c r="H43" s="95" t="s">
        <v>197</v>
      </c>
      <c r="I43" s="96"/>
      <c r="J43" s="96"/>
      <c r="K43" s="96"/>
      <c r="L43" s="96" t="s">
        <v>198</v>
      </c>
      <c r="M43" s="97"/>
      <c r="N43" s="97"/>
      <c r="O43" s="98"/>
    </row>
    <row r="44" spans="8:15" ht="15" thickBot="1" x14ac:dyDescent="0.35">
      <c r="H44" s="92" t="s">
        <v>199</v>
      </c>
      <c r="I44" s="97"/>
      <c r="J44" s="97"/>
      <c r="K44" s="97"/>
      <c r="L44" s="97"/>
      <c r="M44" s="97"/>
      <c r="N44" s="97"/>
      <c r="O44" s="98"/>
    </row>
    <row r="45" spans="8:15" ht="16.2" thickBot="1" x14ac:dyDescent="0.35">
      <c r="H45" s="99" t="s">
        <v>202</v>
      </c>
      <c r="I45" s="100"/>
      <c r="J45" s="100"/>
      <c r="K45" s="101"/>
      <c r="L45" s="95" t="s">
        <v>200</v>
      </c>
      <c r="M45" s="97"/>
      <c r="N45" s="97"/>
      <c r="O45" s="98"/>
    </row>
    <row r="46" spans="8:15" ht="15" thickBot="1" x14ac:dyDescent="0.35">
      <c r="H46" s="92" t="s">
        <v>203</v>
      </c>
      <c r="I46" s="97"/>
      <c r="J46" s="97"/>
      <c r="K46" s="97"/>
      <c r="L46" s="97"/>
      <c r="M46" s="97"/>
      <c r="N46" s="97"/>
      <c r="O46" s="98"/>
    </row>
  </sheetData>
  <mergeCells count="5">
    <mergeCell ref="A1:F1"/>
    <mergeCell ref="I12:L12"/>
    <mergeCell ref="I21:L21"/>
    <mergeCell ref="I30:L30"/>
    <mergeCell ref="I39:L39"/>
  </mergeCells>
  <dataValidations count="1">
    <dataValidation type="list" allowBlank="1" showInputMessage="1" showErrorMessage="1" sqref="A3:A6" xr:uid="{8B7F1020-5F1E-4969-B04F-DB91999E6E76}">
      <formula1>NOMEDIRISTA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769F-11DE-4181-AC41-3F14A2595F90}">
  <sheetPr codeName="Planilha4"/>
  <dimension ref="A1:I13"/>
  <sheetViews>
    <sheetView workbookViewId="0">
      <selection activeCell="G16" sqref="G16"/>
    </sheetView>
  </sheetViews>
  <sheetFormatPr defaultRowHeight="14.4" x14ac:dyDescent="0.3"/>
  <cols>
    <col min="1" max="1" width="9.88671875" bestFit="1" customWidth="1"/>
    <col min="2" max="2" width="14.44140625" customWidth="1"/>
    <col min="3" max="3" width="18.44140625" customWidth="1"/>
    <col min="4" max="4" width="4.88671875" customWidth="1"/>
    <col min="7" max="7" width="13.109375" bestFit="1" customWidth="1"/>
    <col min="8" max="8" width="9" bestFit="1" customWidth="1"/>
    <col min="9" max="9" width="14.44140625" customWidth="1"/>
    <col min="14" max="14" width="9.33203125" bestFit="1" customWidth="1"/>
  </cols>
  <sheetData>
    <row r="1" spans="1:9" ht="21.6" thickBot="1" x14ac:dyDescent="0.45">
      <c r="A1" s="313" t="s">
        <v>254</v>
      </c>
      <c r="B1" s="324">
        <v>1</v>
      </c>
      <c r="C1" s="89" t="s">
        <v>260</v>
      </c>
      <c r="D1" s="332">
        <f>B1</f>
        <v>1</v>
      </c>
      <c r="E1" s="323" t="s">
        <v>189</v>
      </c>
      <c r="F1" s="323"/>
      <c r="G1" s="323"/>
      <c r="H1" s="307" t="s">
        <v>190</v>
      </c>
      <c r="I1" s="308">
        <f>B2</f>
        <v>100</v>
      </c>
    </row>
    <row r="2" spans="1:9" ht="18.600000000000001" thickBot="1" x14ac:dyDescent="0.4">
      <c r="A2" s="313" t="s">
        <v>190</v>
      </c>
      <c r="B2" s="314">
        <f>'DIARISTA '!G3</f>
        <v>100</v>
      </c>
      <c r="C2" s="334" t="s">
        <v>191</v>
      </c>
      <c r="D2" s="335"/>
      <c r="E2" s="333" t="str">
        <f>A4</f>
        <v>NARDO</v>
      </c>
      <c r="F2" s="333"/>
      <c r="G2" s="333"/>
      <c r="H2" s="333"/>
      <c r="I2" s="333"/>
    </row>
    <row r="3" spans="1:9" ht="15" thickBot="1" x14ac:dyDescent="0.35">
      <c r="A3" s="309" t="s">
        <v>258</v>
      </c>
      <c r="B3" s="310"/>
      <c r="C3" s="306" t="s">
        <v>192</v>
      </c>
      <c r="D3" s="333" t="str">
        <f>PROPER((VBAProject.Módulo1.Extenso_Valor(B2)))</f>
        <v>Cem Reais</v>
      </c>
      <c r="E3" s="333"/>
      <c r="F3" s="333"/>
      <c r="G3" s="333"/>
      <c r="H3" s="333"/>
      <c r="I3" s="333"/>
    </row>
    <row r="4" spans="1:9" ht="15" thickBot="1" x14ac:dyDescent="0.35">
      <c r="A4" s="311" t="str">
        <f>'DIARISTA '!A3</f>
        <v>NARDO</v>
      </c>
      <c r="B4" s="312"/>
      <c r="C4" s="338" t="s">
        <v>262</v>
      </c>
      <c r="D4" s="333" t="s">
        <v>266</v>
      </c>
      <c r="E4" s="333"/>
      <c r="F4" s="333"/>
      <c r="G4" s="333"/>
      <c r="H4" s="333"/>
      <c r="I4" s="333"/>
    </row>
    <row r="5" spans="1:9" ht="16.2" thickBot="1" x14ac:dyDescent="0.35">
      <c r="A5" s="315" t="s">
        <v>255</v>
      </c>
      <c r="B5" s="316"/>
      <c r="C5" s="336" t="s">
        <v>265</v>
      </c>
      <c r="D5" s="337"/>
      <c r="E5" s="337"/>
      <c r="F5" s="337"/>
      <c r="G5" s="337"/>
      <c r="H5" s="337"/>
      <c r="I5" s="337"/>
    </row>
    <row r="6" spans="1:9" ht="15" customHeight="1" thickBot="1" x14ac:dyDescent="0.35">
      <c r="A6" s="317" t="s">
        <v>259</v>
      </c>
      <c r="B6" s="318"/>
      <c r="C6" s="92" t="s">
        <v>264</v>
      </c>
      <c r="D6" s="97"/>
      <c r="E6" s="97"/>
      <c r="F6" s="97"/>
      <c r="G6" s="97"/>
      <c r="H6" s="97"/>
      <c r="I6" s="97"/>
    </row>
    <row r="7" spans="1:9" ht="16.2" thickBot="1" x14ac:dyDescent="0.35">
      <c r="A7" s="319"/>
      <c r="B7" s="320"/>
      <c r="C7" s="99" t="s">
        <v>202</v>
      </c>
      <c r="D7" s="340"/>
      <c r="E7" s="340"/>
      <c r="F7" s="341"/>
      <c r="G7" s="341"/>
      <c r="H7" s="95" t="s">
        <v>200</v>
      </c>
      <c r="I7" s="340"/>
    </row>
    <row r="8" spans="1:9" ht="15" thickBot="1" x14ac:dyDescent="0.35">
      <c r="A8" s="321"/>
      <c r="B8" s="322"/>
      <c r="C8" s="92" t="s">
        <v>263</v>
      </c>
      <c r="D8" s="97"/>
      <c r="E8" s="339"/>
      <c r="F8" s="339"/>
      <c r="G8" s="339"/>
      <c r="H8" s="339"/>
      <c r="I8" s="339"/>
    </row>
    <row r="9" spans="1:9" x14ac:dyDescent="0.3">
      <c r="A9" s="325" t="s">
        <v>256</v>
      </c>
      <c r="B9" s="326"/>
    </row>
    <row r="10" spans="1:9" ht="15" thickBot="1" x14ac:dyDescent="0.35">
      <c r="A10" s="329">
        <f>B2</f>
        <v>100</v>
      </c>
      <c r="B10" s="330"/>
    </row>
    <row r="11" spans="1:9" x14ac:dyDescent="0.3">
      <c r="A11" s="325" t="s">
        <v>257</v>
      </c>
      <c r="B11" s="326"/>
    </row>
    <row r="12" spans="1:9" ht="28.2" customHeight="1" thickBot="1" x14ac:dyDescent="0.35">
      <c r="A12" s="327" t="s">
        <v>261</v>
      </c>
      <c r="B12" s="328"/>
    </row>
    <row r="13" spans="1:9" ht="16.2" thickBot="1" x14ac:dyDescent="0.35">
      <c r="A13" s="95" t="s">
        <v>200</v>
      </c>
      <c r="B13" s="331"/>
    </row>
  </sheetData>
  <mergeCells count="15">
    <mergeCell ref="E5:I5"/>
    <mergeCell ref="D3:I3"/>
    <mergeCell ref="E8:I8"/>
    <mergeCell ref="A9:B9"/>
    <mergeCell ref="A10:B10"/>
    <mergeCell ref="A11:B11"/>
    <mergeCell ref="A12:B12"/>
    <mergeCell ref="C2:D2"/>
    <mergeCell ref="E2:I2"/>
    <mergeCell ref="C5:D5"/>
    <mergeCell ref="D4:I4"/>
    <mergeCell ref="A4:B4"/>
    <mergeCell ref="A3:B3"/>
    <mergeCell ref="A5:B5"/>
    <mergeCell ref="A6:B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A295-88A4-4BFF-831A-EE46CA042FF1}">
  <sheetPr codeName="Planilha5"/>
  <dimension ref="A1:F725"/>
  <sheetViews>
    <sheetView workbookViewId="0">
      <selection sqref="A1:F1"/>
    </sheetView>
  </sheetViews>
  <sheetFormatPr defaultRowHeight="14.4" x14ac:dyDescent="0.3"/>
  <cols>
    <col min="1" max="1" width="8.44140625" bestFit="1" customWidth="1"/>
    <col min="2" max="2" width="16.44140625" bestFit="1" customWidth="1"/>
    <col min="3" max="3" width="32.33203125" bestFit="1" customWidth="1"/>
    <col min="4" max="4" width="32.109375" customWidth="1"/>
    <col min="5" max="5" width="10.5546875" bestFit="1" customWidth="1"/>
    <col min="6" max="6" width="18.44140625" bestFit="1" customWidth="1"/>
  </cols>
  <sheetData>
    <row r="1" spans="1:6" ht="18.600000000000001" thickBot="1" x14ac:dyDescent="0.35">
      <c r="A1" s="292" t="s">
        <v>239</v>
      </c>
      <c r="B1" s="293"/>
      <c r="C1" s="293"/>
      <c r="D1" s="293"/>
      <c r="E1" s="293"/>
      <c r="F1" s="294"/>
    </row>
    <row r="2" spans="1:6" ht="23.4" customHeight="1" x14ac:dyDescent="0.3">
      <c r="A2" s="232" t="s">
        <v>179</v>
      </c>
      <c r="B2" s="233" t="s">
        <v>233</v>
      </c>
      <c r="C2" s="234" t="s">
        <v>240</v>
      </c>
      <c r="D2" s="235" t="s">
        <v>242</v>
      </c>
      <c r="E2" s="236" t="s">
        <v>241</v>
      </c>
    </row>
    <row r="3" spans="1:6" ht="21" x14ac:dyDescent="0.3">
      <c r="A3" s="56">
        <v>1</v>
      </c>
      <c r="B3" s="231">
        <v>44664</v>
      </c>
      <c r="C3" s="21" t="s">
        <v>237</v>
      </c>
      <c r="D3" s="291">
        <v>70</v>
      </c>
      <c r="E3" s="21">
        <f>INDEX(LISTA!$H$6:$H$8,MATCH('LANÇAMENTO DO DIRISTA '!F3,PAGO,0))</f>
        <v>0</v>
      </c>
      <c r="F3" s="21" t="s">
        <v>252</v>
      </c>
    </row>
    <row r="4" spans="1:6" ht="21" x14ac:dyDescent="0.3">
      <c r="A4" s="56">
        <v>2</v>
      </c>
      <c r="B4" s="231">
        <v>44664</v>
      </c>
      <c r="C4" s="21"/>
      <c r="D4" s="291">
        <v>70</v>
      </c>
      <c r="E4" s="21">
        <f>INDEX(LISTA!$H$6:$H$8,MATCH('LANÇAMENTO DO DIRISTA '!F4,PAGO,0))</f>
        <v>0</v>
      </c>
      <c r="F4" s="21" t="s">
        <v>252</v>
      </c>
    </row>
    <row r="5" spans="1:6" ht="21" x14ac:dyDescent="0.3">
      <c r="A5" s="56">
        <v>3</v>
      </c>
      <c r="B5" s="231">
        <v>44664</v>
      </c>
      <c r="C5" s="21"/>
      <c r="D5" s="291">
        <v>70</v>
      </c>
      <c r="E5" s="21">
        <f>INDEX(LISTA!$H$6:$H$8,MATCH('LANÇAMENTO DO DIRISTA '!F5,PAGO,0))</f>
        <v>0</v>
      </c>
      <c r="F5" s="21" t="s">
        <v>252</v>
      </c>
    </row>
    <row r="6" spans="1:6" ht="21" x14ac:dyDescent="0.3">
      <c r="A6" s="56">
        <v>4</v>
      </c>
      <c r="B6" s="231">
        <v>44664</v>
      </c>
      <c r="C6" s="21"/>
      <c r="D6" s="291">
        <v>70</v>
      </c>
      <c r="E6" s="21">
        <f>INDEX(LISTA!$H$6:$H$8,MATCH('LANÇAMENTO DO DIRISTA '!F6,PAGO,0))</f>
        <v>0</v>
      </c>
      <c r="F6" s="21" t="s">
        <v>252</v>
      </c>
    </row>
    <row r="7" spans="1:6" ht="21" x14ac:dyDescent="0.3">
      <c r="A7" s="56">
        <v>5</v>
      </c>
      <c r="B7" s="231">
        <v>44664</v>
      </c>
      <c r="C7" s="21"/>
      <c r="D7" s="291">
        <v>70</v>
      </c>
      <c r="E7" s="21">
        <f>INDEX(LISTA!$H$6:$H$8,MATCH('LANÇAMENTO DO DIRISTA '!F7,PAGO,0))</f>
        <v>0</v>
      </c>
      <c r="F7" s="21" t="s">
        <v>252</v>
      </c>
    </row>
    <row r="8" spans="1:6" ht="21" x14ac:dyDescent="0.3">
      <c r="A8" s="56">
        <v>6</v>
      </c>
      <c r="B8" s="231">
        <v>44664</v>
      </c>
      <c r="C8" s="21"/>
      <c r="D8" s="291">
        <v>70</v>
      </c>
      <c r="E8" s="21">
        <f>INDEX(LISTA!$H$6:$H$8,MATCH('LANÇAMENTO DO DIRISTA '!F8,PAGO,0))</f>
        <v>0</v>
      </c>
      <c r="F8" s="21" t="s">
        <v>252</v>
      </c>
    </row>
    <row r="9" spans="1:6" ht="21" x14ac:dyDescent="0.3">
      <c r="A9" s="56">
        <v>7</v>
      </c>
      <c r="B9" s="231">
        <v>44664</v>
      </c>
      <c r="C9" s="21"/>
      <c r="D9" s="291">
        <v>70</v>
      </c>
      <c r="E9" s="21">
        <f>INDEX(LISTA!$H$6:$H$8,MATCH('LANÇAMENTO DO DIRISTA '!F9,PAGO,0))</f>
        <v>0</v>
      </c>
      <c r="F9" s="21" t="s">
        <v>252</v>
      </c>
    </row>
    <row r="10" spans="1:6" ht="21" x14ac:dyDescent="0.3">
      <c r="A10" s="56">
        <v>8</v>
      </c>
      <c r="B10" s="231">
        <v>44664</v>
      </c>
      <c r="C10" s="21"/>
      <c r="D10" s="291">
        <v>70</v>
      </c>
      <c r="E10" s="21">
        <f>INDEX(LISTA!$H$6:$H$8,MATCH('LANÇAMENTO DO DIRISTA '!F10,PAGO,0))</f>
        <v>0</v>
      </c>
      <c r="F10" s="21" t="s">
        <v>252</v>
      </c>
    </row>
    <row r="11" spans="1:6" ht="21" x14ac:dyDescent="0.3">
      <c r="A11" s="56">
        <v>9</v>
      </c>
      <c r="B11" s="231">
        <v>44664</v>
      </c>
      <c r="C11" s="21"/>
      <c r="D11" s="291">
        <v>70</v>
      </c>
      <c r="E11" s="21">
        <f>INDEX(LISTA!$H$6:$H$8,MATCH('LANÇAMENTO DO DIRISTA '!F11,PAGO,0))</f>
        <v>0</v>
      </c>
      <c r="F11" s="21" t="s">
        <v>252</v>
      </c>
    </row>
    <row r="12" spans="1:6" ht="21" x14ac:dyDescent="0.3">
      <c r="A12" s="56">
        <v>10</v>
      </c>
      <c r="B12" s="231">
        <v>44664</v>
      </c>
      <c r="C12" s="21"/>
      <c r="D12" s="291">
        <v>70</v>
      </c>
      <c r="E12" s="21">
        <f>INDEX(LISTA!$H$6:$H$8,MATCH('LANÇAMENTO DO DIRISTA '!F12,PAGO,0))</f>
        <v>0</v>
      </c>
      <c r="F12" s="21" t="s">
        <v>252</v>
      </c>
    </row>
    <row r="13" spans="1:6" ht="21" x14ac:dyDescent="0.3">
      <c r="A13" s="56">
        <v>11</v>
      </c>
      <c r="B13" s="231">
        <v>44664</v>
      </c>
      <c r="C13" s="21"/>
      <c r="D13" s="291">
        <v>70</v>
      </c>
      <c r="E13" s="21">
        <f>INDEX(LISTA!$H$6:$H$8,MATCH('LANÇAMENTO DO DIRISTA '!F13,PAGO,0))</f>
        <v>0</v>
      </c>
      <c r="F13" s="21" t="s">
        <v>252</v>
      </c>
    </row>
    <row r="14" spans="1:6" ht="21" x14ac:dyDescent="0.3">
      <c r="A14" s="56">
        <v>12</v>
      </c>
      <c r="B14" s="231">
        <v>44664</v>
      </c>
      <c r="C14" s="21"/>
      <c r="D14" s="291">
        <v>70</v>
      </c>
      <c r="E14" s="21">
        <f>INDEX(LISTA!$H$6:$H$8,MATCH('LANÇAMENTO DO DIRISTA '!F14,PAGO,0))</f>
        <v>0</v>
      </c>
      <c r="F14" s="21" t="s">
        <v>252</v>
      </c>
    </row>
    <row r="15" spans="1:6" ht="21" x14ac:dyDescent="0.3">
      <c r="A15" s="56">
        <v>13</v>
      </c>
      <c r="B15" s="231">
        <v>44664</v>
      </c>
      <c r="C15" s="21"/>
      <c r="D15" s="291">
        <v>70</v>
      </c>
      <c r="E15" s="21">
        <f>INDEX(LISTA!$H$6:$H$8,MATCH('LANÇAMENTO DO DIRISTA '!F15,PAGO,0))</f>
        <v>0</v>
      </c>
      <c r="F15" s="21" t="s">
        <v>252</v>
      </c>
    </row>
    <row r="16" spans="1:6" ht="21" x14ac:dyDescent="0.3">
      <c r="A16" s="56">
        <v>14</v>
      </c>
      <c r="B16" s="231">
        <v>44664</v>
      </c>
      <c r="C16" s="21"/>
      <c r="D16" s="291">
        <v>70</v>
      </c>
      <c r="E16" s="21">
        <f>INDEX(LISTA!$H$6:$H$8,MATCH('LANÇAMENTO DO DIRISTA '!F16,PAGO,0))</f>
        <v>0</v>
      </c>
      <c r="F16" s="21" t="s">
        <v>252</v>
      </c>
    </row>
    <row r="17" spans="1:6" ht="21" x14ac:dyDescent="0.3">
      <c r="A17" s="56">
        <v>15</v>
      </c>
      <c r="B17" s="231">
        <v>44664</v>
      </c>
      <c r="C17" s="21"/>
      <c r="D17" s="291">
        <v>70</v>
      </c>
      <c r="E17" s="21">
        <f>INDEX(LISTA!$H$6:$H$8,MATCH('LANÇAMENTO DO DIRISTA '!F17,PAGO,0))</f>
        <v>0</v>
      </c>
      <c r="F17" s="21" t="s">
        <v>252</v>
      </c>
    </row>
    <row r="18" spans="1:6" ht="21" x14ac:dyDescent="0.3">
      <c r="A18" s="56">
        <v>16</v>
      </c>
      <c r="B18" s="231">
        <v>44664</v>
      </c>
      <c r="C18" s="21"/>
      <c r="D18" s="291">
        <v>70</v>
      </c>
      <c r="E18" s="21">
        <f>INDEX(LISTA!$H$6:$H$8,MATCH('LANÇAMENTO DO DIRISTA '!F18,PAGO,0))</f>
        <v>0</v>
      </c>
      <c r="F18" s="21" t="s">
        <v>252</v>
      </c>
    </row>
    <row r="19" spans="1:6" ht="21" x14ac:dyDescent="0.3">
      <c r="A19" s="56">
        <v>17</v>
      </c>
      <c r="B19" s="231">
        <v>44664</v>
      </c>
      <c r="C19" s="21"/>
      <c r="D19" s="291">
        <v>70</v>
      </c>
      <c r="E19" s="21">
        <f>INDEX(LISTA!$H$6:$H$8,MATCH('LANÇAMENTO DO DIRISTA '!F19,PAGO,0))</f>
        <v>0</v>
      </c>
      <c r="F19" s="21" t="s">
        <v>252</v>
      </c>
    </row>
    <row r="20" spans="1:6" ht="21" x14ac:dyDescent="0.3">
      <c r="A20" s="56">
        <v>18</v>
      </c>
      <c r="B20" s="231">
        <v>44664</v>
      </c>
      <c r="C20" s="21"/>
      <c r="D20" s="291">
        <v>70</v>
      </c>
      <c r="E20" s="21">
        <f>INDEX(LISTA!$H$6:$H$8,MATCH('LANÇAMENTO DO DIRISTA '!F20,PAGO,0))</f>
        <v>0</v>
      </c>
      <c r="F20" s="21" t="s">
        <v>252</v>
      </c>
    </row>
    <row r="21" spans="1:6" ht="21" x14ac:dyDescent="0.3">
      <c r="A21" s="56">
        <v>19</v>
      </c>
      <c r="B21" s="231">
        <v>44664</v>
      </c>
      <c r="C21" s="21"/>
      <c r="D21" s="291">
        <v>70</v>
      </c>
      <c r="E21" s="21">
        <f>INDEX(LISTA!$H$6:$H$8,MATCH('LANÇAMENTO DO DIRISTA '!F21,PAGO,0))</f>
        <v>0</v>
      </c>
      <c r="F21" s="21" t="s">
        <v>252</v>
      </c>
    </row>
    <row r="22" spans="1:6" ht="21" x14ac:dyDescent="0.3">
      <c r="A22" s="56">
        <v>20</v>
      </c>
      <c r="B22" s="231">
        <v>44664</v>
      </c>
      <c r="C22" s="21"/>
      <c r="D22" s="291">
        <v>70</v>
      </c>
      <c r="E22" s="21">
        <f>INDEX(LISTA!$H$6:$H$8,MATCH('LANÇAMENTO DO DIRISTA '!F22,PAGO,0))</f>
        <v>0</v>
      </c>
      <c r="F22" s="21" t="s">
        <v>252</v>
      </c>
    </row>
    <row r="23" spans="1:6" ht="21" x14ac:dyDescent="0.3">
      <c r="A23" s="56">
        <v>21</v>
      </c>
      <c r="B23" s="231">
        <v>44664</v>
      </c>
      <c r="C23" s="21"/>
      <c r="D23" s="291">
        <v>70</v>
      </c>
      <c r="E23" s="21">
        <f>INDEX(LISTA!$H$6:$H$8,MATCH('LANÇAMENTO DO DIRISTA '!F23,PAGO,0))</f>
        <v>0</v>
      </c>
      <c r="F23" s="21" t="s">
        <v>252</v>
      </c>
    </row>
    <row r="24" spans="1:6" ht="21" x14ac:dyDescent="0.3">
      <c r="A24" s="56">
        <v>22</v>
      </c>
      <c r="B24" s="231">
        <v>44664</v>
      </c>
      <c r="C24" s="21"/>
      <c r="D24" s="291">
        <v>70</v>
      </c>
      <c r="E24" s="21">
        <f>INDEX(LISTA!$H$6:$H$8,MATCH('LANÇAMENTO DO DIRISTA '!F24,PAGO,0))</f>
        <v>0</v>
      </c>
      <c r="F24" s="21" t="s">
        <v>252</v>
      </c>
    </row>
    <row r="25" spans="1:6" ht="21" x14ac:dyDescent="0.3">
      <c r="A25" s="56">
        <v>23</v>
      </c>
      <c r="B25" s="231">
        <v>44664</v>
      </c>
      <c r="C25" s="21"/>
      <c r="D25" s="291">
        <v>70</v>
      </c>
      <c r="E25" s="21">
        <f>INDEX(LISTA!$H$6:$H$8,MATCH('LANÇAMENTO DO DIRISTA '!F25,PAGO,0))</f>
        <v>0</v>
      </c>
      <c r="F25" s="21" t="s">
        <v>252</v>
      </c>
    </row>
    <row r="26" spans="1:6" ht="21" x14ac:dyDescent="0.3">
      <c r="A26" s="56">
        <v>24</v>
      </c>
      <c r="B26" s="231">
        <v>44664</v>
      </c>
      <c r="C26" s="21"/>
      <c r="D26" s="291">
        <v>70</v>
      </c>
      <c r="E26" s="21">
        <f>INDEX(LISTA!$H$6:$H$8,MATCH('LANÇAMENTO DO DIRISTA '!F26,PAGO,0))</f>
        <v>0</v>
      </c>
      <c r="F26" s="21" t="s">
        <v>252</v>
      </c>
    </row>
    <row r="27" spans="1:6" ht="21" x14ac:dyDescent="0.3">
      <c r="A27" s="56">
        <v>25</v>
      </c>
      <c r="B27" s="231">
        <v>44664</v>
      </c>
      <c r="C27" s="21"/>
      <c r="D27" s="291">
        <v>70</v>
      </c>
      <c r="E27" s="21">
        <f>INDEX(LISTA!$H$6:$H$8,MATCH('LANÇAMENTO DO DIRISTA '!F27,PAGO,0))</f>
        <v>0</v>
      </c>
      <c r="F27" s="21" t="s">
        <v>252</v>
      </c>
    </row>
    <row r="28" spans="1:6" ht="21" x14ac:dyDescent="0.3">
      <c r="A28" s="56">
        <v>26</v>
      </c>
      <c r="B28" s="231">
        <v>44664</v>
      </c>
      <c r="C28" s="21"/>
      <c r="D28" s="291">
        <v>70</v>
      </c>
      <c r="E28" s="21">
        <f>INDEX(LISTA!$H$6:$H$8,MATCH('LANÇAMENTO DO DIRISTA '!F28,PAGO,0))</f>
        <v>0</v>
      </c>
      <c r="F28" s="21" t="s">
        <v>252</v>
      </c>
    </row>
    <row r="29" spans="1:6" ht="21" x14ac:dyDescent="0.3">
      <c r="A29" s="56">
        <v>27</v>
      </c>
      <c r="B29" s="231">
        <v>44664</v>
      </c>
      <c r="C29" s="21"/>
      <c r="D29" s="291">
        <v>70</v>
      </c>
      <c r="E29" s="21">
        <f>INDEX(LISTA!$H$6:$H$8,MATCH('LANÇAMENTO DO DIRISTA '!F29,PAGO,0))</f>
        <v>0</v>
      </c>
      <c r="F29" s="21" t="s">
        <v>252</v>
      </c>
    </row>
    <row r="30" spans="1:6" ht="21" x14ac:dyDescent="0.3">
      <c r="A30" s="56">
        <v>28</v>
      </c>
      <c r="B30" s="231">
        <v>44664</v>
      </c>
      <c r="C30" s="21"/>
      <c r="D30" s="291">
        <v>70</v>
      </c>
      <c r="E30" s="21">
        <f>INDEX(LISTA!$H$6:$H$8,MATCH('LANÇAMENTO DO DIRISTA '!F30,PAGO,0))</f>
        <v>0</v>
      </c>
      <c r="F30" s="21" t="s">
        <v>252</v>
      </c>
    </row>
    <row r="31" spans="1:6" ht="21" x14ac:dyDescent="0.3">
      <c r="A31" s="56">
        <v>29</v>
      </c>
      <c r="B31" s="231">
        <v>44664</v>
      </c>
      <c r="C31" s="21"/>
      <c r="D31" s="291">
        <v>70</v>
      </c>
      <c r="E31" s="21">
        <f>INDEX(LISTA!$H$6:$H$8,MATCH('LANÇAMENTO DO DIRISTA '!F31,PAGO,0))</f>
        <v>0</v>
      </c>
      <c r="F31" s="21" t="s">
        <v>252</v>
      </c>
    </row>
    <row r="32" spans="1:6" ht="21" x14ac:dyDescent="0.3">
      <c r="A32" s="56">
        <v>30</v>
      </c>
      <c r="B32" s="231">
        <v>44664</v>
      </c>
      <c r="C32" s="21"/>
      <c r="D32" s="291">
        <v>70</v>
      </c>
      <c r="E32" s="21">
        <f>INDEX(LISTA!$H$6:$H$8,MATCH('LANÇAMENTO DO DIRISTA '!F32,PAGO,0))</f>
        <v>0</v>
      </c>
      <c r="F32" s="21" t="s">
        <v>252</v>
      </c>
    </row>
    <row r="33" spans="1:6" ht="21" x14ac:dyDescent="0.3">
      <c r="A33" s="56">
        <v>31</v>
      </c>
      <c r="B33" s="231">
        <v>44664</v>
      </c>
      <c r="C33" s="21"/>
      <c r="D33" s="291">
        <v>70</v>
      </c>
      <c r="E33" s="21">
        <f>INDEX(LISTA!$H$6:$H$8,MATCH('LANÇAMENTO DO DIRISTA '!F33,PAGO,0))</f>
        <v>0</v>
      </c>
      <c r="F33" s="21" t="s">
        <v>252</v>
      </c>
    </row>
    <row r="34" spans="1:6" ht="21" x14ac:dyDescent="0.3">
      <c r="A34" s="56">
        <v>32</v>
      </c>
      <c r="B34" s="231">
        <v>44664</v>
      </c>
      <c r="C34" s="21"/>
      <c r="D34" s="291">
        <v>70</v>
      </c>
      <c r="E34" s="21">
        <f>INDEX(LISTA!$H$6:$H$8,MATCH('LANÇAMENTO DO DIRISTA '!F34,PAGO,0))</f>
        <v>0</v>
      </c>
      <c r="F34" s="21" t="s">
        <v>252</v>
      </c>
    </row>
    <row r="35" spans="1:6" ht="21" x14ac:dyDescent="0.3">
      <c r="A35" s="56">
        <v>33</v>
      </c>
      <c r="B35" s="231">
        <v>44664</v>
      </c>
      <c r="C35" s="21"/>
      <c r="D35" s="291">
        <v>70</v>
      </c>
      <c r="E35" s="21">
        <f>INDEX(LISTA!$H$6:$H$8,MATCH('LANÇAMENTO DO DIRISTA '!F35,PAGO,0))</f>
        <v>0</v>
      </c>
      <c r="F35" s="21" t="s">
        <v>252</v>
      </c>
    </row>
    <row r="36" spans="1:6" ht="21" x14ac:dyDescent="0.3">
      <c r="A36" s="56">
        <v>34</v>
      </c>
      <c r="B36" s="231">
        <v>44664</v>
      </c>
      <c r="C36" s="21"/>
      <c r="D36" s="291">
        <v>70</v>
      </c>
      <c r="E36" s="21">
        <f>INDEX(LISTA!$H$6:$H$8,MATCH('LANÇAMENTO DO DIRISTA '!F36,PAGO,0))</f>
        <v>0</v>
      </c>
      <c r="F36" s="21" t="s">
        <v>252</v>
      </c>
    </row>
    <row r="37" spans="1:6" ht="21" x14ac:dyDescent="0.3">
      <c r="A37" s="56">
        <v>35</v>
      </c>
      <c r="B37" s="231">
        <v>44664</v>
      </c>
      <c r="C37" s="21"/>
      <c r="D37" s="291">
        <v>70</v>
      </c>
      <c r="E37" s="21">
        <f>INDEX(LISTA!$H$6:$H$8,MATCH('LANÇAMENTO DO DIRISTA '!F37,PAGO,0))</f>
        <v>0</v>
      </c>
      <c r="F37" s="21" t="s">
        <v>252</v>
      </c>
    </row>
    <row r="38" spans="1:6" ht="21" x14ac:dyDescent="0.3">
      <c r="A38" s="56">
        <v>36</v>
      </c>
      <c r="B38" s="231">
        <v>44664</v>
      </c>
      <c r="C38" s="21"/>
      <c r="D38" s="291">
        <v>70</v>
      </c>
      <c r="E38" s="21">
        <f>INDEX(LISTA!$H$6:$H$8,MATCH('LANÇAMENTO DO DIRISTA '!F38,PAGO,0))</f>
        <v>0</v>
      </c>
      <c r="F38" s="21" t="s">
        <v>252</v>
      </c>
    </row>
    <row r="39" spans="1:6" ht="21" x14ac:dyDescent="0.3">
      <c r="A39" s="56">
        <v>37</v>
      </c>
      <c r="B39" s="231">
        <v>44664</v>
      </c>
      <c r="C39" s="21"/>
      <c r="D39" s="291">
        <v>70</v>
      </c>
      <c r="E39" s="21">
        <f>INDEX(LISTA!$H$6:$H$8,MATCH('LANÇAMENTO DO DIRISTA '!F39,PAGO,0))</f>
        <v>0</v>
      </c>
      <c r="F39" s="21" t="s">
        <v>252</v>
      </c>
    </row>
    <row r="40" spans="1:6" ht="21" x14ac:dyDescent="0.3">
      <c r="A40" s="56">
        <v>38</v>
      </c>
      <c r="B40" s="231">
        <v>44664</v>
      </c>
      <c r="C40" s="21"/>
      <c r="D40" s="291">
        <v>70</v>
      </c>
      <c r="E40" s="21">
        <f>INDEX(LISTA!$H$6:$H$8,MATCH('LANÇAMENTO DO DIRISTA '!F40,PAGO,0))</f>
        <v>0</v>
      </c>
      <c r="F40" s="21" t="s">
        <v>252</v>
      </c>
    </row>
    <row r="41" spans="1:6" ht="21" x14ac:dyDescent="0.3">
      <c r="A41" s="56">
        <v>39</v>
      </c>
      <c r="B41" s="231">
        <v>44664</v>
      </c>
      <c r="C41" s="21"/>
      <c r="D41" s="291">
        <v>70</v>
      </c>
      <c r="E41" s="21">
        <f>INDEX(LISTA!$H$6:$H$8,MATCH('LANÇAMENTO DO DIRISTA '!F41,PAGO,0))</f>
        <v>0</v>
      </c>
      <c r="F41" s="21" t="s">
        <v>252</v>
      </c>
    </row>
    <row r="42" spans="1:6" ht="21" x14ac:dyDescent="0.3">
      <c r="A42" s="56">
        <v>40</v>
      </c>
      <c r="B42" s="231">
        <v>44664</v>
      </c>
      <c r="C42" s="21"/>
      <c r="D42" s="291">
        <v>70</v>
      </c>
      <c r="E42" s="21">
        <f>INDEX(LISTA!$H$6:$H$8,MATCH('LANÇAMENTO DO DIRISTA '!F42,PAGO,0))</f>
        <v>0</v>
      </c>
      <c r="F42" s="21" t="s">
        <v>252</v>
      </c>
    </row>
    <row r="43" spans="1:6" ht="21" x14ac:dyDescent="0.3">
      <c r="A43" s="56">
        <v>41</v>
      </c>
      <c r="B43" s="231">
        <v>44664</v>
      </c>
      <c r="C43" s="21"/>
      <c r="D43" s="291">
        <v>70</v>
      </c>
      <c r="E43" s="21">
        <f>INDEX(LISTA!$H$6:$H$8,MATCH('LANÇAMENTO DO DIRISTA '!F43,PAGO,0))</f>
        <v>0</v>
      </c>
      <c r="F43" s="21" t="s">
        <v>252</v>
      </c>
    </row>
    <row r="44" spans="1:6" ht="21" x14ac:dyDescent="0.3">
      <c r="A44" s="56">
        <v>42</v>
      </c>
      <c r="B44" s="231">
        <v>44664</v>
      </c>
      <c r="C44" s="21"/>
      <c r="D44" s="291">
        <v>70</v>
      </c>
      <c r="E44" s="21">
        <f>INDEX(LISTA!$H$6:$H$8,MATCH('LANÇAMENTO DO DIRISTA '!F44,PAGO,0))</f>
        <v>0</v>
      </c>
      <c r="F44" s="21" t="s">
        <v>252</v>
      </c>
    </row>
    <row r="45" spans="1:6" ht="21" x14ac:dyDescent="0.3">
      <c r="A45" s="56">
        <v>43</v>
      </c>
      <c r="B45" s="231">
        <v>44664</v>
      </c>
      <c r="C45" s="21"/>
      <c r="D45" s="291">
        <v>70</v>
      </c>
      <c r="E45" s="21">
        <f>INDEX(LISTA!$H$6:$H$8,MATCH('LANÇAMENTO DO DIRISTA '!F45,PAGO,0))</f>
        <v>0</v>
      </c>
      <c r="F45" s="21" t="s">
        <v>252</v>
      </c>
    </row>
    <row r="46" spans="1:6" ht="21" x14ac:dyDescent="0.3">
      <c r="A46" s="56">
        <v>44</v>
      </c>
      <c r="B46" s="231">
        <v>44664</v>
      </c>
      <c r="C46" s="21"/>
      <c r="D46" s="291">
        <v>70</v>
      </c>
      <c r="E46" s="21">
        <f>INDEX(LISTA!$H$6:$H$8,MATCH('LANÇAMENTO DO DIRISTA '!F46,PAGO,0))</f>
        <v>0</v>
      </c>
      <c r="F46" s="21" t="s">
        <v>252</v>
      </c>
    </row>
    <row r="47" spans="1:6" ht="21" x14ac:dyDescent="0.3">
      <c r="A47" s="56">
        <v>45</v>
      </c>
      <c r="B47" s="231">
        <v>44664</v>
      </c>
      <c r="C47" s="21"/>
      <c r="D47" s="291">
        <v>70</v>
      </c>
      <c r="E47" s="21">
        <f>INDEX(LISTA!$H$6:$H$8,MATCH('LANÇAMENTO DO DIRISTA '!F47,PAGO,0))</f>
        <v>0</v>
      </c>
      <c r="F47" s="21" t="s">
        <v>252</v>
      </c>
    </row>
    <row r="48" spans="1:6" ht="21" x14ac:dyDescent="0.3">
      <c r="A48" s="56">
        <v>46</v>
      </c>
      <c r="B48" s="231">
        <v>44664</v>
      </c>
      <c r="C48" s="21"/>
      <c r="D48" s="291">
        <v>70</v>
      </c>
      <c r="E48" s="21">
        <f>INDEX(LISTA!$H$6:$H$8,MATCH('LANÇAMENTO DO DIRISTA '!F48,PAGO,0))</f>
        <v>0</v>
      </c>
      <c r="F48" s="21" t="s">
        <v>252</v>
      </c>
    </row>
    <row r="49" spans="1:6" ht="21" x14ac:dyDescent="0.3">
      <c r="A49" s="56">
        <v>47</v>
      </c>
      <c r="B49" s="231">
        <v>44664</v>
      </c>
      <c r="C49" s="21"/>
      <c r="D49" s="291">
        <v>70</v>
      </c>
      <c r="E49" s="21">
        <f>INDEX(LISTA!$H$6:$H$8,MATCH('LANÇAMENTO DO DIRISTA '!F49,PAGO,0))</f>
        <v>0</v>
      </c>
      <c r="F49" s="21" t="s">
        <v>252</v>
      </c>
    </row>
    <row r="50" spans="1:6" ht="21" x14ac:dyDescent="0.3">
      <c r="A50" s="56">
        <v>48</v>
      </c>
      <c r="B50" s="231">
        <v>44664</v>
      </c>
      <c r="C50" s="21"/>
      <c r="D50" s="291">
        <v>70</v>
      </c>
      <c r="E50" s="21">
        <f>INDEX(LISTA!$H$6:$H$8,MATCH('LANÇAMENTO DO DIRISTA '!F50,PAGO,0))</f>
        <v>0</v>
      </c>
      <c r="F50" s="21" t="s">
        <v>252</v>
      </c>
    </row>
    <row r="51" spans="1:6" ht="21" x14ac:dyDescent="0.3">
      <c r="A51" s="56">
        <v>49</v>
      </c>
      <c r="B51" s="231">
        <v>44664</v>
      </c>
      <c r="C51" s="21"/>
      <c r="D51" s="291">
        <v>70</v>
      </c>
      <c r="E51" s="21">
        <f>INDEX(LISTA!$H$6:$H$8,MATCH('LANÇAMENTO DO DIRISTA '!F51,PAGO,0))</f>
        <v>0</v>
      </c>
      <c r="F51" s="21" t="s">
        <v>252</v>
      </c>
    </row>
    <row r="52" spans="1:6" ht="21" x14ac:dyDescent="0.3">
      <c r="A52" s="56">
        <v>50</v>
      </c>
      <c r="B52" s="231">
        <v>44664</v>
      </c>
      <c r="C52" s="21"/>
      <c r="D52" s="291">
        <v>70</v>
      </c>
      <c r="E52" s="21">
        <f>INDEX(LISTA!$H$6:$H$8,MATCH('LANÇAMENTO DO DIRISTA '!F52,PAGO,0))</f>
        <v>0</v>
      </c>
      <c r="F52" s="21" t="s">
        <v>252</v>
      </c>
    </row>
    <row r="53" spans="1:6" ht="21" x14ac:dyDescent="0.3">
      <c r="A53" s="56">
        <v>51</v>
      </c>
      <c r="B53" s="231">
        <v>44664</v>
      </c>
      <c r="C53" s="21"/>
      <c r="D53" s="291">
        <v>70</v>
      </c>
      <c r="E53" s="21">
        <f>INDEX(LISTA!$H$6:$H$8,MATCH('LANÇAMENTO DO DIRISTA '!F53,PAGO,0))</f>
        <v>0</v>
      </c>
      <c r="F53" s="21" t="s">
        <v>252</v>
      </c>
    </row>
    <row r="54" spans="1:6" ht="21" x14ac:dyDescent="0.3">
      <c r="A54" s="56">
        <v>52</v>
      </c>
      <c r="B54" s="231">
        <v>44664</v>
      </c>
      <c r="C54" s="21"/>
      <c r="D54" s="291">
        <v>70</v>
      </c>
      <c r="E54" s="21">
        <f>INDEX(LISTA!$H$6:$H$8,MATCH('LANÇAMENTO DO DIRISTA '!F54,PAGO,0))</f>
        <v>0</v>
      </c>
      <c r="F54" s="21" t="s">
        <v>252</v>
      </c>
    </row>
    <row r="55" spans="1:6" ht="21" x14ac:dyDescent="0.3">
      <c r="A55" s="56">
        <v>53</v>
      </c>
      <c r="B55" s="231">
        <v>44664</v>
      </c>
      <c r="C55" s="21"/>
      <c r="D55" s="291">
        <v>70</v>
      </c>
      <c r="E55" s="21">
        <f>INDEX(LISTA!$H$6:$H$8,MATCH('LANÇAMENTO DO DIRISTA '!F55,PAGO,0))</f>
        <v>0</v>
      </c>
      <c r="F55" s="21" t="s">
        <v>252</v>
      </c>
    </row>
    <row r="56" spans="1:6" ht="21" x14ac:dyDescent="0.3">
      <c r="A56" s="56">
        <v>54</v>
      </c>
      <c r="B56" s="231">
        <v>44664</v>
      </c>
      <c r="C56" s="21"/>
      <c r="D56" s="291">
        <v>70</v>
      </c>
      <c r="E56" s="21">
        <f>INDEX(LISTA!$H$6:$H$8,MATCH('LANÇAMENTO DO DIRISTA '!F56,PAGO,0))</f>
        <v>0</v>
      </c>
      <c r="F56" s="21" t="s">
        <v>252</v>
      </c>
    </row>
    <row r="57" spans="1:6" ht="21" x14ac:dyDescent="0.3">
      <c r="A57" s="56">
        <v>55</v>
      </c>
      <c r="B57" s="231">
        <v>44664</v>
      </c>
      <c r="C57" s="21"/>
      <c r="D57" s="291">
        <v>70</v>
      </c>
      <c r="E57" s="21">
        <f>INDEX(LISTA!$H$6:$H$8,MATCH('LANÇAMENTO DO DIRISTA '!F57,PAGO,0))</f>
        <v>0</v>
      </c>
      <c r="F57" s="21" t="s">
        <v>252</v>
      </c>
    </row>
    <row r="58" spans="1:6" ht="21" x14ac:dyDescent="0.3">
      <c r="A58" s="56">
        <v>56</v>
      </c>
      <c r="B58" s="231">
        <v>44664</v>
      </c>
      <c r="C58" s="21"/>
      <c r="D58" s="291">
        <v>70</v>
      </c>
      <c r="E58" s="21">
        <f>INDEX(LISTA!$H$6:$H$8,MATCH('LANÇAMENTO DO DIRISTA '!F58,PAGO,0))</f>
        <v>0</v>
      </c>
      <c r="F58" s="21" t="s">
        <v>252</v>
      </c>
    </row>
    <row r="59" spans="1:6" ht="21" x14ac:dyDescent="0.3">
      <c r="A59" s="56">
        <v>57</v>
      </c>
      <c r="B59" s="231">
        <v>44664</v>
      </c>
      <c r="C59" s="21"/>
      <c r="D59" s="291">
        <v>70</v>
      </c>
      <c r="E59" s="21">
        <f>INDEX(LISTA!$H$6:$H$8,MATCH('LANÇAMENTO DO DIRISTA '!F59,PAGO,0))</f>
        <v>0</v>
      </c>
      <c r="F59" s="21" t="s">
        <v>252</v>
      </c>
    </row>
    <row r="60" spans="1:6" ht="21" x14ac:dyDescent="0.3">
      <c r="A60" s="56">
        <v>58</v>
      </c>
      <c r="B60" s="231">
        <v>44664</v>
      </c>
      <c r="C60" s="21"/>
      <c r="D60" s="291">
        <v>70</v>
      </c>
      <c r="E60" s="21">
        <f>INDEX(LISTA!$H$6:$H$8,MATCH('LANÇAMENTO DO DIRISTA '!F60,PAGO,0))</f>
        <v>0</v>
      </c>
      <c r="F60" s="21" t="s">
        <v>252</v>
      </c>
    </row>
    <row r="61" spans="1:6" ht="21" x14ac:dyDescent="0.3">
      <c r="A61" s="56">
        <v>59</v>
      </c>
      <c r="B61" s="231">
        <v>44664</v>
      </c>
      <c r="C61" s="21"/>
      <c r="D61" s="291">
        <v>70</v>
      </c>
      <c r="E61" s="21">
        <f>INDEX(LISTA!$H$6:$H$8,MATCH('LANÇAMENTO DO DIRISTA '!F61,PAGO,0))</f>
        <v>0</v>
      </c>
      <c r="F61" s="21" t="s">
        <v>252</v>
      </c>
    </row>
    <row r="62" spans="1:6" ht="21" x14ac:dyDescent="0.3">
      <c r="A62" s="56">
        <v>60</v>
      </c>
      <c r="B62" s="231">
        <v>44664</v>
      </c>
      <c r="C62" s="21"/>
      <c r="D62" s="291">
        <v>70</v>
      </c>
      <c r="E62" s="21">
        <f>INDEX(LISTA!$H$6:$H$8,MATCH('LANÇAMENTO DO DIRISTA '!F62,PAGO,0))</f>
        <v>0</v>
      </c>
      <c r="F62" s="21" t="s">
        <v>252</v>
      </c>
    </row>
    <row r="63" spans="1:6" ht="21" x14ac:dyDescent="0.3">
      <c r="A63" s="56">
        <v>61</v>
      </c>
      <c r="B63" s="231">
        <v>44664</v>
      </c>
      <c r="C63" s="21"/>
      <c r="D63" s="291">
        <v>70</v>
      </c>
      <c r="E63" s="21">
        <f>INDEX(LISTA!$H$6:$H$8,MATCH('LANÇAMENTO DO DIRISTA '!F63,PAGO,0))</f>
        <v>0</v>
      </c>
      <c r="F63" s="21" t="s">
        <v>252</v>
      </c>
    </row>
    <row r="64" spans="1:6" ht="21" x14ac:dyDescent="0.3">
      <c r="A64" s="56">
        <v>62</v>
      </c>
      <c r="B64" s="231">
        <v>44664</v>
      </c>
      <c r="C64" s="21"/>
      <c r="D64" s="291">
        <v>70</v>
      </c>
      <c r="E64" s="21">
        <f>INDEX(LISTA!$H$6:$H$8,MATCH('LANÇAMENTO DO DIRISTA '!F64,PAGO,0))</f>
        <v>0</v>
      </c>
      <c r="F64" s="21" t="s">
        <v>252</v>
      </c>
    </row>
    <row r="65" spans="1:6" ht="21" x14ac:dyDescent="0.3">
      <c r="A65" s="56">
        <v>63</v>
      </c>
      <c r="B65" s="231">
        <v>44664</v>
      </c>
      <c r="C65" s="21"/>
      <c r="D65" s="291">
        <v>70</v>
      </c>
      <c r="E65" s="21">
        <f>INDEX(LISTA!$H$6:$H$8,MATCH('LANÇAMENTO DO DIRISTA '!F65,PAGO,0))</f>
        <v>0</v>
      </c>
      <c r="F65" s="21" t="s">
        <v>252</v>
      </c>
    </row>
    <row r="66" spans="1:6" ht="21" x14ac:dyDescent="0.3">
      <c r="A66" s="56">
        <v>64</v>
      </c>
      <c r="B66" s="231">
        <v>44664</v>
      </c>
      <c r="C66" s="21"/>
      <c r="D66" s="291">
        <v>70</v>
      </c>
      <c r="E66" s="21">
        <f>INDEX(LISTA!$H$6:$H$8,MATCH('LANÇAMENTO DO DIRISTA '!F66,PAGO,0))</f>
        <v>0</v>
      </c>
      <c r="F66" s="21" t="s">
        <v>252</v>
      </c>
    </row>
    <row r="67" spans="1:6" ht="21" x14ac:dyDescent="0.3">
      <c r="A67" s="56">
        <v>65</v>
      </c>
      <c r="B67" s="231">
        <v>44664</v>
      </c>
      <c r="C67" s="21"/>
      <c r="D67" s="291">
        <v>70</v>
      </c>
      <c r="E67" s="21">
        <f>INDEX(LISTA!$H$6:$H$8,MATCH('LANÇAMENTO DO DIRISTA '!F67,PAGO,0))</f>
        <v>0</v>
      </c>
      <c r="F67" s="21" t="s">
        <v>252</v>
      </c>
    </row>
    <row r="68" spans="1:6" ht="21" x14ac:dyDescent="0.3">
      <c r="A68" s="56">
        <v>66</v>
      </c>
      <c r="B68" s="231">
        <v>44664</v>
      </c>
      <c r="C68" s="21"/>
      <c r="D68" s="291">
        <v>70</v>
      </c>
      <c r="E68" s="21">
        <f>INDEX(LISTA!$H$6:$H$8,MATCH('LANÇAMENTO DO DIRISTA '!F68,PAGO,0))</f>
        <v>0</v>
      </c>
      <c r="F68" s="21" t="s">
        <v>252</v>
      </c>
    </row>
    <row r="69" spans="1:6" ht="21" x14ac:dyDescent="0.3">
      <c r="A69" s="56">
        <v>67</v>
      </c>
      <c r="B69" s="231">
        <v>44664</v>
      </c>
      <c r="C69" s="21"/>
      <c r="D69" s="291">
        <v>70</v>
      </c>
      <c r="E69" s="21">
        <f>INDEX(LISTA!$H$6:$H$8,MATCH('LANÇAMENTO DO DIRISTA '!F69,PAGO,0))</f>
        <v>0</v>
      </c>
      <c r="F69" s="21" t="s">
        <v>252</v>
      </c>
    </row>
    <row r="70" spans="1:6" ht="21" x14ac:dyDescent="0.3">
      <c r="A70" s="56">
        <v>68</v>
      </c>
      <c r="B70" s="231">
        <v>44664</v>
      </c>
      <c r="C70" s="21"/>
      <c r="D70" s="291">
        <v>70</v>
      </c>
      <c r="E70" s="21">
        <f>INDEX(LISTA!$H$6:$H$8,MATCH('LANÇAMENTO DO DIRISTA '!F70,PAGO,0))</f>
        <v>0</v>
      </c>
      <c r="F70" s="21" t="s">
        <v>252</v>
      </c>
    </row>
    <row r="71" spans="1:6" ht="21" x14ac:dyDescent="0.3">
      <c r="A71" s="56">
        <v>69</v>
      </c>
      <c r="B71" s="231">
        <v>44664</v>
      </c>
      <c r="C71" s="21"/>
      <c r="D71" s="291">
        <v>70</v>
      </c>
      <c r="E71" s="21">
        <f>INDEX(LISTA!$H$6:$H$8,MATCH('LANÇAMENTO DO DIRISTA '!F71,PAGO,0))</f>
        <v>0</v>
      </c>
      <c r="F71" s="21" t="s">
        <v>252</v>
      </c>
    </row>
    <row r="72" spans="1:6" ht="21" x14ac:dyDescent="0.3">
      <c r="A72" s="56">
        <v>70</v>
      </c>
      <c r="B72" s="231">
        <v>44664</v>
      </c>
      <c r="C72" s="21"/>
      <c r="D72" s="291">
        <v>70</v>
      </c>
      <c r="E72" s="21">
        <f>INDEX(LISTA!$H$6:$H$8,MATCH('LANÇAMENTO DO DIRISTA '!F72,PAGO,0))</f>
        <v>0</v>
      </c>
      <c r="F72" s="21" t="s">
        <v>252</v>
      </c>
    </row>
    <row r="73" spans="1:6" ht="21" x14ac:dyDescent="0.3">
      <c r="A73" s="56">
        <v>71</v>
      </c>
      <c r="B73" s="231">
        <v>44664</v>
      </c>
      <c r="C73" s="21"/>
      <c r="D73" s="291">
        <v>70</v>
      </c>
      <c r="E73" s="21">
        <f>INDEX(LISTA!$H$6:$H$8,MATCH('LANÇAMENTO DO DIRISTA '!F73,PAGO,0))</f>
        <v>0</v>
      </c>
      <c r="F73" s="21" t="s">
        <v>252</v>
      </c>
    </row>
    <row r="74" spans="1:6" ht="21" x14ac:dyDescent="0.3">
      <c r="A74" s="56">
        <v>72</v>
      </c>
      <c r="B74" s="231">
        <v>44664</v>
      </c>
      <c r="C74" s="21"/>
      <c r="D74" s="291">
        <v>70</v>
      </c>
      <c r="E74" s="21">
        <f>INDEX(LISTA!$H$6:$H$8,MATCH('LANÇAMENTO DO DIRISTA '!F74,PAGO,0))</f>
        <v>0</v>
      </c>
      <c r="F74" s="21" t="s">
        <v>252</v>
      </c>
    </row>
    <row r="75" spans="1:6" ht="21" x14ac:dyDescent="0.3">
      <c r="A75" s="56">
        <v>73</v>
      </c>
      <c r="B75" s="231">
        <v>44664</v>
      </c>
      <c r="C75" s="21"/>
      <c r="D75" s="291">
        <v>70</v>
      </c>
      <c r="E75" s="21">
        <f>INDEX(LISTA!$H$6:$H$8,MATCH('LANÇAMENTO DO DIRISTA '!F75,PAGO,0))</f>
        <v>0</v>
      </c>
      <c r="F75" s="21" t="s">
        <v>252</v>
      </c>
    </row>
    <row r="76" spans="1:6" ht="21" x14ac:dyDescent="0.3">
      <c r="A76" s="56">
        <v>74</v>
      </c>
      <c r="B76" s="231">
        <v>44664</v>
      </c>
      <c r="C76" s="21"/>
      <c r="D76" s="291">
        <v>70</v>
      </c>
      <c r="E76" s="21">
        <f>INDEX(LISTA!$H$6:$H$8,MATCH('LANÇAMENTO DO DIRISTA '!F76,PAGO,0))</f>
        <v>0</v>
      </c>
      <c r="F76" s="21" t="s">
        <v>252</v>
      </c>
    </row>
    <row r="77" spans="1:6" ht="21" x14ac:dyDescent="0.3">
      <c r="A77" s="56">
        <v>75</v>
      </c>
      <c r="B77" s="231">
        <v>44664</v>
      </c>
      <c r="C77" s="21"/>
      <c r="D77" s="291">
        <v>70</v>
      </c>
      <c r="E77" s="21">
        <f>INDEX(LISTA!$H$6:$H$8,MATCH('LANÇAMENTO DO DIRISTA '!F77,PAGO,0))</f>
        <v>0</v>
      </c>
      <c r="F77" s="21" t="s">
        <v>252</v>
      </c>
    </row>
    <row r="78" spans="1:6" ht="21" x14ac:dyDescent="0.3">
      <c r="A78" s="56">
        <v>76</v>
      </c>
      <c r="B78" s="231">
        <v>44664</v>
      </c>
      <c r="C78" s="21"/>
      <c r="D78" s="291">
        <v>70</v>
      </c>
      <c r="E78" s="21">
        <f>INDEX(LISTA!$H$6:$H$8,MATCH('LANÇAMENTO DO DIRISTA '!F78,PAGO,0))</f>
        <v>0</v>
      </c>
      <c r="F78" s="21" t="s">
        <v>252</v>
      </c>
    </row>
    <row r="79" spans="1:6" ht="21" x14ac:dyDescent="0.3">
      <c r="A79" s="56">
        <v>77</v>
      </c>
      <c r="B79" s="231">
        <v>44664</v>
      </c>
      <c r="C79" s="21"/>
      <c r="D79" s="291">
        <v>70</v>
      </c>
      <c r="E79" s="21">
        <f>INDEX(LISTA!$H$6:$H$8,MATCH('LANÇAMENTO DO DIRISTA '!F79,PAGO,0))</f>
        <v>0</v>
      </c>
      <c r="F79" s="21" t="s">
        <v>252</v>
      </c>
    </row>
    <row r="80" spans="1:6" ht="21" x14ac:dyDescent="0.3">
      <c r="A80" s="56">
        <v>78</v>
      </c>
      <c r="B80" s="231">
        <v>44664</v>
      </c>
      <c r="C80" s="21"/>
      <c r="D80" s="291">
        <v>70</v>
      </c>
      <c r="E80" s="21">
        <f>INDEX(LISTA!$H$6:$H$8,MATCH('LANÇAMENTO DO DIRISTA '!F80,PAGO,0))</f>
        <v>0</v>
      </c>
      <c r="F80" s="21" t="s">
        <v>252</v>
      </c>
    </row>
    <row r="81" spans="1:6" ht="21" x14ac:dyDescent="0.3">
      <c r="A81" s="56">
        <v>79</v>
      </c>
      <c r="B81" s="231">
        <v>44664</v>
      </c>
      <c r="C81" s="21"/>
      <c r="D81" s="291">
        <v>70</v>
      </c>
      <c r="E81" s="21">
        <f>INDEX(LISTA!$H$6:$H$8,MATCH('LANÇAMENTO DO DIRISTA '!F81,PAGO,0))</f>
        <v>0</v>
      </c>
      <c r="F81" s="21" t="s">
        <v>252</v>
      </c>
    </row>
    <row r="82" spans="1:6" ht="21" x14ac:dyDescent="0.3">
      <c r="A82" s="56">
        <v>80</v>
      </c>
      <c r="B82" s="231">
        <v>44664</v>
      </c>
      <c r="C82" s="21"/>
      <c r="D82" s="291">
        <v>70</v>
      </c>
      <c r="E82" s="21">
        <f>INDEX(LISTA!$H$6:$H$8,MATCH('LANÇAMENTO DO DIRISTA '!F82,PAGO,0))</f>
        <v>0</v>
      </c>
      <c r="F82" s="21" t="s">
        <v>252</v>
      </c>
    </row>
    <row r="83" spans="1:6" ht="21" x14ac:dyDescent="0.3">
      <c r="A83" s="56">
        <v>81</v>
      </c>
      <c r="B83" s="231">
        <v>44664</v>
      </c>
      <c r="C83" s="21"/>
      <c r="D83" s="291">
        <v>70</v>
      </c>
      <c r="E83" s="21">
        <f>INDEX(LISTA!$H$6:$H$8,MATCH('LANÇAMENTO DO DIRISTA '!F83,PAGO,0))</f>
        <v>0</v>
      </c>
      <c r="F83" s="21" t="s">
        <v>252</v>
      </c>
    </row>
    <row r="84" spans="1:6" ht="21" x14ac:dyDescent="0.3">
      <c r="A84" s="56">
        <v>82</v>
      </c>
      <c r="B84" s="231">
        <v>44664</v>
      </c>
      <c r="C84" s="21"/>
      <c r="D84" s="291">
        <v>70</v>
      </c>
      <c r="E84" s="21">
        <f>INDEX(LISTA!$H$6:$H$8,MATCH('LANÇAMENTO DO DIRISTA '!F84,PAGO,0))</f>
        <v>0</v>
      </c>
      <c r="F84" s="21" t="s">
        <v>252</v>
      </c>
    </row>
    <row r="85" spans="1:6" ht="21" x14ac:dyDescent="0.3">
      <c r="A85" s="56">
        <v>83</v>
      </c>
      <c r="B85" s="231">
        <v>44664</v>
      </c>
      <c r="C85" s="21"/>
      <c r="D85" s="291">
        <v>70</v>
      </c>
      <c r="E85" s="21">
        <f>INDEX(LISTA!$H$6:$H$8,MATCH('LANÇAMENTO DO DIRISTA '!F85,PAGO,0))</f>
        <v>0</v>
      </c>
      <c r="F85" s="21" t="s">
        <v>252</v>
      </c>
    </row>
    <row r="86" spans="1:6" ht="21" x14ac:dyDescent="0.3">
      <c r="A86" s="56">
        <v>84</v>
      </c>
      <c r="B86" s="231">
        <v>44664</v>
      </c>
      <c r="C86" s="21"/>
      <c r="D86" s="291">
        <v>70</v>
      </c>
      <c r="E86" s="21">
        <f>INDEX(LISTA!$H$6:$H$8,MATCH('LANÇAMENTO DO DIRISTA '!F86,PAGO,0))</f>
        <v>0</v>
      </c>
      <c r="F86" s="21" t="s">
        <v>252</v>
      </c>
    </row>
    <row r="87" spans="1:6" ht="21" x14ac:dyDescent="0.3">
      <c r="A87" s="56">
        <v>85</v>
      </c>
      <c r="B87" s="231">
        <v>44664</v>
      </c>
      <c r="C87" s="21"/>
      <c r="D87" s="291">
        <v>70</v>
      </c>
      <c r="E87" s="21">
        <f>INDEX(LISTA!$H$6:$H$8,MATCH('LANÇAMENTO DO DIRISTA '!F87,PAGO,0))</f>
        <v>0</v>
      </c>
      <c r="F87" s="21" t="s">
        <v>252</v>
      </c>
    </row>
    <row r="88" spans="1:6" ht="21" x14ac:dyDescent="0.3">
      <c r="A88" s="56">
        <v>86</v>
      </c>
      <c r="B88" s="231">
        <v>44664</v>
      </c>
      <c r="C88" s="21"/>
      <c r="D88" s="291">
        <v>70</v>
      </c>
      <c r="E88" s="21">
        <f>INDEX(LISTA!$H$6:$H$8,MATCH('LANÇAMENTO DO DIRISTA '!F88,PAGO,0))</f>
        <v>0</v>
      </c>
      <c r="F88" s="21" t="s">
        <v>252</v>
      </c>
    </row>
    <row r="89" spans="1:6" ht="21" x14ac:dyDescent="0.3">
      <c r="A89" s="56">
        <v>87</v>
      </c>
      <c r="B89" s="231">
        <v>44664</v>
      </c>
      <c r="C89" s="21"/>
      <c r="D89" s="291">
        <v>70</v>
      </c>
      <c r="E89" s="21">
        <f>INDEX(LISTA!$H$6:$H$8,MATCH('LANÇAMENTO DO DIRISTA '!F89,PAGO,0))</f>
        <v>0</v>
      </c>
      <c r="F89" s="21" t="s">
        <v>252</v>
      </c>
    </row>
    <row r="90" spans="1:6" ht="21" x14ac:dyDescent="0.3">
      <c r="A90" s="56">
        <v>88</v>
      </c>
      <c r="B90" s="231">
        <v>44664</v>
      </c>
      <c r="C90" s="21"/>
      <c r="D90" s="291">
        <v>70</v>
      </c>
      <c r="E90" s="21">
        <f>INDEX(LISTA!$H$6:$H$8,MATCH('LANÇAMENTO DO DIRISTA '!F90,PAGO,0))</f>
        <v>0</v>
      </c>
      <c r="F90" s="21" t="s">
        <v>252</v>
      </c>
    </row>
    <row r="91" spans="1:6" ht="21" x14ac:dyDescent="0.3">
      <c r="A91" s="56">
        <v>89</v>
      </c>
      <c r="B91" s="231">
        <v>44664</v>
      </c>
      <c r="C91" s="21"/>
      <c r="D91" s="291">
        <v>70</v>
      </c>
      <c r="E91" s="21">
        <f>INDEX(LISTA!$H$6:$H$8,MATCH('LANÇAMENTO DO DIRISTA '!F91,PAGO,0))</f>
        <v>0</v>
      </c>
      <c r="F91" s="21" t="s">
        <v>252</v>
      </c>
    </row>
    <row r="92" spans="1:6" ht="21" x14ac:dyDescent="0.3">
      <c r="A92" s="56">
        <v>90</v>
      </c>
      <c r="B92" s="231">
        <v>44664</v>
      </c>
      <c r="C92" s="21"/>
      <c r="D92" s="291">
        <v>70</v>
      </c>
      <c r="E92" s="21">
        <f>INDEX(LISTA!$H$6:$H$8,MATCH('LANÇAMENTO DO DIRISTA '!F92,PAGO,0))</f>
        <v>0</v>
      </c>
      <c r="F92" s="21" t="s">
        <v>252</v>
      </c>
    </row>
    <row r="93" spans="1:6" ht="21" x14ac:dyDescent="0.3">
      <c r="A93" s="56">
        <v>91</v>
      </c>
      <c r="B93" s="231">
        <v>44664</v>
      </c>
      <c r="C93" s="21"/>
      <c r="D93" s="291">
        <v>70</v>
      </c>
      <c r="E93" s="21">
        <f>INDEX(LISTA!$H$6:$H$8,MATCH('LANÇAMENTO DO DIRISTA '!F93,PAGO,0))</f>
        <v>0</v>
      </c>
      <c r="F93" s="21" t="s">
        <v>252</v>
      </c>
    </row>
    <row r="94" spans="1:6" ht="21" x14ac:dyDescent="0.3">
      <c r="A94" s="56">
        <v>92</v>
      </c>
      <c r="B94" s="231">
        <v>44664</v>
      </c>
      <c r="C94" s="21"/>
      <c r="D94" s="291">
        <v>70</v>
      </c>
      <c r="E94" s="21">
        <f>INDEX(LISTA!$H$6:$H$8,MATCH('LANÇAMENTO DO DIRISTA '!F94,PAGO,0))</f>
        <v>0</v>
      </c>
      <c r="F94" s="21" t="s">
        <v>252</v>
      </c>
    </row>
    <row r="95" spans="1:6" ht="21" x14ac:dyDescent="0.3">
      <c r="A95" s="56">
        <v>93</v>
      </c>
      <c r="B95" s="231">
        <v>44664</v>
      </c>
      <c r="C95" s="21"/>
      <c r="D95" s="291">
        <v>70</v>
      </c>
      <c r="E95" s="21">
        <f>INDEX(LISTA!$H$6:$H$8,MATCH('LANÇAMENTO DO DIRISTA '!F95,PAGO,0))</f>
        <v>0</v>
      </c>
      <c r="F95" s="21" t="s">
        <v>252</v>
      </c>
    </row>
    <row r="96" spans="1:6" ht="21" x14ac:dyDescent="0.3">
      <c r="A96" s="56">
        <v>94</v>
      </c>
      <c r="B96" s="231">
        <v>44664</v>
      </c>
      <c r="C96" s="21"/>
      <c r="D96" s="291">
        <v>70</v>
      </c>
      <c r="E96" s="21">
        <f>INDEX(LISTA!$H$6:$H$8,MATCH('LANÇAMENTO DO DIRISTA '!F96,PAGO,0))</f>
        <v>0</v>
      </c>
      <c r="F96" s="21" t="s">
        <v>252</v>
      </c>
    </row>
    <row r="97" spans="1:6" ht="21" x14ac:dyDescent="0.3">
      <c r="A97" s="56">
        <v>95</v>
      </c>
      <c r="B97" s="231">
        <v>44664</v>
      </c>
      <c r="C97" s="21"/>
      <c r="D97" s="291">
        <v>70</v>
      </c>
      <c r="E97" s="21">
        <f>INDEX(LISTA!$H$6:$H$8,MATCH('LANÇAMENTO DO DIRISTA '!F97,PAGO,0))</f>
        <v>0</v>
      </c>
      <c r="F97" s="21" t="s">
        <v>252</v>
      </c>
    </row>
    <row r="98" spans="1:6" ht="21" x14ac:dyDescent="0.3">
      <c r="A98" s="56">
        <v>96</v>
      </c>
      <c r="B98" s="231">
        <v>44664</v>
      </c>
      <c r="C98" s="21"/>
      <c r="D98" s="291">
        <v>70</v>
      </c>
      <c r="E98" s="21">
        <f>INDEX(LISTA!$H$6:$H$8,MATCH('LANÇAMENTO DO DIRISTA '!F98,PAGO,0))</f>
        <v>0</v>
      </c>
      <c r="F98" s="21" t="s">
        <v>252</v>
      </c>
    </row>
    <row r="99" spans="1:6" ht="21" x14ac:dyDescent="0.3">
      <c r="A99" s="56">
        <v>97</v>
      </c>
      <c r="B99" s="231">
        <v>44664</v>
      </c>
      <c r="C99" s="21"/>
      <c r="D99" s="291">
        <v>70</v>
      </c>
      <c r="E99" s="21">
        <f>INDEX(LISTA!$H$6:$H$8,MATCH('LANÇAMENTO DO DIRISTA '!F99,PAGO,0))</f>
        <v>0</v>
      </c>
      <c r="F99" s="21" t="s">
        <v>252</v>
      </c>
    </row>
    <row r="100" spans="1:6" ht="21" x14ac:dyDescent="0.3">
      <c r="A100" s="56">
        <v>98</v>
      </c>
      <c r="B100" s="231">
        <v>44664</v>
      </c>
      <c r="C100" s="21"/>
      <c r="D100" s="291">
        <v>70</v>
      </c>
      <c r="E100" s="21">
        <f>INDEX(LISTA!$H$6:$H$8,MATCH('LANÇAMENTO DO DIRISTA '!F100,PAGO,0))</f>
        <v>0</v>
      </c>
      <c r="F100" s="21" t="s">
        <v>252</v>
      </c>
    </row>
    <row r="101" spans="1:6" ht="21" x14ac:dyDescent="0.3">
      <c r="A101" s="56">
        <v>99</v>
      </c>
      <c r="B101" s="231">
        <v>44664</v>
      </c>
      <c r="C101" s="21"/>
      <c r="D101" s="291">
        <v>70</v>
      </c>
      <c r="E101" s="21">
        <f>INDEX(LISTA!$H$6:$H$8,MATCH('LANÇAMENTO DO DIRISTA '!F101,PAGO,0))</f>
        <v>0</v>
      </c>
      <c r="F101" s="21" t="s">
        <v>252</v>
      </c>
    </row>
    <row r="102" spans="1:6" ht="21" x14ac:dyDescent="0.3">
      <c r="A102" s="56">
        <v>100</v>
      </c>
      <c r="B102" s="231">
        <v>44664</v>
      </c>
      <c r="C102" s="21"/>
      <c r="D102" s="291">
        <v>70</v>
      </c>
      <c r="E102" s="21">
        <f>INDEX(LISTA!$H$6:$H$8,MATCH('LANÇAMENTO DO DIRISTA '!F102,PAGO,0))</f>
        <v>0</v>
      </c>
      <c r="F102" s="21" t="s">
        <v>252</v>
      </c>
    </row>
    <row r="103" spans="1:6" ht="21" x14ac:dyDescent="0.3">
      <c r="A103" s="56">
        <v>101</v>
      </c>
      <c r="B103" s="231">
        <v>44664</v>
      </c>
      <c r="C103" s="21"/>
      <c r="D103" s="291">
        <v>70</v>
      </c>
      <c r="E103" s="21">
        <f>INDEX(LISTA!$H$6:$H$8,MATCH('LANÇAMENTO DO DIRISTA '!F103,PAGO,0))</f>
        <v>0</v>
      </c>
      <c r="F103" s="21" t="s">
        <v>252</v>
      </c>
    </row>
    <row r="104" spans="1:6" ht="21" x14ac:dyDescent="0.3">
      <c r="A104" s="56">
        <v>102</v>
      </c>
      <c r="B104" s="231">
        <v>44664</v>
      </c>
      <c r="C104" s="21"/>
      <c r="D104" s="291">
        <v>70</v>
      </c>
      <c r="E104" s="21">
        <f>INDEX(LISTA!$H$6:$H$8,MATCH('LANÇAMENTO DO DIRISTA '!F104,PAGO,0))</f>
        <v>0</v>
      </c>
      <c r="F104" s="21" t="s">
        <v>252</v>
      </c>
    </row>
    <row r="105" spans="1:6" ht="21" x14ac:dyDescent="0.3">
      <c r="A105" s="56">
        <v>103</v>
      </c>
      <c r="B105" s="231">
        <v>44664</v>
      </c>
      <c r="C105" s="21"/>
      <c r="D105" s="291">
        <v>70</v>
      </c>
      <c r="E105" s="21">
        <f>INDEX(LISTA!$H$6:$H$8,MATCH('LANÇAMENTO DO DIRISTA '!F105,PAGO,0))</f>
        <v>0</v>
      </c>
      <c r="F105" s="21" t="s">
        <v>252</v>
      </c>
    </row>
    <row r="106" spans="1:6" ht="21" x14ac:dyDescent="0.3">
      <c r="A106" s="56">
        <v>104</v>
      </c>
      <c r="B106" s="231">
        <v>44664</v>
      </c>
      <c r="C106" s="21"/>
      <c r="D106" s="291">
        <v>70</v>
      </c>
      <c r="E106" s="21">
        <f>INDEX(LISTA!$H$6:$H$8,MATCH('LANÇAMENTO DO DIRISTA '!F106,PAGO,0))</f>
        <v>0</v>
      </c>
      <c r="F106" s="21" t="s">
        <v>252</v>
      </c>
    </row>
    <row r="107" spans="1:6" ht="21" x14ac:dyDescent="0.3">
      <c r="A107" s="56">
        <v>105</v>
      </c>
      <c r="B107" s="231">
        <v>44664</v>
      </c>
      <c r="C107" s="21"/>
      <c r="D107" s="291">
        <v>70</v>
      </c>
      <c r="E107" s="21">
        <f>INDEX(LISTA!$H$6:$H$8,MATCH('LANÇAMENTO DO DIRISTA '!F107,PAGO,0))</f>
        <v>0</v>
      </c>
      <c r="F107" s="21" t="s">
        <v>252</v>
      </c>
    </row>
    <row r="108" spans="1:6" ht="21" x14ac:dyDescent="0.3">
      <c r="A108" s="56">
        <v>106</v>
      </c>
      <c r="B108" s="231">
        <v>44664</v>
      </c>
      <c r="C108" s="21"/>
      <c r="D108" s="291">
        <v>70</v>
      </c>
      <c r="E108" s="21">
        <f>INDEX(LISTA!$H$6:$H$8,MATCH('LANÇAMENTO DO DIRISTA '!F108,PAGO,0))</f>
        <v>0</v>
      </c>
      <c r="F108" s="21" t="s">
        <v>252</v>
      </c>
    </row>
    <row r="109" spans="1:6" ht="21" x14ac:dyDescent="0.3">
      <c r="A109" s="56">
        <v>107</v>
      </c>
      <c r="B109" s="231">
        <v>44664</v>
      </c>
      <c r="C109" s="21"/>
      <c r="D109" s="291">
        <v>70</v>
      </c>
      <c r="E109" s="21">
        <f>INDEX(LISTA!$H$6:$H$8,MATCH('LANÇAMENTO DO DIRISTA '!F109,PAGO,0))</f>
        <v>0</v>
      </c>
      <c r="F109" s="21" t="s">
        <v>252</v>
      </c>
    </row>
    <row r="110" spans="1:6" ht="21" x14ac:dyDescent="0.3">
      <c r="A110" s="56">
        <v>108</v>
      </c>
      <c r="B110" s="231">
        <v>44664</v>
      </c>
      <c r="C110" s="21"/>
      <c r="D110" s="291">
        <v>70</v>
      </c>
      <c r="E110" s="21">
        <f>INDEX(LISTA!$H$6:$H$8,MATCH('LANÇAMENTO DO DIRISTA '!F110,PAGO,0))</f>
        <v>0</v>
      </c>
      <c r="F110" s="21" t="s">
        <v>252</v>
      </c>
    </row>
    <row r="111" spans="1:6" ht="21" x14ac:dyDescent="0.3">
      <c r="A111" s="56">
        <v>109</v>
      </c>
      <c r="B111" s="231">
        <v>44664</v>
      </c>
      <c r="C111" s="21"/>
      <c r="D111" s="291">
        <v>70</v>
      </c>
      <c r="E111" s="21">
        <f>INDEX(LISTA!$H$6:$H$8,MATCH('LANÇAMENTO DO DIRISTA '!F111,PAGO,0))</f>
        <v>0</v>
      </c>
      <c r="F111" s="21" t="s">
        <v>252</v>
      </c>
    </row>
    <row r="112" spans="1:6" ht="21" x14ac:dyDescent="0.3">
      <c r="A112" s="56">
        <v>110</v>
      </c>
      <c r="B112" s="231">
        <v>44664</v>
      </c>
      <c r="C112" s="21"/>
      <c r="D112" s="291">
        <v>70</v>
      </c>
      <c r="E112" s="21">
        <f>INDEX(LISTA!$H$6:$H$8,MATCH('LANÇAMENTO DO DIRISTA '!F112,PAGO,0))</f>
        <v>0</v>
      </c>
      <c r="F112" s="21" t="s">
        <v>252</v>
      </c>
    </row>
    <row r="113" spans="1:6" ht="21" x14ac:dyDescent="0.3">
      <c r="A113" s="56">
        <v>111</v>
      </c>
      <c r="B113" s="231">
        <v>44664</v>
      </c>
      <c r="C113" s="21"/>
      <c r="D113" s="291">
        <v>70</v>
      </c>
      <c r="E113" s="21">
        <f>INDEX(LISTA!$H$6:$H$8,MATCH('LANÇAMENTO DO DIRISTA '!F113,PAGO,0))</f>
        <v>0</v>
      </c>
      <c r="F113" s="21" t="s">
        <v>252</v>
      </c>
    </row>
    <row r="114" spans="1:6" ht="21" x14ac:dyDescent="0.3">
      <c r="A114" s="56">
        <v>112</v>
      </c>
      <c r="B114" s="231">
        <v>44664</v>
      </c>
      <c r="C114" s="21"/>
      <c r="D114" s="291">
        <v>70</v>
      </c>
      <c r="E114" s="21">
        <f>INDEX(LISTA!$H$6:$H$8,MATCH('LANÇAMENTO DO DIRISTA '!F114,PAGO,0))</f>
        <v>0</v>
      </c>
      <c r="F114" s="21" t="s">
        <v>252</v>
      </c>
    </row>
    <row r="115" spans="1:6" ht="21" x14ac:dyDescent="0.3">
      <c r="A115" s="56">
        <v>113</v>
      </c>
      <c r="B115" s="231">
        <v>44664</v>
      </c>
      <c r="C115" s="21"/>
      <c r="D115" s="291">
        <v>70</v>
      </c>
      <c r="E115" s="21">
        <f>INDEX(LISTA!$H$6:$H$8,MATCH('LANÇAMENTO DO DIRISTA '!F115,PAGO,0))</f>
        <v>0</v>
      </c>
      <c r="F115" s="21" t="s">
        <v>252</v>
      </c>
    </row>
    <row r="116" spans="1:6" ht="21" x14ac:dyDescent="0.3">
      <c r="A116" s="56">
        <v>114</v>
      </c>
      <c r="B116" s="231">
        <v>44664</v>
      </c>
      <c r="C116" s="21"/>
      <c r="D116" s="291">
        <v>70</v>
      </c>
      <c r="E116" s="21">
        <f>INDEX(LISTA!$H$6:$H$8,MATCH('LANÇAMENTO DO DIRISTA '!F116,PAGO,0))</f>
        <v>0</v>
      </c>
      <c r="F116" s="21" t="s">
        <v>252</v>
      </c>
    </row>
    <row r="117" spans="1:6" ht="21" x14ac:dyDescent="0.3">
      <c r="A117" s="56">
        <v>115</v>
      </c>
      <c r="B117" s="231">
        <v>44664</v>
      </c>
      <c r="C117" s="21"/>
      <c r="D117" s="291">
        <v>70</v>
      </c>
      <c r="E117" s="21">
        <f>INDEX(LISTA!$H$6:$H$8,MATCH('LANÇAMENTO DO DIRISTA '!F117,PAGO,0))</f>
        <v>0</v>
      </c>
      <c r="F117" s="21" t="s">
        <v>252</v>
      </c>
    </row>
    <row r="118" spans="1:6" ht="21" x14ac:dyDescent="0.3">
      <c r="A118" s="56">
        <v>116</v>
      </c>
      <c r="B118" s="231">
        <v>44664</v>
      </c>
      <c r="C118" s="21"/>
      <c r="D118" s="291">
        <v>70</v>
      </c>
      <c r="E118" s="21">
        <f>INDEX(LISTA!$H$6:$H$8,MATCH('LANÇAMENTO DO DIRISTA '!F118,PAGO,0))</f>
        <v>0</v>
      </c>
      <c r="F118" s="21" t="s">
        <v>252</v>
      </c>
    </row>
    <row r="119" spans="1:6" ht="21" x14ac:dyDescent="0.3">
      <c r="A119" s="56">
        <v>117</v>
      </c>
      <c r="B119" s="231">
        <v>44664</v>
      </c>
      <c r="C119" s="21"/>
      <c r="D119" s="291">
        <v>70</v>
      </c>
      <c r="E119" s="21">
        <f>INDEX(LISTA!$H$6:$H$8,MATCH('LANÇAMENTO DO DIRISTA '!F119,PAGO,0))</f>
        <v>0</v>
      </c>
      <c r="F119" s="21" t="s">
        <v>252</v>
      </c>
    </row>
    <row r="120" spans="1:6" ht="21" x14ac:dyDescent="0.3">
      <c r="A120" s="56">
        <v>118</v>
      </c>
      <c r="B120" s="231">
        <v>44664</v>
      </c>
      <c r="C120" s="21"/>
      <c r="D120" s="291">
        <v>70</v>
      </c>
      <c r="E120" s="21">
        <f>INDEX(LISTA!$H$6:$H$8,MATCH('LANÇAMENTO DO DIRISTA '!F120,PAGO,0))</f>
        <v>0</v>
      </c>
      <c r="F120" s="21" t="s">
        <v>252</v>
      </c>
    </row>
    <row r="121" spans="1:6" ht="21" x14ac:dyDescent="0.3">
      <c r="A121" s="56">
        <v>119</v>
      </c>
      <c r="B121" s="231">
        <v>44664</v>
      </c>
      <c r="C121" s="21"/>
      <c r="D121" s="291">
        <v>70</v>
      </c>
      <c r="E121" s="21">
        <f>INDEX(LISTA!$H$6:$H$8,MATCH('LANÇAMENTO DO DIRISTA '!F121,PAGO,0))</f>
        <v>0</v>
      </c>
      <c r="F121" s="21" t="s">
        <v>252</v>
      </c>
    </row>
    <row r="122" spans="1:6" ht="21" x14ac:dyDescent="0.3">
      <c r="A122" s="56">
        <v>120</v>
      </c>
      <c r="B122" s="231">
        <v>44664</v>
      </c>
      <c r="C122" s="21"/>
      <c r="D122" s="291">
        <v>70</v>
      </c>
      <c r="E122" s="21">
        <f>INDEX(LISTA!$H$6:$H$8,MATCH('LANÇAMENTO DO DIRISTA '!F122,PAGO,0))</f>
        <v>0</v>
      </c>
      <c r="F122" s="21" t="s">
        <v>252</v>
      </c>
    </row>
    <row r="123" spans="1:6" ht="21" x14ac:dyDescent="0.3">
      <c r="A123" s="56">
        <v>121</v>
      </c>
      <c r="B123" s="231">
        <v>44664</v>
      </c>
      <c r="C123" s="21"/>
      <c r="D123" s="291">
        <v>70</v>
      </c>
      <c r="E123" s="21">
        <f>INDEX(LISTA!$H$6:$H$8,MATCH('LANÇAMENTO DO DIRISTA '!F123,PAGO,0))</f>
        <v>0</v>
      </c>
      <c r="F123" s="21" t="s">
        <v>252</v>
      </c>
    </row>
    <row r="124" spans="1:6" ht="21" x14ac:dyDescent="0.3">
      <c r="A124" s="56">
        <v>122</v>
      </c>
      <c r="B124" s="231">
        <v>44664</v>
      </c>
      <c r="C124" s="21"/>
      <c r="D124" s="291">
        <v>70</v>
      </c>
      <c r="E124" s="21">
        <f>INDEX(LISTA!$H$6:$H$8,MATCH('LANÇAMENTO DO DIRISTA '!F124,PAGO,0))</f>
        <v>0</v>
      </c>
      <c r="F124" s="21" t="s">
        <v>252</v>
      </c>
    </row>
    <row r="125" spans="1:6" ht="21" x14ac:dyDescent="0.3">
      <c r="A125" s="56">
        <v>123</v>
      </c>
      <c r="B125" s="231">
        <v>44664</v>
      </c>
      <c r="C125" s="21"/>
      <c r="D125" s="291">
        <v>70</v>
      </c>
      <c r="E125" s="21">
        <f>INDEX(LISTA!$H$6:$H$8,MATCH('LANÇAMENTO DO DIRISTA '!F125,PAGO,0))</f>
        <v>0</v>
      </c>
      <c r="F125" s="21" t="s">
        <v>252</v>
      </c>
    </row>
    <row r="126" spans="1:6" ht="21" x14ac:dyDescent="0.3">
      <c r="A126" s="56">
        <v>124</v>
      </c>
      <c r="B126" s="231">
        <v>44664</v>
      </c>
      <c r="C126" s="21"/>
      <c r="D126" s="291">
        <v>70</v>
      </c>
      <c r="E126" s="21">
        <f>INDEX(LISTA!$H$6:$H$8,MATCH('LANÇAMENTO DO DIRISTA '!F126,PAGO,0))</f>
        <v>0</v>
      </c>
      <c r="F126" s="21" t="s">
        <v>252</v>
      </c>
    </row>
    <row r="127" spans="1:6" ht="21" x14ac:dyDescent="0.3">
      <c r="A127" s="56">
        <v>125</v>
      </c>
      <c r="B127" s="231">
        <v>44664</v>
      </c>
      <c r="C127" s="21"/>
      <c r="D127" s="291">
        <v>70</v>
      </c>
      <c r="E127" s="21">
        <f>INDEX(LISTA!$H$6:$H$8,MATCH('LANÇAMENTO DO DIRISTA '!F127,PAGO,0))</f>
        <v>0</v>
      </c>
      <c r="F127" s="21" t="s">
        <v>252</v>
      </c>
    </row>
    <row r="128" spans="1:6" ht="21" x14ac:dyDescent="0.3">
      <c r="A128" s="56">
        <v>126</v>
      </c>
      <c r="B128" s="231">
        <v>44664</v>
      </c>
      <c r="C128" s="21"/>
      <c r="D128" s="291">
        <v>70</v>
      </c>
      <c r="E128" s="21">
        <f>INDEX(LISTA!$H$6:$H$8,MATCH('LANÇAMENTO DO DIRISTA '!F128,PAGO,0))</f>
        <v>0</v>
      </c>
      <c r="F128" s="21" t="s">
        <v>252</v>
      </c>
    </row>
    <row r="129" spans="1:6" ht="21" x14ac:dyDescent="0.3">
      <c r="A129" s="56">
        <v>127</v>
      </c>
      <c r="B129" s="231">
        <v>44664</v>
      </c>
      <c r="C129" s="21"/>
      <c r="D129" s="291">
        <v>70</v>
      </c>
      <c r="E129" s="21">
        <f>INDEX(LISTA!$H$6:$H$8,MATCH('LANÇAMENTO DO DIRISTA '!F129,PAGO,0))</f>
        <v>0</v>
      </c>
      <c r="F129" s="21" t="s">
        <v>252</v>
      </c>
    </row>
    <row r="130" spans="1:6" ht="21" x14ac:dyDescent="0.3">
      <c r="A130" s="56">
        <v>128</v>
      </c>
      <c r="B130" s="231">
        <v>44664</v>
      </c>
      <c r="C130" s="21"/>
      <c r="D130" s="291">
        <v>70</v>
      </c>
      <c r="E130" s="21">
        <f>INDEX(LISTA!$H$6:$H$8,MATCH('LANÇAMENTO DO DIRISTA '!F130,PAGO,0))</f>
        <v>0</v>
      </c>
      <c r="F130" s="21" t="s">
        <v>252</v>
      </c>
    </row>
    <row r="131" spans="1:6" ht="21" x14ac:dyDescent="0.3">
      <c r="A131" s="56">
        <v>129</v>
      </c>
      <c r="B131" s="231">
        <v>44664</v>
      </c>
      <c r="C131" s="21"/>
      <c r="D131" s="291">
        <v>70</v>
      </c>
      <c r="E131" s="21">
        <f>INDEX(LISTA!$H$6:$H$8,MATCH('LANÇAMENTO DO DIRISTA '!F131,PAGO,0))</f>
        <v>0</v>
      </c>
      <c r="F131" s="21" t="s">
        <v>252</v>
      </c>
    </row>
    <row r="132" spans="1:6" ht="21" x14ac:dyDescent="0.3">
      <c r="A132" s="56">
        <v>130</v>
      </c>
      <c r="B132" s="231">
        <v>44664</v>
      </c>
      <c r="C132" s="21"/>
      <c r="D132" s="291">
        <v>70</v>
      </c>
      <c r="E132" s="21">
        <f>INDEX(LISTA!$H$6:$H$8,MATCH('LANÇAMENTO DO DIRISTA '!F132,PAGO,0))</f>
        <v>0</v>
      </c>
      <c r="F132" s="21" t="s">
        <v>252</v>
      </c>
    </row>
    <row r="133" spans="1:6" ht="21" x14ac:dyDescent="0.3">
      <c r="A133" s="56">
        <v>131</v>
      </c>
      <c r="B133" s="231">
        <v>44664</v>
      </c>
      <c r="C133" s="21"/>
      <c r="D133" s="291">
        <v>70</v>
      </c>
      <c r="E133" s="21">
        <f>INDEX(LISTA!$H$6:$H$8,MATCH('LANÇAMENTO DO DIRISTA '!F133,PAGO,0))</f>
        <v>0</v>
      </c>
      <c r="F133" s="21" t="s">
        <v>252</v>
      </c>
    </row>
    <row r="134" spans="1:6" ht="21" x14ac:dyDescent="0.3">
      <c r="A134" s="56">
        <v>132</v>
      </c>
      <c r="B134" s="231">
        <v>44664</v>
      </c>
      <c r="C134" s="21"/>
      <c r="D134" s="291">
        <v>70</v>
      </c>
      <c r="E134" s="21">
        <f>INDEX(LISTA!$H$6:$H$8,MATCH('LANÇAMENTO DO DIRISTA '!F134,PAGO,0))</f>
        <v>0</v>
      </c>
      <c r="F134" s="21" t="s">
        <v>252</v>
      </c>
    </row>
    <row r="135" spans="1:6" ht="21" x14ac:dyDescent="0.3">
      <c r="A135" s="56">
        <v>133</v>
      </c>
      <c r="B135" s="231">
        <v>44664</v>
      </c>
      <c r="C135" s="21"/>
      <c r="D135" s="291">
        <v>70</v>
      </c>
      <c r="E135" s="21">
        <f>INDEX(LISTA!$H$6:$H$8,MATCH('LANÇAMENTO DO DIRISTA '!F135,PAGO,0))</f>
        <v>0</v>
      </c>
      <c r="F135" s="21" t="s">
        <v>252</v>
      </c>
    </row>
    <row r="136" spans="1:6" ht="21" x14ac:dyDescent="0.3">
      <c r="A136" s="56">
        <v>134</v>
      </c>
      <c r="B136" s="231">
        <v>44664</v>
      </c>
      <c r="C136" s="21"/>
      <c r="D136" s="291">
        <v>70</v>
      </c>
      <c r="E136" s="21">
        <f>INDEX(LISTA!$H$6:$H$8,MATCH('LANÇAMENTO DO DIRISTA '!F136,PAGO,0))</f>
        <v>0</v>
      </c>
      <c r="F136" s="21" t="s">
        <v>252</v>
      </c>
    </row>
    <row r="137" spans="1:6" ht="21" x14ac:dyDescent="0.3">
      <c r="A137" s="56">
        <v>135</v>
      </c>
      <c r="B137" s="231">
        <v>44664</v>
      </c>
      <c r="C137" s="21"/>
      <c r="D137" s="291">
        <v>70</v>
      </c>
      <c r="E137" s="21">
        <f>INDEX(LISTA!$H$6:$H$8,MATCH('LANÇAMENTO DO DIRISTA '!F137,PAGO,0))</f>
        <v>0</v>
      </c>
      <c r="F137" s="21" t="s">
        <v>252</v>
      </c>
    </row>
    <row r="138" spans="1:6" ht="21" x14ac:dyDescent="0.3">
      <c r="A138" s="56">
        <v>136</v>
      </c>
      <c r="B138" s="231">
        <v>44664</v>
      </c>
      <c r="C138" s="21"/>
      <c r="D138" s="291">
        <v>70</v>
      </c>
      <c r="E138" s="21">
        <f>INDEX(LISTA!$H$6:$H$8,MATCH('LANÇAMENTO DO DIRISTA '!F138,PAGO,0))</f>
        <v>0</v>
      </c>
      <c r="F138" s="21" t="s">
        <v>252</v>
      </c>
    </row>
    <row r="139" spans="1:6" ht="21" x14ac:dyDescent="0.3">
      <c r="A139" s="56">
        <v>137</v>
      </c>
      <c r="B139" s="231">
        <v>44664</v>
      </c>
      <c r="C139" s="21"/>
      <c r="D139" s="291">
        <v>70</v>
      </c>
      <c r="E139" s="21">
        <f>INDEX(LISTA!$H$6:$H$8,MATCH('LANÇAMENTO DO DIRISTA '!F139,PAGO,0))</f>
        <v>0</v>
      </c>
      <c r="F139" s="21" t="s">
        <v>252</v>
      </c>
    </row>
    <row r="140" spans="1:6" ht="21" x14ac:dyDescent="0.3">
      <c r="A140" s="56">
        <v>138</v>
      </c>
      <c r="B140" s="231">
        <v>44664</v>
      </c>
      <c r="C140" s="21"/>
      <c r="D140" s="291">
        <v>70</v>
      </c>
      <c r="E140" s="21">
        <f>INDEX(LISTA!$H$6:$H$8,MATCH('LANÇAMENTO DO DIRISTA '!F140,PAGO,0))</f>
        <v>0</v>
      </c>
      <c r="F140" s="21" t="s">
        <v>252</v>
      </c>
    </row>
    <row r="141" spans="1:6" ht="21" x14ac:dyDescent="0.3">
      <c r="A141" s="56">
        <v>139</v>
      </c>
      <c r="B141" s="231">
        <v>44664</v>
      </c>
      <c r="C141" s="21"/>
      <c r="D141" s="291">
        <v>70</v>
      </c>
      <c r="E141" s="21">
        <f>INDEX(LISTA!$H$6:$H$8,MATCH('LANÇAMENTO DO DIRISTA '!F141,PAGO,0))</f>
        <v>0</v>
      </c>
      <c r="F141" s="21" t="s">
        <v>252</v>
      </c>
    </row>
    <row r="142" spans="1:6" ht="21" x14ac:dyDescent="0.3">
      <c r="A142" s="56">
        <v>140</v>
      </c>
      <c r="B142" s="231">
        <v>44664</v>
      </c>
      <c r="C142" s="21"/>
      <c r="D142" s="291">
        <v>70</v>
      </c>
      <c r="E142" s="21">
        <f>INDEX(LISTA!$H$6:$H$8,MATCH('LANÇAMENTO DO DIRISTA '!F142,PAGO,0))</f>
        <v>0</v>
      </c>
      <c r="F142" s="21" t="s">
        <v>252</v>
      </c>
    </row>
    <row r="143" spans="1:6" ht="21" x14ac:dyDescent="0.3">
      <c r="A143" s="56">
        <v>141</v>
      </c>
      <c r="B143" s="231">
        <v>44664</v>
      </c>
      <c r="C143" s="21"/>
      <c r="D143" s="291">
        <v>70</v>
      </c>
      <c r="E143" s="21">
        <f>INDEX(LISTA!$H$6:$H$8,MATCH('LANÇAMENTO DO DIRISTA '!F143,PAGO,0))</f>
        <v>0</v>
      </c>
      <c r="F143" s="21" t="s">
        <v>252</v>
      </c>
    </row>
    <row r="144" spans="1:6" ht="21" x14ac:dyDescent="0.3">
      <c r="A144" s="56">
        <v>142</v>
      </c>
      <c r="B144" s="231">
        <v>44664</v>
      </c>
      <c r="C144" s="21"/>
      <c r="D144" s="291">
        <v>70</v>
      </c>
      <c r="E144" s="21">
        <f>INDEX(LISTA!$H$6:$H$8,MATCH('LANÇAMENTO DO DIRISTA '!F144,PAGO,0))</f>
        <v>0</v>
      </c>
      <c r="F144" s="21" t="s">
        <v>252</v>
      </c>
    </row>
    <row r="145" spans="1:6" ht="21" x14ac:dyDescent="0.3">
      <c r="A145" s="56">
        <v>143</v>
      </c>
      <c r="B145" s="231">
        <v>44664</v>
      </c>
      <c r="C145" s="21"/>
      <c r="D145" s="291">
        <v>70</v>
      </c>
      <c r="E145" s="21">
        <f>INDEX(LISTA!$H$6:$H$8,MATCH('LANÇAMENTO DO DIRISTA '!F145,PAGO,0))</f>
        <v>0</v>
      </c>
      <c r="F145" s="21" t="s">
        <v>252</v>
      </c>
    </row>
    <row r="146" spans="1:6" ht="21" x14ac:dyDescent="0.3">
      <c r="A146" s="56">
        <v>144</v>
      </c>
      <c r="B146" s="231">
        <v>44664</v>
      </c>
      <c r="C146" s="21"/>
      <c r="D146" s="291">
        <v>70</v>
      </c>
      <c r="E146" s="21">
        <f>INDEX(LISTA!$H$6:$H$8,MATCH('LANÇAMENTO DO DIRISTA '!F146,PAGO,0))</f>
        <v>0</v>
      </c>
      <c r="F146" s="21" t="s">
        <v>252</v>
      </c>
    </row>
    <row r="147" spans="1:6" ht="21" x14ac:dyDescent="0.3">
      <c r="A147" s="56">
        <v>145</v>
      </c>
      <c r="B147" s="231">
        <v>44664</v>
      </c>
      <c r="C147" s="21"/>
      <c r="D147" s="291">
        <v>70</v>
      </c>
      <c r="E147" s="21">
        <f>INDEX(LISTA!$H$6:$H$8,MATCH('LANÇAMENTO DO DIRISTA '!F147,PAGO,0))</f>
        <v>0</v>
      </c>
      <c r="F147" s="21" t="s">
        <v>252</v>
      </c>
    </row>
    <row r="148" spans="1:6" ht="21" x14ac:dyDescent="0.3">
      <c r="A148" s="56">
        <v>146</v>
      </c>
      <c r="B148" s="231">
        <v>44664</v>
      </c>
      <c r="C148" s="21"/>
      <c r="D148" s="291">
        <v>70</v>
      </c>
      <c r="E148" s="21">
        <f>INDEX(LISTA!$H$6:$H$8,MATCH('LANÇAMENTO DO DIRISTA '!F148,PAGO,0))</f>
        <v>0</v>
      </c>
      <c r="F148" s="21" t="s">
        <v>252</v>
      </c>
    </row>
    <row r="149" spans="1:6" ht="21" x14ac:dyDescent="0.3">
      <c r="A149" s="56">
        <v>147</v>
      </c>
      <c r="B149" s="231">
        <v>44664</v>
      </c>
      <c r="C149" s="21"/>
      <c r="D149" s="291">
        <v>70</v>
      </c>
      <c r="E149" s="21">
        <f>INDEX(LISTA!$H$6:$H$8,MATCH('LANÇAMENTO DO DIRISTA '!F149,PAGO,0))</f>
        <v>0</v>
      </c>
      <c r="F149" s="21" t="s">
        <v>252</v>
      </c>
    </row>
    <row r="150" spans="1:6" ht="21" x14ac:dyDescent="0.3">
      <c r="A150" s="56">
        <v>148</v>
      </c>
      <c r="B150" s="231">
        <v>44664</v>
      </c>
      <c r="C150" s="21"/>
      <c r="D150" s="291">
        <v>70</v>
      </c>
      <c r="E150" s="21">
        <f>INDEX(LISTA!$H$6:$H$8,MATCH('LANÇAMENTO DO DIRISTA '!F150,PAGO,0))</f>
        <v>0</v>
      </c>
      <c r="F150" s="21" t="s">
        <v>252</v>
      </c>
    </row>
    <row r="151" spans="1:6" ht="21" x14ac:dyDescent="0.3">
      <c r="A151" s="56">
        <v>149</v>
      </c>
      <c r="B151" s="231">
        <v>44664</v>
      </c>
      <c r="C151" s="21"/>
      <c r="D151" s="291">
        <v>70</v>
      </c>
      <c r="E151" s="21">
        <f>INDEX(LISTA!$H$6:$H$8,MATCH('LANÇAMENTO DO DIRISTA '!F151,PAGO,0))</f>
        <v>0</v>
      </c>
      <c r="F151" s="21" t="s">
        <v>252</v>
      </c>
    </row>
    <row r="152" spans="1:6" ht="21" x14ac:dyDescent="0.3">
      <c r="A152" s="56">
        <v>150</v>
      </c>
      <c r="B152" s="231">
        <v>44664</v>
      </c>
      <c r="C152" s="21"/>
      <c r="D152" s="291">
        <v>70</v>
      </c>
      <c r="E152" s="21">
        <f>INDEX(LISTA!$H$6:$H$8,MATCH('LANÇAMENTO DO DIRISTA '!F152,PAGO,0))</f>
        <v>0</v>
      </c>
      <c r="F152" s="21" t="s">
        <v>252</v>
      </c>
    </row>
    <row r="153" spans="1:6" ht="21" x14ac:dyDescent="0.3">
      <c r="A153" s="56">
        <v>151</v>
      </c>
      <c r="B153" s="231">
        <v>44664</v>
      </c>
      <c r="C153" s="21"/>
      <c r="D153" s="291">
        <v>70</v>
      </c>
      <c r="E153" s="21">
        <f>INDEX(LISTA!$H$6:$H$8,MATCH('LANÇAMENTO DO DIRISTA '!F153,PAGO,0))</f>
        <v>0</v>
      </c>
      <c r="F153" s="21" t="s">
        <v>252</v>
      </c>
    </row>
    <row r="154" spans="1:6" ht="21" x14ac:dyDescent="0.3">
      <c r="A154" s="56">
        <v>152</v>
      </c>
      <c r="B154" s="231">
        <v>44664</v>
      </c>
      <c r="C154" s="21"/>
      <c r="D154" s="291">
        <v>70</v>
      </c>
      <c r="E154" s="21">
        <f>INDEX(LISTA!$H$6:$H$8,MATCH('LANÇAMENTO DO DIRISTA '!F154,PAGO,0))</f>
        <v>0</v>
      </c>
      <c r="F154" s="21" t="s">
        <v>252</v>
      </c>
    </row>
    <row r="155" spans="1:6" ht="21" x14ac:dyDescent="0.3">
      <c r="A155" s="56">
        <v>153</v>
      </c>
      <c r="B155" s="231">
        <v>44664</v>
      </c>
      <c r="C155" s="21"/>
      <c r="D155" s="291">
        <v>70</v>
      </c>
      <c r="E155" s="21">
        <f>INDEX(LISTA!$H$6:$H$8,MATCH('LANÇAMENTO DO DIRISTA '!F155,PAGO,0))</f>
        <v>0</v>
      </c>
      <c r="F155" s="21" t="s">
        <v>252</v>
      </c>
    </row>
    <row r="156" spans="1:6" ht="21" x14ac:dyDescent="0.3">
      <c r="A156" s="56">
        <v>154</v>
      </c>
      <c r="B156" s="231">
        <v>44664</v>
      </c>
      <c r="C156" s="21"/>
      <c r="D156" s="291">
        <v>70</v>
      </c>
      <c r="E156" s="21">
        <f>INDEX(LISTA!$H$6:$H$8,MATCH('LANÇAMENTO DO DIRISTA '!F156,PAGO,0))</f>
        <v>0</v>
      </c>
      <c r="F156" s="21" t="s">
        <v>252</v>
      </c>
    </row>
    <row r="157" spans="1:6" ht="21" x14ac:dyDescent="0.3">
      <c r="A157" s="56">
        <v>155</v>
      </c>
      <c r="B157" s="231">
        <v>44664</v>
      </c>
      <c r="C157" s="21"/>
      <c r="D157" s="291">
        <v>70</v>
      </c>
      <c r="E157" s="21">
        <f>INDEX(LISTA!$H$6:$H$8,MATCH('LANÇAMENTO DO DIRISTA '!F157,PAGO,0))</f>
        <v>0</v>
      </c>
      <c r="F157" s="21" t="s">
        <v>252</v>
      </c>
    </row>
    <row r="158" spans="1:6" ht="21" x14ac:dyDescent="0.3">
      <c r="A158" s="56">
        <v>156</v>
      </c>
      <c r="B158" s="231">
        <v>44664</v>
      </c>
      <c r="C158" s="21"/>
      <c r="D158" s="291">
        <v>70</v>
      </c>
      <c r="E158" s="21">
        <f>INDEX(LISTA!$H$6:$H$8,MATCH('LANÇAMENTO DO DIRISTA '!F158,PAGO,0))</f>
        <v>0</v>
      </c>
      <c r="F158" s="21" t="s">
        <v>252</v>
      </c>
    </row>
    <row r="159" spans="1:6" ht="21" x14ac:dyDescent="0.3">
      <c r="A159" s="56">
        <v>157</v>
      </c>
      <c r="B159" s="231">
        <v>44664</v>
      </c>
      <c r="C159" s="21"/>
      <c r="D159" s="291">
        <v>70</v>
      </c>
      <c r="E159" s="21">
        <f>INDEX(LISTA!$H$6:$H$8,MATCH('LANÇAMENTO DO DIRISTA '!F159,PAGO,0))</f>
        <v>0</v>
      </c>
      <c r="F159" s="21" t="s">
        <v>252</v>
      </c>
    </row>
    <row r="160" spans="1:6" ht="21" x14ac:dyDescent="0.3">
      <c r="A160" s="56">
        <v>158</v>
      </c>
      <c r="B160" s="231">
        <v>44664</v>
      </c>
      <c r="C160" s="21"/>
      <c r="D160" s="291">
        <v>70</v>
      </c>
      <c r="E160" s="21">
        <f>INDEX(LISTA!$H$6:$H$8,MATCH('LANÇAMENTO DO DIRISTA '!F160,PAGO,0))</f>
        <v>0</v>
      </c>
      <c r="F160" s="21" t="s">
        <v>252</v>
      </c>
    </row>
    <row r="161" spans="1:6" ht="21" x14ac:dyDescent="0.3">
      <c r="A161" s="56">
        <v>159</v>
      </c>
      <c r="B161" s="231">
        <v>44664</v>
      </c>
      <c r="C161" s="21"/>
      <c r="D161" s="291">
        <v>70</v>
      </c>
      <c r="E161" s="21">
        <f>INDEX(LISTA!$H$6:$H$8,MATCH('LANÇAMENTO DO DIRISTA '!F161,PAGO,0))</f>
        <v>0</v>
      </c>
      <c r="F161" s="21" t="s">
        <v>252</v>
      </c>
    </row>
    <row r="162" spans="1:6" ht="21" x14ac:dyDescent="0.3">
      <c r="A162" s="56">
        <v>160</v>
      </c>
      <c r="B162" s="231">
        <v>44664</v>
      </c>
      <c r="C162" s="21"/>
      <c r="D162" s="291">
        <v>70</v>
      </c>
      <c r="E162" s="21">
        <f>INDEX(LISTA!$H$6:$H$8,MATCH('LANÇAMENTO DO DIRISTA '!F162,PAGO,0))</f>
        <v>0</v>
      </c>
      <c r="F162" s="21" t="s">
        <v>252</v>
      </c>
    </row>
    <row r="163" spans="1:6" ht="21" x14ac:dyDescent="0.3">
      <c r="A163" s="56">
        <v>161</v>
      </c>
      <c r="B163" s="231">
        <v>44664</v>
      </c>
      <c r="C163" s="21"/>
      <c r="D163" s="291">
        <v>70</v>
      </c>
      <c r="E163" s="21">
        <f>INDEX(LISTA!$H$6:$H$8,MATCH('LANÇAMENTO DO DIRISTA '!F163,PAGO,0))</f>
        <v>0</v>
      </c>
      <c r="F163" s="21" t="s">
        <v>252</v>
      </c>
    </row>
    <row r="164" spans="1:6" ht="21" x14ac:dyDescent="0.3">
      <c r="A164" s="56">
        <v>162</v>
      </c>
      <c r="B164" s="231">
        <v>44664</v>
      </c>
      <c r="C164" s="21"/>
      <c r="D164" s="291">
        <v>70</v>
      </c>
      <c r="E164" s="21">
        <f>INDEX(LISTA!$H$6:$H$8,MATCH('LANÇAMENTO DO DIRISTA '!F164,PAGO,0))</f>
        <v>0</v>
      </c>
      <c r="F164" s="21" t="s">
        <v>252</v>
      </c>
    </row>
    <row r="165" spans="1:6" ht="21" x14ac:dyDescent="0.3">
      <c r="A165" s="56">
        <v>163</v>
      </c>
      <c r="B165" s="231">
        <v>44664</v>
      </c>
      <c r="C165" s="21"/>
      <c r="D165" s="291">
        <v>70</v>
      </c>
      <c r="E165" s="21">
        <f>INDEX(LISTA!$H$6:$H$8,MATCH('LANÇAMENTO DO DIRISTA '!F165,PAGO,0))</f>
        <v>0</v>
      </c>
      <c r="F165" s="21" t="s">
        <v>252</v>
      </c>
    </row>
    <row r="166" spans="1:6" ht="21" x14ac:dyDescent="0.3">
      <c r="A166" s="56">
        <v>164</v>
      </c>
      <c r="B166" s="231">
        <v>44664</v>
      </c>
      <c r="C166" s="21"/>
      <c r="D166" s="291">
        <v>70</v>
      </c>
      <c r="E166" s="21">
        <f>INDEX(LISTA!$H$6:$H$8,MATCH('LANÇAMENTO DO DIRISTA '!F166,PAGO,0))</f>
        <v>0</v>
      </c>
      <c r="F166" s="21" t="s">
        <v>252</v>
      </c>
    </row>
    <row r="167" spans="1:6" ht="21" x14ac:dyDescent="0.3">
      <c r="A167" s="56">
        <v>165</v>
      </c>
      <c r="B167" s="231">
        <v>44664</v>
      </c>
      <c r="C167" s="21"/>
      <c r="D167" s="291">
        <v>70</v>
      </c>
      <c r="E167" s="21">
        <f>INDEX(LISTA!$H$6:$H$8,MATCH('LANÇAMENTO DO DIRISTA '!F167,PAGO,0))</f>
        <v>0</v>
      </c>
      <c r="F167" s="21" t="s">
        <v>252</v>
      </c>
    </row>
    <row r="168" spans="1:6" ht="21" x14ac:dyDescent="0.3">
      <c r="A168" s="56">
        <v>166</v>
      </c>
      <c r="B168" s="231">
        <v>44664</v>
      </c>
      <c r="C168" s="21"/>
      <c r="D168" s="291">
        <v>70</v>
      </c>
      <c r="E168" s="21">
        <f>INDEX(LISTA!$H$6:$H$8,MATCH('LANÇAMENTO DO DIRISTA '!F168,PAGO,0))</f>
        <v>0</v>
      </c>
      <c r="F168" s="21" t="s">
        <v>252</v>
      </c>
    </row>
    <row r="169" spans="1:6" ht="21" x14ac:dyDescent="0.3">
      <c r="A169" s="56">
        <v>167</v>
      </c>
      <c r="B169" s="231">
        <v>44664</v>
      </c>
      <c r="C169" s="21"/>
      <c r="D169" s="291">
        <v>70</v>
      </c>
      <c r="E169" s="21">
        <f>INDEX(LISTA!$H$6:$H$8,MATCH('LANÇAMENTO DO DIRISTA '!F169,PAGO,0))</f>
        <v>0</v>
      </c>
      <c r="F169" s="21" t="s">
        <v>252</v>
      </c>
    </row>
    <row r="170" spans="1:6" ht="21" x14ac:dyDescent="0.3">
      <c r="A170" s="56">
        <v>168</v>
      </c>
      <c r="B170" s="231">
        <v>44664</v>
      </c>
      <c r="C170" s="21"/>
      <c r="D170" s="291">
        <v>70</v>
      </c>
      <c r="E170" s="21">
        <f>INDEX(LISTA!$H$6:$H$8,MATCH('LANÇAMENTO DO DIRISTA '!F170,PAGO,0))</f>
        <v>0</v>
      </c>
      <c r="F170" s="21" t="s">
        <v>252</v>
      </c>
    </row>
    <row r="171" spans="1:6" ht="21" x14ac:dyDescent="0.3">
      <c r="A171" s="56">
        <v>169</v>
      </c>
      <c r="B171" s="231">
        <v>44664</v>
      </c>
      <c r="C171" s="21"/>
      <c r="D171" s="291">
        <v>70</v>
      </c>
      <c r="E171" s="21">
        <f>INDEX(LISTA!$H$6:$H$8,MATCH('LANÇAMENTO DO DIRISTA '!F171,PAGO,0))</f>
        <v>0</v>
      </c>
      <c r="F171" s="21" t="s">
        <v>252</v>
      </c>
    </row>
    <row r="172" spans="1:6" ht="21" x14ac:dyDescent="0.3">
      <c r="A172" s="56">
        <v>170</v>
      </c>
      <c r="B172" s="231">
        <v>44664</v>
      </c>
      <c r="C172" s="21"/>
      <c r="D172" s="291">
        <v>70</v>
      </c>
      <c r="E172" s="21">
        <f>INDEX(LISTA!$H$6:$H$8,MATCH('LANÇAMENTO DO DIRISTA '!F172,PAGO,0))</f>
        <v>0</v>
      </c>
      <c r="F172" s="21" t="s">
        <v>252</v>
      </c>
    </row>
    <row r="173" spans="1:6" ht="21" x14ac:dyDescent="0.3">
      <c r="A173" s="56">
        <v>171</v>
      </c>
      <c r="B173" s="231">
        <v>44664</v>
      </c>
      <c r="C173" s="21"/>
      <c r="D173" s="291">
        <v>70</v>
      </c>
      <c r="E173" s="21">
        <f>INDEX(LISTA!$H$6:$H$8,MATCH('LANÇAMENTO DO DIRISTA '!F173,PAGO,0))</f>
        <v>0</v>
      </c>
      <c r="F173" s="21" t="s">
        <v>252</v>
      </c>
    </row>
    <row r="174" spans="1:6" ht="21" x14ac:dyDescent="0.3">
      <c r="A174" s="56">
        <v>172</v>
      </c>
      <c r="B174" s="231">
        <v>44664</v>
      </c>
      <c r="C174" s="21"/>
      <c r="D174" s="291">
        <v>70</v>
      </c>
      <c r="E174" s="21">
        <f>INDEX(LISTA!$H$6:$H$8,MATCH('LANÇAMENTO DO DIRISTA '!F174,PAGO,0))</f>
        <v>0</v>
      </c>
      <c r="F174" s="21" t="s">
        <v>252</v>
      </c>
    </row>
    <row r="175" spans="1:6" ht="21" x14ac:dyDescent="0.3">
      <c r="A175" s="56">
        <v>173</v>
      </c>
      <c r="B175" s="231">
        <v>44664</v>
      </c>
      <c r="C175" s="21"/>
      <c r="D175" s="291">
        <v>70</v>
      </c>
      <c r="E175" s="21">
        <f>INDEX(LISTA!$H$6:$H$8,MATCH('LANÇAMENTO DO DIRISTA '!F175,PAGO,0))</f>
        <v>0</v>
      </c>
      <c r="F175" s="21" t="s">
        <v>252</v>
      </c>
    </row>
    <row r="176" spans="1:6" ht="21" x14ac:dyDescent="0.3">
      <c r="A176" s="56">
        <v>174</v>
      </c>
      <c r="B176" s="231">
        <v>44664</v>
      </c>
      <c r="C176" s="21"/>
      <c r="D176" s="291">
        <v>70</v>
      </c>
      <c r="E176" s="21">
        <f>INDEX(LISTA!$H$6:$H$8,MATCH('LANÇAMENTO DO DIRISTA '!F176,PAGO,0))</f>
        <v>0</v>
      </c>
      <c r="F176" s="21" t="s">
        <v>252</v>
      </c>
    </row>
    <row r="177" spans="1:6" ht="21" x14ac:dyDescent="0.3">
      <c r="A177" s="56">
        <v>175</v>
      </c>
      <c r="B177" s="231">
        <v>44664</v>
      </c>
      <c r="C177" s="21"/>
      <c r="D177" s="291">
        <v>70</v>
      </c>
      <c r="E177" s="21">
        <f>INDEX(LISTA!$H$6:$H$8,MATCH('LANÇAMENTO DO DIRISTA '!F177,PAGO,0))</f>
        <v>0</v>
      </c>
      <c r="F177" s="21" t="s">
        <v>252</v>
      </c>
    </row>
    <row r="178" spans="1:6" ht="21" x14ac:dyDescent="0.3">
      <c r="A178" s="56">
        <v>176</v>
      </c>
      <c r="B178" s="231">
        <v>44664</v>
      </c>
      <c r="C178" s="21"/>
      <c r="D178" s="291">
        <v>70</v>
      </c>
      <c r="E178" s="21">
        <f>INDEX(LISTA!$H$6:$H$8,MATCH('LANÇAMENTO DO DIRISTA '!F178,PAGO,0))</f>
        <v>0</v>
      </c>
      <c r="F178" s="21" t="s">
        <v>252</v>
      </c>
    </row>
    <row r="179" spans="1:6" ht="21" x14ac:dyDescent="0.3">
      <c r="A179" s="56">
        <v>177</v>
      </c>
      <c r="B179" s="231">
        <v>44664</v>
      </c>
      <c r="C179" s="21"/>
      <c r="D179" s="291">
        <v>70</v>
      </c>
      <c r="E179" s="21">
        <f>INDEX(LISTA!$H$6:$H$8,MATCH('LANÇAMENTO DO DIRISTA '!F179,PAGO,0))</f>
        <v>0</v>
      </c>
      <c r="F179" s="21" t="s">
        <v>252</v>
      </c>
    </row>
    <row r="180" spans="1:6" ht="21" x14ac:dyDescent="0.3">
      <c r="A180" s="56">
        <v>178</v>
      </c>
      <c r="B180" s="231">
        <v>44664</v>
      </c>
      <c r="C180" s="21"/>
      <c r="D180" s="291">
        <v>70</v>
      </c>
      <c r="E180" s="21">
        <f>INDEX(LISTA!$H$6:$H$8,MATCH('LANÇAMENTO DO DIRISTA '!F180,PAGO,0))</f>
        <v>0</v>
      </c>
      <c r="F180" s="21" t="s">
        <v>252</v>
      </c>
    </row>
    <row r="181" spans="1:6" ht="21" x14ac:dyDescent="0.3">
      <c r="A181" s="56">
        <v>179</v>
      </c>
      <c r="B181" s="231">
        <v>44664</v>
      </c>
      <c r="C181" s="21"/>
      <c r="D181" s="291">
        <v>70</v>
      </c>
      <c r="E181" s="21">
        <f>INDEX(LISTA!$H$6:$H$8,MATCH('LANÇAMENTO DO DIRISTA '!F181,PAGO,0))</f>
        <v>0</v>
      </c>
      <c r="F181" s="21" t="s">
        <v>252</v>
      </c>
    </row>
    <row r="182" spans="1:6" ht="21" x14ac:dyDescent="0.3">
      <c r="A182" s="56">
        <v>180</v>
      </c>
      <c r="B182" s="231">
        <v>44664</v>
      </c>
      <c r="C182" s="21"/>
      <c r="D182" s="291">
        <v>70</v>
      </c>
      <c r="E182" s="21">
        <f>INDEX(LISTA!$H$6:$H$8,MATCH('LANÇAMENTO DO DIRISTA '!F182,PAGO,0))</f>
        <v>0</v>
      </c>
      <c r="F182" s="21" t="s">
        <v>252</v>
      </c>
    </row>
    <row r="183" spans="1:6" ht="21" x14ac:dyDescent="0.3">
      <c r="A183" s="56">
        <v>181</v>
      </c>
      <c r="B183" s="231">
        <v>44664</v>
      </c>
      <c r="C183" s="21"/>
      <c r="D183" s="291">
        <v>70</v>
      </c>
      <c r="E183" s="21">
        <f>INDEX(LISTA!$H$6:$H$8,MATCH('LANÇAMENTO DO DIRISTA '!F183,PAGO,0))</f>
        <v>0</v>
      </c>
      <c r="F183" s="21" t="s">
        <v>252</v>
      </c>
    </row>
    <row r="184" spans="1:6" ht="21" x14ac:dyDescent="0.3">
      <c r="A184" s="56">
        <v>182</v>
      </c>
      <c r="B184" s="231">
        <v>44664</v>
      </c>
      <c r="C184" s="21"/>
      <c r="D184" s="291">
        <v>70</v>
      </c>
      <c r="E184" s="21">
        <f>INDEX(LISTA!$H$6:$H$8,MATCH('LANÇAMENTO DO DIRISTA '!F184,PAGO,0))</f>
        <v>0</v>
      </c>
      <c r="F184" s="21" t="s">
        <v>252</v>
      </c>
    </row>
    <row r="185" spans="1:6" ht="21" x14ac:dyDescent="0.3">
      <c r="A185" s="56">
        <v>183</v>
      </c>
      <c r="B185" s="231">
        <v>44664</v>
      </c>
      <c r="C185" s="21"/>
      <c r="D185" s="291">
        <v>70</v>
      </c>
      <c r="E185" s="21">
        <f>INDEX(LISTA!$H$6:$H$8,MATCH('LANÇAMENTO DO DIRISTA '!F185,PAGO,0))</f>
        <v>0</v>
      </c>
      <c r="F185" s="21" t="s">
        <v>252</v>
      </c>
    </row>
    <row r="186" spans="1:6" ht="21" x14ac:dyDescent="0.3">
      <c r="A186" s="56">
        <v>184</v>
      </c>
      <c r="B186" s="231">
        <v>44664</v>
      </c>
      <c r="C186" s="21"/>
      <c r="D186" s="291">
        <v>70</v>
      </c>
      <c r="E186" s="21">
        <f>INDEX(LISTA!$H$6:$H$8,MATCH('LANÇAMENTO DO DIRISTA '!F186,PAGO,0))</f>
        <v>0</v>
      </c>
      <c r="F186" s="21" t="s">
        <v>252</v>
      </c>
    </row>
    <row r="187" spans="1:6" ht="21" x14ac:dyDescent="0.3">
      <c r="A187" s="56">
        <v>185</v>
      </c>
      <c r="B187" s="231">
        <v>44664</v>
      </c>
      <c r="C187" s="21"/>
      <c r="D187" s="291">
        <v>70</v>
      </c>
      <c r="E187" s="21">
        <f>INDEX(LISTA!$H$6:$H$8,MATCH('LANÇAMENTO DO DIRISTA '!F187,PAGO,0))</f>
        <v>0</v>
      </c>
      <c r="F187" s="21" t="s">
        <v>252</v>
      </c>
    </row>
    <row r="188" spans="1:6" ht="21" x14ac:dyDescent="0.3">
      <c r="A188" s="56">
        <v>186</v>
      </c>
      <c r="B188" s="231">
        <v>44664</v>
      </c>
      <c r="C188" s="21"/>
      <c r="D188" s="291">
        <v>70</v>
      </c>
      <c r="E188" s="21">
        <f>INDEX(LISTA!$H$6:$H$8,MATCH('LANÇAMENTO DO DIRISTA '!F188,PAGO,0))</f>
        <v>0</v>
      </c>
      <c r="F188" s="21" t="s">
        <v>252</v>
      </c>
    </row>
    <row r="189" spans="1:6" ht="21" x14ac:dyDescent="0.3">
      <c r="A189" s="56">
        <v>187</v>
      </c>
      <c r="B189" s="231">
        <v>44664</v>
      </c>
      <c r="C189" s="21"/>
      <c r="D189" s="291">
        <v>70</v>
      </c>
      <c r="E189" s="21">
        <f>INDEX(LISTA!$H$6:$H$8,MATCH('LANÇAMENTO DO DIRISTA '!F189,PAGO,0))</f>
        <v>0</v>
      </c>
      <c r="F189" s="21" t="s">
        <v>252</v>
      </c>
    </row>
    <row r="190" spans="1:6" ht="21" x14ac:dyDescent="0.3">
      <c r="A190" s="56">
        <v>188</v>
      </c>
      <c r="B190" s="231">
        <v>44664</v>
      </c>
      <c r="C190" s="21"/>
      <c r="D190" s="291">
        <v>70</v>
      </c>
      <c r="E190" s="21">
        <f>INDEX(LISTA!$H$6:$H$8,MATCH('LANÇAMENTO DO DIRISTA '!F190,PAGO,0))</f>
        <v>0</v>
      </c>
      <c r="F190" s="21" t="s">
        <v>252</v>
      </c>
    </row>
    <row r="191" spans="1:6" ht="21" x14ac:dyDescent="0.3">
      <c r="A191" s="56">
        <v>189</v>
      </c>
      <c r="B191" s="231">
        <v>44664</v>
      </c>
      <c r="C191" s="21"/>
      <c r="D191" s="291">
        <v>70</v>
      </c>
      <c r="E191" s="21">
        <f>INDEX(LISTA!$H$6:$H$8,MATCH('LANÇAMENTO DO DIRISTA '!F191,PAGO,0))</f>
        <v>0</v>
      </c>
      <c r="F191" s="21" t="s">
        <v>252</v>
      </c>
    </row>
    <row r="192" spans="1:6" ht="21" x14ac:dyDescent="0.3">
      <c r="A192" s="56">
        <v>190</v>
      </c>
      <c r="B192" s="231">
        <v>44664</v>
      </c>
      <c r="C192" s="21"/>
      <c r="D192" s="291">
        <v>70</v>
      </c>
      <c r="E192" s="21">
        <f>INDEX(LISTA!$H$6:$H$8,MATCH('LANÇAMENTO DO DIRISTA '!F192,PAGO,0))</f>
        <v>0</v>
      </c>
      <c r="F192" s="21" t="s">
        <v>252</v>
      </c>
    </row>
    <row r="193" spans="1:6" ht="21" x14ac:dyDescent="0.3">
      <c r="A193" s="56">
        <v>191</v>
      </c>
      <c r="B193" s="231">
        <v>44664</v>
      </c>
      <c r="C193" s="21"/>
      <c r="D193" s="291">
        <v>70</v>
      </c>
      <c r="E193" s="21">
        <f>INDEX(LISTA!$H$6:$H$8,MATCH('LANÇAMENTO DO DIRISTA '!F193,PAGO,0))</f>
        <v>0</v>
      </c>
      <c r="F193" s="21" t="s">
        <v>252</v>
      </c>
    </row>
    <row r="194" spans="1:6" ht="21" x14ac:dyDescent="0.3">
      <c r="A194" s="56">
        <v>192</v>
      </c>
      <c r="B194" s="231">
        <v>44664</v>
      </c>
      <c r="C194" s="21"/>
      <c r="D194" s="291">
        <v>70</v>
      </c>
      <c r="E194" s="21">
        <f>INDEX(LISTA!$H$6:$H$8,MATCH('LANÇAMENTO DO DIRISTA '!F194,PAGO,0))</f>
        <v>0</v>
      </c>
      <c r="F194" s="21" t="s">
        <v>252</v>
      </c>
    </row>
    <row r="195" spans="1:6" ht="21" x14ac:dyDescent="0.3">
      <c r="A195" s="56">
        <v>193</v>
      </c>
      <c r="B195" s="231">
        <v>44664</v>
      </c>
      <c r="C195" s="21"/>
      <c r="D195" s="291">
        <v>70</v>
      </c>
      <c r="E195" s="21">
        <f>INDEX(LISTA!$H$6:$H$8,MATCH('LANÇAMENTO DO DIRISTA '!F195,PAGO,0))</f>
        <v>0</v>
      </c>
      <c r="F195" s="21" t="s">
        <v>252</v>
      </c>
    </row>
    <row r="196" spans="1:6" ht="21" x14ac:dyDescent="0.3">
      <c r="A196" s="56">
        <v>194</v>
      </c>
      <c r="B196" s="231">
        <v>44664</v>
      </c>
      <c r="C196" s="21"/>
      <c r="D196" s="291">
        <v>70</v>
      </c>
      <c r="E196" s="21">
        <f>INDEX(LISTA!$H$6:$H$8,MATCH('LANÇAMENTO DO DIRISTA '!F196,PAGO,0))</f>
        <v>0</v>
      </c>
      <c r="F196" s="21" t="s">
        <v>252</v>
      </c>
    </row>
    <row r="197" spans="1:6" ht="21" x14ac:dyDescent="0.3">
      <c r="A197" s="56">
        <v>195</v>
      </c>
      <c r="B197" s="231">
        <v>44664</v>
      </c>
      <c r="C197" s="21"/>
      <c r="D197" s="291">
        <v>70</v>
      </c>
      <c r="E197" s="21">
        <f>INDEX(LISTA!$H$6:$H$8,MATCH('LANÇAMENTO DO DIRISTA '!F197,PAGO,0))</f>
        <v>0</v>
      </c>
      <c r="F197" s="21" t="s">
        <v>252</v>
      </c>
    </row>
    <row r="198" spans="1:6" ht="21" x14ac:dyDescent="0.3">
      <c r="A198" s="56">
        <v>196</v>
      </c>
      <c r="B198" s="231">
        <v>44664</v>
      </c>
      <c r="C198" s="21"/>
      <c r="D198" s="291">
        <v>70</v>
      </c>
      <c r="E198" s="21">
        <f>INDEX(LISTA!$H$6:$H$8,MATCH('LANÇAMENTO DO DIRISTA '!F198,PAGO,0))</f>
        <v>0</v>
      </c>
      <c r="F198" s="21" t="s">
        <v>252</v>
      </c>
    </row>
    <row r="199" spans="1:6" ht="21" x14ac:dyDescent="0.3">
      <c r="A199" s="56">
        <v>197</v>
      </c>
      <c r="B199" s="231">
        <v>44664</v>
      </c>
      <c r="C199" s="21"/>
      <c r="D199" s="291">
        <v>70</v>
      </c>
      <c r="E199" s="21">
        <f>INDEX(LISTA!$H$6:$H$8,MATCH('LANÇAMENTO DO DIRISTA '!F199,PAGO,0))</f>
        <v>0</v>
      </c>
      <c r="F199" s="21" t="s">
        <v>252</v>
      </c>
    </row>
    <row r="200" spans="1:6" ht="21" x14ac:dyDescent="0.3">
      <c r="A200" s="56">
        <v>198</v>
      </c>
      <c r="B200" s="231">
        <v>44664</v>
      </c>
      <c r="C200" s="21"/>
      <c r="D200" s="291">
        <v>70</v>
      </c>
      <c r="E200" s="21">
        <f>INDEX(LISTA!$H$6:$H$8,MATCH('LANÇAMENTO DO DIRISTA '!F200,PAGO,0))</f>
        <v>0</v>
      </c>
      <c r="F200" s="21" t="s">
        <v>252</v>
      </c>
    </row>
    <row r="201" spans="1:6" ht="21" x14ac:dyDescent="0.3">
      <c r="A201" s="56">
        <v>199</v>
      </c>
      <c r="B201" s="231">
        <v>44664</v>
      </c>
      <c r="C201" s="21"/>
      <c r="D201" s="291">
        <v>70</v>
      </c>
      <c r="E201" s="21">
        <f>INDEX(LISTA!$H$6:$H$8,MATCH('LANÇAMENTO DO DIRISTA '!F201,PAGO,0))</f>
        <v>0</v>
      </c>
      <c r="F201" s="21" t="s">
        <v>252</v>
      </c>
    </row>
    <row r="202" spans="1:6" ht="21" x14ac:dyDescent="0.3">
      <c r="A202" s="56">
        <v>200</v>
      </c>
      <c r="B202" s="231">
        <v>44664</v>
      </c>
      <c r="C202" s="21"/>
      <c r="D202" s="291">
        <v>70</v>
      </c>
      <c r="E202" s="21">
        <f>INDEX(LISTA!$H$6:$H$8,MATCH('LANÇAMENTO DO DIRISTA '!F202,PAGO,0))</f>
        <v>0</v>
      </c>
      <c r="F202" s="21" t="s">
        <v>252</v>
      </c>
    </row>
    <row r="203" spans="1:6" ht="21" x14ac:dyDescent="0.3">
      <c r="A203" s="56">
        <v>201</v>
      </c>
      <c r="B203" s="231">
        <v>44664</v>
      </c>
      <c r="C203" s="21"/>
      <c r="D203" s="291">
        <v>70</v>
      </c>
      <c r="E203" s="21">
        <f>INDEX(LISTA!$H$6:$H$8,MATCH('LANÇAMENTO DO DIRISTA '!F203,PAGO,0))</f>
        <v>0</v>
      </c>
      <c r="F203" s="21" t="s">
        <v>252</v>
      </c>
    </row>
    <row r="204" spans="1:6" ht="21" x14ac:dyDescent="0.3">
      <c r="A204" s="56">
        <v>202</v>
      </c>
      <c r="B204" s="231">
        <v>44664</v>
      </c>
      <c r="C204" s="21"/>
      <c r="D204" s="291">
        <v>70</v>
      </c>
      <c r="E204" s="21">
        <f>INDEX(LISTA!$H$6:$H$8,MATCH('LANÇAMENTO DO DIRISTA '!F204,PAGO,0))</f>
        <v>0</v>
      </c>
      <c r="F204" s="21" t="s">
        <v>252</v>
      </c>
    </row>
    <row r="205" spans="1:6" ht="21" x14ac:dyDescent="0.3">
      <c r="A205" s="56">
        <v>203</v>
      </c>
      <c r="B205" s="231">
        <v>44664</v>
      </c>
      <c r="C205" s="21"/>
      <c r="D205" s="291">
        <v>70</v>
      </c>
      <c r="E205" s="21">
        <f>INDEX(LISTA!$H$6:$H$8,MATCH('LANÇAMENTO DO DIRISTA '!F205,PAGO,0))</f>
        <v>0</v>
      </c>
      <c r="F205" s="21" t="s">
        <v>252</v>
      </c>
    </row>
    <row r="206" spans="1:6" ht="21" x14ac:dyDescent="0.3">
      <c r="A206" s="56">
        <v>204</v>
      </c>
      <c r="B206" s="231">
        <v>44664</v>
      </c>
      <c r="C206" s="21"/>
      <c r="D206" s="291">
        <v>70</v>
      </c>
      <c r="E206" s="21">
        <f>INDEX(LISTA!$H$6:$H$8,MATCH('LANÇAMENTO DO DIRISTA '!F206,PAGO,0))</f>
        <v>0</v>
      </c>
      <c r="F206" s="21" t="s">
        <v>252</v>
      </c>
    </row>
    <row r="207" spans="1:6" ht="21" x14ac:dyDescent="0.3">
      <c r="A207" s="56">
        <v>205</v>
      </c>
      <c r="B207" s="231">
        <v>44664</v>
      </c>
      <c r="C207" s="21"/>
      <c r="D207" s="291">
        <v>70</v>
      </c>
      <c r="E207" s="21">
        <f>INDEX(LISTA!$H$6:$H$8,MATCH('LANÇAMENTO DO DIRISTA '!F207,PAGO,0))</f>
        <v>0</v>
      </c>
      <c r="F207" s="21" t="s">
        <v>252</v>
      </c>
    </row>
    <row r="208" spans="1:6" ht="21" x14ac:dyDescent="0.3">
      <c r="A208" s="56">
        <v>206</v>
      </c>
      <c r="B208" s="231">
        <v>44664</v>
      </c>
      <c r="C208" s="21"/>
      <c r="D208" s="291">
        <v>70</v>
      </c>
      <c r="E208" s="21">
        <f>INDEX(LISTA!$H$6:$H$8,MATCH('LANÇAMENTO DO DIRISTA '!F208,PAGO,0))</f>
        <v>0</v>
      </c>
      <c r="F208" s="21" t="s">
        <v>252</v>
      </c>
    </row>
    <row r="209" spans="1:6" ht="21" x14ac:dyDescent="0.3">
      <c r="A209" s="56">
        <v>207</v>
      </c>
      <c r="B209" s="231">
        <v>44664</v>
      </c>
      <c r="C209" s="21"/>
      <c r="D209" s="291">
        <v>70</v>
      </c>
      <c r="E209" s="21">
        <f>INDEX(LISTA!$H$6:$H$8,MATCH('LANÇAMENTO DO DIRISTA '!F209,PAGO,0))</f>
        <v>0</v>
      </c>
      <c r="F209" s="21" t="s">
        <v>252</v>
      </c>
    </row>
    <row r="210" spans="1:6" ht="21" x14ac:dyDescent="0.3">
      <c r="A210" s="56">
        <v>208</v>
      </c>
      <c r="B210" s="231">
        <v>44664</v>
      </c>
      <c r="C210" s="21"/>
      <c r="D210" s="291">
        <v>70</v>
      </c>
      <c r="E210" s="21">
        <f>INDEX(LISTA!$H$6:$H$8,MATCH('LANÇAMENTO DO DIRISTA '!F210,PAGO,0))</f>
        <v>0</v>
      </c>
      <c r="F210" s="21" t="s">
        <v>252</v>
      </c>
    </row>
    <row r="211" spans="1:6" ht="21" x14ac:dyDescent="0.3">
      <c r="A211" s="56">
        <v>209</v>
      </c>
      <c r="B211" s="231">
        <v>44664</v>
      </c>
      <c r="C211" s="21"/>
      <c r="D211" s="291">
        <v>70</v>
      </c>
      <c r="E211" s="21">
        <f>INDEX(LISTA!$H$6:$H$8,MATCH('LANÇAMENTO DO DIRISTA '!F211,PAGO,0))</f>
        <v>0</v>
      </c>
      <c r="F211" s="21" t="s">
        <v>252</v>
      </c>
    </row>
    <row r="212" spans="1:6" ht="21" x14ac:dyDescent="0.3">
      <c r="A212" s="56">
        <v>210</v>
      </c>
      <c r="B212" s="231">
        <v>44664</v>
      </c>
      <c r="C212" s="21"/>
      <c r="D212" s="291">
        <v>70</v>
      </c>
      <c r="E212" s="21">
        <f>INDEX(LISTA!$H$6:$H$8,MATCH('LANÇAMENTO DO DIRISTA '!F212,PAGO,0))</f>
        <v>0</v>
      </c>
      <c r="F212" s="21" t="s">
        <v>252</v>
      </c>
    </row>
    <row r="213" spans="1:6" ht="21" x14ac:dyDescent="0.3">
      <c r="A213" s="56">
        <v>211</v>
      </c>
      <c r="B213" s="231">
        <v>44664</v>
      </c>
      <c r="C213" s="21"/>
      <c r="D213" s="291">
        <v>70</v>
      </c>
      <c r="E213" s="21">
        <f>INDEX(LISTA!$H$6:$H$8,MATCH('LANÇAMENTO DO DIRISTA '!F213,PAGO,0))</f>
        <v>0</v>
      </c>
      <c r="F213" s="21" t="s">
        <v>252</v>
      </c>
    </row>
    <row r="214" spans="1:6" ht="21" x14ac:dyDescent="0.3">
      <c r="A214" s="56">
        <v>212</v>
      </c>
      <c r="B214" s="231">
        <v>44664</v>
      </c>
      <c r="C214" s="21"/>
      <c r="D214" s="291">
        <v>70</v>
      </c>
      <c r="E214" s="21">
        <f>INDEX(LISTA!$H$6:$H$8,MATCH('LANÇAMENTO DO DIRISTA '!F214,PAGO,0))</f>
        <v>0</v>
      </c>
      <c r="F214" s="21" t="s">
        <v>252</v>
      </c>
    </row>
    <row r="215" spans="1:6" ht="21" x14ac:dyDescent="0.3">
      <c r="A215" s="56">
        <v>213</v>
      </c>
      <c r="B215" s="231">
        <v>44664</v>
      </c>
      <c r="C215" s="21"/>
      <c r="D215" s="291">
        <v>70</v>
      </c>
      <c r="E215" s="21">
        <f>INDEX(LISTA!$H$6:$H$8,MATCH('LANÇAMENTO DO DIRISTA '!F215,PAGO,0))</f>
        <v>0</v>
      </c>
      <c r="F215" s="21" t="s">
        <v>252</v>
      </c>
    </row>
    <row r="216" spans="1:6" ht="21" x14ac:dyDescent="0.3">
      <c r="A216" s="56">
        <v>214</v>
      </c>
      <c r="B216" s="231">
        <v>44664</v>
      </c>
      <c r="C216" s="21"/>
      <c r="D216" s="291">
        <v>70</v>
      </c>
      <c r="E216" s="21">
        <f>INDEX(LISTA!$H$6:$H$8,MATCH('LANÇAMENTO DO DIRISTA '!F216,PAGO,0))</f>
        <v>0</v>
      </c>
      <c r="F216" s="21" t="s">
        <v>252</v>
      </c>
    </row>
    <row r="217" spans="1:6" ht="21" x14ac:dyDescent="0.3">
      <c r="A217" s="56">
        <v>215</v>
      </c>
      <c r="B217" s="231">
        <v>44664</v>
      </c>
      <c r="C217" s="21"/>
      <c r="D217" s="291">
        <v>70</v>
      </c>
      <c r="E217" s="21">
        <f>INDEX(LISTA!$H$6:$H$8,MATCH('LANÇAMENTO DO DIRISTA '!F217,PAGO,0))</f>
        <v>0</v>
      </c>
      <c r="F217" s="21" t="s">
        <v>252</v>
      </c>
    </row>
    <row r="218" spans="1:6" ht="21" x14ac:dyDescent="0.3">
      <c r="A218" s="56">
        <v>216</v>
      </c>
      <c r="B218" s="231">
        <v>44664</v>
      </c>
      <c r="C218" s="21"/>
      <c r="D218" s="291">
        <v>70</v>
      </c>
      <c r="E218" s="21">
        <f>INDEX(LISTA!$H$6:$H$8,MATCH('LANÇAMENTO DO DIRISTA '!F218,PAGO,0))</f>
        <v>0</v>
      </c>
      <c r="F218" s="21" t="s">
        <v>252</v>
      </c>
    </row>
    <row r="219" spans="1:6" ht="21" x14ac:dyDescent="0.3">
      <c r="A219" s="56">
        <v>217</v>
      </c>
      <c r="B219" s="231">
        <v>44664</v>
      </c>
      <c r="C219" s="21"/>
      <c r="D219" s="291">
        <v>70</v>
      </c>
      <c r="E219" s="21">
        <f>INDEX(LISTA!$H$6:$H$8,MATCH('LANÇAMENTO DO DIRISTA '!F219,PAGO,0))</f>
        <v>0</v>
      </c>
      <c r="F219" s="21" t="s">
        <v>252</v>
      </c>
    </row>
    <row r="220" spans="1:6" ht="21" x14ac:dyDescent="0.3">
      <c r="A220" s="56">
        <v>218</v>
      </c>
      <c r="B220" s="231">
        <v>44664</v>
      </c>
      <c r="C220" s="21"/>
      <c r="D220" s="291">
        <v>70</v>
      </c>
      <c r="E220" s="21">
        <f>INDEX(LISTA!$H$6:$H$8,MATCH('LANÇAMENTO DO DIRISTA '!F220,PAGO,0))</f>
        <v>0</v>
      </c>
      <c r="F220" s="21" t="s">
        <v>252</v>
      </c>
    </row>
    <row r="221" spans="1:6" ht="21" x14ac:dyDescent="0.3">
      <c r="A221" s="56">
        <v>219</v>
      </c>
      <c r="B221" s="231">
        <v>44664</v>
      </c>
      <c r="C221" s="21"/>
      <c r="D221" s="291">
        <v>70</v>
      </c>
      <c r="E221" s="21">
        <f>INDEX(LISTA!$H$6:$H$8,MATCH('LANÇAMENTO DO DIRISTA '!F221,PAGO,0))</f>
        <v>0</v>
      </c>
      <c r="F221" s="21" t="s">
        <v>252</v>
      </c>
    </row>
    <row r="222" spans="1:6" ht="21" x14ac:dyDescent="0.3">
      <c r="A222" s="56">
        <v>220</v>
      </c>
      <c r="B222" s="231">
        <v>44664</v>
      </c>
      <c r="C222" s="21"/>
      <c r="D222" s="291">
        <v>70</v>
      </c>
      <c r="E222" s="21">
        <f>INDEX(LISTA!$H$6:$H$8,MATCH('LANÇAMENTO DO DIRISTA '!F222,PAGO,0))</f>
        <v>0</v>
      </c>
      <c r="F222" s="21" t="s">
        <v>252</v>
      </c>
    </row>
    <row r="223" spans="1:6" ht="21" x14ac:dyDescent="0.3">
      <c r="A223" s="56">
        <v>221</v>
      </c>
      <c r="B223" s="231">
        <v>44664</v>
      </c>
      <c r="C223" s="21"/>
      <c r="D223" s="291">
        <v>70</v>
      </c>
      <c r="E223" s="21">
        <f>INDEX(LISTA!$H$6:$H$8,MATCH('LANÇAMENTO DO DIRISTA '!F223,PAGO,0))</f>
        <v>0</v>
      </c>
      <c r="F223" s="21" t="s">
        <v>252</v>
      </c>
    </row>
    <row r="224" spans="1:6" ht="21" x14ac:dyDescent="0.3">
      <c r="A224" s="56">
        <v>222</v>
      </c>
      <c r="B224" s="231">
        <v>44664</v>
      </c>
      <c r="C224" s="21"/>
      <c r="D224" s="291">
        <v>70</v>
      </c>
      <c r="E224" s="21">
        <f>INDEX(LISTA!$H$6:$H$8,MATCH('LANÇAMENTO DO DIRISTA '!F224,PAGO,0))</f>
        <v>0</v>
      </c>
      <c r="F224" s="21" t="s">
        <v>252</v>
      </c>
    </row>
    <row r="225" spans="1:6" ht="21" x14ac:dyDescent="0.3">
      <c r="A225" s="56">
        <v>223</v>
      </c>
      <c r="B225" s="231">
        <v>44664</v>
      </c>
      <c r="C225" s="21"/>
      <c r="D225" s="291">
        <v>70</v>
      </c>
      <c r="E225" s="21">
        <f>INDEX(LISTA!$H$6:$H$8,MATCH('LANÇAMENTO DO DIRISTA '!F225,PAGO,0))</f>
        <v>0</v>
      </c>
      <c r="F225" s="21" t="s">
        <v>252</v>
      </c>
    </row>
    <row r="226" spans="1:6" ht="21" x14ac:dyDescent="0.3">
      <c r="A226" s="56">
        <v>224</v>
      </c>
      <c r="B226" s="231">
        <v>44664</v>
      </c>
      <c r="C226" s="21"/>
      <c r="D226" s="291">
        <v>70</v>
      </c>
      <c r="E226" s="21">
        <f>INDEX(LISTA!$H$6:$H$8,MATCH('LANÇAMENTO DO DIRISTA '!F226,PAGO,0))</f>
        <v>0</v>
      </c>
      <c r="F226" s="21" t="s">
        <v>252</v>
      </c>
    </row>
    <row r="227" spans="1:6" ht="21" x14ac:dyDescent="0.3">
      <c r="A227" s="56">
        <v>225</v>
      </c>
      <c r="B227" s="231">
        <v>44664</v>
      </c>
      <c r="C227" s="21"/>
      <c r="D227" s="291">
        <v>70</v>
      </c>
      <c r="E227" s="21">
        <f>INDEX(LISTA!$H$6:$H$8,MATCH('LANÇAMENTO DO DIRISTA '!F227,PAGO,0))</f>
        <v>0</v>
      </c>
      <c r="F227" s="21" t="s">
        <v>252</v>
      </c>
    </row>
    <row r="228" spans="1:6" ht="21" x14ac:dyDescent="0.3">
      <c r="A228" s="56">
        <v>226</v>
      </c>
      <c r="B228" s="231">
        <v>44664</v>
      </c>
      <c r="C228" s="21"/>
      <c r="D228" s="291">
        <v>70</v>
      </c>
      <c r="E228" s="21">
        <f>INDEX(LISTA!$H$6:$H$8,MATCH('LANÇAMENTO DO DIRISTA '!F228,PAGO,0))</f>
        <v>0</v>
      </c>
      <c r="F228" s="21" t="s">
        <v>252</v>
      </c>
    </row>
    <row r="229" spans="1:6" ht="21" x14ac:dyDescent="0.3">
      <c r="A229" s="56">
        <v>227</v>
      </c>
      <c r="B229" s="231">
        <v>44664</v>
      </c>
      <c r="C229" s="21"/>
      <c r="D229" s="291">
        <v>70</v>
      </c>
      <c r="E229" s="21">
        <f>INDEX(LISTA!$H$6:$H$8,MATCH('LANÇAMENTO DO DIRISTA '!F229,PAGO,0))</f>
        <v>0</v>
      </c>
      <c r="F229" s="21" t="s">
        <v>252</v>
      </c>
    </row>
    <row r="230" spans="1:6" ht="21" x14ac:dyDescent="0.3">
      <c r="A230" s="56">
        <v>228</v>
      </c>
      <c r="B230" s="231">
        <v>44664</v>
      </c>
      <c r="C230" s="21"/>
      <c r="D230" s="291">
        <v>70</v>
      </c>
      <c r="E230" s="21">
        <f>INDEX(LISTA!$H$6:$H$8,MATCH('LANÇAMENTO DO DIRISTA '!F230,PAGO,0))</f>
        <v>0</v>
      </c>
      <c r="F230" s="21" t="s">
        <v>252</v>
      </c>
    </row>
    <row r="231" spans="1:6" ht="21" x14ac:dyDescent="0.3">
      <c r="A231" s="56">
        <v>229</v>
      </c>
      <c r="B231" s="231">
        <v>44664</v>
      </c>
      <c r="C231" s="21"/>
      <c r="D231" s="291">
        <v>70</v>
      </c>
      <c r="E231" s="21">
        <f>INDEX(LISTA!$H$6:$H$8,MATCH('LANÇAMENTO DO DIRISTA '!F231,PAGO,0))</f>
        <v>0</v>
      </c>
      <c r="F231" s="21" t="s">
        <v>252</v>
      </c>
    </row>
    <row r="232" spans="1:6" ht="21" x14ac:dyDescent="0.3">
      <c r="A232" s="56">
        <v>230</v>
      </c>
      <c r="B232" s="231">
        <v>44664</v>
      </c>
      <c r="C232" s="21"/>
      <c r="D232" s="291">
        <v>70</v>
      </c>
      <c r="E232" s="21">
        <f>INDEX(LISTA!$H$6:$H$8,MATCH('LANÇAMENTO DO DIRISTA '!F232,PAGO,0))</f>
        <v>0</v>
      </c>
      <c r="F232" s="21" t="s">
        <v>252</v>
      </c>
    </row>
    <row r="233" spans="1:6" ht="21" x14ac:dyDescent="0.3">
      <c r="A233" s="56">
        <v>231</v>
      </c>
      <c r="B233" s="231">
        <v>44664</v>
      </c>
      <c r="C233" s="21"/>
      <c r="D233" s="291">
        <v>70</v>
      </c>
      <c r="E233" s="21">
        <f>INDEX(LISTA!$H$6:$H$8,MATCH('LANÇAMENTO DO DIRISTA '!F233,PAGO,0))</f>
        <v>0</v>
      </c>
      <c r="F233" s="21" t="s">
        <v>252</v>
      </c>
    </row>
    <row r="234" spans="1:6" ht="21" x14ac:dyDescent="0.3">
      <c r="A234" s="56">
        <v>232</v>
      </c>
      <c r="B234" s="231">
        <v>44664</v>
      </c>
      <c r="C234" s="21"/>
      <c r="D234" s="291">
        <v>70</v>
      </c>
      <c r="E234" s="21">
        <f>INDEX(LISTA!$H$6:$H$8,MATCH('LANÇAMENTO DO DIRISTA '!F234,PAGO,0))</f>
        <v>0</v>
      </c>
      <c r="F234" s="21" t="s">
        <v>252</v>
      </c>
    </row>
    <row r="235" spans="1:6" ht="21" x14ac:dyDescent="0.3">
      <c r="A235" s="56">
        <v>233</v>
      </c>
      <c r="B235" s="231">
        <v>44664</v>
      </c>
      <c r="C235" s="21"/>
      <c r="D235" s="291">
        <v>70</v>
      </c>
      <c r="E235" s="21">
        <f>INDEX(LISTA!$H$6:$H$8,MATCH('LANÇAMENTO DO DIRISTA '!F235,PAGO,0))</f>
        <v>0</v>
      </c>
      <c r="F235" s="21" t="s">
        <v>252</v>
      </c>
    </row>
    <row r="236" spans="1:6" ht="21" x14ac:dyDescent="0.3">
      <c r="A236" s="56">
        <v>234</v>
      </c>
      <c r="B236" s="231">
        <v>44664</v>
      </c>
      <c r="C236" s="21"/>
      <c r="D236" s="291">
        <v>70</v>
      </c>
      <c r="E236" s="21">
        <f>INDEX(LISTA!$H$6:$H$8,MATCH('LANÇAMENTO DO DIRISTA '!F236,PAGO,0))</f>
        <v>0</v>
      </c>
      <c r="F236" s="21" t="s">
        <v>252</v>
      </c>
    </row>
    <row r="237" spans="1:6" ht="21" x14ac:dyDescent="0.3">
      <c r="A237" s="56">
        <v>235</v>
      </c>
      <c r="B237" s="231">
        <v>44664</v>
      </c>
      <c r="C237" s="21"/>
      <c r="D237" s="291">
        <v>70</v>
      </c>
      <c r="E237" s="21">
        <f>INDEX(LISTA!$H$6:$H$8,MATCH('LANÇAMENTO DO DIRISTA '!F237,PAGO,0))</f>
        <v>0</v>
      </c>
      <c r="F237" s="21" t="s">
        <v>252</v>
      </c>
    </row>
    <row r="238" spans="1:6" ht="21" x14ac:dyDescent="0.3">
      <c r="A238" s="56">
        <v>236</v>
      </c>
      <c r="B238" s="231">
        <v>44664</v>
      </c>
      <c r="C238" s="21"/>
      <c r="D238" s="291">
        <v>70</v>
      </c>
      <c r="E238" s="21">
        <f>INDEX(LISTA!$H$6:$H$8,MATCH('LANÇAMENTO DO DIRISTA '!F238,PAGO,0))</f>
        <v>0</v>
      </c>
      <c r="F238" s="21" t="s">
        <v>252</v>
      </c>
    </row>
    <row r="239" spans="1:6" ht="21" x14ac:dyDescent="0.3">
      <c r="A239" s="56">
        <v>237</v>
      </c>
      <c r="B239" s="231">
        <v>44664</v>
      </c>
      <c r="C239" s="21"/>
      <c r="D239" s="291">
        <v>70</v>
      </c>
      <c r="E239" s="21">
        <f>INDEX(LISTA!$H$6:$H$8,MATCH('LANÇAMENTO DO DIRISTA '!F239,PAGO,0))</f>
        <v>0</v>
      </c>
      <c r="F239" s="21" t="s">
        <v>252</v>
      </c>
    </row>
    <row r="240" spans="1:6" ht="21" x14ac:dyDescent="0.3">
      <c r="A240" s="56">
        <v>238</v>
      </c>
      <c r="B240" s="231">
        <v>44664</v>
      </c>
      <c r="C240" s="21"/>
      <c r="D240" s="291">
        <v>70</v>
      </c>
      <c r="E240" s="21">
        <f>INDEX(LISTA!$H$6:$H$8,MATCH('LANÇAMENTO DO DIRISTA '!F240,PAGO,0))</f>
        <v>0</v>
      </c>
      <c r="F240" s="21" t="s">
        <v>252</v>
      </c>
    </row>
    <row r="241" spans="1:6" ht="21" x14ac:dyDescent="0.3">
      <c r="A241" s="56">
        <v>239</v>
      </c>
      <c r="B241" s="231">
        <v>44664</v>
      </c>
      <c r="C241" s="21"/>
      <c r="D241" s="291">
        <v>70</v>
      </c>
      <c r="E241" s="21">
        <f>INDEX(LISTA!$H$6:$H$8,MATCH('LANÇAMENTO DO DIRISTA '!F241,PAGO,0))</f>
        <v>0</v>
      </c>
      <c r="F241" s="21" t="s">
        <v>252</v>
      </c>
    </row>
    <row r="242" spans="1:6" ht="21" x14ac:dyDescent="0.3">
      <c r="A242" s="56">
        <v>240</v>
      </c>
      <c r="B242" s="231">
        <v>44664</v>
      </c>
      <c r="C242" s="21"/>
      <c r="D242" s="291">
        <v>70</v>
      </c>
      <c r="E242" s="21">
        <f>INDEX(LISTA!$H$6:$H$8,MATCH('LANÇAMENTO DO DIRISTA '!F242,PAGO,0))</f>
        <v>0</v>
      </c>
      <c r="F242" s="21" t="s">
        <v>252</v>
      </c>
    </row>
    <row r="243" spans="1:6" ht="21" x14ac:dyDescent="0.3">
      <c r="A243" s="56">
        <v>241</v>
      </c>
      <c r="B243" s="231">
        <v>44664</v>
      </c>
      <c r="C243" s="21"/>
      <c r="D243" s="291">
        <v>70</v>
      </c>
      <c r="E243" s="21">
        <f>INDEX(LISTA!$H$6:$H$8,MATCH('LANÇAMENTO DO DIRISTA '!F243,PAGO,0))</f>
        <v>0</v>
      </c>
      <c r="F243" s="21" t="s">
        <v>252</v>
      </c>
    </row>
    <row r="244" spans="1:6" ht="21" x14ac:dyDescent="0.3">
      <c r="A244" s="56">
        <v>242</v>
      </c>
      <c r="B244" s="231">
        <v>44664</v>
      </c>
      <c r="C244" s="21"/>
      <c r="D244" s="291">
        <v>70</v>
      </c>
      <c r="E244" s="21">
        <f>INDEX(LISTA!$H$6:$H$8,MATCH('LANÇAMENTO DO DIRISTA '!F244,PAGO,0))</f>
        <v>0</v>
      </c>
      <c r="F244" s="21" t="s">
        <v>252</v>
      </c>
    </row>
    <row r="245" spans="1:6" ht="21" x14ac:dyDescent="0.3">
      <c r="A245" s="56">
        <v>243</v>
      </c>
      <c r="B245" s="231">
        <v>44664</v>
      </c>
      <c r="C245" s="21"/>
      <c r="D245" s="291">
        <v>70</v>
      </c>
      <c r="E245" s="21">
        <f>INDEX(LISTA!$H$6:$H$8,MATCH('LANÇAMENTO DO DIRISTA '!F245,PAGO,0))</f>
        <v>0</v>
      </c>
      <c r="F245" s="21" t="s">
        <v>252</v>
      </c>
    </row>
    <row r="246" spans="1:6" ht="21" x14ac:dyDescent="0.3">
      <c r="A246" s="56">
        <v>244</v>
      </c>
      <c r="B246" s="231">
        <v>44664</v>
      </c>
      <c r="C246" s="21"/>
      <c r="D246" s="291">
        <v>70</v>
      </c>
      <c r="E246" s="21">
        <f>INDEX(LISTA!$H$6:$H$8,MATCH('LANÇAMENTO DO DIRISTA '!F246,PAGO,0))</f>
        <v>0</v>
      </c>
      <c r="F246" s="21" t="s">
        <v>252</v>
      </c>
    </row>
    <row r="247" spans="1:6" ht="21" x14ac:dyDescent="0.3">
      <c r="A247" s="56">
        <v>245</v>
      </c>
      <c r="B247" s="231">
        <v>44664</v>
      </c>
      <c r="C247" s="21"/>
      <c r="D247" s="291">
        <v>70</v>
      </c>
      <c r="E247" s="21">
        <f>INDEX(LISTA!$H$6:$H$8,MATCH('LANÇAMENTO DO DIRISTA '!F247,PAGO,0))</f>
        <v>0</v>
      </c>
      <c r="F247" s="21" t="s">
        <v>252</v>
      </c>
    </row>
    <row r="248" spans="1:6" ht="21" x14ac:dyDescent="0.3">
      <c r="A248" s="56">
        <v>246</v>
      </c>
      <c r="B248" s="231">
        <v>44664</v>
      </c>
      <c r="C248" s="21"/>
      <c r="D248" s="291">
        <v>70</v>
      </c>
      <c r="E248" s="21">
        <f>INDEX(LISTA!$H$6:$H$8,MATCH('LANÇAMENTO DO DIRISTA '!F248,PAGO,0))</f>
        <v>0</v>
      </c>
      <c r="F248" s="21" t="s">
        <v>252</v>
      </c>
    </row>
    <row r="249" spans="1:6" ht="21" x14ac:dyDescent="0.3">
      <c r="A249" s="56">
        <v>247</v>
      </c>
      <c r="B249" s="231">
        <v>44664</v>
      </c>
      <c r="C249" s="21"/>
      <c r="D249" s="291">
        <v>70</v>
      </c>
      <c r="E249" s="21">
        <f>INDEX(LISTA!$H$6:$H$8,MATCH('LANÇAMENTO DO DIRISTA '!F249,PAGO,0))</f>
        <v>0</v>
      </c>
      <c r="F249" s="21" t="s">
        <v>252</v>
      </c>
    </row>
    <row r="250" spans="1:6" ht="21" x14ac:dyDescent="0.3">
      <c r="A250" s="56">
        <v>248</v>
      </c>
      <c r="B250" s="231">
        <v>44664</v>
      </c>
      <c r="C250" s="21"/>
      <c r="D250" s="291">
        <v>70</v>
      </c>
      <c r="E250" s="21">
        <f>INDEX(LISTA!$H$6:$H$8,MATCH('LANÇAMENTO DO DIRISTA '!F250,PAGO,0))</f>
        <v>0</v>
      </c>
      <c r="F250" s="21" t="s">
        <v>252</v>
      </c>
    </row>
    <row r="251" spans="1:6" ht="21" x14ac:dyDescent="0.3">
      <c r="A251" s="56">
        <v>249</v>
      </c>
      <c r="B251" s="231">
        <v>44664</v>
      </c>
      <c r="C251" s="21"/>
      <c r="D251" s="291">
        <v>70</v>
      </c>
      <c r="E251" s="21">
        <f>INDEX(LISTA!$H$6:$H$8,MATCH('LANÇAMENTO DO DIRISTA '!F251,PAGO,0))</f>
        <v>0</v>
      </c>
      <c r="F251" s="21" t="s">
        <v>252</v>
      </c>
    </row>
    <row r="252" spans="1:6" ht="21" x14ac:dyDescent="0.3">
      <c r="A252" s="56">
        <v>250</v>
      </c>
      <c r="B252" s="231">
        <v>44664</v>
      </c>
      <c r="C252" s="21"/>
      <c r="D252" s="291">
        <v>70</v>
      </c>
      <c r="E252" s="21">
        <f>INDEX(LISTA!$H$6:$H$8,MATCH('LANÇAMENTO DO DIRISTA '!F252,PAGO,0))</f>
        <v>0</v>
      </c>
      <c r="F252" s="21" t="s">
        <v>252</v>
      </c>
    </row>
    <row r="253" spans="1:6" ht="21" x14ac:dyDescent="0.3">
      <c r="A253" s="56">
        <v>251</v>
      </c>
      <c r="B253" s="231">
        <v>44664</v>
      </c>
      <c r="C253" s="21"/>
      <c r="D253" s="291">
        <v>70</v>
      </c>
      <c r="E253" s="21">
        <f>INDEX(LISTA!$H$6:$H$8,MATCH('LANÇAMENTO DO DIRISTA '!F253,PAGO,0))</f>
        <v>0</v>
      </c>
      <c r="F253" s="21" t="s">
        <v>252</v>
      </c>
    </row>
    <row r="254" spans="1:6" ht="21" x14ac:dyDescent="0.3">
      <c r="A254" s="56">
        <v>252</v>
      </c>
      <c r="B254" s="231">
        <v>44664</v>
      </c>
      <c r="C254" s="21"/>
      <c r="D254" s="291">
        <v>70</v>
      </c>
      <c r="E254" s="21">
        <f>INDEX(LISTA!$H$6:$H$8,MATCH('LANÇAMENTO DO DIRISTA '!F254,PAGO,0))</f>
        <v>0</v>
      </c>
      <c r="F254" s="21" t="s">
        <v>252</v>
      </c>
    </row>
    <row r="255" spans="1:6" ht="21" x14ac:dyDescent="0.3">
      <c r="A255" s="56">
        <v>253</v>
      </c>
      <c r="B255" s="231">
        <v>44664</v>
      </c>
      <c r="C255" s="21"/>
      <c r="D255" s="291">
        <v>70</v>
      </c>
      <c r="E255" s="21">
        <f>INDEX(LISTA!$H$6:$H$8,MATCH('LANÇAMENTO DO DIRISTA '!F255,PAGO,0))</f>
        <v>0</v>
      </c>
      <c r="F255" s="21" t="s">
        <v>252</v>
      </c>
    </row>
    <row r="256" spans="1:6" ht="21" x14ac:dyDescent="0.3">
      <c r="A256" s="56">
        <v>254</v>
      </c>
      <c r="B256" s="231">
        <v>44664</v>
      </c>
      <c r="C256" s="21"/>
      <c r="D256" s="291">
        <v>70</v>
      </c>
      <c r="E256" s="21">
        <f>INDEX(LISTA!$H$6:$H$8,MATCH('LANÇAMENTO DO DIRISTA '!F256,PAGO,0))</f>
        <v>0</v>
      </c>
      <c r="F256" s="21" t="s">
        <v>252</v>
      </c>
    </row>
    <row r="257" spans="1:6" ht="21" x14ac:dyDescent="0.3">
      <c r="A257" s="56">
        <v>255</v>
      </c>
      <c r="B257" s="231">
        <v>44664</v>
      </c>
      <c r="C257" s="21"/>
      <c r="D257" s="291">
        <v>70</v>
      </c>
      <c r="E257" s="21">
        <f>INDEX(LISTA!$H$6:$H$8,MATCH('LANÇAMENTO DO DIRISTA '!F257,PAGO,0))</f>
        <v>0</v>
      </c>
      <c r="F257" s="21" t="s">
        <v>252</v>
      </c>
    </row>
    <row r="258" spans="1:6" ht="21" x14ac:dyDescent="0.3">
      <c r="A258" s="56">
        <v>256</v>
      </c>
      <c r="B258" s="231">
        <v>44664</v>
      </c>
      <c r="C258" s="21"/>
      <c r="D258" s="291">
        <v>70</v>
      </c>
      <c r="E258" s="21">
        <f>INDEX(LISTA!$H$6:$H$8,MATCH('LANÇAMENTO DO DIRISTA '!F258,PAGO,0))</f>
        <v>0</v>
      </c>
      <c r="F258" s="21" t="s">
        <v>252</v>
      </c>
    </row>
    <row r="259" spans="1:6" ht="21" x14ac:dyDescent="0.3">
      <c r="A259" s="56">
        <v>257</v>
      </c>
      <c r="B259" s="231">
        <v>44664</v>
      </c>
      <c r="C259" s="21"/>
      <c r="D259" s="291">
        <v>70</v>
      </c>
      <c r="E259" s="21">
        <f>INDEX(LISTA!$H$6:$H$8,MATCH('LANÇAMENTO DO DIRISTA '!F259,PAGO,0))</f>
        <v>0</v>
      </c>
      <c r="F259" s="21" t="s">
        <v>252</v>
      </c>
    </row>
    <row r="260" spans="1:6" ht="21" x14ac:dyDescent="0.3">
      <c r="A260" s="56">
        <v>258</v>
      </c>
      <c r="B260" s="231">
        <v>44664</v>
      </c>
      <c r="C260" s="21"/>
      <c r="D260" s="291">
        <v>70</v>
      </c>
      <c r="E260" s="21">
        <f>INDEX(LISTA!$H$6:$H$8,MATCH('LANÇAMENTO DO DIRISTA '!F260,PAGO,0))</f>
        <v>0</v>
      </c>
      <c r="F260" s="21" t="s">
        <v>252</v>
      </c>
    </row>
    <row r="261" spans="1:6" ht="21" x14ac:dyDescent="0.3">
      <c r="A261" s="56">
        <v>259</v>
      </c>
      <c r="B261" s="231">
        <v>44664</v>
      </c>
      <c r="C261" s="21"/>
      <c r="D261" s="291">
        <v>70</v>
      </c>
      <c r="E261" s="21">
        <f>INDEX(LISTA!$H$6:$H$8,MATCH('LANÇAMENTO DO DIRISTA '!F261,PAGO,0))</f>
        <v>0</v>
      </c>
      <c r="F261" s="21" t="s">
        <v>252</v>
      </c>
    </row>
    <row r="262" spans="1:6" ht="21" x14ac:dyDescent="0.3">
      <c r="A262" s="56">
        <v>260</v>
      </c>
      <c r="B262" s="231">
        <v>44664</v>
      </c>
      <c r="C262" s="21"/>
      <c r="D262" s="291">
        <v>70</v>
      </c>
      <c r="E262" s="21">
        <f>INDEX(LISTA!$H$6:$H$8,MATCH('LANÇAMENTO DO DIRISTA '!F262,PAGO,0))</f>
        <v>0</v>
      </c>
      <c r="F262" s="21" t="s">
        <v>252</v>
      </c>
    </row>
    <row r="263" spans="1:6" ht="21" x14ac:dyDescent="0.3">
      <c r="A263" s="56">
        <v>261</v>
      </c>
      <c r="B263" s="231">
        <v>44664</v>
      </c>
      <c r="C263" s="21"/>
      <c r="D263" s="291">
        <v>70</v>
      </c>
      <c r="E263" s="21">
        <f>INDEX(LISTA!$H$6:$H$8,MATCH('LANÇAMENTO DO DIRISTA '!F263,PAGO,0))</f>
        <v>0</v>
      </c>
      <c r="F263" s="21" t="s">
        <v>252</v>
      </c>
    </row>
    <row r="264" spans="1:6" ht="21" x14ac:dyDescent="0.3">
      <c r="A264" s="56">
        <v>262</v>
      </c>
      <c r="B264" s="231">
        <v>44664</v>
      </c>
      <c r="C264" s="21"/>
      <c r="D264" s="291">
        <v>70</v>
      </c>
      <c r="E264" s="21">
        <f>INDEX(LISTA!$H$6:$H$8,MATCH('LANÇAMENTO DO DIRISTA '!F264,PAGO,0))</f>
        <v>0</v>
      </c>
      <c r="F264" s="21" t="s">
        <v>252</v>
      </c>
    </row>
    <row r="265" spans="1:6" ht="21" x14ac:dyDescent="0.3">
      <c r="A265" s="56">
        <v>263</v>
      </c>
      <c r="B265" s="231">
        <v>44664</v>
      </c>
      <c r="C265" s="21"/>
      <c r="D265" s="291">
        <v>70</v>
      </c>
      <c r="E265" s="21">
        <f>INDEX(LISTA!$H$6:$H$8,MATCH('LANÇAMENTO DO DIRISTA '!F265,PAGO,0))</f>
        <v>0</v>
      </c>
      <c r="F265" s="21" t="s">
        <v>252</v>
      </c>
    </row>
    <row r="266" spans="1:6" ht="21" x14ac:dyDescent="0.3">
      <c r="A266" s="56">
        <v>264</v>
      </c>
      <c r="B266" s="231">
        <v>44664</v>
      </c>
      <c r="C266" s="21"/>
      <c r="D266" s="291">
        <v>70</v>
      </c>
      <c r="E266" s="21">
        <f>INDEX(LISTA!$H$6:$H$8,MATCH('LANÇAMENTO DO DIRISTA '!F266,PAGO,0))</f>
        <v>0</v>
      </c>
      <c r="F266" s="21" t="s">
        <v>252</v>
      </c>
    </row>
    <row r="267" spans="1:6" ht="21" x14ac:dyDescent="0.3">
      <c r="A267" s="56">
        <v>265</v>
      </c>
      <c r="B267" s="231">
        <v>44664</v>
      </c>
      <c r="C267" s="21"/>
      <c r="D267" s="291">
        <v>70</v>
      </c>
      <c r="E267" s="21">
        <f>INDEX(LISTA!$H$6:$H$8,MATCH('LANÇAMENTO DO DIRISTA '!F267,PAGO,0))</f>
        <v>0</v>
      </c>
      <c r="F267" s="21" t="s">
        <v>252</v>
      </c>
    </row>
    <row r="268" spans="1:6" ht="21" x14ac:dyDescent="0.3">
      <c r="A268" s="56">
        <v>266</v>
      </c>
      <c r="B268" s="231">
        <v>44664</v>
      </c>
      <c r="C268" s="21"/>
      <c r="D268" s="291">
        <v>70</v>
      </c>
      <c r="E268" s="21">
        <f>INDEX(LISTA!$H$6:$H$8,MATCH('LANÇAMENTO DO DIRISTA '!F268,PAGO,0))</f>
        <v>0</v>
      </c>
      <c r="F268" s="21" t="s">
        <v>252</v>
      </c>
    </row>
    <row r="269" spans="1:6" ht="21" x14ac:dyDescent="0.3">
      <c r="A269" s="56">
        <v>267</v>
      </c>
      <c r="B269" s="231">
        <v>44664</v>
      </c>
      <c r="C269" s="21"/>
      <c r="D269" s="291">
        <v>70</v>
      </c>
      <c r="E269" s="21">
        <f>INDEX(LISTA!$H$6:$H$8,MATCH('LANÇAMENTO DO DIRISTA '!F269,PAGO,0))</f>
        <v>0</v>
      </c>
      <c r="F269" s="21" t="s">
        <v>252</v>
      </c>
    </row>
    <row r="270" spans="1:6" ht="21" x14ac:dyDescent="0.3">
      <c r="A270" s="56">
        <v>268</v>
      </c>
      <c r="B270" s="231">
        <v>44664</v>
      </c>
      <c r="C270" s="21"/>
      <c r="D270" s="291">
        <v>70</v>
      </c>
      <c r="E270" s="21">
        <f>INDEX(LISTA!$H$6:$H$8,MATCH('LANÇAMENTO DO DIRISTA '!F270,PAGO,0))</f>
        <v>0</v>
      </c>
      <c r="F270" s="21" t="s">
        <v>252</v>
      </c>
    </row>
    <row r="271" spans="1:6" ht="21" x14ac:dyDescent="0.3">
      <c r="A271" s="56">
        <v>269</v>
      </c>
      <c r="B271" s="231">
        <v>44664</v>
      </c>
      <c r="C271" s="21"/>
      <c r="D271" s="291">
        <v>70</v>
      </c>
      <c r="E271" s="21">
        <f>INDEX(LISTA!$H$6:$H$8,MATCH('LANÇAMENTO DO DIRISTA '!F271,PAGO,0))</f>
        <v>0</v>
      </c>
      <c r="F271" s="21" t="s">
        <v>252</v>
      </c>
    </row>
    <row r="272" spans="1:6" ht="21" x14ac:dyDescent="0.3">
      <c r="A272" s="56">
        <v>270</v>
      </c>
      <c r="B272" s="231">
        <v>44664</v>
      </c>
      <c r="C272" s="21"/>
      <c r="D272" s="291">
        <v>70</v>
      </c>
      <c r="E272" s="21">
        <f>INDEX(LISTA!$H$6:$H$8,MATCH('LANÇAMENTO DO DIRISTA '!F272,PAGO,0))</f>
        <v>0</v>
      </c>
      <c r="F272" s="21" t="s">
        <v>252</v>
      </c>
    </row>
    <row r="273" spans="1:6" ht="21" x14ac:dyDescent="0.3">
      <c r="A273" s="56">
        <v>271</v>
      </c>
      <c r="B273" s="231">
        <v>44664</v>
      </c>
      <c r="C273" s="21"/>
      <c r="D273" s="291">
        <v>70</v>
      </c>
      <c r="E273" s="21">
        <f>INDEX(LISTA!$H$6:$H$8,MATCH('LANÇAMENTO DO DIRISTA '!F273,PAGO,0))</f>
        <v>0</v>
      </c>
      <c r="F273" s="21" t="s">
        <v>252</v>
      </c>
    </row>
    <row r="274" spans="1:6" ht="21" x14ac:dyDescent="0.3">
      <c r="A274" s="56">
        <v>272</v>
      </c>
      <c r="B274" s="231">
        <v>44664</v>
      </c>
      <c r="C274" s="21"/>
      <c r="D274" s="291">
        <v>70</v>
      </c>
      <c r="E274" s="21">
        <f>INDEX(LISTA!$H$6:$H$8,MATCH('LANÇAMENTO DO DIRISTA '!F274,PAGO,0))</f>
        <v>0</v>
      </c>
      <c r="F274" s="21" t="s">
        <v>252</v>
      </c>
    </row>
    <row r="275" spans="1:6" ht="21" x14ac:dyDescent="0.3">
      <c r="A275" s="56">
        <v>273</v>
      </c>
      <c r="B275" s="231">
        <v>44664</v>
      </c>
      <c r="C275" s="21"/>
      <c r="D275" s="291">
        <v>70</v>
      </c>
      <c r="E275" s="21">
        <f>INDEX(LISTA!$H$6:$H$8,MATCH('LANÇAMENTO DO DIRISTA '!F275,PAGO,0))</f>
        <v>0</v>
      </c>
      <c r="F275" s="21" t="s">
        <v>252</v>
      </c>
    </row>
    <row r="276" spans="1:6" ht="21" x14ac:dyDescent="0.3">
      <c r="A276" s="56">
        <v>274</v>
      </c>
      <c r="B276" s="231">
        <v>44664</v>
      </c>
      <c r="C276" s="21"/>
      <c r="D276" s="291">
        <v>70</v>
      </c>
      <c r="E276" s="21">
        <f>INDEX(LISTA!$H$6:$H$8,MATCH('LANÇAMENTO DO DIRISTA '!F276,PAGO,0))</f>
        <v>0</v>
      </c>
      <c r="F276" s="21" t="s">
        <v>252</v>
      </c>
    </row>
    <row r="277" spans="1:6" ht="21" x14ac:dyDescent="0.3">
      <c r="A277" s="56">
        <v>275</v>
      </c>
      <c r="B277" s="231">
        <v>44664</v>
      </c>
      <c r="C277" s="21"/>
      <c r="D277" s="291">
        <v>70</v>
      </c>
      <c r="E277" s="21">
        <f>INDEX(LISTA!$H$6:$H$8,MATCH('LANÇAMENTO DO DIRISTA '!F277,PAGO,0))</f>
        <v>0</v>
      </c>
      <c r="F277" s="21" t="s">
        <v>252</v>
      </c>
    </row>
    <row r="278" spans="1:6" ht="21" x14ac:dyDescent="0.3">
      <c r="A278" s="56">
        <v>276</v>
      </c>
      <c r="B278" s="231">
        <v>44664</v>
      </c>
      <c r="C278" s="21"/>
      <c r="D278" s="291">
        <v>70</v>
      </c>
      <c r="E278" s="21">
        <f>INDEX(LISTA!$H$6:$H$8,MATCH('LANÇAMENTO DO DIRISTA '!F278,PAGO,0))</f>
        <v>0</v>
      </c>
      <c r="F278" s="21" t="s">
        <v>252</v>
      </c>
    </row>
    <row r="279" spans="1:6" ht="21" x14ac:dyDescent="0.3">
      <c r="A279" s="56">
        <v>277</v>
      </c>
      <c r="B279" s="231">
        <v>44664</v>
      </c>
      <c r="C279" s="21"/>
      <c r="D279" s="291">
        <v>70</v>
      </c>
      <c r="E279" s="21">
        <f>INDEX(LISTA!$H$6:$H$8,MATCH('LANÇAMENTO DO DIRISTA '!F279,PAGO,0))</f>
        <v>0</v>
      </c>
      <c r="F279" s="21" t="s">
        <v>252</v>
      </c>
    </row>
    <row r="280" spans="1:6" ht="21" x14ac:dyDescent="0.3">
      <c r="A280" s="56">
        <v>278</v>
      </c>
      <c r="B280" s="231">
        <v>44664</v>
      </c>
      <c r="C280" s="21"/>
      <c r="D280" s="291">
        <v>70</v>
      </c>
      <c r="E280" s="21">
        <f>INDEX(LISTA!$H$6:$H$8,MATCH('LANÇAMENTO DO DIRISTA '!F280,PAGO,0))</f>
        <v>0</v>
      </c>
      <c r="F280" s="21" t="s">
        <v>252</v>
      </c>
    </row>
    <row r="281" spans="1:6" ht="21" x14ac:dyDescent="0.3">
      <c r="A281" s="56">
        <v>279</v>
      </c>
      <c r="B281" s="231">
        <v>44664</v>
      </c>
      <c r="C281" s="21"/>
      <c r="D281" s="291">
        <v>70</v>
      </c>
      <c r="E281" s="21">
        <f>INDEX(LISTA!$H$6:$H$8,MATCH('LANÇAMENTO DO DIRISTA '!F281,PAGO,0))</f>
        <v>0</v>
      </c>
      <c r="F281" s="21" t="s">
        <v>252</v>
      </c>
    </row>
    <row r="282" spans="1:6" ht="21" x14ac:dyDescent="0.3">
      <c r="A282" s="56">
        <v>280</v>
      </c>
      <c r="B282" s="231">
        <v>44664</v>
      </c>
      <c r="C282" s="21"/>
      <c r="D282" s="291">
        <v>70</v>
      </c>
      <c r="E282" s="21">
        <f>INDEX(LISTA!$H$6:$H$8,MATCH('LANÇAMENTO DO DIRISTA '!F282,PAGO,0))</f>
        <v>0</v>
      </c>
      <c r="F282" s="21" t="s">
        <v>252</v>
      </c>
    </row>
    <row r="283" spans="1:6" ht="21" x14ac:dyDescent="0.3">
      <c r="A283" s="56">
        <v>281</v>
      </c>
      <c r="B283" s="231">
        <v>44664</v>
      </c>
      <c r="C283" s="21"/>
      <c r="D283" s="291">
        <v>70</v>
      </c>
      <c r="E283" s="21">
        <f>INDEX(LISTA!$H$6:$H$8,MATCH('LANÇAMENTO DO DIRISTA '!F283,PAGO,0))</f>
        <v>0</v>
      </c>
      <c r="F283" s="21" t="s">
        <v>252</v>
      </c>
    </row>
    <row r="284" spans="1:6" ht="21" x14ac:dyDescent="0.3">
      <c r="A284" s="56">
        <v>282</v>
      </c>
      <c r="B284" s="231">
        <v>44664</v>
      </c>
      <c r="C284" s="21"/>
      <c r="D284" s="291">
        <v>70</v>
      </c>
      <c r="E284" s="21">
        <f>INDEX(LISTA!$H$6:$H$8,MATCH('LANÇAMENTO DO DIRISTA '!F284,PAGO,0))</f>
        <v>0</v>
      </c>
      <c r="F284" s="21" t="s">
        <v>252</v>
      </c>
    </row>
    <row r="285" spans="1:6" ht="21" x14ac:dyDescent="0.3">
      <c r="A285" s="56">
        <v>283</v>
      </c>
      <c r="B285" s="231">
        <v>44664</v>
      </c>
      <c r="C285" s="21"/>
      <c r="D285" s="291">
        <v>70</v>
      </c>
      <c r="E285" s="21">
        <f>INDEX(LISTA!$H$6:$H$8,MATCH('LANÇAMENTO DO DIRISTA '!F285,PAGO,0))</f>
        <v>0</v>
      </c>
      <c r="F285" s="21" t="s">
        <v>252</v>
      </c>
    </row>
    <row r="286" spans="1:6" ht="21" x14ac:dyDescent="0.3">
      <c r="A286" s="56">
        <v>284</v>
      </c>
      <c r="B286" s="231">
        <v>44664</v>
      </c>
      <c r="C286" s="21"/>
      <c r="D286" s="291">
        <v>70</v>
      </c>
      <c r="E286" s="21">
        <f>INDEX(LISTA!$H$6:$H$8,MATCH('LANÇAMENTO DO DIRISTA '!F286,PAGO,0))</f>
        <v>0</v>
      </c>
      <c r="F286" s="21" t="s">
        <v>252</v>
      </c>
    </row>
    <row r="287" spans="1:6" ht="21" x14ac:dyDescent="0.3">
      <c r="A287" s="56">
        <v>285</v>
      </c>
      <c r="B287" s="231">
        <v>44664</v>
      </c>
      <c r="C287" s="21"/>
      <c r="D287" s="291">
        <v>70</v>
      </c>
      <c r="E287" s="21">
        <f>INDEX(LISTA!$H$6:$H$8,MATCH('LANÇAMENTO DO DIRISTA '!F287,PAGO,0))</f>
        <v>0</v>
      </c>
      <c r="F287" s="21" t="s">
        <v>252</v>
      </c>
    </row>
    <row r="288" spans="1:6" ht="21" x14ac:dyDescent="0.3">
      <c r="A288" s="56">
        <v>286</v>
      </c>
      <c r="B288" s="231">
        <v>44664</v>
      </c>
      <c r="C288" s="21"/>
      <c r="D288" s="291">
        <v>70</v>
      </c>
      <c r="E288" s="21">
        <f>INDEX(LISTA!$H$6:$H$8,MATCH('LANÇAMENTO DO DIRISTA '!F288,PAGO,0))</f>
        <v>0</v>
      </c>
      <c r="F288" s="21" t="s">
        <v>252</v>
      </c>
    </row>
    <row r="289" spans="1:6" ht="21" x14ac:dyDescent="0.3">
      <c r="A289" s="56">
        <v>287</v>
      </c>
      <c r="B289" s="231">
        <v>44664</v>
      </c>
      <c r="C289" s="21"/>
      <c r="D289" s="291">
        <v>70</v>
      </c>
      <c r="E289" s="21">
        <f>INDEX(LISTA!$H$6:$H$8,MATCH('LANÇAMENTO DO DIRISTA '!F289,PAGO,0))</f>
        <v>0</v>
      </c>
      <c r="F289" s="21" t="s">
        <v>252</v>
      </c>
    </row>
    <row r="290" spans="1:6" ht="21" x14ac:dyDescent="0.3">
      <c r="A290" s="56">
        <v>288</v>
      </c>
      <c r="B290" s="231">
        <v>44664</v>
      </c>
      <c r="C290" s="21"/>
      <c r="D290" s="291">
        <v>70</v>
      </c>
      <c r="E290" s="21">
        <f>INDEX(LISTA!$H$6:$H$8,MATCH('LANÇAMENTO DO DIRISTA '!F290,PAGO,0))</f>
        <v>0</v>
      </c>
      <c r="F290" s="21" t="s">
        <v>252</v>
      </c>
    </row>
    <row r="291" spans="1:6" ht="21" x14ac:dyDescent="0.3">
      <c r="A291" s="56">
        <v>289</v>
      </c>
      <c r="B291" s="231">
        <v>44664</v>
      </c>
      <c r="C291" s="21"/>
      <c r="D291" s="291">
        <v>70</v>
      </c>
      <c r="E291" s="21">
        <f>INDEX(LISTA!$H$6:$H$8,MATCH('LANÇAMENTO DO DIRISTA '!F291,PAGO,0))</f>
        <v>0</v>
      </c>
      <c r="F291" s="21" t="s">
        <v>252</v>
      </c>
    </row>
    <row r="292" spans="1:6" ht="21" x14ac:dyDescent="0.3">
      <c r="A292" s="56">
        <v>290</v>
      </c>
      <c r="B292" s="231">
        <v>44664</v>
      </c>
      <c r="C292" s="21"/>
      <c r="D292" s="291">
        <v>70</v>
      </c>
      <c r="E292" s="21">
        <f>INDEX(LISTA!$H$6:$H$8,MATCH('LANÇAMENTO DO DIRISTA '!F292,PAGO,0))</f>
        <v>0</v>
      </c>
      <c r="F292" s="21" t="s">
        <v>252</v>
      </c>
    </row>
    <row r="293" spans="1:6" ht="21" x14ac:dyDescent="0.3">
      <c r="A293" s="56">
        <v>291</v>
      </c>
      <c r="B293" s="231">
        <v>44664</v>
      </c>
      <c r="C293" s="21"/>
      <c r="D293" s="291">
        <v>70</v>
      </c>
      <c r="E293" s="21">
        <f>INDEX(LISTA!$H$6:$H$8,MATCH('LANÇAMENTO DO DIRISTA '!F293,PAGO,0))</f>
        <v>0</v>
      </c>
      <c r="F293" s="21" t="s">
        <v>252</v>
      </c>
    </row>
    <row r="294" spans="1:6" ht="21" x14ac:dyDescent="0.3">
      <c r="A294" s="56">
        <v>292</v>
      </c>
      <c r="B294" s="231">
        <v>44664</v>
      </c>
      <c r="C294" s="21"/>
      <c r="D294" s="291">
        <v>70</v>
      </c>
      <c r="E294" s="21">
        <f>INDEX(LISTA!$H$6:$H$8,MATCH('LANÇAMENTO DO DIRISTA '!F294,PAGO,0))</f>
        <v>0</v>
      </c>
      <c r="F294" s="21" t="s">
        <v>252</v>
      </c>
    </row>
    <row r="295" spans="1:6" ht="21" x14ac:dyDescent="0.3">
      <c r="A295" s="56">
        <v>293</v>
      </c>
      <c r="B295" s="231">
        <v>44664</v>
      </c>
      <c r="C295" s="21"/>
      <c r="D295" s="291">
        <v>70</v>
      </c>
      <c r="E295" s="21">
        <f>INDEX(LISTA!$H$6:$H$8,MATCH('LANÇAMENTO DO DIRISTA '!F295,PAGO,0))</f>
        <v>0</v>
      </c>
      <c r="F295" s="21" t="s">
        <v>252</v>
      </c>
    </row>
    <row r="296" spans="1:6" ht="21" x14ac:dyDescent="0.3">
      <c r="A296" s="56">
        <v>294</v>
      </c>
      <c r="B296" s="231">
        <v>44664</v>
      </c>
      <c r="C296" s="21"/>
      <c r="D296" s="291">
        <v>70</v>
      </c>
      <c r="E296" s="21">
        <f>INDEX(LISTA!$H$6:$H$8,MATCH('LANÇAMENTO DO DIRISTA '!F296,PAGO,0))</f>
        <v>0</v>
      </c>
      <c r="F296" s="21" t="s">
        <v>252</v>
      </c>
    </row>
    <row r="297" spans="1:6" ht="21" x14ac:dyDescent="0.3">
      <c r="A297" s="56">
        <v>295</v>
      </c>
      <c r="B297" s="231">
        <v>44664</v>
      </c>
      <c r="C297" s="21"/>
      <c r="D297" s="291">
        <v>70</v>
      </c>
      <c r="E297" s="21">
        <f>INDEX(LISTA!$H$6:$H$8,MATCH('LANÇAMENTO DO DIRISTA '!F297,PAGO,0))</f>
        <v>0</v>
      </c>
      <c r="F297" s="21" t="s">
        <v>252</v>
      </c>
    </row>
    <row r="298" spans="1:6" ht="21" x14ac:dyDescent="0.3">
      <c r="A298" s="56">
        <v>296</v>
      </c>
      <c r="B298" s="231">
        <v>44664</v>
      </c>
      <c r="C298" s="21"/>
      <c r="D298" s="291">
        <v>70</v>
      </c>
      <c r="E298" s="21">
        <f>INDEX(LISTA!$H$6:$H$8,MATCH('LANÇAMENTO DO DIRISTA '!F298,PAGO,0))</f>
        <v>0</v>
      </c>
      <c r="F298" s="21" t="s">
        <v>252</v>
      </c>
    </row>
    <row r="299" spans="1:6" ht="21" x14ac:dyDescent="0.3">
      <c r="A299" s="56">
        <v>297</v>
      </c>
      <c r="B299" s="231">
        <v>44664</v>
      </c>
      <c r="C299" s="21"/>
      <c r="D299" s="291">
        <v>70</v>
      </c>
      <c r="E299" s="21">
        <f>INDEX(LISTA!$H$6:$H$8,MATCH('LANÇAMENTO DO DIRISTA '!F299,PAGO,0))</f>
        <v>0</v>
      </c>
      <c r="F299" s="21" t="s">
        <v>252</v>
      </c>
    </row>
    <row r="300" spans="1:6" ht="21" x14ac:dyDescent="0.3">
      <c r="A300" s="56">
        <v>298</v>
      </c>
      <c r="B300" s="231">
        <v>44664</v>
      </c>
      <c r="C300" s="21"/>
      <c r="D300" s="291">
        <v>70</v>
      </c>
      <c r="E300" s="21">
        <f>INDEX(LISTA!$H$6:$H$8,MATCH('LANÇAMENTO DO DIRISTA '!F300,PAGO,0))</f>
        <v>0</v>
      </c>
      <c r="F300" s="21" t="s">
        <v>252</v>
      </c>
    </row>
    <row r="301" spans="1:6" ht="21" x14ac:dyDescent="0.3">
      <c r="A301" s="56">
        <v>299</v>
      </c>
      <c r="B301" s="231">
        <v>44664</v>
      </c>
      <c r="C301" s="21"/>
      <c r="D301" s="291">
        <v>70</v>
      </c>
      <c r="E301" s="21">
        <f>INDEX(LISTA!$H$6:$H$8,MATCH('LANÇAMENTO DO DIRISTA '!F301,PAGO,0))</f>
        <v>0</v>
      </c>
      <c r="F301" s="21" t="s">
        <v>252</v>
      </c>
    </row>
    <row r="302" spans="1:6" ht="21" x14ac:dyDescent="0.3">
      <c r="A302" s="56">
        <v>300</v>
      </c>
      <c r="B302" s="231">
        <v>44664</v>
      </c>
      <c r="C302" s="21"/>
      <c r="D302" s="291">
        <v>70</v>
      </c>
      <c r="E302" s="21">
        <f>INDEX(LISTA!$H$6:$H$8,MATCH('LANÇAMENTO DO DIRISTA '!F302,PAGO,0))</f>
        <v>0</v>
      </c>
      <c r="F302" s="21" t="s">
        <v>252</v>
      </c>
    </row>
    <row r="303" spans="1:6" ht="21" x14ac:dyDescent="0.3">
      <c r="A303" s="56">
        <v>301</v>
      </c>
      <c r="B303" s="231">
        <v>44664</v>
      </c>
      <c r="C303" s="21"/>
      <c r="D303" s="291">
        <v>70</v>
      </c>
      <c r="E303" s="21">
        <f>INDEX(LISTA!$H$6:$H$8,MATCH('LANÇAMENTO DO DIRISTA '!F303,PAGO,0))</f>
        <v>0</v>
      </c>
      <c r="F303" s="21" t="s">
        <v>252</v>
      </c>
    </row>
    <row r="304" spans="1:6" ht="21" x14ac:dyDescent="0.3">
      <c r="A304" s="56">
        <v>302</v>
      </c>
      <c r="B304" s="231">
        <v>44664</v>
      </c>
      <c r="C304" s="21"/>
      <c r="D304" s="291">
        <v>70</v>
      </c>
      <c r="E304" s="21">
        <f>INDEX(LISTA!$H$6:$H$8,MATCH('LANÇAMENTO DO DIRISTA '!F304,PAGO,0))</f>
        <v>0</v>
      </c>
      <c r="F304" s="21" t="s">
        <v>252</v>
      </c>
    </row>
    <row r="305" spans="1:6" ht="21" x14ac:dyDescent="0.3">
      <c r="A305" s="56">
        <v>303</v>
      </c>
      <c r="B305" s="231">
        <v>44664</v>
      </c>
      <c r="C305" s="21"/>
      <c r="D305" s="291">
        <v>70</v>
      </c>
      <c r="E305" s="21">
        <f>INDEX(LISTA!$H$6:$H$8,MATCH('LANÇAMENTO DO DIRISTA '!F305,PAGO,0))</f>
        <v>0</v>
      </c>
      <c r="F305" s="21" t="s">
        <v>252</v>
      </c>
    </row>
    <row r="306" spans="1:6" ht="21" x14ac:dyDescent="0.3">
      <c r="A306" s="56">
        <v>304</v>
      </c>
      <c r="B306" s="231">
        <v>44664</v>
      </c>
      <c r="C306" s="21"/>
      <c r="D306" s="291">
        <v>70</v>
      </c>
      <c r="E306" s="21">
        <f>INDEX(LISTA!$H$6:$H$8,MATCH('LANÇAMENTO DO DIRISTA '!F306,PAGO,0))</f>
        <v>0</v>
      </c>
      <c r="F306" s="21" t="s">
        <v>252</v>
      </c>
    </row>
    <row r="307" spans="1:6" ht="21" x14ac:dyDescent="0.3">
      <c r="A307" s="56">
        <v>305</v>
      </c>
      <c r="B307" s="231">
        <v>44664</v>
      </c>
      <c r="C307" s="21"/>
      <c r="D307" s="291">
        <v>70</v>
      </c>
      <c r="E307" s="21">
        <f>INDEX(LISTA!$H$6:$H$8,MATCH('LANÇAMENTO DO DIRISTA '!F307,PAGO,0))</f>
        <v>0</v>
      </c>
      <c r="F307" s="21" t="s">
        <v>252</v>
      </c>
    </row>
    <row r="308" spans="1:6" ht="21" x14ac:dyDescent="0.3">
      <c r="A308" s="56">
        <v>306</v>
      </c>
      <c r="B308" s="231">
        <v>44664</v>
      </c>
      <c r="C308" s="21"/>
      <c r="D308" s="291">
        <v>70</v>
      </c>
      <c r="E308" s="21">
        <f>INDEX(LISTA!$H$6:$H$8,MATCH('LANÇAMENTO DO DIRISTA '!F308,PAGO,0))</f>
        <v>0</v>
      </c>
      <c r="F308" s="21" t="s">
        <v>252</v>
      </c>
    </row>
    <row r="309" spans="1:6" ht="21" x14ac:dyDescent="0.3">
      <c r="A309" s="56">
        <v>307</v>
      </c>
      <c r="B309" s="231">
        <v>44664</v>
      </c>
      <c r="C309" s="21"/>
      <c r="D309" s="291">
        <v>70</v>
      </c>
      <c r="E309" s="21">
        <f>INDEX(LISTA!$H$6:$H$8,MATCH('LANÇAMENTO DO DIRISTA '!F309,PAGO,0))</f>
        <v>0</v>
      </c>
      <c r="F309" s="21" t="s">
        <v>252</v>
      </c>
    </row>
    <row r="310" spans="1:6" ht="21" x14ac:dyDescent="0.3">
      <c r="A310" s="56">
        <v>308</v>
      </c>
      <c r="B310" s="231">
        <v>44664</v>
      </c>
      <c r="C310" s="21"/>
      <c r="D310" s="291">
        <v>70</v>
      </c>
      <c r="E310" s="21">
        <f>INDEX(LISTA!$H$6:$H$8,MATCH('LANÇAMENTO DO DIRISTA '!F310,PAGO,0))</f>
        <v>0</v>
      </c>
      <c r="F310" s="21" t="s">
        <v>252</v>
      </c>
    </row>
    <row r="311" spans="1:6" ht="21" x14ac:dyDescent="0.3">
      <c r="A311" s="56">
        <v>309</v>
      </c>
      <c r="B311" s="231">
        <v>44664</v>
      </c>
      <c r="C311" s="21"/>
      <c r="D311" s="291">
        <v>70</v>
      </c>
      <c r="E311" s="21">
        <f>INDEX(LISTA!$H$6:$H$8,MATCH('LANÇAMENTO DO DIRISTA '!F311,PAGO,0))</f>
        <v>0</v>
      </c>
      <c r="F311" s="21" t="s">
        <v>252</v>
      </c>
    </row>
    <row r="312" spans="1:6" ht="21" x14ac:dyDescent="0.3">
      <c r="A312" s="56">
        <v>310</v>
      </c>
      <c r="B312" s="231">
        <v>44664</v>
      </c>
      <c r="C312" s="21"/>
      <c r="D312" s="291">
        <v>70</v>
      </c>
      <c r="E312" s="21">
        <f>INDEX(LISTA!$H$6:$H$8,MATCH('LANÇAMENTO DO DIRISTA '!F312,PAGO,0))</f>
        <v>0</v>
      </c>
      <c r="F312" s="21" t="s">
        <v>252</v>
      </c>
    </row>
    <row r="313" spans="1:6" ht="21" x14ac:dyDescent="0.3">
      <c r="A313" s="56">
        <v>311</v>
      </c>
      <c r="B313" s="231">
        <v>44664</v>
      </c>
      <c r="C313" s="21"/>
      <c r="D313" s="291">
        <v>70</v>
      </c>
      <c r="E313" s="21">
        <f>INDEX(LISTA!$H$6:$H$8,MATCH('LANÇAMENTO DO DIRISTA '!F313,PAGO,0))</f>
        <v>0</v>
      </c>
      <c r="F313" s="21" t="s">
        <v>252</v>
      </c>
    </row>
    <row r="314" spans="1:6" ht="21" x14ac:dyDescent="0.3">
      <c r="A314" s="56">
        <v>312</v>
      </c>
      <c r="B314" s="231">
        <v>44664</v>
      </c>
      <c r="C314" s="21"/>
      <c r="D314" s="291">
        <v>70</v>
      </c>
      <c r="E314" s="21">
        <f>INDEX(LISTA!$H$6:$H$8,MATCH('LANÇAMENTO DO DIRISTA '!F314,PAGO,0))</f>
        <v>0</v>
      </c>
      <c r="F314" s="21" t="s">
        <v>252</v>
      </c>
    </row>
    <row r="315" spans="1:6" ht="21" x14ac:dyDescent="0.3">
      <c r="A315" s="56">
        <v>313</v>
      </c>
      <c r="B315" s="231">
        <v>44664</v>
      </c>
      <c r="C315" s="21"/>
      <c r="D315" s="291">
        <v>70</v>
      </c>
      <c r="E315" s="21">
        <f>INDEX(LISTA!$H$6:$H$8,MATCH('LANÇAMENTO DO DIRISTA '!F315,PAGO,0))</f>
        <v>0</v>
      </c>
      <c r="F315" s="21" t="s">
        <v>252</v>
      </c>
    </row>
    <row r="316" spans="1:6" ht="21" x14ac:dyDescent="0.3">
      <c r="A316" s="56">
        <v>314</v>
      </c>
      <c r="B316" s="231">
        <v>44664</v>
      </c>
      <c r="C316" s="21"/>
      <c r="D316" s="291">
        <v>70</v>
      </c>
      <c r="E316" s="21">
        <f>INDEX(LISTA!$H$6:$H$8,MATCH('LANÇAMENTO DO DIRISTA '!F316,PAGO,0))</f>
        <v>0</v>
      </c>
      <c r="F316" s="21" t="s">
        <v>252</v>
      </c>
    </row>
    <row r="317" spans="1:6" ht="21" x14ac:dyDescent="0.3">
      <c r="A317" s="56">
        <v>315</v>
      </c>
      <c r="B317" s="231">
        <v>44664</v>
      </c>
      <c r="C317" s="21"/>
      <c r="D317" s="291">
        <v>70</v>
      </c>
      <c r="E317" s="21">
        <f>INDEX(LISTA!$H$6:$H$8,MATCH('LANÇAMENTO DO DIRISTA '!F317,PAGO,0))</f>
        <v>0</v>
      </c>
      <c r="F317" s="21" t="s">
        <v>252</v>
      </c>
    </row>
    <row r="318" spans="1:6" ht="21" x14ac:dyDescent="0.3">
      <c r="A318" s="56">
        <v>316</v>
      </c>
      <c r="B318" s="231">
        <v>44664</v>
      </c>
      <c r="C318" s="21"/>
      <c r="D318" s="291">
        <v>70</v>
      </c>
      <c r="E318" s="21">
        <f>INDEX(LISTA!$H$6:$H$8,MATCH('LANÇAMENTO DO DIRISTA '!F318,PAGO,0))</f>
        <v>0</v>
      </c>
      <c r="F318" s="21" t="s">
        <v>252</v>
      </c>
    </row>
    <row r="319" spans="1:6" ht="21" x14ac:dyDescent="0.3">
      <c r="A319" s="56">
        <v>317</v>
      </c>
      <c r="B319" s="231">
        <v>44664</v>
      </c>
      <c r="C319" s="21"/>
      <c r="D319" s="291">
        <v>70</v>
      </c>
      <c r="E319" s="21">
        <f>INDEX(LISTA!$H$6:$H$8,MATCH('LANÇAMENTO DO DIRISTA '!F319,PAGO,0))</f>
        <v>0</v>
      </c>
      <c r="F319" s="21" t="s">
        <v>252</v>
      </c>
    </row>
    <row r="320" spans="1:6" ht="21" x14ac:dyDescent="0.3">
      <c r="A320" s="56">
        <v>318</v>
      </c>
      <c r="B320" s="231">
        <v>44664</v>
      </c>
      <c r="C320" s="21"/>
      <c r="D320" s="291">
        <v>70</v>
      </c>
      <c r="E320" s="21">
        <f>INDEX(LISTA!$H$6:$H$8,MATCH('LANÇAMENTO DO DIRISTA '!F320,PAGO,0))</f>
        <v>0</v>
      </c>
      <c r="F320" s="21" t="s">
        <v>252</v>
      </c>
    </row>
    <row r="321" spans="1:6" ht="21" x14ac:dyDescent="0.3">
      <c r="A321" s="56">
        <v>319</v>
      </c>
      <c r="B321" s="231">
        <v>44664</v>
      </c>
      <c r="C321" s="21"/>
      <c r="D321" s="291">
        <v>70</v>
      </c>
      <c r="E321" s="21">
        <f>INDEX(LISTA!$H$6:$H$8,MATCH('LANÇAMENTO DO DIRISTA '!F321,PAGO,0))</f>
        <v>0</v>
      </c>
      <c r="F321" s="21" t="s">
        <v>252</v>
      </c>
    </row>
    <row r="322" spans="1:6" ht="21" x14ac:dyDescent="0.3">
      <c r="A322" s="56">
        <v>320</v>
      </c>
      <c r="B322" s="231">
        <v>44664</v>
      </c>
      <c r="C322" s="21"/>
      <c r="D322" s="291">
        <v>70</v>
      </c>
      <c r="E322" s="21">
        <f>INDEX(LISTA!$H$6:$H$8,MATCH('LANÇAMENTO DO DIRISTA '!F322,PAGO,0))</f>
        <v>0</v>
      </c>
      <c r="F322" s="21" t="s">
        <v>252</v>
      </c>
    </row>
    <row r="323" spans="1:6" ht="21" x14ac:dyDescent="0.3">
      <c r="A323" s="56">
        <v>321</v>
      </c>
      <c r="B323" s="231">
        <v>44664</v>
      </c>
      <c r="C323" s="21"/>
      <c r="D323" s="291">
        <v>70</v>
      </c>
      <c r="E323" s="21">
        <f>INDEX(LISTA!$H$6:$H$8,MATCH('LANÇAMENTO DO DIRISTA '!F323,PAGO,0))</f>
        <v>0</v>
      </c>
      <c r="F323" s="21" t="s">
        <v>252</v>
      </c>
    </row>
    <row r="324" spans="1:6" ht="21" x14ac:dyDescent="0.3">
      <c r="A324" s="56">
        <v>322</v>
      </c>
      <c r="B324" s="231">
        <v>44664</v>
      </c>
      <c r="C324" s="21"/>
      <c r="D324" s="291">
        <v>70</v>
      </c>
      <c r="E324" s="21">
        <f>INDEX(LISTA!$H$6:$H$8,MATCH('LANÇAMENTO DO DIRISTA '!F324,PAGO,0))</f>
        <v>0</v>
      </c>
      <c r="F324" s="21" t="s">
        <v>252</v>
      </c>
    </row>
    <row r="325" spans="1:6" ht="21" x14ac:dyDescent="0.3">
      <c r="A325" s="56">
        <v>323</v>
      </c>
      <c r="B325" s="231">
        <v>44664</v>
      </c>
      <c r="C325" s="21"/>
      <c r="D325" s="291">
        <v>70</v>
      </c>
      <c r="E325" s="21">
        <f>INDEX(LISTA!$H$6:$H$8,MATCH('LANÇAMENTO DO DIRISTA '!F325,PAGO,0))</f>
        <v>0</v>
      </c>
      <c r="F325" s="21" t="s">
        <v>252</v>
      </c>
    </row>
    <row r="326" spans="1:6" ht="21" x14ac:dyDescent="0.3">
      <c r="A326" s="56">
        <v>324</v>
      </c>
      <c r="B326" s="231">
        <v>44664</v>
      </c>
      <c r="C326" s="21"/>
      <c r="D326" s="291">
        <v>70</v>
      </c>
      <c r="E326" s="21">
        <f>INDEX(LISTA!$H$6:$H$8,MATCH('LANÇAMENTO DO DIRISTA '!F326,PAGO,0))</f>
        <v>0</v>
      </c>
      <c r="F326" s="21" t="s">
        <v>252</v>
      </c>
    </row>
    <row r="327" spans="1:6" ht="21" x14ac:dyDescent="0.3">
      <c r="A327" s="56">
        <v>325</v>
      </c>
      <c r="B327" s="231">
        <v>44664</v>
      </c>
      <c r="C327" s="21"/>
      <c r="D327" s="291">
        <v>70</v>
      </c>
      <c r="E327" s="21">
        <f>INDEX(LISTA!$H$6:$H$8,MATCH('LANÇAMENTO DO DIRISTA '!F327,PAGO,0))</f>
        <v>0</v>
      </c>
      <c r="F327" s="21" t="s">
        <v>252</v>
      </c>
    </row>
    <row r="328" spans="1:6" ht="21" x14ac:dyDescent="0.3">
      <c r="A328" s="56">
        <v>326</v>
      </c>
      <c r="B328" s="231">
        <v>44664</v>
      </c>
      <c r="C328" s="21"/>
      <c r="D328" s="291">
        <v>70</v>
      </c>
      <c r="E328" s="21">
        <f>INDEX(LISTA!$H$6:$H$8,MATCH('LANÇAMENTO DO DIRISTA '!F328,PAGO,0))</f>
        <v>0</v>
      </c>
      <c r="F328" s="21" t="s">
        <v>252</v>
      </c>
    </row>
    <row r="329" spans="1:6" ht="21" x14ac:dyDescent="0.3">
      <c r="A329" s="56">
        <v>327</v>
      </c>
      <c r="B329" s="231">
        <v>44664</v>
      </c>
      <c r="C329" s="21"/>
      <c r="D329" s="291">
        <v>70</v>
      </c>
      <c r="E329" s="21">
        <f>INDEX(LISTA!$H$6:$H$8,MATCH('LANÇAMENTO DO DIRISTA '!F329,PAGO,0))</f>
        <v>0</v>
      </c>
      <c r="F329" s="21" t="s">
        <v>252</v>
      </c>
    </row>
    <row r="330" spans="1:6" ht="21" x14ac:dyDescent="0.3">
      <c r="A330" s="56">
        <v>328</v>
      </c>
      <c r="B330" s="231">
        <v>44664</v>
      </c>
      <c r="C330" s="21"/>
      <c r="D330" s="291">
        <v>70</v>
      </c>
      <c r="E330" s="21">
        <f>INDEX(LISTA!$H$6:$H$8,MATCH('LANÇAMENTO DO DIRISTA '!F330,PAGO,0))</f>
        <v>0</v>
      </c>
      <c r="F330" s="21" t="s">
        <v>252</v>
      </c>
    </row>
    <row r="331" spans="1:6" ht="21" x14ac:dyDescent="0.3">
      <c r="A331" s="56">
        <v>329</v>
      </c>
      <c r="B331" s="231">
        <v>44664</v>
      </c>
      <c r="C331" s="21"/>
      <c r="D331" s="291">
        <v>70</v>
      </c>
      <c r="E331" s="21">
        <f>INDEX(LISTA!$H$6:$H$8,MATCH('LANÇAMENTO DO DIRISTA '!F331,PAGO,0))</f>
        <v>0</v>
      </c>
      <c r="F331" s="21" t="s">
        <v>252</v>
      </c>
    </row>
    <row r="332" spans="1:6" ht="21" x14ac:dyDescent="0.3">
      <c r="A332" s="56">
        <v>330</v>
      </c>
      <c r="B332" s="231">
        <v>44664</v>
      </c>
      <c r="C332" s="21"/>
      <c r="D332" s="291">
        <v>70</v>
      </c>
      <c r="E332" s="21">
        <f>INDEX(LISTA!$H$6:$H$8,MATCH('LANÇAMENTO DO DIRISTA '!F332,PAGO,0))</f>
        <v>0</v>
      </c>
      <c r="F332" s="21" t="s">
        <v>252</v>
      </c>
    </row>
    <row r="333" spans="1:6" ht="21" x14ac:dyDescent="0.3">
      <c r="A333" s="56">
        <v>331</v>
      </c>
      <c r="B333" s="231">
        <v>44664</v>
      </c>
      <c r="C333" s="21"/>
      <c r="D333" s="291">
        <v>70</v>
      </c>
      <c r="E333" s="21">
        <f>INDEX(LISTA!$H$6:$H$8,MATCH('LANÇAMENTO DO DIRISTA '!F333,PAGO,0))</f>
        <v>0</v>
      </c>
      <c r="F333" s="21" t="s">
        <v>252</v>
      </c>
    </row>
    <row r="334" spans="1:6" ht="21" x14ac:dyDescent="0.3">
      <c r="A334" s="56">
        <v>332</v>
      </c>
      <c r="B334" s="231">
        <v>44664</v>
      </c>
      <c r="C334" s="21"/>
      <c r="D334" s="291">
        <v>70</v>
      </c>
      <c r="E334" s="21">
        <f>INDEX(LISTA!$H$6:$H$8,MATCH('LANÇAMENTO DO DIRISTA '!F334,PAGO,0))</f>
        <v>0</v>
      </c>
      <c r="F334" s="21" t="s">
        <v>252</v>
      </c>
    </row>
    <row r="335" spans="1:6" ht="21" x14ac:dyDescent="0.3">
      <c r="A335" s="56">
        <v>333</v>
      </c>
      <c r="B335" s="231">
        <v>44664</v>
      </c>
      <c r="C335" s="21"/>
      <c r="D335" s="291">
        <v>70</v>
      </c>
      <c r="E335" s="21">
        <f>INDEX(LISTA!$H$6:$H$8,MATCH('LANÇAMENTO DO DIRISTA '!F335,PAGO,0))</f>
        <v>0</v>
      </c>
      <c r="F335" s="21" t="s">
        <v>252</v>
      </c>
    </row>
    <row r="336" spans="1:6" ht="21" x14ac:dyDescent="0.3">
      <c r="A336" s="56">
        <v>334</v>
      </c>
      <c r="B336" s="231">
        <v>44664</v>
      </c>
      <c r="C336" s="21"/>
      <c r="D336" s="291">
        <v>70</v>
      </c>
      <c r="E336" s="21">
        <f>INDEX(LISTA!$H$6:$H$8,MATCH('LANÇAMENTO DO DIRISTA '!F336,PAGO,0))</f>
        <v>0</v>
      </c>
      <c r="F336" s="21" t="s">
        <v>252</v>
      </c>
    </row>
    <row r="337" spans="1:6" ht="21" x14ac:dyDescent="0.3">
      <c r="A337" s="56">
        <v>335</v>
      </c>
      <c r="B337" s="231">
        <v>44664</v>
      </c>
      <c r="C337" s="21"/>
      <c r="D337" s="291">
        <v>70</v>
      </c>
      <c r="E337" s="21">
        <f>INDEX(LISTA!$H$6:$H$8,MATCH('LANÇAMENTO DO DIRISTA '!F337,PAGO,0))</f>
        <v>0</v>
      </c>
      <c r="F337" s="21" t="s">
        <v>252</v>
      </c>
    </row>
    <row r="338" spans="1:6" ht="21" x14ac:dyDescent="0.3">
      <c r="A338" s="56">
        <v>336</v>
      </c>
      <c r="B338" s="231">
        <v>44664</v>
      </c>
      <c r="C338" s="21"/>
      <c r="D338" s="291">
        <v>70</v>
      </c>
      <c r="E338" s="21">
        <f>INDEX(LISTA!$H$6:$H$8,MATCH('LANÇAMENTO DO DIRISTA '!F338,PAGO,0))</f>
        <v>0</v>
      </c>
      <c r="F338" s="21" t="s">
        <v>252</v>
      </c>
    </row>
    <row r="339" spans="1:6" ht="21" x14ac:dyDescent="0.3">
      <c r="A339" s="56">
        <v>337</v>
      </c>
      <c r="B339" s="231">
        <v>44664</v>
      </c>
      <c r="C339" s="21"/>
      <c r="D339" s="291">
        <v>70</v>
      </c>
      <c r="E339" s="21">
        <f>INDEX(LISTA!$H$6:$H$8,MATCH('LANÇAMENTO DO DIRISTA '!F339,PAGO,0))</f>
        <v>0</v>
      </c>
      <c r="F339" s="21" t="s">
        <v>252</v>
      </c>
    </row>
    <row r="340" spans="1:6" ht="21" x14ac:dyDescent="0.3">
      <c r="A340" s="56">
        <v>338</v>
      </c>
      <c r="B340" s="231">
        <v>44664</v>
      </c>
      <c r="C340" s="21"/>
      <c r="D340" s="291">
        <v>70</v>
      </c>
      <c r="E340" s="21">
        <f>INDEX(LISTA!$H$6:$H$8,MATCH('LANÇAMENTO DO DIRISTA '!F340,PAGO,0))</f>
        <v>0</v>
      </c>
      <c r="F340" s="21" t="s">
        <v>252</v>
      </c>
    </row>
    <row r="341" spans="1:6" ht="21" x14ac:dyDescent="0.3">
      <c r="A341" s="56">
        <v>339</v>
      </c>
      <c r="B341" s="231">
        <v>44664</v>
      </c>
      <c r="C341" s="21"/>
      <c r="D341" s="291">
        <v>70</v>
      </c>
      <c r="E341" s="21">
        <f>INDEX(LISTA!$H$6:$H$8,MATCH('LANÇAMENTO DO DIRISTA '!F341,PAGO,0))</f>
        <v>0</v>
      </c>
      <c r="F341" s="21" t="s">
        <v>252</v>
      </c>
    </row>
    <row r="342" spans="1:6" ht="21" x14ac:dyDescent="0.3">
      <c r="A342" s="56">
        <v>340</v>
      </c>
      <c r="B342" s="231">
        <v>44664</v>
      </c>
      <c r="C342" s="21"/>
      <c r="D342" s="291">
        <v>70</v>
      </c>
      <c r="E342" s="21">
        <f>INDEX(LISTA!$H$6:$H$8,MATCH('LANÇAMENTO DO DIRISTA '!F342,PAGO,0))</f>
        <v>0</v>
      </c>
      <c r="F342" s="21" t="s">
        <v>252</v>
      </c>
    </row>
    <row r="343" spans="1:6" ht="21" x14ac:dyDescent="0.3">
      <c r="A343" s="56">
        <v>341</v>
      </c>
      <c r="B343" s="231">
        <v>44664</v>
      </c>
      <c r="C343" s="21"/>
      <c r="D343" s="291">
        <v>70</v>
      </c>
      <c r="E343" s="21">
        <f>INDEX(LISTA!$H$6:$H$8,MATCH('LANÇAMENTO DO DIRISTA '!F343,PAGO,0))</f>
        <v>0</v>
      </c>
      <c r="F343" s="21" t="s">
        <v>252</v>
      </c>
    </row>
    <row r="344" spans="1:6" ht="21" x14ac:dyDescent="0.3">
      <c r="A344" s="56">
        <v>342</v>
      </c>
      <c r="B344" s="231">
        <v>44664</v>
      </c>
      <c r="C344" s="21"/>
      <c r="D344" s="291">
        <v>70</v>
      </c>
      <c r="E344" s="21">
        <f>INDEX(LISTA!$H$6:$H$8,MATCH('LANÇAMENTO DO DIRISTA '!F344,PAGO,0))</f>
        <v>0</v>
      </c>
      <c r="F344" s="21" t="s">
        <v>252</v>
      </c>
    </row>
    <row r="345" spans="1:6" ht="21" x14ac:dyDescent="0.3">
      <c r="A345" s="56">
        <v>343</v>
      </c>
      <c r="B345" s="231">
        <v>44664</v>
      </c>
      <c r="C345" s="21"/>
      <c r="D345" s="291">
        <v>70</v>
      </c>
      <c r="E345" s="21">
        <f>INDEX(LISTA!$H$6:$H$8,MATCH('LANÇAMENTO DO DIRISTA '!F345,PAGO,0))</f>
        <v>0</v>
      </c>
      <c r="F345" s="21" t="s">
        <v>252</v>
      </c>
    </row>
    <row r="346" spans="1:6" ht="21" x14ac:dyDescent="0.3">
      <c r="A346" s="56">
        <v>344</v>
      </c>
      <c r="B346" s="231">
        <v>44664</v>
      </c>
      <c r="C346" s="21"/>
      <c r="D346" s="291">
        <v>70</v>
      </c>
      <c r="E346" s="21">
        <f>INDEX(LISTA!$H$6:$H$8,MATCH('LANÇAMENTO DO DIRISTA '!F346,PAGO,0))</f>
        <v>0</v>
      </c>
      <c r="F346" s="21" t="s">
        <v>252</v>
      </c>
    </row>
    <row r="347" spans="1:6" ht="21" x14ac:dyDescent="0.3">
      <c r="A347" s="56">
        <v>345</v>
      </c>
      <c r="B347" s="231">
        <v>44664</v>
      </c>
      <c r="C347" s="21"/>
      <c r="D347" s="291">
        <v>70</v>
      </c>
      <c r="E347" s="21">
        <f>INDEX(LISTA!$H$6:$H$8,MATCH('LANÇAMENTO DO DIRISTA '!F347,PAGO,0))</f>
        <v>0</v>
      </c>
      <c r="F347" s="21" t="s">
        <v>252</v>
      </c>
    </row>
    <row r="348" spans="1:6" ht="21" x14ac:dyDescent="0.3">
      <c r="A348" s="56">
        <v>346</v>
      </c>
      <c r="B348" s="231">
        <v>44664</v>
      </c>
      <c r="C348" s="21"/>
      <c r="D348" s="291">
        <v>70</v>
      </c>
      <c r="E348" s="21">
        <f>INDEX(LISTA!$H$6:$H$8,MATCH('LANÇAMENTO DO DIRISTA '!F348,PAGO,0))</f>
        <v>0</v>
      </c>
      <c r="F348" s="21" t="s">
        <v>252</v>
      </c>
    </row>
    <row r="349" spans="1:6" ht="21" x14ac:dyDescent="0.3">
      <c r="A349" s="56">
        <v>347</v>
      </c>
      <c r="B349" s="231">
        <v>44664</v>
      </c>
      <c r="C349" s="21"/>
      <c r="D349" s="291">
        <v>70</v>
      </c>
      <c r="E349" s="21">
        <f>INDEX(LISTA!$H$6:$H$8,MATCH('LANÇAMENTO DO DIRISTA '!F349,PAGO,0))</f>
        <v>0</v>
      </c>
      <c r="F349" s="21" t="s">
        <v>252</v>
      </c>
    </row>
    <row r="350" spans="1:6" ht="21" x14ac:dyDescent="0.3">
      <c r="A350" s="56">
        <v>348</v>
      </c>
      <c r="B350" s="231">
        <v>44664</v>
      </c>
      <c r="C350" s="21"/>
      <c r="D350" s="291">
        <v>70</v>
      </c>
      <c r="E350" s="21">
        <f>INDEX(LISTA!$H$6:$H$8,MATCH('LANÇAMENTO DO DIRISTA '!F350,PAGO,0))</f>
        <v>0</v>
      </c>
      <c r="F350" s="21" t="s">
        <v>252</v>
      </c>
    </row>
    <row r="351" spans="1:6" ht="21" x14ac:dyDescent="0.3">
      <c r="A351" s="56">
        <v>349</v>
      </c>
      <c r="B351" s="231">
        <v>44664</v>
      </c>
      <c r="C351" s="21"/>
      <c r="D351" s="291">
        <v>70</v>
      </c>
      <c r="E351" s="21">
        <f>INDEX(LISTA!$H$6:$H$8,MATCH('LANÇAMENTO DO DIRISTA '!F351,PAGO,0))</f>
        <v>0</v>
      </c>
      <c r="F351" s="21" t="s">
        <v>252</v>
      </c>
    </row>
    <row r="352" spans="1:6" ht="21" x14ac:dyDescent="0.3">
      <c r="A352" s="56">
        <v>350</v>
      </c>
      <c r="B352" s="231">
        <v>44664</v>
      </c>
      <c r="C352" s="21"/>
      <c r="D352" s="291">
        <v>70</v>
      </c>
      <c r="E352" s="21">
        <f>INDEX(LISTA!$H$6:$H$8,MATCH('LANÇAMENTO DO DIRISTA '!F352,PAGO,0))</f>
        <v>0</v>
      </c>
      <c r="F352" s="21" t="s">
        <v>252</v>
      </c>
    </row>
    <row r="353" spans="1:6" ht="21" x14ac:dyDescent="0.3">
      <c r="A353" s="56">
        <v>351</v>
      </c>
      <c r="B353" s="231">
        <v>44664</v>
      </c>
      <c r="C353" s="21"/>
      <c r="D353" s="291">
        <v>70</v>
      </c>
      <c r="E353" s="21">
        <f>INDEX(LISTA!$H$6:$H$8,MATCH('LANÇAMENTO DO DIRISTA '!F353,PAGO,0))</f>
        <v>0</v>
      </c>
      <c r="F353" s="21" t="s">
        <v>252</v>
      </c>
    </row>
    <row r="354" spans="1:6" ht="21" x14ac:dyDescent="0.3">
      <c r="A354" s="56">
        <v>352</v>
      </c>
      <c r="B354" s="231">
        <v>44664</v>
      </c>
      <c r="C354" s="21"/>
      <c r="D354" s="291">
        <v>70</v>
      </c>
      <c r="E354" s="21">
        <f>INDEX(LISTA!$H$6:$H$8,MATCH('LANÇAMENTO DO DIRISTA '!F354,PAGO,0))</f>
        <v>0</v>
      </c>
      <c r="F354" s="21" t="s">
        <v>252</v>
      </c>
    </row>
    <row r="355" spans="1:6" ht="21" x14ac:dyDescent="0.3">
      <c r="A355" s="56">
        <v>353</v>
      </c>
      <c r="B355" s="231">
        <v>44664</v>
      </c>
      <c r="C355" s="21"/>
      <c r="D355" s="291">
        <v>70</v>
      </c>
      <c r="E355" s="21">
        <f>INDEX(LISTA!$H$6:$H$8,MATCH('LANÇAMENTO DO DIRISTA '!F355,PAGO,0))</f>
        <v>0</v>
      </c>
      <c r="F355" s="21" t="s">
        <v>252</v>
      </c>
    </row>
    <row r="356" spans="1:6" ht="21" x14ac:dyDescent="0.3">
      <c r="A356" s="56">
        <v>354</v>
      </c>
      <c r="B356" s="231">
        <v>44664</v>
      </c>
      <c r="C356" s="21"/>
      <c r="D356" s="291">
        <v>70</v>
      </c>
      <c r="E356" s="21">
        <f>INDEX(LISTA!$H$6:$H$8,MATCH('LANÇAMENTO DO DIRISTA '!F356,PAGO,0))</f>
        <v>0</v>
      </c>
      <c r="F356" s="21" t="s">
        <v>252</v>
      </c>
    </row>
    <row r="357" spans="1:6" ht="21" x14ac:dyDescent="0.3">
      <c r="A357" s="56">
        <v>355</v>
      </c>
      <c r="B357" s="231">
        <v>44664</v>
      </c>
      <c r="C357" s="21"/>
      <c r="D357" s="291">
        <v>70</v>
      </c>
      <c r="E357" s="21">
        <f>INDEX(LISTA!$H$6:$H$8,MATCH('LANÇAMENTO DO DIRISTA '!F357,PAGO,0))</f>
        <v>0</v>
      </c>
      <c r="F357" s="21" t="s">
        <v>252</v>
      </c>
    </row>
    <row r="358" spans="1:6" ht="21" x14ac:dyDescent="0.3">
      <c r="A358" s="56">
        <v>356</v>
      </c>
      <c r="B358" s="231">
        <v>44664</v>
      </c>
      <c r="C358" s="21"/>
      <c r="D358" s="291">
        <v>70</v>
      </c>
      <c r="E358" s="21">
        <f>INDEX(LISTA!$H$6:$H$8,MATCH('LANÇAMENTO DO DIRISTA '!F358,PAGO,0))</f>
        <v>0</v>
      </c>
      <c r="F358" s="21" t="s">
        <v>252</v>
      </c>
    </row>
    <row r="359" spans="1:6" ht="21" x14ac:dyDescent="0.3">
      <c r="A359" s="56">
        <v>357</v>
      </c>
      <c r="B359" s="231">
        <v>44664</v>
      </c>
      <c r="C359" s="21"/>
      <c r="D359" s="291">
        <v>70</v>
      </c>
      <c r="E359" s="21">
        <f>INDEX(LISTA!$H$6:$H$8,MATCH('LANÇAMENTO DO DIRISTA '!F359,PAGO,0))</f>
        <v>0</v>
      </c>
      <c r="F359" s="21" t="s">
        <v>252</v>
      </c>
    </row>
    <row r="360" spans="1:6" ht="21" x14ac:dyDescent="0.3">
      <c r="A360" s="56">
        <v>358</v>
      </c>
      <c r="B360" s="231">
        <v>44664</v>
      </c>
      <c r="C360" s="21"/>
      <c r="D360" s="291">
        <v>70</v>
      </c>
      <c r="E360" s="21">
        <f>INDEX(LISTA!$H$6:$H$8,MATCH('LANÇAMENTO DO DIRISTA '!F360,PAGO,0))</f>
        <v>0</v>
      </c>
      <c r="F360" s="21" t="s">
        <v>252</v>
      </c>
    </row>
    <row r="361" spans="1:6" ht="21" x14ac:dyDescent="0.3">
      <c r="A361" s="56">
        <v>359</v>
      </c>
      <c r="B361" s="231">
        <v>44664</v>
      </c>
      <c r="C361" s="21"/>
      <c r="D361" s="291">
        <v>70</v>
      </c>
      <c r="E361" s="21">
        <f>INDEX(LISTA!$H$6:$H$8,MATCH('LANÇAMENTO DO DIRISTA '!F361,PAGO,0))</f>
        <v>0</v>
      </c>
      <c r="F361" s="21" t="s">
        <v>252</v>
      </c>
    </row>
    <row r="362" spans="1:6" ht="21" x14ac:dyDescent="0.3">
      <c r="A362" s="56">
        <v>360</v>
      </c>
      <c r="B362" s="231">
        <v>44664</v>
      </c>
      <c r="C362" s="21"/>
      <c r="D362" s="291">
        <v>70</v>
      </c>
      <c r="E362" s="21">
        <f>INDEX(LISTA!$H$6:$H$8,MATCH('LANÇAMENTO DO DIRISTA '!F362,PAGO,0))</f>
        <v>0</v>
      </c>
      <c r="F362" s="21" t="s">
        <v>252</v>
      </c>
    </row>
    <row r="363" spans="1:6" ht="21" x14ac:dyDescent="0.3">
      <c r="A363" s="56">
        <v>361</v>
      </c>
      <c r="B363" s="231">
        <v>44664</v>
      </c>
      <c r="C363" s="21"/>
      <c r="D363" s="291">
        <v>70</v>
      </c>
      <c r="E363" s="21">
        <f>INDEX(LISTA!$H$6:$H$8,MATCH('LANÇAMENTO DO DIRISTA '!F363,PAGO,0))</f>
        <v>0</v>
      </c>
      <c r="F363" s="21" t="s">
        <v>252</v>
      </c>
    </row>
    <row r="364" spans="1:6" ht="21" x14ac:dyDescent="0.3">
      <c r="A364" s="56">
        <v>362</v>
      </c>
      <c r="B364" s="231">
        <v>44664</v>
      </c>
      <c r="C364" s="21"/>
      <c r="D364" s="291">
        <v>70</v>
      </c>
      <c r="E364" s="21">
        <f>INDEX(LISTA!$H$6:$H$8,MATCH('LANÇAMENTO DO DIRISTA '!F364,PAGO,0))</f>
        <v>0</v>
      </c>
      <c r="F364" s="21" t="s">
        <v>252</v>
      </c>
    </row>
    <row r="365" spans="1:6" ht="21" x14ac:dyDescent="0.3">
      <c r="A365" s="56">
        <v>363</v>
      </c>
      <c r="B365" s="231">
        <v>44664</v>
      </c>
      <c r="C365" s="21"/>
      <c r="D365" s="291">
        <v>70</v>
      </c>
      <c r="E365" s="21">
        <f>INDEX(LISTA!$H$6:$H$8,MATCH('LANÇAMENTO DO DIRISTA '!F365,PAGO,0))</f>
        <v>0</v>
      </c>
      <c r="F365" s="21" t="s">
        <v>252</v>
      </c>
    </row>
    <row r="366" spans="1:6" ht="21" x14ac:dyDescent="0.3">
      <c r="A366" s="56">
        <v>364</v>
      </c>
      <c r="B366" s="231">
        <v>44664</v>
      </c>
      <c r="C366" s="21"/>
      <c r="D366" s="291">
        <v>70</v>
      </c>
      <c r="E366" s="21">
        <f>INDEX(LISTA!$H$6:$H$8,MATCH('LANÇAMENTO DO DIRISTA '!F366,PAGO,0))</f>
        <v>0</v>
      </c>
      <c r="F366" s="21" t="s">
        <v>252</v>
      </c>
    </row>
    <row r="367" spans="1:6" ht="21" x14ac:dyDescent="0.3">
      <c r="A367" s="56">
        <v>365</v>
      </c>
      <c r="B367" s="231">
        <v>44664</v>
      </c>
      <c r="C367" s="21"/>
      <c r="D367" s="291">
        <v>70</v>
      </c>
      <c r="E367" s="21">
        <f>INDEX(LISTA!$H$6:$H$8,MATCH('LANÇAMENTO DO DIRISTA '!F367,PAGO,0))</f>
        <v>0</v>
      </c>
      <c r="F367" s="21" t="s">
        <v>252</v>
      </c>
    </row>
    <row r="368" spans="1:6" ht="21" x14ac:dyDescent="0.3">
      <c r="A368" s="56">
        <v>366</v>
      </c>
      <c r="B368" s="231">
        <v>44664</v>
      </c>
      <c r="C368" s="21"/>
      <c r="D368" s="291">
        <v>70</v>
      </c>
      <c r="E368" s="21">
        <f>INDEX(LISTA!$H$6:$H$8,MATCH('LANÇAMENTO DO DIRISTA '!F368,PAGO,0))</f>
        <v>0</v>
      </c>
      <c r="F368" s="21" t="s">
        <v>252</v>
      </c>
    </row>
    <row r="369" spans="1:6" ht="21" x14ac:dyDescent="0.3">
      <c r="A369" s="56">
        <v>367</v>
      </c>
      <c r="B369" s="231">
        <v>44664</v>
      </c>
      <c r="C369" s="21"/>
      <c r="D369" s="291">
        <v>70</v>
      </c>
      <c r="E369" s="21">
        <f>INDEX(LISTA!$H$6:$H$8,MATCH('LANÇAMENTO DO DIRISTA '!F369,PAGO,0))</f>
        <v>0</v>
      </c>
      <c r="F369" s="21" t="s">
        <v>252</v>
      </c>
    </row>
    <row r="370" spans="1:6" ht="21" x14ac:dyDescent="0.3">
      <c r="A370" s="56">
        <v>368</v>
      </c>
      <c r="B370" s="231">
        <v>44664</v>
      </c>
      <c r="C370" s="21"/>
      <c r="D370" s="291">
        <v>70</v>
      </c>
      <c r="E370" s="21">
        <f>INDEX(LISTA!$H$6:$H$8,MATCH('LANÇAMENTO DO DIRISTA '!F370,PAGO,0))</f>
        <v>0</v>
      </c>
      <c r="F370" s="21" t="s">
        <v>252</v>
      </c>
    </row>
    <row r="371" spans="1:6" ht="21" x14ac:dyDescent="0.3">
      <c r="A371" s="56">
        <v>369</v>
      </c>
      <c r="B371" s="231">
        <v>44664</v>
      </c>
      <c r="C371" s="21"/>
      <c r="D371" s="291">
        <v>70</v>
      </c>
      <c r="E371" s="21">
        <f>INDEX(LISTA!$H$6:$H$8,MATCH('LANÇAMENTO DO DIRISTA '!F371,PAGO,0))</f>
        <v>0</v>
      </c>
      <c r="F371" s="21" t="s">
        <v>252</v>
      </c>
    </row>
    <row r="372" spans="1:6" ht="21" x14ac:dyDescent="0.3">
      <c r="A372" s="56">
        <v>370</v>
      </c>
      <c r="B372" s="231">
        <v>44664</v>
      </c>
      <c r="C372" s="21"/>
      <c r="D372" s="291">
        <v>70</v>
      </c>
      <c r="E372" s="21">
        <f>INDEX(LISTA!$H$6:$H$8,MATCH('LANÇAMENTO DO DIRISTA '!F372,PAGO,0))</f>
        <v>0</v>
      </c>
      <c r="F372" s="21" t="s">
        <v>252</v>
      </c>
    </row>
    <row r="373" spans="1:6" ht="21" x14ac:dyDescent="0.3">
      <c r="A373" s="56">
        <v>371</v>
      </c>
      <c r="B373" s="231">
        <v>44664</v>
      </c>
      <c r="C373" s="21"/>
      <c r="D373" s="291">
        <v>70</v>
      </c>
      <c r="E373" s="21">
        <f>INDEX(LISTA!$H$6:$H$8,MATCH('LANÇAMENTO DO DIRISTA '!F373,PAGO,0))</f>
        <v>0</v>
      </c>
      <c r="F373" s="21" t="s">
        <v>252</v>
      </c>
    </row>
    <row r="374" spans="1:6" ht="21" x14ac:dyDescent="0.3">
      <c r="A374" s="56">
        <v>372</v>
      </c>
      <c r="B374" s="231">
        <v>44664</v>
      </c>
      <c r="C374" s="21"/>
      <c r="D374" s="291">
        <v>70</v>
      </c>
      <c r="E374" s="21">
        <f>INDEX(LISTA!$H$6:$H$8,MATCH('LANÇAMENTO DO DIRISTA '!F374,PAGO,0))</f>
        <v>0</v>
      </c>
      <c r="F374" s="21" t="s">
        <v>252</v>
      </c>
    </row>
    <row r="375" spans="1:6" ht="21" x14ac:dyDescent="0.3">
      <c r="A375" s="56">
        <v>373</v>
      </c>
      <c r="B375" s="231">
        <v>44664</v>
      </c>
      <c r="C375" s="21"/>
      <c r="D375" s="291">
        <v>70</v>
      </c>
      <c r="E375" s="21">
        <f>INDEX(LISTA!$H$6:$H$8,MATCH('LANÇAMENTO DO DIRISTA '!F375,PAGO,0))</f>
        <v>0</v>
      </c>
      <c r="F375" s="21" t="s">
        <v>252</v>
      </c>
    </row>
    <row r="376" spans="1:6" ht="21" x14ac:dyDescent="0.3">
      <c r="A376" s="56">
        <v>374</v>
      </c>
      <c r="B376" s="231">
        <v>44664</v>
      </c>
      <c r="C376" s="21"/>
      <c r="D376" s="291">
        <v>70</v>
      </c>
      <c r="E376" s="21">
        <f>INDEX(LISTA!$H$6:$H$8,MATCH('LANÇAMENTO DO DIRISTA '!F376,PAGO,0))</f>
        <v>0</v>
      </c>
      <c r="F376" s="21" t="s">
        <v>252</v>
      </c>
    </row>
    <row r="377" spans="1:6" ht="21" x14ac:dyDescent="0.3">
      <c r="A377" s="56">
        <v>375</v>
      </c>
      <c r="B377" s="231">
        <v>44664</v>
      </c>
      <c r="C377" s="21"/>
      <c r="D377" s="291">
        <v>70</v>
      </c>
      <c r="E377" s="21">
        <f>INDEX(LISTA!$H$6:$H$8,MATCH('LANÇAMENTO DO DIRISTA '!F377,PAGO,0))</f>
        <v>0</v>
      </c>
      <c r="F377" s="21" t="s">
        <v>252</v>
      </c>
    </row>
    <row r="378" spans="1:6" ht="21" x14ac:dyDescent="0.3">
      <c r="A378" s="56">
        <v>376</v>
      </c>
      <c r="B378" s="231">
        <v>44664</v>
      </c>
      <c r="C378" s="21"/>
      <c r="D378" s="291">
        <v>70</v>
      </c>
      <c r="E378" s="21">
        <f>INDEX(LISTA!$H$6:$H$8,MATCH('LANÇAMENTO DO DIRISTA '!F378,PAGO,0))</f>
        <v>0</v>
      </c>
      <c r="F378" s="21" t="s">
        <v>252</v>
      </c>
    </row>
    <row r="379" spans="1:6" ht="21" x14ac:dyDescent="0.3">
      <c r="A379" s="56">
        <v>377</v>
      </c>
      <c r="B379" s="231">
        <v>44664</v>
      </c>
      <c r="C379" s="21"/>
      <c r="D379" s="291">
        <v>70</v>
      </c>
      <c r="E379" s="21">
        <f>INDEX(LISTA!$H$6:$H$8,MATCH('LANÇAMENTO DO DIRISTA '!F379,PAGO,0))</f>
        <v>0</v>
      </c>
      <c r="F379" s="21" t="s">
        <v>252</v>
      </c>
    </row>
    <row r="380" spans="1:6" ht="21" x14ac:dyDescent="0.3">
      <c r="A380" s="56">
        <v>378</v>
      </c>
      <c r="B380" s="231">
        <v>44664</v>
      </c>
      <c r="C380" s="21"/>
      <c r="D380" s="291">
        <v>70</v>
      </c>
      <c r="E380" s="21">
        <f>INDEX(LISTA!$H$6:$H$8,MATCH('LANÇAMENTO DO DIRISTA '!F380,PAGO,0))</f>
        <v>0</v>
      </c>
      <c r="F380" s="21" t="s">
        <v>252</v>
      </c>
    </row>
    <row r="381" spans="1:6" ht="21" x14ac:dyDescent="0.3">
      <c r="A381" s="56">
        <v>379</v>
      </c>
      <c r="B381" s="231">
        <v>44664</v>
      </c>
      <c r="C381" s="21"/>
      <c r="D381" s="291">
        <v>70</v>
      </c>
      <c r="E381" s="21">
        <f>INDEX(LISTA!$H$6:$H$8,MATCH('LANÇAMENTO DO DIRISTA '!F381,PAGO,0))</f>
        <v>0</v>
      </c>
      <c r="F381" s="21" t="s">
        <v>252</v>
      </c>
    </row>
    <row r="382" spans="1:6" ht="21" x14ac:dyDescent="0.3">
      <c r="A382" s="56">
        <v>380</v>
      </c>
      <c r="B382" s="231">
        <v>44664</v>
      </c>
      <c r="C382" s="21"/>
      <c r="D382" s="291">
        <v>70</v>
      </c>
      <c r="E382" s="21">
        <f>INDEX(LISTA!$H$6:$H$8,MATCH('LANÇAMENTO DO DIRISTA '!F382,PAGO,0))</f>
        <v>0</v>
      </c>
      <c r="F382" s="21" t="s">
        <v>252</v>
      </c>
    </row>
    <row r="383" spans="1:6" ht="21" x14ac:dyDescent="0.3">
      <c r="A383" s="56">
        <v>381</v>
      </c>
      <c r="B383" s="231">
        <v>44664</v>
      </c>
      <c r="C383" s="21"/>
      <c r="D383" s="291">
        <v>70</v>
      </c>
      <c r="E383" s="21">
        <f>INDEX(LISTA!$H$6:$H$8,MATCH('LANÇAMENTO DO DIRISTA '!F383,PAGO,0))</f>
        <v>0</v>
      </c>
      <c r="F383" s="21" t="s">
        <v>252</v>
      </c>
    </row>
    <row r="384" spans="1:6" ht="21" x14ac:dyDescent="0.3">
      <c r="A384" s="56">
        <v>382</v>
      </c>
      <c r="B384" s="231">
        <v>44664</v>
      </c>
      <c r="C384" s="21"/>
      <c r="D384" s="291">
        <v>70</v>
      </c>
      <c r="E384" s="21">
        <f>INDEX(LISTA!$H$6:$H$8,MATCH('LANÇAMENTO DO DIRISTA '!F384,PAGO,0))</f>
        <v>0</v>
      </c>
      <c r="F384" s="21" t="s">
        <v>252</v>
      </c>
    </row>
    <row r="385" spans="1:6" ht="21" x14ac:dyDescent="0.3">
      <c r="A385" s="56">
        <v>383</v>
      </c>
      <c r="B385" s="231">
        <v>44664</v>
      </c>
      <c r="C385" s="21"/>
      <c r="D385" s="291">
        <v>70</v>
      </c>
      <c r="E385" s="21">
        <f>INDEX(LISTA!$H$6:$H$8,MATCH('LANÇAMENTO DO DIRISTA '!F385,PAGO,0))</f>
        <v>0</v>
      </c>
      <c r="F385" s="21" t="s">
        <v>252</v>
      </c>
    </row>
    <row r="386" spans="1:6" ht="21" x14ac:dyDescent="0.3">
      <c r="A386" s="56">
        <v>384</v>
      </c>
      <c r="B386" s="231">
        <v>44664</v>
      </c>
      <c r="C386" s="21"/>
      <c r="D386" s="291">
        <v>70</v>
      </c>
      <c r="E386" s="21">
        <f>INDEX(LISTA!$H$6:$H$8,MATCH('LANÇAMENTO DO DIRISTA '!F386,PAGO,0))</f>
        <v>0</v>
      </c>
      <c r="F386" s="21" t="s">
        <v>252</v>
      </c>
    </row>
    <row r="387" spans="1:6" ht="21" x14ac:dyDescent="0.3">
      <c r="A387" s="56">
        <v>385</v>
      </c>
      <c r="B387" s="231">
        <v>44664</v>
      </c>
      <c r="C387" s="21"/>
      <c r="D387" s="291">
        <v>70</v>
      </c>
      <c r="E387" s="21">
        <f>INDEX(LISTA!$H$6:$H$8,MATCH('LANÇAMENTO DO DIRISTA '!F387,PAGO,0))</f>
        <v>0</v>
      </c>
      <c r="F387" s="21" t="s">
        <v>252</v>
      </c>
    </row>
    <row r="388" spans="1:6" ht="21" x14ac:dyDescent="0.3">
      <c r="A388" s="56">
        <v>386</v>
      </c>
      <c r="B388" s="231">
        <v>44664</v>
      </c>
      <c r="C388" s="21"/>
      <c r="D388" s="291">
        <v>70</v>
      </c>
      <c r="E388" s="21">
        <f>INDEX(LISTA!$H$6:$H$8,MATCH('LANÇAMENTO DO DIRISTA '!F388,PAGO,0))</f>
        <v>0</v>
      </c>
      <c r="F388" s="21" t="s">
        <v>252</v>
      </c>
    </row>
    <row r="389" spans="1:6" ht="21" x14ac:dyDescent="0.3">
      <c r="A389" s="56">
        <v>387</v>
      </c>
      <c r="B389" s="231">
        <v>44664</v>
      </c>
      <c r="C389" s="21"/>
      <c r="D389" s="291">
        <v>70</v>
      </c>
      <c r="E389" s="21">
        <f>INDEX(LISTA!$H$6:$H$8,MATCH('LANÇAMENTO DO DIRISTA '!F389,PAGO,0))</f>
        <v>0</v>
      </c>
      <c r="F389" s="21" t="s">
        <v>252</v>
      </c>
    </row>
    <row r="390" spans="1:6" ht="21" x14ac:dyDescent="0.3">
      <c r="A390" s="56">
        <v>388</v>
      </c>
      <c r="B390" s="231">
        <v>44664</v>
      </c>
      <c r="C390" s="21"/>
      <c r="D390" s="291">
        <v>70</v>
      </c>
      <c r="E390" s="21">
        <f>INDEX(LISTA!$H$6:$H$8,MATCH('LANÇAMENTO DO DIRISTA '!F390,PAGO,0))</f>
        <v>0</v>
      </c>
      <c r="F390" s="21" t="s">
        <v>252</v>
      </c>
    </row>
    <row r="391" spans="1:6" ht="21" x14ac:dyDescent="0.3">
      <c r="A391" s="56">
        <v>389</v>
      </c>
      <c r="B391" s="231">
        <v>44664</v>
      </c>
      <c r="C391" s="21"/>
      <c r="D391" s="291">
        <v>70</v>
      </c>
      <c r="E391" s="21">
        <f>INDEX(LISTA!$H$6:$H$8,MATCH('LANÇAMENTO DO DIRISTA '!F391,PAGO,0))</f>
        <v>0</v>
      </c>
      <c r="F391" s="21" t="s">
        <v>252</v>
      </c>
    </row>
    <row r="392" spans="1:6" ht="21" x14ac:dyDescent="0.3">
      <c r="A392" s="56">
        <v>390</v>
      </c>
      <c r="B392" s="231">
        <v>44664</v>
      </c>
      <c r="C392" s="21"/>
      <c r="D392" s="291">
        <v>70</v>
      </c>
      <c r="E392" s="21">
        <f>INDEX(LISTA!$H$6:$H$8,MATCH('LANÇAMENTO DO DIRISTA '!F392,PAGO,0))</f>
        <v>0</v>
      </c>
      <c r="F392" s="21" t="s">
        <v>252</v>
      </c>
    </row>
    <row r="393" spans="1:6" ht="21" x14ac:dyDescent="0.3">
      <c r="A393" s="56">
        <v>391</v>
      </c>
      <c r="B393" s="231">
        <v>44664</v>
      </c>
      <c r="C393" s="21"/>
      <c r="D393" s="291">
        <v>70</v>
      </c>
      <c r="E393" s="21">
        <f>INDEX(LISTA!$H$6:$H$8,MATCH('LANÇAMENTO DO DIRISTA '!F393,PAGO,0))</f>
        <v>0</v>
      </c>
      <c r="F393" s="21" t="s">
        <v>252</v>
      </c>
    </row>
    <row r="394" spans="1:6" ht="21" x14ac:dyDescent="0.3">
      <c r="A394" s="56">
        <v>392</v>
      </c>
      <c r="B394" s="231">
        <v>44664</v>
      </c>
      <c r="C394" s="21"/>
      <c r="D394" s="291">
        <v>70</v>
      </c>
      <c r="E394" s="21">
        <f>INDEX(LISTA!$H$6:$H$8,MATCH('LANÇAMENTO DO DIRISTA '!F394,PAGO,0))</f>
        <v>0</v>
      </c>
      <c r="F394" s="21" t="s">
        <v>252</v>
      </c>
    </row>
    <row r="395" spans="1:6" ht="21" x14ac:dyDescent="0.3">
      <c r="A395" s="56">
        <v>393</v>
      </c>
      <c r="B395" s="231">
        <v>44664</v>
      </c>
      <c r="C395" s="21"/>
      <c r="D395" s="291">
        <v>70</v>
      </c>
      <c r="E395" s="21">
        <f>INDEX(LISTA!$H$6:$H$8,MATCH('LANÇAMENTO DO DIRISTA '!F395,PAGO,0))</f>
        <v>0</v>
      </c>
      <c r="F395" s="21" t="s">
        <v>252</v>
      </c>
    </row>
    <row r="396" spans="1:6" ht="21" x14ac:dyDescent="0.3">
      <c r="A396" s="56">
        <v>394</v>
      </c>
      <c r="B396" s="231">
        <v>44664</v>
      </c>
      <c r="C396" s="21"/>
      <c r="D396" s="291">
        <v>70</v>
      </c>
      <c r="E396" s="21">
        <f>INDEX(LISTA!$H$6:$H$8,MATCH('LANÇAMENTO DO DIRISTA '!F396,PAGO,0))</f>
        <v>0</v>
      </c>
      <c r="F396" s="21" t="s">
        <v>252</v>
      </c>
    </row>
    <row r="397" spans="1:6" ht="21" x14ac:dyDescent="0.3">
      <c r="A397" s="56">
        <v>395</v>
      </c>
      <c r="B397" s="231">
        <v>44664</v>
      </c>
      <c r="C397" s="21"/>
      <c r="D397" s="291">
        <v>70</v>
      </c>
      <c r="E397" s="21">
        <f>INDEX(LISTA!$H$6:$H$8,MATCH('LANÇAMENTO DO DIRISTA '!F397,PAGO,0))</f>
        <v>0</v>
      </c>
      <c r="F397" s="21" t="s">
        <v>252</v>
      </c>
    </row>
    <row r="398" spans="1:6" ht="21" x14ac:dyDescent="0.3">
      <c r="A398" s="56">
        <v>396</v>
      </c>
      <c r="B398" s="231">
        <v>44664</v>
      </c>
      <c r="C398" s="21"/>
      <c r="D398" s="291">
        <v>70</v>
      </c>
      <c r="E398" s="21">
        <f>INDEX(LISTA!$H$6:$H$8,MATCH('LANÇAMENTO DO DIRISTA '!F398,PAGO,0))</f>
        <v>0</v>
      </c>
      <c r="F398" s="21" t="s">
        <v>252</v>
      </c>
    </row>
    <row r="399" spans="1:6" ht="21" x14ac:dyDescent="0.3">
      <c r="A399" s="56">
        <v>397</v>
      </c>
      <c r="B399" s="231">
        <v>44664</v>
      </c>
      <c r="C399" s="21"/>
      <c r="D399" s="291">
        <v>70</v>
      </c>
      <c r="E399" s="21">
        <f>INDEX(LISTA!$H$6:$H$8,MATCH('LANÇAMENTO DO DIRISTA '!F399,PAGO,0))</f>
        <v>0</v>
      </c>
      <c r="F399" s="21" t="s">
        <v>252</v>
      </c>
    </row>
    <row r="400" spans="1:6" ht="21" x14ac:dyDescent="0.3">
      <c r="A400" s="56">
        <v>398</v>
      </c>
      <c r="B400" s="231">
        <v>44664</v>
      </c>
      <c r="C400" s="21"/>
      <c r="D400" s="291">
        <v>70</v>
      </c>
      <c r="E400" s="21">
        <f>INDEX(LISTA!$H$6:$H$8,MATCH('LANÇAMENTO DO DIRISTA '!F400,PAGO,0))</f>
        <v>0</v>
      </c>
      <c r="F400" s="21" t="s">
        <v>252</v>
      </c>
    </row>
    <row r="401" spans="1:6" ht="21" x14ac:dyDescent="0.3">
      <c r="A401" s="56">
        <v>399</v>
      </c>
      <c r="B401" s="231">
        <v>44664</v>
      </c>
      <c r="C401" s="21"/>
      <c r="D401" s="291">
        <v>70</v>
      </c>
      <c r="E401" s="21">
        <f>INDEX(LISTA!$H$6:$H$8,MATCH('LANÇAMENTO DO DIRISTA '!F401,PAGO,0))</f>
        <v>0</v>
      </c>
      <c r="F401" s="21" t="s">
        <v>252</v>
      </c>
    </row>
    <row r="402" spans="1:6" ht="21" x14ac:dyDescent="0.3">
      <c r="A402" s="56">
        <v>400</v>
      </c>
      <c r="B402" s="231">
        <v>44664</v>
      </c>
      <c r="C402" s="21"/>
      <c r="D402" s="291">
        <v>70</v>
      </c>
      <c r="E402" s="21">
        <f>INDEX(LISTA!$H$6:$H$8,MATCH('LANÇAMENTO DO DIRISTA '!F402,PAGO,0))</f>
        <v>0</v>
      </c>
      <c r="F402" s="21" t="s">
        <v>252</v>
      </c>
    </row>
    <row r="403" spans="1:6" ht="21" x14ac:dyDescent="0.3">
      <c r="A403" s="56">
        <v>401</v>
      </c>
      <c r="B403" s="231">
        <v>44664</v>
      </c>
      <c r="C403" s="21"/>
      <c r="D403" s="291">
        <v>70</v>
      </c>
      <c r="E403" s="21">
        <f>INDEX(LISTA!$H$6:$H$8,MATCH('LANÇAMENTO DO DIRISTA '!F403,PAGO,0))</f>
        <v>0</v>
      </c>
      <c r="F403" s="21" t="s">
        <v>252</v>
      </c>
    </row>
    <row r="404" spans="1:6" ht="21" x14ac:dyDescent="0.3">
      <c r="A404" s="56">
        <v>402</v>
      </c>
      <c r="B404" s="231">
        <v>44664</v>
      </c>
      <c r="C404" s="21"/>
      <c r="D404" s="291">
        <v>70</v>
      </c>
      <c r="E404" s="21">
        <f>INDEX(LISTA!$H$6:$H$8,MATCH('LANÇAMENTO DO DIRISTA '!F404,PAGO,0))</f>
        <v>0</v>
      </c>
      <c r="F404" s="21" t="s">
        <v>252</v>
      </c>
    </row>
    <row r="405" spans="1:6" ht="21" x14ac:dyDescent="0.3">
      <c r="A405" s="56">
        <v>403</v>
      </c>
      <c r="B405" s="231">
        <v>44664</v>
      </c>
      <c r="C405" s="21"/>
      <c r="D405" s="291">
        <v>70</v>
      </c>
      <c r="E405" s="21">
        <f>INDEX(LISTA!$H$6:$H$8,MATCH('LANÇAMENTO DO DIRISTA '!F405,PAGO,0))</f>
        <v>0</v>
      </c>
      <c r="F405" s="21" t="s">
        <v>252</v>
      </c>
    </row>
    <row r="406" spans="1:6" ht="21" x14ac:dyDescent="0.3">
      <c r="A406" s="56">
        <v>404</v>
      </c>
      <c r="B406" s="231">
        <v>44664</v>
      </c>
      <c r="C406" s="21"/>
      <c r="D406" s="291">
        <v>70</v>
      </c>
      <c r="E406" s="21">
        <f>INDEX(LISTA!$H$6:$H$8,MATCH('LANÇAMENTO DO DIRISTA '!F406,PAGO,0))</f>
        <v>0</v>
      </c>
      <c r="F406" s="21" t="s">
        <v>252</v>
      </c>
    </row>
    <row r="407" spans="1:6" ht="21" x14ac:dyDescent="0.3">
      <c r="A407" s="56">
        <v>405</v>
      </c>
      <c r="B407" s="231">
        <v>44664</v>
      </c>
      <c r="C407" s="21"/>
      <c r="D407" s="291">
        <v>70</v>
      </c>
      <c r="E407" s="21">
        <f>INDEX(LISTA!$H$6:$H$8,MATCH('LANÇAMENTO DO DIRISTA '!F407,PAGO,0))</f>
        <v>0</v>
      </c>
      <c r="F407" s="21" t="s">
        <v>252</v>
      </c>
    </row>
    <row r="408" spans="1:6" ht="21" x14ac:dyDescent="0.3">
      <c r="A408" s="56">
        <v>406</v>
      </c>
      <c r="B408" s="231">
        <v>44664</v>
      </c>
      <c r="C408" s="21"/>
      <c r="D408" s="291">
        <v>70</v>
      </c>
      <c r="E408" s="21">
        <f>INDEX(LISTA!$H$6:$H$8,MATCH('LANÇAMENTO DO DIRISTA '!F408,PAGO,0))</f>
        <v>0</v>
      </c>
      <c r="F408" s="21" t="s">
        <v>252</v>
      </c>
    </row>
    <row r="409" spans="1:6" ht="21" x14ac:dyDescent="0.3">
      <c r="A409" s="56">
        <v>407</v>
      </c>
      <c r="B409" s="231">
        <v>44664</v>
      </c>
      <c r="C409" s="21"/>
      <c r="D409" s="291">
        <v>70</v>
      </c>
      <c r="E409" s="21">
        <f>INDEX(LISTA!$H$6:$H$8,MATCH('LANÇAMENTO DO DIRISTA '!F409,PAGO,0))</f>
        <v>0</v>
      </c>
      <c r="F409" s="21" t="s">
        <v>252</v>
      </c>
    </row>
    <row r="410" spans="1:6" ht="21" x14ac:dyDescent="0.3">
      <c r="A410" s="56">
        <v>408</v>
      </c>
      <c r="B410" s="231">
        <v>44664</v>
      </c>
      <c r="C410" s="21"/>
      <c r="D410" s="291">
        <v>70</v>
      </c>
      <c r="E410" s="21">
        <f>INDEX(LISTA!$H$6:$H$8,MATCH('LANÇAMENTO DO DIRISTA '!F410,PAGO,0))</f>
        <v>0</v>
      </c>
      <c r="F410" s="21" t="s">
        <v>252</v>
      </c>
    </row>
    <row r="411" spans="1:6" ht="21" x14ac:dyDescent="0.3">
      <c r="A411" s="56">
        <v>409</v>
      </c>
      <c r="B411" s="231">
        <v>44664</v>
      </c>
      <c r="C411" s="21"/>
      <c r="D411" s="291">
        <v>70</v>
      </c>
      <c r="E411" s="21">
        <f>INDEX(LISTA!$H$6:$H$8,MATCH('LANÇAMENTO DO DIRISTA '!F411,PAGO,0))</f>
        <v>0</v>
      </c>
      <c r="F411" s="21" t="s">
        <v>252</v>
      </c>
    </row>
    <row r="412" spans="1:6" ht="21" x14ac:dyDescent="0.3">
      <c r="A412" s="56">
        <v>410</v>
      </c>
      <c r="B412" s="231">
        <v>44664</v>
      </c>
      <c r="C412" s="21"/>
      <c r="D412" s="291">
        <v>70</v>
      </c>
      <c r="E412" s="21">
        <f>INDEX(LISTA!$H$6:$H$8,MATCH('LANÇAMENTO DO DIRISTA '!F412,PAGO,0))</f>
        <v>0</v>
      </c>
      <c r="F412" s="21" t="s">
        <v>252</v>
      </c>
    </row>
    <row r="413" spans="1:6" ht="21" x14ac:dyDescent="0.3">
      <c r="A413" s="56">
        <v>411</v>
      </c>
      <c r="B413" s="231">
        <v>44664</v>
      </c>
      <c r="C413" s="21"/>
      <c r="D413" s="291">
        <v>70</v>
      </c>
      <c r="E413" s="21">
        <f>INDEX(LISTA!$H$6:$H$8,MATCH('LANÇAMENTO DO DIRISTA '!F413,PAGO,0))</f>
        <v>0</v>
      </c>
      <c r="F413" s="21" t="s">
        <v>252</v>
      </c>
    </row>
    <row r="414" spans="1:6" ht="21" x14ac:dyDescent="0.3">
      <c r="A414" s="56">
        <v>412</v>
      </c>
      <c r="B414" s="231">
        <v>44664</v>
      </c>
      <c r="C414" s="21"/>
      <c r="D414" s="291">
        <v>70</v>
      </c>
      <c r="E414" s="21">
        <f>INDEX(LISTA!$H$6:$H$8,MATCH('LANÇAMENTO DO DIRISTA '!F414,PAGO,0))</f>
        <v>0</v>
      </c>
      <c r="F414" s="21" t="s">
        <v>252</v>
      </c>
    </row>
    <row r="415" spans="1:6" ht="21" x14ac:dyDescent="0.3">
      <c r="A415" s="56">
        <v>413</v>
      </c>
      <c r="B415" s="231">
        <v>44664</v>
      </c>
      <c r="C415" s="21"/>
      <c r="D415" s="291">
        <v>70</v>
      </c>
      <c r="E415" s="21">
        <f>INDEX(LISTA!$H$6:$H$8,MATCH('LANÇAMENTO DO DIRISTA '!F415,PAGO,0))</f>
        <v>0</v>
      </c>
      <c r="F415" s="21" t="s">
        <v>252</v>
      </c>
    </row>
    <row r="416" spans="1:6" ht="21" x14ac:dyDescent="0.3">
      <c r="A416" s="56">
        <v>414</v>
      </c>
      <c r="B416" s="231">
        <v>44664</v>
      </c>
      <c r="C416" s="21"/>
      <c r="D416" s="291">
        <v>70</v>
      </c>
      <c r="E416" s="21">
        <f>INDEX(LISTA!$H$6:$H$8,MATCH('LANÇAMENTO DO DIRISTA '!F416,PAGO,0))</f>
        <v>0</v>
      </c>
      <c r="F416" s="21" t="s">
        <v>252</v>
      </c>
    </row>
    <row r="417" spans="1:6" ht="21" x14ac:dyDescent="0.3">
      <c r="A417" s="56">
        <v>415</v>
      </c>
      <c r="B417" s="231">
        <v>44664</v>
      </c>
      <c r="C417" s="21"/>
      <c r="D417" s="291">
        <v>70</v>
      </c>
      <c r="E417" s="21">
        <f>INDEX(LISTA!$H$6:$H$8,MATCH('LANÇAMENTO DO DIRISTA '!F417,PAGO,0))</f>
        <v>0</v>
      </c>
      <c r="F417" s="21" t="s">
        <v>252</v>
      </c>
    </row>
    <row r="418" spans="1:6" ht="21" x14ac:dyDescent="0.3">
      <c r="A418" s="56">
        <v>416</v>
      </c>
      <c r="B418" s="231">
        <v>44664</v>
      </c>
      <c r="C418" s="21"/>
      <c r="D418" s="291">
        <v>70</v>
      </c>
      <c r="E418" s="21">
        <f>INDEX(LISTA!$H$6:$H$8,MATCH('LANÇAMENTO DO DIRISTA '!F418,PAGO,0))</f>
        <v>0</v>
      </c>
      <c r="F418" s="21" t="s">
        <v>252</v>
      </c>
    </row>
    <row r="419" spans="1:6" ht="21" x14ac:dyDescent="0.3">
      <c r="A419" s="56">
        <v>417</v>
      </c>
      <c r="B419" s="231">
        <v>44664</v>
      </c>
      <c r="C419" s="21"/>
      <c r="D419" s="291">
        <v>70</v>
      </c>
      <c r="E419" s="21">
        <f>INDEX(LISTA!$H$6:$H$8,MATCH('LANÇAMENTO DO DIRISTA '!F419,PAGO,0))</f>
        <v>0</v>
      </c>
      <c r="F419" s="21" t="s">
        <v>252</v>
      </c>
    </row>
    <row r="420" spans="1:6" ht="21" x14ac:dyDescent="0.3">
      <c r="A420" s="56">
        <v>418</v>
      </c>
      <c r="B420" s="231">
        <v>44664</v>
      </c>
      <c r="C420" s="21"/>
      <c r="D420" s="291">
        <v>70</v>
      </c>
      <c r="E420" s="21">
        <f>INDEX(LISTA!$H$6:$H$8,MATCH('LANÇAMENTO DO DIRISTA '!F420,PAGO,0))</f>
        <v>0</v>
      </c>
      <c r="F420" s="21" t="s">
        <v>252</v>
      </c>
    </row>
    <row r="421" spans="1:6" ht="21" x14ac:dyDescent="0.3">
      <c r="A421" s="56">
        <v>419</v>
      </c>
      <c r="B421" s="231">
        <v>44664</v>
      </c>
      <c r="C421" s="21"/>
      <c r="D421" s="291">
        <v>70</v>
      </c>
      <c r="E421" s="21">
        <f>INDEX(LISTA!$H$6:$H$8,MATCH('LANÇAMENTO DO DIRISTA '!F421,PAGO,0))</f>
        <v>0</v>
      </c>
      <c r="F421" s="21" t="s">
        <v>252</v>
      </c>
    </row>
    <row r="422" spans="1:6" ht="21" x14ac:dyDescent="0.3">
      <c r="A422" s="56">
        <v>420</v>
      </c>
      <c r="B422" s="231">
        <v>44664</v>
      </c>
      <c r="C422" s="21"/>
      <c r="D422" s="291">
        <v>70</v>
      </c>
      <c r="E422" s="21">
        <f>INDEX(LISTA!$H$6:$H$8,MATCH('LANÇAMENTO DO DIRISTA '!F422,PAGO,0))</f>
        <v>0</v>
      </c>
      <c r="F422" s="21" t="s">
        <v>252</v>
      </c>
    </row>
    <row r="423" spans="1:6" ht="21" x14ac:dyDescent="0.3">
      <c r="A423" s="56">
        <v>421</v>
      </c>
      <c r="B423" s="231">
        <v>44664</v>
      </c>
      <c r="C423" s="21"/>
      <c r="D423" s="291">
        <v>70</v>
      </c>
      <c r="E423" s="21">
        <f>INDEX(LISTA!$H$6:$H$8,MATCH('LANÇAMENTO DO DIRISTA '!F423,PAGO,0))</f>
        <v>0</v>
      </c>
      <c r="F423" s="21" t="s">
        <v>252</v>
      </c>
    </row>
    <row r="424" spans="1:6" ht="21" x14ac:dyDescent="0.3">
      <c r="A424" s="56">
        <v>422</v>
      </c>
      <c r="B424" s="231">
        <v>44664</v>
      </c>
      <c r="C424" s="21"/>
      <c r="D424" s="291">
        <v>70</v>
      </c>
      <c r="E424" s="21">
        <f>INDEX(LISTA!$H$6:$H$8,MATCH('LANÇAMENTO DO DIRISTA '!F424,PAGO,0))</f>
        <v>0</v>
      </c>
      <c r="F424" s="21" t="s">
        <v>252</v>
      </c>
    </row>
    <row r="425" spans="1:6" ht="21" x14ac:dyDescent="0.3">
      <c r="A425" s="56">
        <v>423</v>
      </c>
      <c r="B425" s="231">
        <v>44664</v>
      </c>
      <c r="C425" s="21"/>
      <c r="D425" s="291">
        <v>70</v>
      </c>
      <c r="E425" s="21">
        <f>INDEX(LISTA!$H$6:$H$8,MATCH('LANÇAMENTO DO DIRISTA '!F425,PAGO,0))</f>
        <v>0</v>
      </c>
      <c r="F425" s="21" t="s">
        <v>252</v>
      </c>
    </row>
    <row r="426" spans="1:6" ht="21" x14ac:dyDescent="0.3">
      <c r="A426" s="56">
        <v>424</v>
      </c>
      <c r="B426" s="231">
        <v>44664</v>
      </c>
      <c r="C426" s="21"/>
      <c r="D426" s="291">
        <v>70</v>
      </c>
      <c r="E426" s="21">
        <f>INDEX(LISTA!$H$6:$H$8,MATCH('LANÇAMENTO DO DIRISTA '!F426,PAGO,0))</f>
        <v>0</v>
      </c>
      <c r="F426" s="21" t="s">
        <v>252</v>
      </c>
    </row>
    <row r="427" spans="1:6" ht="21" x14ac:dyDescent="0.3">
      <c r="A427" s="56">
        <v>425</v>
      </c>
      <c r="B427" s="231">
        <v>44664</v>
      </c>
      <c r="C427" s="21"/>
      <c r="D427" s="291">
        <v>70</v>
      </c>
      <c r="E427" s="21">
        <f>INDEX(LISTA!$H$6:$H$8,MATCH('LANÇAMENTO DO DIRISTA '!F427,PAGO,0))</f>
        <v>0</v>
      </c>
      <c r="F427" s="21" t="s">
        <v>252</v>
      </c>
    </row>
    <row r="428" spans="1:6" ht="21" x14ac:dyDescent="0.3">
      <c r="A428" s="56">
        <v>426</v>
      </c>
      <c r="B428" s="231">
        <v>44664</v>
      </c>
      <c r="C428" s="21"/>
      <c r="D428" s="291">
        <v>70</v>
      </c>
      <c r="E428" s="21">
        <f>INDEX(LISTA!$H$6:$H$8,MATCH('LANÇAMENTO DO DIRISTA '!F428,PAGO,0))</f>
        <v>0</v>
      </c>
      <c r="F428" s="21" t="s">
        <v>252</v>
      </c>
    </row>
    <row r="429" spans="1:6" ht="21" x14ac:dyDescent="0.3">
      <c r="A429" s="56">
        <v>427</v>
      </c>
      <c r="B429" s="231">
        <v>44664</v>
      </c>
      <c r="C429" s="21"/>
      <c r="D429" s="291">
        <v>70</v>
      </c>
      <c r="E429" s="21">
        <f>INDEX(LISTA!$H$6:$H$8,MATCH('LANÇAMENTO DO DIRISTA '!F429,PAGO,0))</f>
        <v>0</v>
      </c>
      <c r="F429" s="21" t="s">
        <v>252</v>
      </c>
    </row>
    <row r="430" spans="1:6" ht="21" x14ac:dyDescent="0.3">
      <c r="A430" s="56">
        <v>428</v>
      </c>
      <c r="B430" s="231">
        <v>44664</v>
      </c>
      <c r="C430" s="21"/>
      <c r="D430" s="291">
        <v>70</v>
      </c>
      <c r="E430" s="21">
        <f>INDEX(LISTA!$H$6:$H$8,MATCH('LANÇAMENTO DO DIRISTA '!F430,PAGO,0))</f>
        <v>0</v>
      </c>
      <c r="F430" s="21" t="s">
        <v>252</v>
      </c>
    </row>
    <row r="431" spans="1:6" ht="21" x14ac:dyDescent="0.3">
      <c r="A431" s="56">
        <v>429</v>
      </c>
      <c r="B431" s="231">
        <v>44664</v>
      </c>
      <c r="C431" s="21"/>
      <c r="D431" s="291">
        <v>70</v>
      </c>
      <c r="E431" s="21">
        <f>INDEX(LISTA!$H$6:$H$8,MATCH('LANÇAMENTO DO DIRISTA '!F431,PAGO,0))</f>
        <v>0</v>
      </c>
      <c r="F431" s="21" t="s">
        <v>252</v>
      </c>
    </row>
    <row r="432" spans="1:6" ht="21" x14ac:dyDescent="0.3">
      <c r="A432" s="56">
        <v>430</v>
      </c>
      <c r="B432" s="231">
        <v>44664</v>
      </c>
      <c r="C432" s="21"/>
      <c r="D432" s="291">
        <v>70</v>
      </c>
      <c r="E432" s="21">
        <f>INDEX(LISTA!$H$6:$H$8,MATCH('LANÇAMENTO DO DIRISTA '!F432,PAGO,0))</f>
        <v>0</v>
      </c>
      <c r="F432" s="21" t="s">
        <v>252</v>
      </c>
    </row>
    <row r="433" spans="1:6" ht="21" x14ac:dyDescent="0.3">
      <c r="A433" s="56">
        <v>431</v>
      </c>
      <c r="B433" s="231">
        <v>44664</v>
      </c>
      <c r="C433" s="21"/>
      <c r="D433" s="291">
        <v>70</v>
      </c>
      <c r="E433" s="21">
        <f>INDEX(LISTA!$H$6:$H$8,MATCH('LANÇAMENTO DO DIRISTA '!F433,PAGO,0))</f>
        <v>0</v>
      </c>
      <c r="F433" s="21" t="s">
        <v>252</v>
      </c>
    </row>
    <row r="434" spans="1:6" ht="21" x14ac:dyDescent="0.3">
      <c r="A434" s="56">
        <v>432</v>
      </c>
      <c r="B434" s="231">
        <v>44664</v>
      </c>
      <c r="C434" s="21"/>
      <c r="D434" s="291">
        <v>70</v>
      </c>
      <c r="E434" s="21">
        <f>INDEX(LISTA!$H$6:$H$8,MATCH('LANÇAMENTO DO DIRISTA '!F434,PAGO,0))</f>
        <v>0</v>
      </c>
      <c r="F434" s="21" t="s">
        <v>252</v>
      </c>
    </row>
    <row r="435" spans="1:6" ht="21" x14ac:dyDescent="0.3">
      <c r="A435" s="56">
        <v>433</v>
      </c>
      <c r="B435" s="231">
        <v>44664</v>
      </c>
      <c r="C435" s="21"/>
      <c r="D435" s="291">
        <v>70</v>
      </c>
      <c r="E435" s="21">
        <f>INDEX(LISTA!$H$6:$H$8,MATCH('LANÇAMENTO DO DIRISTA '!F435,PAGO,0))</f>
        <v>0</v>
      </c>
      <c r="F435" s="21" t="s">
        <v>252</v>
      </c>
    </row>
    <row r="436" spans="1:6" ht="21" x14ac:dyDescent="0.3">
      <c r="A436" s="56">
        <v>434</v>
      </c>
      <c r="B436" s="231">
        <v>44664</v>
      </c>
      <c r="C436" s="21"/>
      <c r="D436" s="291">
        <v>70</v>
      </c>
      <c r="E436" s="21">
        <f>INDEX(LISTA!$H$6:$H$8,MATCH('LANÇAMENTO DO DIRISTA '!F436,PAGO,0))</f>
        <v>0</v>
      </c>
      <c r="F436" s="21" t="s">
        <v>252</v>
      </c>
    </row>
    <row r="437" spans="1:6" ht="21" x14ac:dyDescent="0.3">
      <c r="A437" s="56">
        <v>435</v>
      </c>
      <c r="B437" s="231">
        <v>44664</v>
      </c>
      <c r="C437" s="21"/>
      <c r="D437" s="291">
        <v>70</v>
      </c>
      <c r="E437" s="21">
        <f>INDEX(LISTA!$H$6:$H$8,MATCH('LANÇAMENTO DO DIRISTA '!F437,PAGO,0))</f>
        <v>0</v>
      </c>
      <c r="F437" s="21" t="s">
        <v>252</v>
      </c>
    </row>
    <row r="438" spans="1:6" ht="21" x14ac:dyDescent="0.3">
      <c r="A438" s="56">
        <v>436</v>
      </c>
      <c r="B438" s="231">
        <v>44664</v>
      </c>
      <c r="C438" s="21"/>
      <c r="D438" s="291">
        <v>70</v>
      </c>
      <c r="E438" s="21">
        <f>INDEX(LISTA!$H$6:$H$8,MATCH('LANÇAMENTO DO DIRISTA '!F438,PAGO,0))</f>
        <v>0</v>
      </c>
      <c r="F438" s="21" t="s">
        <v>252</v>
      </c>
    </row>
    <row r="439" spans="1:6" ht="21" x14ac:dyDescent="0.3">
      <c r="A439" s="56">
        <v>437</v>
      </c>
      <c r="B439" s="231">
        <v>44664</v>
      </c>
      <c r="C439" s="21"/>
      <c r="D439" s="291">
        <v>70</v>
      </c>
      <c r="E439" s="21">
        <f>INDEX(LISTA!$H$6:$H$8,MATCH('LANÇAMENTO DO DIRISTA '!F439,PAGO,0))</f>
        <v>0</v>
      </c>
      <c r="F439" s="21" t="s">
        <v>252</v>
      </c>
    </row>
    <row r="440" spans="1:6" ht="21" x14ac:dyDescent="0.3">
      <c r="A440" s="56">
        <v>438</v>
      </c>
      <c r="B440" s="231">
        <v>44664</v>
      </c>
      <c r="C440" s="21"/>
      <c r="D440" s="291">
        <v>70</v>
      </c>
      <c r="E440" s="21">
        <f>INDEX(LISTA!$H$6:$H$8,MATCH('LANÇAMENTO DO DIRISTA '!F440,PAGO,0))</f>
        <v>0</v>
      </c>
      <c r="F440" s="21" t="s">
        <v>252</v>
      </c>
    </row>
    <row r="441" spans="1:6" ht="21" x14ac:dyDescent="0.3">
      <c r="A441" s="56">
        <v>439</v>
      </c>
      <c r="B441" s="231">
        <v>44664</v>
      </c>
      <c r="C441" s="21"/>
      <c r="D441" s="291">
        <v>70</v>
      </c>
      <c r="E441" s="21">
        <f>INDEX(LISTA!$H$6:$H$8,MATCH('LANÇAMENTO DO DIRISTA '!F441,PAGO,0))</f>
        <v>0</v>
      </c>
      <c r="F441" s="21" t="s">
        <v>252</v>
      </c>
    </row>
    <row r="442" spans="1:6" ht="21" x14ac:dyDescent="0.3">
      <c r="A442" s="56">
        <v>440</v>
      </c>
      <c r="B442" s="231">
        <v>44664</v>
      </c>
      <c r="C442" s="21"/>
      <c r="D442" s="291">
        <v>70</v>
      </c>
      <c r="E442" s="21">
        <f>INDEX(LISTA!$H$6:$H$8,MATCH('LANÇAMENTO DO DIRISTA '!F442,PAGO,0))</f>
        <v>0</v>
      </c>
      <c r="F442" s="21" t="s">
        <v>252</v>
      </c>
    </row>
    <row r="443" spans="1:6" ht="21" x14ac:dyDescent="0.3">
      <c r="A443" s="56">
        <v>441</v>
      </c>
      <c r="B443" s="231">
        <v>44664</v>
      </c>
      <c r="C443" s="21"/>
      <c r="D443" s="291">
        <v>70</v>
      </c>
      <c r="E443" s="21">
        <f>INDEX(LISTA!$H$6:$H$8,MATCH('LANÇAMENTO DO DIRISTA '!F443,PAGO,0))</f>
        <v>0</v>
      </c>
      <c r="F443" s="21" t="s">
        <v>252</v>
      </c>
    </row>
    <row r="444" spans="1:6" ht="21" x14ac:dyDescent="0.3">
      <c r="A444" s="56">
        <v>442</v>
      </c>
      <c r="B444" s="231">
        <v>44664</v>
      </c>
      <c r="C444" s="21"/>
      <c r="D444" s="291">
        <v>70</v>
      </c>
      <c r="E444" s="21">
        <f>INDEX(LISTA!$H$6:$H$8,MATCH('LANÇAMENTO DO DIRISTA '!F444,PAGO,0))</f>
        <v>0</v>
      </c>
      <c r="F444" s="21" t="s">
        <v>252</v>
      </c>
    </row>
    <row r="445" spans="1:6" ht="21" x14ac:dyDescent="0.3">
      <c r="A445" s="56">
        <v>443</v>
      </c>
      <c r="B445" s="231">
        <v>44664</v>
      </c>
      <c r="C445" s="21"/>
      <c r="D445" s="291">
        <v>70</v>
      </c>
      <c r="E445" s="21">
        <f>INDEX(LISTA!$H$6:$H$8,MATCH('LANÇAMENTO DO DIRISTA '!F445,PAGO,0))</f>
        <v>0</v>
      </c>
      <c r="F445" s="21" t="s">
        <v>252</v>
      </c>
    </row>
    <row r="446" spans="1:6" ht="21" x14ac:dyDescent="0.3">
      <c r="A446" s="56">
        <v>444</v>
      </c>
      <c r="B446" s="231">
        <v>44664</v>
      </c>
      <c r="C446" s="21"/>
      <c r="D446" s="291">
        <v>70</v>
      </c>
      <c r="E446" s="21">
        <f>INDEX(LISTA!$H$6:$H$8,MATCH('LANÇAMENTO DO DIRISTA '!F446,PAGO,0))</f>
        <v>0</v>
      </c>
      <c r="F446" s="21" t="s">
        <v>252</v>
      </c>
    </row>
    <row r="447" spans="1:6" ht="21" x14ac:dyDescent="0.3">
      <c r="A447" s="56">
        <v>445</v>
      </c>
      <c r="B447" s="231">
        <v>44664</v>
      </c>
      <c r="C447" s="21"/>
      <c r="D447" s="291">
        <v>70</v>
      </c>
      <c r="E447" s="21">
        <f>INDEX(LISTA!$H$6:$H$8,MATCH('LANÇAMENTO DO DIRISTA '!F447,PAGO,0))</f>
        <v>0</v>
      </c>
      <c r="F447" s="21" t="s">
        <v>252</v>
      </c>
    </row>
    <row r="448" spans="1:6" ht="21" x14ac:dyDescent="0.3">
      <c r="A448" s="56">
        <v>446</v>
      </c>
      <c r="B448" s="231">
        <v>44664</v>
      </c>
      <c r="C448" s="21"/>
      <c r="D448" s="291">
        <v>70</v>
      </c>
      <c r="E448" s="21">
        <f>INDEX(LISTA!$H$6:$H$8,MATCH('LANÇAMENTO DO DIRISTA '!F448,PAGO,0))</f>
        <v>0</v>
      </c>
      <c r="F448" s="21" t="s">
        <v>252</v>
      </c>
    </row>
    <row r="449" spans="1:6" ht="21" x14ac:dyDescent="0.3">
      <c r="A449" s="56">
        <v>447</v>
      </c>
      <c r="B449" s="231">
        <v>44664</v>
      </c>
      <c r="C449" s="21"/>
      <c r="D449" s="291">
        <v>70</v>
      </c>
      <c r="E449" s="21">
        <f>INDEX(LISTA!$H$6:$H$8,MATCH('LANÇAMENTO DO DIRISTA '!F449,PAGO,0))</f>
        <v>0</v>
      </c>
      <c r="F449" s="21" t="s">
        <v>252</v>
      </c>
    </row>
    <row r="450" spans="1:6" ht="21" x14ac:dyDescent="0.3">
      <c r="A450" s="56">
        <v>448</v>
      </c>
      <c r="B450" s="231">
        <v>44664</v>
      </c>
      <c r="C450" s="21"/>
      <c r="D450" s="291">
        <v>70</v>
      </c>
      <c r="E450" s="21">
        <f>INDEX(LISTA!$H$6:$H$8,MATCH('LANÇAMENTO DO DIRISTA '!F450,PAGO,0))</f>
        <v>0</v>
      </c>
      <c r="F450" s="21" t="s">
        <v>252</v>
      </c>
    </row>
    <row r="451" spans="1:6" ht="21" x14ac:dyDescent="0.3">
      <c r="A451" s="56">
        <v>449</v>
      </c>
      <c r="B451" s="231">
        <v>44664</v>
      </c>
      <c r="C451" s="21"/>
      <c r="D451" s="291">
        <v>70</v>
      </c>
      <c r="E451" s="21">
        <f>INDEX(LISTA!$H$6:$H$8,MATCH('LANÇAMENTO DO DIRISTA '!F451,PAGO,0))</f>
        <v>0</v>
      </c>
      <c r="F451" s="21" t="s">
        <v>252</v>
      </c>
    </row>
    <row r="452" spans="1:6" ht="21" x14ac:dyDescent="0.3">
      <c r="A452" s="56">
        <v>450</v>
      </c>
      <c r="B452" s="231">
        <v>44664</v>
      </c>
      <c r="C452" s="21"/>
      <c r="D452" s="291">
        <v>70</v>
      </c>
      <c r="E452" s="21">
        <f>INDEX(LISTA!$H$6:$H$8,MATCH('LANÇAMENTO DO DIRISTA '!F452,PAGO,0))</f>
        <v>0</v>
      </c>
      <c r="F452" s="21" t="s">
        <v>252</v>
      </c>
    </row>
    <row r="453" spans="1:6" ht="21" x14ac:dyDescent="0.3">
      <c r="A453" s="56">
        <v>451</v>
      </c>
      <c r="B453" s="231">
        <v>44664</v>
      </c>
      <c r="C453" s="21"/>
      <c r="D453" s="291">
        <v>70</v>
      </c>
      <c r="E453" s="21">
        <f>INDEX(LISTA!$H$6:$H$8,MATCH('LANÇAMENTO DO DIRISTA '!F453,PAGO,0))</f>
        <v>0</v>
      </c>
      <c r="F453" s="21" t="s">
        <v>252</v>
      </c>
    </row>
    <row r="454" spans="1:6" ht="21" x14ac:dyDescent="0.3">
      <c r="A454" s="56">
        <v>452</v>
      </c>
      <c r="B454" s="231">
        <v>44664</v>
      </c>
      <c r="C454" s="21"/>
      <c r="D454" s="291">
        <v>70</v>
      </c>
      <c r="E454" s="21">
        <f>INDEX(LISTA!$H$6:$H$8,MATCH('LANÇAMENTO DO DIRISTA '!F454,PAGO,0))</f>
        <v>0</v>
      </c>
      <c r="F454" s="21" t="s">
        <v>252</v>
      </c>
    </row>
    <row r="455" spans="1:6" ht="21" x14ac:dyDescent="0.3">
      <c r="A455" s="56">
        <v>453</v>
      </c>
      <c r="B455" s="231">
        <v>44664</v>
      </c>
      <c r="C455" s="21"/>
      <c r="D455" s="291">
        <v>70</v>
      </c>
      <c r="E455" s="21">
        <f>INDEX(LISTA!$H$6:$H$8,MATCH('LANÇAMENTO DO DIRISTA '!F455,PAGO,0))</f>
        <v>0</v>
      </c>
      <c r="F455" s="21" t="s">
        <v>252</v>
      </c>
    </row>
    <row r="456" spans="1:6" ht="21" x14ac:dyDescent="0.3">
      <c r="A456" s="56">
        <v>454</v>
      </c>
      <c r="B456" s="231">
        <v>44664</v>
      </c>
      <c r="C456" s="21"/>
      <c r="D456" s="291">
        <v>70</v>
      </c>
      <c r="E456" s="21">
        <f>INDEX(LISTA!$H$6:$H$8,MATCH('LANÇAMENTO DO DIRISTA '!F456,PAGO,0))</f>
        <v>0</v>
      </c>
      <c r="F456" s="21" t="s">
        <v>252</v>
      </c>
    </row>
    <row r="457" spans="1:6" ht="21" x14ac:dyDescent="0.3">
      <c r="A457" s="56">
        <v>455</v>
      </c>
      <c r="B457" s="231">
        <v>44664</v>
      </c>
      <c r="C457" s="21"/>
      <c r="D457" s="291">
        <v>70</v>
      </c>
      <c r="E457" s="21">
        <f>INDEX(LISTA!$H$6:$H$8,MATCH('LANÇAMENTO DO DIRISTA '!F457,PAGO,0))</f>
        <v>0</v>
      </c>
      <c r="F457" s="21" t="s">
        <v>252</v>
      </c>
    </row>
    <row r="458" spans="1:6" ht="21" x14ac:dyDescent="0.3">
      <c r="A458" s="56">
        <v>456</v>
      </c>
      <c r="B458" s="231">
        <v>44664</v>
      </c>
      <c r="C458" s="21"/>
      <c r="D458" s="291">
        <v>70</v>
      </c>
      <c r="E458" s="21">
        <f>INDEX(LISTA!$H$6:$H$8,MATCH('LANÇAMENTO DO DIRISTA '!F458,PAGO,0))</f>
        <v>0</v>
      </c>
      <c r="F458" s="21" t="s">
        <v>252</v>
      </c>
    </row>
    <row r="459" spans="1:6" ht="21" x14ac:dyDescent="0.3">
      <c r="A459" s="56">
        <v>457</v>
      </c>
      <c r="B459" s="231">
        <v>44664</v>
      </c>
      <c r="C459" s="21"/>
      <c r="D459" s="291">
        <v>70</v>
      </c>
      <c r="E459" s="21">
        <f>INDEX(LISTA!$H$6:$H$8,MATCH('LANÇAMENTO DO DIRISTA '!F459,PAGO,0))</f>
        <v>0</v>
      </c>
      <c r="F459" s="21" t="s">
        <v>252</v>
      </c>
    </row>
    <row r="460" spans="1:6" ht="21" x14ac:dyDescent="0.3">
      <c r="A460" s="56">
        <v>458</v>
      </c>
      <c r="B460" s="231">
        <v>44664</v>
      </c>
      <c r="C460" s="21"/>
      <c r="D460" s="291">
        <v>70</v>
      </c>
      <c r="E460" s="21">
        <f>INDEX(LISTA!$H$6:$H$8,MATCH('LANÇAMENTO DO DIRISTA '!F460,PAGO,0))</f>
        <v>0</v>
      </c>
      <c r="F460" s="21" t="s">
        <v>252</v>
      </c>
    </row>
    <row r="461" spans="1:6" ht="21" x14ac:dyDescent="0.3">
      <c r="A461" s="56">
        <v>459</v>
      </c>
      <c r="B461" s="231">
        <v>44664</v>
      </c>
      <c r="C461" s="21"/>
      <c r="D461" s="291">
        <v>70</v>
      </c>
      <c r="E461" s="21">
        <f>INDEX(LISTA!$H$6:$H$8,MATCH('LANÇAMENTO DO DIRISTA '!F461,PAGO,0))</f>
        <v>0</v>
      </c>
      <c r="F461" s="21" t="s">
        <v>252</v>
      </c>
    </row>
    <row r="462" spans="1:6" ht="21" x14ac:dyDescent="0.3">
      <c r="A462" s="56">
        <v>460</v>
      </c>
      <c r="B462" s="231">
        <v>44664</v>
      </c>
      <c r="C462" s="21"/>
      <c r="D462" s="291">
        <v>70</v>
      </c>
      <c r="E462" s="21">
        <f>INDEX(LISTA!$H$6:$H$8,MATCH('LANÇAMENTO DO DIRISTA '!F462,PAGO,0))</f>
        <v>0</v>
      </c>
      <c r="F462" s="21" t="s">
        <v>252</v>
      </c>
    </row>
    <row r="463" spans="1:6" ht="21" x14ac:dyDescent="0.3">
      <c r="A463" s="56">
        <v>461</v>
      </c>
      <c r="B463" s="231">
        <v>44664</v>
      </c>
      <c r="C463" s="21"/>
      <c r="D463" s="291">
        <v>70</v>
      </c>
      <c r="E463" s="21">
        <f>INDEX(LISTA!$H$6:$H$8,MATCH('LANÇAMENTO DO DIRISTA '!F463,PAGO,0))</f>
        <v>0</v>
      </c>
      <c r="F463" s="21" t="s">
        <v>252</v>
      </c>
    </row>
    <row r="464" spans="1:6" ht="21" x14ac:dyDescent="0.3">
      <c r="A464" s="56">
        <v>462</v>
      </c>
      <c r="B464" s="231">
        <v>44664</v>
      </c>
      <c r="C464" s="21"/>
      <c r="D464" s="291">
        <v>70</v>
      </c>
      <c r="E464" s="21">
        <f>INDEX(LISTA!$H$6:$H$8,MATCH('LANÇAMENTO DO DIRISTA '!F464,PAGO,0))</f>
        <v>0</v>
      </c>
      <c r="F464" s="21" t="s">
        <v>252</v>
      </c>
    </row>
    <row r="465" spans="1:6" ht="21" x14ac:dyDescent="0.3">
      <c r="A465" s="56">
        <v>463</v>
      </c>
      <c r="B465" s="231">
        <v>44664</v>
      </c>
      <c r="C465" s="21"/>
      <c r="D465" s="291">
        <v>70</v>
      </c>
      <c r="E465" s="21">
        <f>INDEX(LISTA!$H$6:$H$8,MATCH('LANÇAMENTO DO DIRISTA '!F465,PAGO,0))</f>
        <v>0</v>
      </c>
      <c r="F465" s="21" t="s">
        <v>252</v>
      </c>
    </row>
    <row r="466" spans="1:6" ht="21" x14ac:dyDescent="0.3">
      <c r="A466" s="56">
        <v>464</v>
      </c>
      <c r="B466" s="231">
        <v>44664</v>
      </c>
      <c r="C466" s="21"/>
      <c r="D466" s="291">
        <v>70</v>
      </c>
      <c r="E466" s="21">
        <f>INDEX(LISTA!$H$6:$H$8,MATCH('LANÇAMENTO DO DIRISTA '!F466,PAGO,0))</f>
        <v>0</v>
      </c>
      <c r="F466" s="21" t="s">
        <v>252</v>
      </c>
    </row>
    <row r="467" spans="1:6" ht="21" x14ac:dyDescent="0.3">
      <c r="A467" s="56">
        <v>465</v>
      </c>
      <c r="B467" s="231">
        <v>44664</v>
      </c>
      <c r="C467" s="21"/>
      <c r="D467" s="291">
        <v>70</v>
      </c>
      <c r="E467" s="21">
        <f>INDEX(LISTA!$H$6:$H$8,MATCH('LANÇAMENTO DO DIRISTA '!F467,PAGO,0))</f>
        <v>0</v>
      </c>
      <c r="F467" s="21" t="s">
        <v>252</v>
      </c>
    </row>
    <row r="468" spans="1:6" ht="21" x14ac:dyDescent="0.3">
      <c r="A468" s="56">
        <v>466</v>
      </c>
      <c r="B468" s="231">
        <v>44664</v>
      </c>
      <c r="C468" s="21"/>
      <c r="D468" s="291">
        <v>70</v>
      </c>
      <c r="E468" s="21">
        <f>INDEX(LISTA!$H$6:$H$8,MATCH('LANÇAMENTO DO DIRISTA '!F468,PAGO,0))</f>
        <v>0</v>
      </c>
      <c r="F468" s="21" t="s">
        <v>252</v>
      </c>
    </row>
    <row r="469" spans="1:6" ht="21" x14ac:dyDescent="0.3">
      <c r="A469" s="56">
        <v>467</v>
      </c>
      <c r="B469" s="231">
        <v>44664</v>
      </c>
      <c r="C469" s="21"/>
      <c r="D469" s="291">
        <v>70</v>
      </c>
      <c r="E469" s="21">
        <f>INDEX(LISTA!$H$6:$H$8,MATCH('LANÇAMENTO DO DIRISTA '!F469,PAGO,0))</f>
        <v>0</v>
      </c>
      <c r="F469" s="21" t="s">
        <v>252</v>
      </c>
    </row>
    <row r="470" spans="1:6" ht="21" x14ac:dyDescent="0.3">
      <c r="A470" s="56">
        <v>468</v>
      </c>
      <c r="B470" s="231">
        <v>44664</v>
      </c>
      <c r="C470" s="21"/>
      <c r="D470" s="291">
        <v>70</v>
      </c>
      <c r="E470" s="21">
        <f>INDEX(LISTA!$H$6:$H$8,MATCH('LANÇAMENTO DO DIRISTA '!F470,PAGO,0))</f>
        <v>0</v>
      </c>
      <c r="F470" s="21" t="s">
        <v>252</v>
      </c>
    </row>
    <row r="471" spans="1:6" ht="21" x14ac:dyDescent="0.3">
      <c r="A471" s="56">
        <v>469</v>
      </c>
      <c r="B471" s="231">
        <v>44664</v>
      </c>
      <c r="C471" s="21"/>
      <c r="D471" s="291">
        <v>70</v>
      </c>
      <c r="E471" s="21">
        <f>INDEX(LISTA!$H$6:$H$8,MATCH('LANÇAMENTO DO DIRISTA '!F471,PAGO,0))</f>
        <v>0</v>
      </c>
      <c r="F471" s="21" t="s">
        <v>252</v>
      </c>
    </row>
    <row r="472" spans="1:6" ht="21" x14ac:dyDescent="0.3">
      <c r="A472" s="56">
        <v>470</v>
      </c>
      <c r="B472" s="231">
        <v>44664</v>
      </c>
      <c r="C472" s="21"/>
      <c r="D472" s="291">
        <v>70</v>
      </c>
      <c r="E472" s="21">
        <f>INDEX(LISTA!$H$6:$H$8,MATCH('LANÇAMENTO DO DIRISTA '!F472,PAGO,0))</f>
        <v>0</v>
      </c>
      <c r="F472" s="21" t="s">
        <v>252</v>
      </c>
    </row>
    <row r="473" spans="1:6" ht="21" x14ac:dyDescent="0.3">
      <c r="A473" s="56">
        <v>471</v>
      </c>
      <c r="B473" s="231">
        <v>44664</v>
      </c>
      <c r="C473" s="21"/>
      <c r="D473" s="291">
        <v>70</v>
      </c>
      <c r="E473" s="21">
        <f>INDEX(LISTA!$H$6:$H$8,MATCH('LANÇAMENTO DO DIRISTA '!F473,PAGO,0))</f>
        <v>0</v>
      </c>
      <c r="F473" s="21" t="s">
        <v>252</v>
      </c>
    </row>
    <row r="474" spans="1:6" ht="21" x14ac:dyDescent="0.3">
      <c r="A474" s="56">
        <v>472</v>
      </c>
      <c r="B474" s="231">
        <v>44664</v>
      </c>
      <c r="C474" s="21"/>
      <c r="D474" s="291">
        <v>70</v>
      </c>
      <c r="E474" s="21">
        <f>INDEX(LISTA!$H$6:$H$8,MATCH('LANÇAMENTO DO DIRISTA '!F474,PAGO,0))</f>
        <v>0</v>
      </c>
      <c r="F474" s="21" t="s">
        <v>252</v>
      </c>
    </row>
    <row r="475" spans="1:6" ht="21" x14ac:dyDescent="0.3">
      <c r="A475" s="56">
        <v>473</v>
      </c>
      <c r="B475" s="231">
        <v>44664</v>
      </c>
      <c r="C475" s="21"/>
      <c r="D475" s="291">
        <v>70</v>
      </c>
      <c r="E475" s="21">
        <f>INDEX(LISTA!$H$6:$H$8,MATCH('LANÇAMENTO DO DIRISTA '!F475,PAGO,0))</f>
        <v>0</v>
      </c>
      <c r="F475" s="21" t="s">
        <v>252</v>
      </c>
    </row>
    <row r="476" spans="1:6" ht="21" x14ac:dyDescent="0.3">
      <c r="A476" s="56">
        <v>474</v>
      </c>
      <c r="B476" s="231">
        <v>44664</v>
      </c>
      <c r="C476" s="21"/>
      <c r="D476" s="291">
        <v>70</v>
      </c>
      <c r="E476" s="21">
        <f>INDEX(LISTA!$H$6:$H$8,MATCH('LANÇAMENTO DO DIRISTA '!F476,PAGO,0))</f>
        <v>0</v>
      </c>
      <c r="F476" s="21" t="s">
        <v>252</v>
      </c>
    </row>
    <row r="477" spans="1:6" ht="21" x14ac:dyDescent="0.3">
      <c r="A477" s="56">
        <v>475</v>
      </c>
      <c r="B477" s="231">
        <v>44664</v>
      </c>
      <c r="C477" s="21"/>
      <c r="D477" s="291">
        <v>70</v>
      </c>
      <c r="E477" s="21">
        <f>INDEX(LISTA!$H$6:$H$8,MATCH('LANÇAMENTO DO DIRISTA '!F477,PAGO,0))</f>
        <v>0</v>
      </c>
      <c r="F477" s="21" t="s">
        <v>252</v>
      </c>
    </row>
    <row r="478" spans="1:6" ht="21" x14ac:dyDescent="0.3">
      <c r="A478" s="56">
        <v>476</v>
      </c>
      <c r="B478" s="231">
        <v>44664</v>
      </c>
      <c r="C478" s="21"/>
      <c r="D478" s="291">
        <v>70</v>
      </c>
      <c r="E478" s="21">
        <f>INDEX(LISTA!$H$6:$H$8,MATCH('LANÇAMENTO DO DIRISTA '!F478,PAGO,0))</f>
        <v>0</v>
      </c>
      <c r="F478" s="21" t="s">
        <v>252</v>
      </c>
    </row>
    <row r="479" spans="1:6" ht="21" x14ac:dyDescent="0.3">
      <c r="A479" s="56">
        <v>477</v>
      </c>
      <c r="B479" s="231">
        <v>44664</v>
      </c>
      <c r="C479" s="21"/>
      <c r="D479" s="291">
        <v>70</v>
      </c>
      <c r="E479" s="21">
        <f>INDEX(LISTA!$H$6:$H$8,MATCH('LANÇAMENTO DO DIRISTA '!F479,PAGO,0))</f>
        <v>0</v>
      </c>
      <c r="F479" s="21" t="s">
        <v>252</v>
      </c>
    </row>
    <row r="480" spans="1:6" ht="21" x14ac:dyDescent="0.3">
      <c r="A480" s="56">
        <v>478</v>
      </c>
      <c r="B480" s="231">
        <v>44664</v>
      </c>
      <c r="C480" s="21"/>
      <c r="D480" s="291">
        <v>70</v>
      </c>
      <c r="E480" s="21">
        <f>INDEX(LISTA!$H$6:$H$8,MATCH('LANÇAMENTO DO DIRISTA '!F480,PAGO,0))</f>
        <v>0</v>
      </c>
      <c r="F480" s="21" t="s">
        <v>252</v>
      </c>
    </row>
    <row r="481" spans="1:6" ht="21" x14ac:dyDescent="0.3">
      <c r="A481" s="56">
        <v>479</v>
      </c>
      <c r="B481" s="231">
        <v>44664</v>
      </c>
      <c r="C481" s="21"/>
      <c r="D481" s="291">
        <v>70</v>
      </c>
      <c r="E481" s="21">
        <f>INDEX(LISTA!$H$6:$H$8,MATCH('LANÇAMENTO DO DIRISTA '!F481,PAGO,0))</f>
        <v>0</v>
      </c>
      <c r="F481" s="21" t="s">
        <v>252</v>
      </c>
    </row>
    <row r="482" spans="1:6" ht="21" x14ac:dyDescent="0.3">
      <c r="A482" s="56">
        <v>480</v>
      </c>
      <c r="B482" s="231">
        <v>44664</v>
      </c>
      <c r="C482" s="21"/>
      <c r="D482" s="291">
        <v>70</v>
      </c>
      <c r="E482" s="21">
        <f>INDEX(LISTA!$H$6:$H$8,MATCH('LANÇAMENTO DO DIRISTA '!F482,PAGO,0))</f>
        <v>0</v>
      </c>
      <c r="F482" s="21" t="s">
        <v>252</v>
      </c>
    </row>
    <row r="483" spans="1:6" ht="21" x14ac:dyDescent="0.3">
      <c r="A483" s="56">
        <v>481</v>
      </c>
      <c r="B483" s="231">
        <v>44664</v>
      </c>
      <c r="C483" s="21"/>
      <c r="D483" s="291">
        <v>70</v>
      </c>
      <c r="E483" s="21">
        <f>INDEX(LISTA!$H$6:$H$8,MATCH('LANÇAMENTO DO DIRISTA '!F483,PAGO,0))</f>
        <v>0</v>
      </c>
      <c r="F483" s="21" t="s">
        <v>252</v>
      </c>
    </row>
    <row r="484" spans="1:6" ht="21" x14ac:dyDescent="0.3">
      <c r="A484" s="56">
        <v>482</v>
      </c>
      <c r="B484" s="231">
        <v>44664</v>
      </c>
      <c r="C484" s="21"/>
      <c r="D484" s="291">
        <v>70</v>
      </c>
      <c r="E484" s="21">
        <f>INDEX(LISTA!$H$6:$H$8,MATCH('LANÇAMENTO DO DIRISTA '!F484,PAGO,0))</f>
        <v>0</v>
      </c>
      <c r="F484" s="21" t="s">
        <v>252</v>
      </c>
    </row>
    <row r="485" spans="1:6" ht="21" x14ac:dyDescent="0.3">
      <c r="A485" s="56">
        <v>483</v>
      </c>
      <c r="B485" s="231">
        <v>44664</v>
      </c>
      <c r="C485" s="21"/>
      <c r="D485" s="291">
        <v>70</v>
      </c>
      <c r="E485" s="21">
        <f>INDEX(LISTA!$H$6:$H$8,MATCH('LANÇAMENTO DO DIRISTA '!F485,PAGO,0))</f>
        <v>0</v>
      </c>
      <c r="F485" s="21" t="s">
        <v>252</v>
      </c>
    </row>
    <row r="486" spans="1:6" ht="21" x14ac:dyDescent="0.3">
      <c r="A486" s="56">
        <v>484</v>
      </c>
      <c r="B486" s="231">
        <v>44664</v>
      </c>
      <c r="C486" s="21"/>
      <c r="D486" s="291">
        <v>70</v>
      </c>
      <c r="E486" s="21">
        <f>INDEX(LISTA!$H$6:$H$8,MATCH('LANÇAMENTO DO DIRISTA '!F486,PAGO,0))</f>
        <v>0</v>
      </c>
      <c r="F486" s="21" t="s">
        <v>252</v>
      </c>
    </row>
    <row r="487" spans="1:6" ht="21" x14ac:dyDescent="0.3">
      <c r="A487" s="56">
        <v>485</v>
      </c>
      <c r="B487" s="231">
        <v>44664</v>
      </c>
      <c r="C487" s="21"/>
      <c r="D487" s="291">
        <v>70</v>
      </c>
      <c r="E487" s="21">
        <f>INDEX(LISTA!$H$6:$H$8,MATCH('LANÇAMENTO DO DIRISTA '!F487,PAGO,0))</f>
        <v>0</v>
      </c>
      <c r="F487" s="21" t="s">
        <v>252</v>
      </c>
    </row>
    <row r="488" spans="1:6" ht="21" x14ac:dyDescent="0.3">
      <c r="A488" s="56">
        <v>486</v>
      </c>
      <c r="B488" s="231">
        <v>44664</v>
      </c>
      <c r="C488" s="21"/>
      <c r="D488" s="291">
        <v>70</v>
      </c>
      <c r="E488" s="21">
        <f>INDEX(LISTA!$H$6:$H$8,MATCH('LANÇAMENTO DO DIRISTA '!F488,PAGO,0))</f>
        <v>0</v>
      </c>
      <c r="F488" s="21" t="s">
        <v>252</v>
      </c>
    </row>
    <row r="489" spans="1:6" ht="21" x14ac:dyDescent="0.3">
      <c r="A489" s="56">
        <v>487</v>
      </c>
      <c r="B489" s="231">
        <v>44664</v>
      </c>
      <c r="C489" s="21"/>
      <c r="D489" s="291">
        <v>70</v>
      </c>
      <c r="E489" s="21">
        <f>INDEX(LISTA!$H$6:$H$8,MATCH('LANÇAMENTO DO DIRISTA '!F489,PAGO,0))</f>
        <v>0</v>
      </c>
      <c r="F489" s="21" t="s">
        <v>252</v>
      </c>
    </row>
    <row r="490" spans="1:6" ht="21" x14ac:dyDescent="0.3">
      <c r="A490" s="56">
        <v>488</v>
      </c>
      <c r="B490" s="231">
        <v>44664</v>
      </c>
      <c r="C490" s="21"/>
      <c r="D490" s="291">
        <v>70</v>
      </c>
      <c r="E490" s="21">
        <f>INDEX(LISTA!$H$6:$H$8,MATCH('LANÇAMENTO DO DIRISTA '!F490,PAGO,0))</f>
        <v>0</v>
      </c>
      <c r="F490" s="21" t="s">
        <v>252</v>
      </c>
    </row>
    <row r="491" spans="1:6" ht="21" x14ac:dyDescent="0.3">
      <c r="A491" s="56">
        <v>489</v>
      </c>
      <c r="B491" s="231">
        <v>44664</v>
      </c>
      <c r="C491" s="21"/>
      <c r="D491" s="291">
        <v>70</v>
      </c>
      <c r="E491" s="21">
        <f>INDEX(LISTA!$H$6:$H$8,MATCH('LANÇAMENTO DO DIRISTA '!F491,PAGO,0))</f>
        <v>0</v>
      </c>
      <c r="F491" s="21" t="s">
        <v>252</v>
      </c>
    </row>
    <row r="492" spans="1:6" ht="21" x14ac:dyDescent="0.3">
      <c r="A492" s="56">
        <v>490</v>
      </c>
      <c r="B492" s="231">
        <v>44664</v>
      </c>
      <c r="C492" s="21"/>
      <c r="D492" s="291">
        <v>70</v>
      </c>
      <c r="E492" s="21">
        <f>INDEX(LISTA!$H$6:$H$8,MATCH('LANÇAMENTO DO DIRISTA '!F492,PAGO,0))</f>
        <v>0</v>
      </c>
      <c r="F492" s="21" t="s">
        <v>252</v>
      </c>
    </row>
    <row r="493" spans="1:6" ht="21" x14ac:dyDescent="0.3">
      <c r="A493" s="56">
        <v>491</v>
      </c>
      <c r="B493" s="231">
        <v>44664</v>
      </c>
      <c r="C493" s="21"/>
      <c r="D493" s="291">
        <v>70</v>
      </c>
      <c r="E493" s="21">
        <f>INDEX(LISTA!$H$6:$H$8,MATCH('LANÇAMENTO DO DIRISTA '!F493,PAGO,0))</f>
        <v>0</v>
      </c>
      <c r="F493" s="21" t="s">
        <v>252</v>
      </c>
    </row>
    <row r="494" spans="1:6" ht="21" x14ac:dyDescent="0.3">
      <c r="A494" s="56">
        <v>492</v>
      </c>
      <c r="B494" s="231">
        <v>44664</v>
      </c>
      <c r="C494" s="21"/>
      <c r="D494" s="291">
        <v>70</v>
      </c>
      <c r="E494" s="21">
        <f>INDEX(LISTA!$H$6:$H$8,MATCH('LANÇAMENTO DO DIRISTA '!F494,PAGO,0))</f>
        <v>0</v>
      </c>
      <c r="F494" s="21" t="s">
        <v>252</v>
      </c>
    </row>
    <row r="495" spans="1:6" ht="21" x14ac:dyDescent="0.3">
      <c r="A495" s="56">
        <v>493</v>
      </c>
      <c r="B495" s="231">
        <v>44664</v>
      </c>
      <c r="C495" s="21"/>
      <c r="D495" s="291">
        <v>70</v>
      </c>
      <c r="E495" s="21">
        <f>INDEX(LISTA!$H$6:$H$8,MATCH('LANÇAMENTO DO DIRISTA '!F495,PAGO,0))</f>
        <v>0</v>
      </c>
      <c r="F495" s="21" t="s">
        <v>252</v>
      </c>
    </row>
    <row r="496" spans="1:6" ht="21" x14ac:dyDescent="0.3">
      <c r="A496" s="56">
        <v>494</v>
      </c>
      <c r="B496" s="231">
        <v>44664</v>
      </c>
      <c r="C496" s="21"/>
      <c r="D496" s="291">
        <v>70</v>
      </c>
      <c r="E496" s="21">
        <f>INDEX(LISTA!$H$6:$H$8,MATCH('LANÇAMENTO DO DIRISTA '!F496,PAGO,0))</f>
        <v>0</v>
      </c>
      <c r="F496" s="21" t="s">
        <v>252</v>
      </c>
    </row>
    <row r="497" spans="1:6" ht="21" x14ac:dyDescent="0.3">
      <c r="A497" s="56">
        <v>495</v>
      </c>
      <c r="B497" s="231">
        <v>44664</v>
      </c>
      <c r="C497" s="21"/>
      <c r="D497" s="291">
        <v>70</v>
      </c>
      <c r="E497" s="21">
        <f>INDEX(LISTA!$H$6:$H$8,MATCH('LANÇAMENTO DO DIRISTA '!F497,PAGO,0))</f>
        <v>0</v>
      </c>
      <c r="F497" s="21" t="s">
        <v>252</v>
      </c>
    </row>
    <row r="498" spans="1:6" ht="21" x14ac:dyDescent="0.3">
      <c r="A498" s="56">
        <v>496</v>
      </c>
      <c r="B498" s="231">
        <v>44664</v>
      </c>
      <c r="C498" s="21"/>
      <c r="D498" s="291">
        <v>70</v>
      </c>
      <c r="E498" s="21">
        <f>INDEX(LISTA!$H$6:$H$8,MATCH('LANÇAMENTO DO DIRISTA '!F498,PAGO,0))</f>
        <v>0</v>
      </c>
      <c r="F498" s="21" t="s">
        <v>252</v>
      </c>
    </row>
    <row r="499" spans="1:6" ht="21" x14ac:dyDescent="0.3">
      <c r="A499" s="56">
        <v>497</v>
      </c>
      <c r="B499" s="231">
        <v>44664</v>
      </c>
      <c r="C499" s="21"/>
      <c r="D499" s="291">
        <v>70</v>
      </c>
      <c r="E499" s="21">
        <f>INDEX(LISTA!$H$6:$H$8,MATCH('LANÇAMENTO DO DIRISTA '!F499,PAGO,0))</f>
        <v>0</v>
      </c>
      <c r="F499" s="21" t="s">
        <v>252</v>
      </c>
    </row>
    <row r="500" spans="1:6" ht="21" x14ac:dyDescent="0.3">
      <c r="A500" s="56">
        <v>498</v>
      </c>
      <c r="B500" s="231">
        <v>44664</v>
      </c>
      <c r="C500" s="21"/>
      <c r="D500" s="291">
        <v>70</v>
      </c>
      <c r="E500" s="21">
        <f>INDEX(LISTA!$H$6:$H$8,MATCH('LANÇAMENTO DO DIRISTA '!F500,PAGO,0))</f>
        <v>0</v>
      </c>
      <c r="F500" s="21" t="s">
        <v>252</v>
      </c>
    </row>
    <row r="501" spans="1:6" ht="21" x14ac:dyDescent="0.3">
      <c r="A501" s="56">
        <v>499</v>
      </c>
      <c r="B501" s="231">
        <v>44664</v>
      </c>
      <c r="C501" s="21"/>
      <c r="D501" s="291">
        <v>70</v>
      </c>
      <c r="E501" s="21">
        <f>INDEX(LISTA!$H$6:$H$8,MATCH('LANÇAMENTO DO DIRISTA '!F501,PAGO,0))</f>
        <v>0</v>
      </c>
      <c r="F501" s="21" t="s">
        <v>252</v>
      </c>
    </row>
    <row r="502" spans="1:6" ht="21" x14ac:dyDescent="0.3">
      <c r="A502" s="56">
        <v>500</v>
      </c>
      <c r="B502" s="231">
        <v>44664</v>
      </c>
      <c r="C502" s="21"/>
      <c r="D502" s="291">
        <v>70</v>
      </c>
      <c r="E502" s="21">
        <f>INDEX(LISTA!$H$6:$H$8,MATCH('LANÇAMENTO DO DIRISTA '!F502,PAGO,0))</f>
        <v>0</v>
      </c>
      <c r="F502" s="21" t="s">
        <v>252</v>
      </c>
    </row>
    <row r="503" spans="1:6" ht="21" x14ac:dyDescent="0.3">
      <c r="A503" s="56">
        <v>501</v>
      </c>
      <c r="B503" s="231">
        <v>44664</v>
      </c>
      <c r="C503" s="21"/>
      <c r="D503" s="291">
        <v>70</v>
      </c>
      <c r="E503" s="21">
        <f>INDEX(LISTA!$H$6:$H$8,MATCH('LANÇAMENTO DO DIRISTA '!F503,PAGO,0))</f>
        <v>0</v>
      </c>
      <c r="F503" s="21" t="s">
        <v>252</v>
      </c>
    </row>
    <row r="504" spans="1:6" ht="21" x14ac:dyDescent="0.3">
      <c r="A504" s="56">
        <v>502</v>
      </c>
      <c r="B504" s="231">
        <v>44664</v>
      </c>
      <c r="C504" s="21"/>
      <c r="D504" s="291">
        <v>70</v>
      </c>
      <c r="E504" s="21">
        <f>INDEX(LISTA!$H$6:$H$8,MATCH('LANÇAMENTO DO DIRISTA '!F504,PAGO,0))</f>
        <v>0</v>
      </c>
      <c r="F504" s="21" t="s">
        <v>252</v>
      </c>
    </row>
    <row r="505" spans="1:6" ht="21" x14ac:dyDescent="0.3">
      <c r="A505" s="56">
        <v>503</v>
      </c>
      <c r="B505" s="231">
        <v>44664</v>
      </c>
      <c r="C505" s="21"/>
      <c r="D505" s="291">
        <v>70</v>
      </c>
      <c r="E505" s="21">
        <f>INDEX(LISTA!$H$6:$H$8,MATCH('LANÇAMENTO DO DIRISTA '!F505,PAGO,0))</f>
        <v>0</v>
      </c>
      <c r="F505" s="21" t="s">
        <v>252</v>
      </c>
    </row>
    <row r="506" spans="1:6" ht="21" x14ac:dyDescent="0.3">
      <c r="A506" s="56">
        <v>504</v>
      </c>
      <c r="B506" s="231">
        <v>44664</v>
      </c>
      <c r="C506" s="21"/>
      <c r="D506" s="291">
        <v>70</v>
      </c>
      <c r="E506" s="21">
        <f>INDEX(LISTA!$H$6:$H$8,MATCH('LANÇAMENTO DO DIRISTA '!F506,PAGO,0))</f>
        <v>0</v>
      </c>
      <c r="F506" s="21" t="s">
        <v>252</v>
      </c>
    </row>
    <row r="507" spans="1:6" ht="21" x14ac:dyDescent="0.3">
      <c r="A507" s="56">
        <v>505</v>
      </c>
      <c r="B507" s="231">
        <v>44664</v>
      </c>
      <c r="C507" s="21"/>
      <c r="D507" s="291">
        <v>70</v>
      </c>
      <c r="E507" s="21">
        <f>INDEX(LISTA!$H$6:$H$8,MATCH('LANÇAMENTO DO DIRISTA '!F507,PAGO,0))</f>
        <v>0</v>
      </c>
      <c r="F507" s="21" t="s">
        <v>252</v>
      </c>
    </row>
    <row r="508" spans="1:6" ht="21" x14ac:dyDescent="0.3">
      <c r="A508" s="56">
        <v>506</v>
      </c>
      <c r="B508" s="231">
        <v>44664</v>
      </c>
      <c r="C508" s="21"/>
      <c r="D508" s="291">
        <v>70</v>
      </c>
      <c r="E508" s="21">
        <f>INDEX(LISTA!$H$6:$H$8,MATCH('LANÇAMENTO DO DIRISTA '!F508,PAGO,0))</f>
        <v>0</v>
      </c>
      <c r="F508" s="21" t="s">
        <v>252</v>
      </c>
    </row>
    <row r="509" spans="1:6" ht="21" x14ac:dyDescent="0.3">
      <c r="A509" s="56">
        <v>507</v>
      </c>
      <c r="B509" s="231">
        <v>44664</v>
      </c>
      <c r="C509" s="21"/>
      <c r="D509" s="291">
        <v>70</v>
      </c>
      <c r="E509" s="21">
        <f>INDEX(LISTA!$H$6:$H$8,MATCH('LANÇAMENTO DO DIRISTA '!F509,PAGO,0))</f>
        <v>0</v>
      </c>
      <c r="F509" s="21" t="s">
        <v>252</v>
      </c>
    </row>
    <row r="510" spans="1:6" ht="21" x14ac:dyDescent="0.3">
      <c r="A510" s="56">
        <v>508</v>
      </c>
      <c r="B510" s="231">
        <v>44664</v>
      </c>
      <c r="C510" s="21"/>
      <c r="D510" s="291">
        <v>70</v>
      </c>
      <c r="E510" s="21">
        <f>INDEX(LISTA!$H$6:$H$8,MATCH('LANÇAMENTO DO DIRISTA '!F510,PAGO,0))</f>
        <v>0</v>
      </c>
      <c r="F510" s="21" t="s">
        <v>252</v>
      </c>
    </row>
    <row r="511" spans="1:6" ht="21" x14ac:dyDescent="0.3">
      <c r="A511" s="56">
        <v>509</v>
      </c>
      <c r="B511" s="231">
        <v>44664</v>
      </c>
      <c r="C511" s="21"/>
      <c r="D511" s="291">
        <v>70</v>
      </c>
      <c r="E511" s="21">
        <f>INDEX(LISTA!$H$6:$H$8,MATCH('LANÇAMENTO DO DIRISTA '!F511,PAGO,0))</f>
        <v>0</v>
      </c>
      <c r="F511" s="21" t="s">
        <v>252</v>
      </c>
    </row>
    <row r="512" spans="1:6" ht="21" x14ac:dyDescent="0.3">
      <c r="A512" s="56">
        <v>510</v>
      </c>
      <c r="B512" s="231">
        <v>44664</v>
      </c>
      <c r="C512" s="21"/>
      <c r="D512" s="291">
        <v>70</v>
      </c>
      <c r="E512" s="21">
        <f>INDEX(LISTA!$H$6:$H$8,MATCH('LANÇAMENTO DO DIRISTA '!F512,PAGO,0))</f>
        <v>0</v>
      </c>
      <c r="F512" s="21" t="s">
        <v>252</v>
      </c>
    </row>
    <row r="513" spans="1:6" ht="21" x14ac:dyDescent="0.3">
      <c r="A513" s="56">
        <v>511</v>
      </c>
      <c r="B513" s="231">
        <v>44664</v>
      </c>
      <c r="C513" s="21"/>
      <c r="D513" s="291">
        <v>70</v>
      </c>
      <c r="E513" s="21">
        <f>INDEX(LISTA!$H$6:$H$8,MATCH('LANÇAMENTO DO DIRISTA '!F513,PAGO,0))</f>
        <v>0</v>
      </c>
      <c r="F513" s="21" t="s">
        <v>252</v>
      </c>
    </row>
    <row r="514" spans="1:6" ht="21" x14ac:dyDescent="0.3">
      <c r="A514" s="56">
        <v>512</v>
      </c>
      <c r="B514" s="231">
        <v>44664</v>
      </c>
      <c r="C514" s="21"/>
      <c r="D514" s="291">
        <v>70</v>
      </c>
      <c r="E514" s="21">
        <f>INDEX(LISTA!$H$6:$H$8,MATCH('LANÇAMENTO DO DIRISTA '!F514,PAGO,0))</f>
        <v>0</v>
      </c>
      <c r="F514" s="21" t="s">
        <v>252</v>
      </c>
    </row>
    <row r="515" spans="1:6" ht="21" x14ac:dyDescent="0.3">
      <c r="A515" s="56">
        <v>513</v>
      </c>
      <c r="B515" s="231">
        <v>44664</v>
      </c>
      <c r="C515" s="21"/>
      <c r="D515" s="291">
        <v>70</v>
      </c>
      <c r="E515" s="21">
        <f>INDEX(LISTA!$H$6:$H$8,MATCH('LANÇAMENTO DO DIRISTA '!F515,PAGO,0))</f>
        <v>0</v>
      </c>
      <c r="F515" s="21" t="s">
        <v>252</v>
      </c>
    </row>
    <row r="516" spans="1:6" ht="21" x14ac:dyDescent="0.3">
      <c r="A516" s="56">
        <v>514</v>
      </c>
      <c r="B516" s="231">
        <v>44664</v>
      </c>
      <c r="C516" s="21"/>
      <c r="D516" s="291">
        <v>70</v>
      </c>
      <c r="E516" s="21">
        <f>INDEX(LISTA!$H$6:$H$8,MATCH('LANÇAMENTO DO DIRISTA '!F516,PAGO,0))</f>
        <v>0</v>
      </c>
      <c r="F516" s="21" t="s">
        <v>252</v>
      </c>
    </row>
    <row r="517" spans="1:6" ht="21" x14ac:dyDescent="0.3">
      <c r="A517" s="56">
        <v>515</v>
      </c>
      <c r="B517" s="231">
        <v>44664</v>
      </c>
      <c r="C517" s="21"/>
      <c r="D517" s="291">
        <v>70</v>
      </c>
      <c r="E517" s="21">
        <f>INDEX(LISTA!$H$6:$H$8,MATCH('LANÇAMENTO DO DIRISTA '!F517,PAGO,0))</f>
        <v>0</v>
      </c>
      <c r="F517" s="21" t="s">
        <v>252</v>
      </c>
    </row>
    <row r="518" spans="1:6" ht="21" x14ac:dyDescent="0.3">
      <c r="A518" s="56">
        <v>516</v>
      </c>
      <c r="B518" s="231">
        <v>44664</v>
      </c>
      <c r="C518" s="21"/>
      <c r="D518" s="291">
        <v>70</v>
      </c>
      <c r="E518" s="21">
        <f>INDEX(LISTA!$H$6:$H$8,MATCH('LANÇAMENTO DO DIRISTA '!F518,PAGO,0))</f>
        <v>0</v>
      </c>
      <c r="F518" s="21" t="s">
        <v>252</v>
      </c>
    </row>
    <row r="519" spans="1:6" ht="21" x14ac:dyDescent="0.3">
      <c r="A519" s="56">
        <v>517</v>
      </c>
      <c r="B519" s="231">
        <v>44664</v>
      </c>
      <c r="C519" s="21"/>
      <c r="D519" s="291">
        <v>70</v>
      </c>
      <c r="E519" s="21">
        <f>INDEX(LISTA!$H$6:$H$8,MATCH('LANÇAMENTO DO DIRISTA '!F519,PAGO,0))</f>
        <v>0</v>
      </c>
      <c r="F519" s="21" t="s">
        <v>252</v>
      </c>
    </row>
    <row r="520" spans="1:6" ht="21" x14ac:dyDescent="0.3">
      <c r="A520" s="56">
        <v>518</v>
      </c>
      <c r="B520" s="231">
        <v>44664</v>
      </c>
      <c r="C520" s="21"/>
      <c r="D520" s="291">
        <v>70</v>
      </c>
      <c r="E520" s="21">
        <f>INDEX(LISTA!$H$6:$H$8,MATCH('LANÇAMENTO DO DIRISTA '!F520,PAGO,0))</f>
        <v>0</v>
      </c>
      <c r="F520" s="21" t="s">
        <v>252</v>
      </c>
    </row>
    <row r="521" spans="1:6" ht="21" x14ac:dyDescent="0.3">
      <c r="A521" s="56">
        <v>519</v>
      </c>
      <c r="B521" s="231">
        <v>44664</v>
      </c>
      <c r="C521" s="21"/>
      <c r="D521" s="291">
        <v>70</v>
      </c>
      <c r="E521" s="21">
        <f>INDEX(LISTA!$H$6:$H$8,MATCH('LANÇAMENTO DO DIRISTA '!F521,PAGO,0))</f>
        <v>0</v>
      </c>
      <c r="F521" s="21" t="s">
        <v>252</v>
      </c>
    </row>
    <row r="522" spans="1:6" ht="21" x14ac:dyDescent="0.3">
      <c r="A522" s="56">
        <v>520</v>
      </c>
      <c r="B522" s="231">
        <v>44664</v>
      </c>
      <c r="C522" s="21"/>
      <c r="D522" s="291">
        <v>70</v>
      </c>
      <c r="E522" s="21">
        <f>INDEX(LISTA!$H$6:$H$8,MATCH('LANÇAMENTO DO DIRISTA '!F522,PAGO,0))</f>
        <v>0</v>
      </c>
      <c r="F522" s="21" t="s">
        <v>252</v>
      </c>
    </row>
    <row r="523" spans="1:6" ht="21" x14ac:dyDescent="0.3">
      <c r="A523" s="56">
        <v>521</v>
      </c>
      <c r="B523" s="231">
        <v>44664</v>
      </c>
      <c r="C523" s="21"/>
      <c r="D523" s="291">
        <v>70</v>
      </c>
      <c r="E523" s="21">
        <f>INDEX(LISTA!$H$6:$H$8,MATCH('LANÇAMENTO DO DIRISTA '!F523,PAGO,0))</f>
        <v>0</v>
      </c>
      <c r="F523" s="21" t="s">
        <v>252</v>
      </c>
    </row>
    <row r="524" spans="1:6" ht="21" x14ac:dyDescent="0.3">
      <c r="A524" s="56">
        <v>522</v>
      </c>
      <c r="B524" s="231">
        <v>44664</v>
      </c>
      <c r="C524" s="21"/>
      <c r="D524" s="291">
        <v>70</v>
      </c>
      <c r="E524" s="21">
        <f>INDEX(LISTA!$H$6:$H$8,MATCH('LANÇAMENTO DO DIRISTA '!F524,PAGO,0))</f>
        <v>0</v>
      </c>
      <c r="F524" s="21" t="s">
        <v>252</v>
      </c>
    </row>
    <row r="525" spans="1:6" ht="21" x14ac:dyDescent="0.3">
      <c r="A525" s="56">
        <v>523</v>
      </c>
      <c r="B525" s="231">
        <v>44664</v>
      </c>
      <c r="C525" s="21"/>
      <c r="D525" s="291">
        <v>70</v>
      </c>
      <c r="E525" s="21">
        <f>INDEX(LISTA!$H$6:$H$8,MATCH('LANÇAMENTO DO DIRISTA '!F525,PAGO,0))</f>
        <v>0</v>
      </c>
      <c r="F525" s="21" t="s">
        <v>252</v>
      </c>
    </row>
    <row r="526" spans="1:6" ht="21" x14ac:dyDescent="0.3">
      <c r="A526" s="56">
        <v>524</v>
      </c>
      <c r="B526" s="231">
        <v>44664</v>
      </c>
      <c r="C526" s="21"/>
      <c r="D526" s="291">
        <v>70</v>
      </c>
      <c r="E526" s="21">
        <f>INDEX(LISTA!$H$6:$H$8,MATCH('LANÇAMENTO DO DIRISTA '!F526,PAGO,0))</f>
        <v>0</v>
      </c>
      <c r="F526" s="21" t="s">
        <v>252</v>
      </c>
    </row>
    <row r="527" spans="1:6" ht="21" x14ac:dyDescent="0.3">
      <c r="A527" s="56">
        <v>525</v>
      </c>
      <c r="B527" s="231">
        <v>44664</v>
      </c>
      <c r="C527" s="21"/>
      <c r="D527" s="291">
        <v>70</v>
      </c>
      <c r="E527" s="21">
        <f>INDEX(LISTA!$H$6:$H$8,MATCH('LANÇAMENTO DO DIRISTA '!F527,PAGO,0))</f>
        <v>0</v>
      </c>
      <c r="F527" s="21" t="s">
        <v>252</v>
      </c>
    </row>
    <row r="528" spans="1:6" ht="21" x14ac:dyDescent="0.3">
      <c r="A528" s="56">
        <v>526</v>
      </c>
      <c r="B528" s="231">
        <v>44664</v>
      </c>
      <c r="C528" s="21"/>
      <c r="D528" s="291">
        <v>70</v>
      </c>
      <c r="E528" s="21">
        <f>INDEX(LISTA!$H$6:$H$8,MATCH('LANÇAMENTO DO DIRISTA '!F528,PAGO,0))</f>
        <v>0</v>
      </c>
      <c r="F528" s="21" t="s">
        <v>252</v>
      </c>
    </row>
    <row r="529" spans="1:6" ht="21" x14ac:dyDescent="0.3">
      <c r="A529" s="56">
        <v>527</v>
      </c>
      <c r="B529" s="231">
        <v>44664</v>
      </c>
      <c r="C529" s="21"/>
      <c r="D529" s="291">
        <v>70</v>
      </c>
      <c r="E529" s="21">
        <f>INDEX(LISTA!$H$6:$H$8,MATCH('LANÇAMENTO DO DIRISTA '!F529,PAGO,0))</f>
        <v>0</v>
      </c>
      <c r="F529" s="21" t="s">
        <v>252</v>
      </c>
    </row>
    <row r="530" spans="1:6" ht="21" x14ac:dyDescent="0.3">
      <c r="A530" s="56">
        <v>528</v>
      </c>
      <c r="B530" s="231">
        <v>44664</v>
      </c>
      <c r="C530" s="21"/>
      <c r="D530" s="291">
        <v>70</v>
      </c>
      <c r="E530" s="21">
        <f>INDEX(LISTA!$H$6:$H$8,MATCH('LANÇAMENTO DO DIRISTA '!F530,PAGO,0))</f>
        <v>0</v>
      </c>
      <c r="F530" s="21" t="s">
        <v>252</v>
      </c>
    </row>
    <row r="531" spans="1:6" ht="21" x14ac:dyDescent="0.3">
      <c r="A531" s="56">
        <v>529</v>
      </c>
      <c r="B531" s="231">
        <v>44664</v>
      </c>
      <c r="C531" s="21"/>
      <c r="D531" s="291">
        <v>70</v>
      </c>
      <c r="E531" s="21">
        <f>INDEX(LISTA!$H$6:$H$8,MATCH('LANÇAMENTO DO DIRISTA '!F531,PAGO,0))</f>
        <v>0</v>
      </c>
      <c r="F531" s="21" t="s">
        <v>252</v>
      </c>
    </row>
    <row r="532" spans="1:6" ht="21" x14ac:dyDescent="0.3">
      <c r="A532" s="56">
        <v>530</v>
      </c>
      <c r="B532" s="231">
        <v>44664</v>
      </c>
      <c r="C532" s="21"/>
      <c r="D532" s="291">
        <v>70</v>
      </c>
      <c r="E532" s="21">
        <f>INDEX(LISTA!$H$6:$H$8,MATCH('LANÇAMENTO DO DIRISTA '!F532,PAGO,0))</f>
        <v>0</v>
      </c>
      <c r="F532" s="21" t="s">
        <v>252</v>
      </c>
    </row>
    <row r="533" spans="1:6" ht="21" x14ac:dyDescent="0.3">
      <c r="A533" s="56">
        <v>531</v>
      </c>
      <c r="B533" s="231">
        <v>44664</v>
      </c>
      <c r="C533" s="21"/>
      <c r="D533" s="291">
        <v>70</v>
      </c>
      <c r="E533" s="21">
        <f>INDEX(LISTA!$H$6:$H$8,MATCH('LANÇAMENTO DO DIRISTA '!F533,PAGO,0))</f>
        <v>0</v>
      </c>
      <c r="F533" s="21" t="s">
        <v>252</v>
      </c>
    </row>
    <row r="534" spans="1:6" ht="21" x14ac:dyDescent="0.3">
      <c r="A534" s="56">
        <v>532</v>
      </c>
      <c r="B534" s="231">
        <v>44664</v>
      </c>
      <c r="C534" s="21"/>
      <c r="D534" s="291">
        <v>70</v>
      </c>
      <c r="E534" s="21">
        <f>INDEX(LISTA!$H$6:$H$8,MATCH('LANÇAMENTO DO DIRISTA '!F534,PAGO,0))</f>
        <v>0</v>
      </c>
      <c r="F534" s="21" t="s">
        <v>252</v>
      </c>
    </row>
    <row r="535" spans="1:6" ht="21" x14ac:dyDescent="0.3">
      <c r="A535" s="56">
        <v>533</v>
      </c>
      <c r="B535" s="231">
        <v>44664</v>
      </c>
      <c r="C535" s="21"/>
      <c r="D535" s="291">
        <v>70</v>
      </c>
      <c r="E535" s="21">
        <f>INDEX(LISTA!$H$6:$H$8,MATCH('LANÇAMENTO DO DIRISTA '!F535,PAGO,0))</f>
        <v>0</v>
      </c>
      <c r="F535" s="21" t="s">
        <v>252</v>
      </c>
    </row>
    <row r="536" spans="1:6" ht="21" x14ac:dyDescent="0.3">
      <c r="A536" s="56">
        <v>534</v>
      </c>
      <c r="B536" s="231">
        <v>44664</v>
      </c>
      <c r="C536" s="21"/>
      <c r="D536" s="291">
        <v>70</v>
      </c>
      <c r="E536" s="21">
        <f>INDEX(LISTA!$H$6:$H$8,MATCH('LANÇAMENTO DO DIRISTA '!F536,PAGO,0))</f>
        <v>0</v>
      </c>
      <c r="F536" s="21" t="s">
        <v>252</v>
      </c>
    </row>
    <row r="537" spans="1:6" ht="21" x14ac:dyDescent="0.3">
      <c r="A537" s="56">
        <v>535</v>
      </c>
      <c r="B537" s="231">
        <v>44664</v>
      </c>
      <c r="C537" s="21"/>
      <c r="D537" s="291">
        <v>70</v>
      </c>
      <c r="E537" s="21">
        <f>INDEX(LISTA!$H$6:$H$8,MATCH('LANÇAMENTO DO DIRISTA '!F537,PAGO,0))</f>
        <v>0</v>
      </c>
      <c r="F537" s="21" t="s">
        <v>252</v>
      </c>
    </row>
    <row r="538" spans="1:6" ht="21" x14ac:dyDescent="0.3">
      <c r="A538" s="56">
        <v>536</v>
      </c>
      <c r="B538" s="231">
        <v>44664</v>
      </c>
      <c r="C538" s="21"/>
      <c r="D538" s="291">
        <v>70</v>
      </c>
      <c r="E538" s="21">
        <f>INDEX(LISTA!$H$6:$H$8,MATCH('LANÇAMENTO DO DIRISTA '!F538,PAGO,0))</f>
        <v>0</v>
      </c>
      <c r="F538" s="21" t="s">
        <v>252</v>
      </c>
    </row>
    <row r="539" spans="1:6" ht="21" x14ac:dyDescent="0.3">
      <c r="A539" s="56">
        <v>537</v>
      </c>
      <c r="B539" s="231">
        <v>44664</v>
      </c>
      <c r="C539" s="21"/>
      <c r="D539" s="291">
        <v>70</v>
      </c>
      <c r="E539" s="21">
        <f>INDEX(LISTA!$H$6:$H$8,MATCH('LANÇAMENTO DO DIRISTA '!F539,PAGO,0))</f>
        <v>0</v>
      </c>
      <c r="F539" s="21" t="s">
        <v>252</v>
      </c>
    </row>
    <row r="540" spans="1:6" ht="21" x14ac:dyDescent="0.3">
      <c r="A540" s="56">
        <v>538</v>
      </c>
      <c r="B540" s="231">
        <v>44664</v>
      </c>
      <c r="C540" s="21"/>
      <c r="D540" s="291">
        <v>70</v>
      </c>
      <c r="E540" s="21">
        <f>INDEX(LISTA!$H$6:$H$8,MATCH('LANÇAMENTO DO DIRISTA '!F540,PAGO,0))</f>
        <v>0</v>
      </c>
      <c r="F540" s="21" t="s">
        <v>252</v>
      </c>
    </row>
    <row r="541" spans="1:6" ht="21" x14ac:dyDescent="0.3">
      <c r="A541" s="56">
        <v>539</v>
      </c>
      <c r="B541" s="231">
        <v>44664</v>
      </c>
      <c r="C541" s="21"/>
      <c r="D541" s="291">
        <v>70</v>
      </c>
      <c r="E541" s="21">
        <f>INDEX(LISTA!$H$6:$H$8,MATCH('LANÇAMENTO DO DIRISTA '!F541,PAGO,0))</f>
        <v>0</v>
      </c>
      <c r="F541" s="21" t="s">
        <v>252</v>
      </c>
    </row>
    <row r="542" spans="1:6" ht="21" x14ac:dyDescent="0.3">
      <c r="A542" s="56">
        <v>540</v>
      </c>
      <c r="B542" s="231">
        <v>44664</v>
      </c>
      <c r="C542" s="21"/>
      <c r="D542" s="291">
        <v>70</v>
      </c>
      <c r="E542" s="21">
        <f>INDEX(LISTA!$H$6:$H$8,MATCH('LANÇAMENTO DO DIRISTA '!F542,PAGO,0))</f>
        <v>0</v>
      </c>
      <c r="F542" s="21" t="s">
        <v>252</v>
      </c>
    </row>
    <row r="543" spans="1:6" ht="21" x14ac:dyDescent="0.3">
      <c r="A543" s="56">
        <v>541</v>
      </c>
      <c r="B543" s="231">
        <v>44664</v>
      </c>
      <c r="C543" s="21"/>
      <c r="D543" s="291">
        <v>70</v>
      </c>
      <c r="E543" s="21">
        <f>INDEX(LISTA!$H$6:$H$8,MATCH('LANÇAMENTO DO DIRISTA '!F543,PAGO,0))</f>
        <v>0</v>
      </c>
      <c r="F543" s="21" t="s">
        <v>252</v>
      </c>
    </row>
    <row r="544" spans="1:6" ht="21" x14ac:dyDescent="0.3">
      <c r="A544" s="56">
        <v>542</v>
      </c>
      <c r="B544" s="231">
        <v>44664</v>
      </c>
      <c r="C544" s="21"/>
      <c r="D544" s="291">
        <v>70</v>
      </c>
      <c r="E544" s="21">
        <f>INDEX(LISTA!$H$6:$H$8,MATCH('LANÇAMENTO DO DIRISTA '!F544,PAGO,0))</f>
        <v>0</v>
      </c>
      <c r="F544" s="21" t="s">
        <v>252</v>
      </c>
    </row>
    <row r="545" spans="1:6" ht="21" x14ac:dyDescent="0.3">
      <c r="A545" s="56">
        <v>543</v>
      </c>
      <c r="B545" s="231">
        <v>44664</v>
      </c>
      <c r="C545" s="21"/>
      <c r="D545" s="291">
        <v>70</v>
      </c>
      <c r="E545" s="21">
        <f>INDEX(LISTA!$H$6:$H$8,MATCH('LANÇAMENTO DO DIRISTA '!F545,PAGO,0))</f>
        <v>0</v>
      </c>
      <c r="F545" s="21" t="s">
        <v>252</v>
      </c>
    </row>
    <row r="546" spans="1:6" ht="21" x14ac:dyDescent="0.3">
      <c r="A546" s="56">
        <v>544</v>
      </c>
      <c r="B546" s="231">
        <v>44664</v>
      </c>
      <c r="C546" s="21"/>
      <c r="D546" s="291">
        <v>70</v>
      </c>
      <c r="E546" s="21">
        <f>INDEX(LISTA!$H$6:$H$8,MATCH('LANÇAMENTO DO DIRISTA '!F546,PAGO,0))</f>
        <v>0</v>
      </c>
      <c r="F546" s="21" t="s">
        <v>252</v>
      </c>
    </row>
    <row r="547" spans="1:6" ht="21" x14ac:dyDescent="0.3">
      <c r="A547" s="56">
        <v>545</v>
      </c>
      <c r="B547" s="231">
        <v>44664</v>
      </c>
      <c r="C547" s="21"/>
      <c r="D547" s="291">
        <v>70</v>
      </c>
      <c r="E547" s="21">
        <f>INDEX(LISTA!$H$6:$H$8,MATCH('LANÇAMENTO DO DIRISTA '!F547,PAGO,0))</f>
        <v>0</v>
      </c>
      <c r="F547" s="21" t="s">
        <v>252</v>
      </c>
    </row>
    <row r="548" spans="1:6" ht="21" x14ac:dyDescent="0.3">
      <c r="A548" s="56">
        <v>546</v>
      </c>
      <c r="B548" s="231">
        <v>44664</v>
      </c>
      <c r="C548" s="21"/>
      <c r="D548" s="291">
        <v>70</v>
      </c>
      <c r="E548" s="21">
        <f>INDEX(LISTA!$H$6:$H$8,MATCH('LANÇAMENTO DO DIRISTA '!F548,PAGO,0))</f>
        <v>0</v>
      </c>
      <c r="F548" s="21" t="s">
        <v>252</v>
      </c>
    </row>
    <row r="549" spans="1:6" ht="21" x14ac:dyDescent="0.3">
      <c r="A549" s="56">
        <v>547</v>
      </c>
      <c r="B549" s="231">
        <v>44664</v>
      </c>
      <c r="C549" s="21"/>
      <c r="D549" s="291">
        <v>70</v>
      </c>
      <c r="E549" s="21">
        <f>INDEX(LISTA!$H$6:$H$8,MATCH('LANÇAMENTO DO DIRISTA '!F549,PAGO,0))</f>
        <v>0</v>
      </c>
      <c r="F549" s="21" t="s">
        <v>252</v>
      </c>
    </row>
    <row r="550" spans="1:6" ht="21" x14ac:dyDescent="0.3">
      <c r="A550" s="56">
        <v>548</v>
      </c>
      <c r="B550" s="231">
        <v>44664</v>
      </c>
      <c r="C550" s="21"/>
      <c r="D550" s="291">
        <v>70</v>
      </c>
      <c r="E550" s="21">
        <f>INDEX(LISTA!$H$6:$H$8,MATCH('LANÇAMENTO DO DIRISTA '!F550,PAGO,0))</f>
        <v>0</v>
      </c>
      <c r="F550" s="21" t="s">
        <v>252</v>
      </c>
    </row>
    <row r="551" spans="1:6" ht="21" x14ac:dyDescent="0.3">
      <c r="A551" s="56">
        <v>549</v>
      </c>
      <c r="B551" s="231">
        <v>44664</v>
      </c>
      <c r="C551" s="21"/>
      <c r="D551" s="291">
        <v>70</v>
      </c>
      <c r="E551" s="21">
        <f>INDEX(LISTA!$H$6:$H$8,MATCH('LANÇAMENTO DO DIRISTA '!F551,PAGO,0))</f>
        <v>0</v>
      </c>
      <c r="F551" s="21" t="s">
        <v>252</v>
      </c>
    </row>
    <row r="552" spans="1:6" ht="21" x14ac:dyDescent="0.3">
      <c r="A552" s="56">
        <v>550</v>
      </c>
      <c r="B552" s="231">
        <v>44664</v>
      </c>
      <c r="C552" s="21"/>
      <c r="D552" s="291">
        <v>70</v>
      </c>
      <c r="E552" s="21">
        <f>INDEX(LISTA!$H$6:$H$8,MATCH('LANÇAMENTO DO DIRISTA '!F552,PAGO,0))</f>
        <v>0</v>
      </c>
      <c r="F552" s="21" t="s">
        <v>252</v>
      </c>
    </row>
    <row r="553" spans="1:6" ht="21" x14ac:dyDescent="0.3">
      <c r="A553" s="56">
        <v>551</v>
      </c>
      <c r="B553" s="231">
        <v>44664</v>
      </c>
      <c r="C553" s="21"/>
      <c r="D553" s="291">
        <v>70</v>
      </c>
      <c r="E553" s="21">
        <f>INDEX(LISTA!$H$6:$H$8,MATCH('LANÇAMENTO DO DIRISTA '!F553,PAGO,0))</f>
        <v>0</v>
      </c>
      <c r="F553" s="21" t="s">
        <v>252</v>
      </c>
    </row>
    <row r="554" spans="1:6" ht="21" x14ac:dyDescent="0.3">
      <c r="A554" s="56">
        <v>552</v>
      </c>
      <c r="B554" s="231">
        <v>44664</v>
      </c>
      <c r="C554" s="21"/>
      <c r="D554" s="291">
        <v>70</v>
      </c>
      <c r="E554" s="21">
        <f>INDEX(LISTA!$H$6:$H$8,MATCH('LANÇAMENTO DO DIRISTA '!F554,PAGO,0))</f>
        <v>0</v>
      </c>
      <c r="F554" s="21" t="s">
        <v>252</v>
      </c>
    </row>
    <row r="555" spans="1:6" ht="21" x14ac:dyDescent="0.3">
      <c r="A555" s="56">
        <v>553</v>
      </c>
      <c r="B555" s="231">
        <v>44664</v>
      </c>
      <c r="C555" s="21"/>
      <c r="D555" s="291">
        <v>70</v>
      </c>
      <c r="E555" s="21">
        <f>INDEX(LISTA!$H$6:$H$8,MATCH('LANÇAMENTO DO DIRISTA '!F555,PAGO,0))</f>
        <v>0</v>
      </c>
      <c r="F555" s="21" t="s">
        <v>252</v>
      </c>
    </row>
    <row r="556" spans="1:6" ht="21" x14ac:dyDescent="0.3">
      <c r="A556" s="56">
        <v>554</v>
      </c>
      <c r="B556" s="231">
        <v>44664</v>
      </c>
      <c r="C556" s="21"/>
      <c r="D556" s="291">
        <v>70</v>
      </c>
      <c r="E556" s="21">
        <f>INDEX(LISTA!$H$6:$H$8,MATCH('LANÇAMENTO DO DIRISTA '!F556,PAGO,0))</f>
        <v>0</v>
      </c>
      <c r="F556" s="21" t="s">
        <v>252</v>
      </c>
    </row>
    <row r="557" spans="1:6" ht="21" x14ac:dyDescent="0.3">
      <c r="A557" s="56">
        <v>555</v>
      </c>
      <c r="B557" s="231">
        <v>44664</v>
      </c>
      <c r="C557" s="21"/>
      <c r="D557" s="291">
        <v>70</v>
      </c>
      <c r="E557" s="21">
        <f>INDEX(LISTA!$H$6:$H$8,MATCH('LANÇAMENTO DO DIRISTA '!F557,PAGO,0))</f>
        <v>0</v>
      </c>
      <c r="F557" s="21" t="s">
        <v>252</v>
      </c>
    </row>
    <row r="558" spans="1:6" ht="21" x14ac:dyDescent="0.3">
      <c r="A558" s="56">
        <v>556</v>
      </c>
      <c r="B558" s="231">
        <v>44664</v>
      </c>
      <c r="C558" s="21"/>
      <c r="D558" s="291">
        <v>70</v>
      </c>
      <c r="E558" s="21">
        <f>INDEX(LISTA!$H$6:$H$8,MATCH('LANÇAMENTO DO DIRISTA '!F558,PAGO,0))</f>
        <v>0</v>
      </c>
      <c r="F558" s="21" t="s">
        <v>252</v>
      </c>
    </row>
    <row r="559" spans="1:6" ht="21" x14ac:dyDescent="0.3">
      <c r="A559" s="56">
        <v>557</v>
      </c>
      <c r="B559" s="231">
        <v>44664</v>
      </c>
      <c r="C559" s="21"/>
      <c r="D559" s="291">
        <v>70</v>
      </c>
      <c r="E559" s="21">
        <f>INDEX(LISTA!$H$6:$H$8,MATCH('LANÇAMENTO DO DIRISTA '!F559,PAGO,0))</f>
        <v>0</v>
      </c>
      <c r="F559" s="21" t="s">
        <v>252</v>
      </c>
    </row>
    <row r="560" spans="1:6" ht="21" x14ac:dyDescent="0.3">
      <c r="A560" s="56">
        <v>558</v>
      </c>
      <c r="B560" s="231">
        <v>44664</v>
      </c>
      <c r="C560" s="21"/>
      <c r="D560" s="291">
        <v>70</v>
      </c>
      <c r="E560" s="21">
        <f>INDEX(LISTA!$H$6:$H$8,MATCH('LANÇAMENTO DO DIRISTA '!F560,PAGO,0))</f>
        <v>0</v>
      </c>
      <c r="F560" s="21" t="s">
        <v>252</v>
      </c>
    </row>
    <row r="561" spans="1:6" ht="21" x14ac:dyDescent="0.3">
      <c r="A561" s="56">
        <v>559</v>
      </c>
      <c r="B561" s="231">
        <v>44664</v>
      </c>
      <c r="C561" s="21"/>
      <c r="D561" s="291">
        <v>70</v>
      </c>
      <c r="E561" s="21">
        <f>INDEX(LISTA!$H$6:$H$8,MATCH('LANÇAMENTO DO DIRISTA '!F561,PAGO,0))</f>
        <v>0</v>
      </c>
      <c r="F561" s="21" t="s">
        <v>252</v>
      </c>
    </row>
    <row r="562" spans="1:6" ht="21" x14ac:dyDescent="0.3">
      <c r="A562" s="56">
        <v>560</v>
      </c>
      <c r="B562" s="231">
        <v>44664</v>
      </c>
      <c r="C562" s="21"/>
      <c r="D562" s="291">
        <v>70</v>
      </c>
      <c r="E562" s="21">
        <f>INDEX(LISTA!$H$6:$H$8,MATCH('LANÇAMENTO DO DIRISTA '!F562,PAGO,0))</f>
        <v>0</v>
      </c>
      <c r="F562" s="21" t="s">
        <v>252</v>
      </c>
    </row>
    <row r="563" spans="1:6" ht="21" x14ac:dyDescent="0.3">
      <c r="A563" s="56">
        <v>561</v>
      </c>
      <c r="B563" s="231">
        <v>44664</v>
      </c>
      <c r="C563" s="21"/>
      <c r="D563" s="291">
        <v>70</v>
      </c>
      <c r="E563" s="21">
        <f>INDEX(LISTA!$H$6:$H$8,MATCH('LANÇAMENTO DO DIRISTA '!F563,PAGO,0))</f>
        <v>0</v>
      </c>
      <c r="F563" s="21" t="s">
        <v>252</v>
      </c>
    </row>
    <row r="564" spans="1:6" ht="21" x14ac:dyDescent="0.3">
      <c r="A564" s="56">
        <v>562</v>
      </c>
      <c r="B564" s="231">
        <v>44664</v>
      </c>
      <c r="C564" s="21"/>
      <c r="D564" s="291">
        <v>70</v>
      </c>
      <c r="E564" s="21">
        <f>INDEX(LISTA!$H$6:$H$8,MATCH('LANÇAMENTO DO DIRISTA '!F564,PAGO,0))</f>
        <v>0</v>
      </c>
      <c r="F564" s="21" t="s">
        <v>252</v>
      </c>
    </row>
    <row r="565" spans="1:6" ht="21" x14ac:dyDescent="0.3">
      <c r="A565" s="56">
        <v>563</v>
      </c>
      <c r="B565" s="231">
        <v>44664</v>
      </c>
      <c r="C565" s="21"/>
      <c r="D565" s="291">
        <v>70</v>
      </c>
      <c r="E565" s="21">
        <f>INDEX(LISTA!$H$6:$H$8,MATCH('LANÇAMENTO DO DIRISTA '!F565,PAGO,0))</f>
        <v>0</v>
      </c>
      <c r="F565" s="21" t="s">
        <v>252</v>
      </c>
    </row>
    <row r="566" spans="1:6" ht="21" x14ac:dyDescent="0.3">
      <c r="A566" s="56">
        <v>564</v>
      </c>
      <c r="B566" s="231">
        <v>44664</v>
      </c>
      <c r="C566" s="21"/>
      <c r="D566" s="291">
        <v>70</v>
      </c>
      <c r="E566" s="21">
        <f>INDEX(LISTA!$H$6:$H$8,MATCH('LANÇAMENTO DO DIRISTA '!F566,PAGO,0))</f>
        <v>0</v>
      </c>
      <c r="F566" s="21" t="s">
        <v>252</v>
      </c>
    </row>
    <row r="567" spans="1:6" ht="21" x14ac:dyDescent="0.3">
      <c r="A567" s="56">
        <v>565</v>
      </c>
      <c r="B567" s="231">
        <v>44664</v>
      </c>
      <c r="C567" s="21"/>
      <c r="D567" s="291">
        <v>70</v>
      </c>
      <c r="E567" s="21">
        <f>INDEX(LISTA!$H$6:$H$8,MATCH('LANÇAMENTO DO DIRISTA '!F567,PAGO,0))</f>
        <v>0</v>
      </c>
      <c r="F567" s="21" t="s">
        <v>252</v>
      </c>
    </row>
    <row r="568" spans="1:6" ht="21" x14ac:dyDescent="0.3">
      <c r="A568" s="56">
        <v>566</v>
      </c>
      <c r="B568" s="231">
        <v>44664</v>
      </c>
      <c r="C568" s="21"/>
      <c r="D568" s="291">
        <v>70</v>
      </c>
      <c r="E568" s="21">
        <f>INDEX(LISTA!$H$6:$H$8,MATCH('LANÇAMENTO DO DIRISTA '!F568,PAGO,0))</f>
        <v>0</v>
      </c>
      <c r="F568" s="21" t="s">
        <v>252</v>
      </c>
    </row>
    <row r="569" spans="1:6" ht="21" x14ac:dyDescent="0.3">
      <c r="A569" s="56">
        <v>567</v>
      </c>
      <c r="B569" s="231">
        <v>44664</v>
      </c>
      <c r="C569" s="21"/>
      <c r="D569" s="291">
        <v>70</v>
      </c>
      <c r="E569" s="21">
        <f>INDEX(LISTA!$H$6:$H$8,MATCH('LANÇAMENTO DO DIRISTA '!F569,PAGO,0))</f>
        <v>0</v>
      </c>
      <c r="F569" s="21" t="s">
        <v>252</v>
      </c>
    </row>
    <row r="570" spans="1:6" ht="21" x14ac:dyDescent="0.3">
      <c r="A570" s="56">
        <v>568</v>
      </c>
      <c r="B570" s="231">
        <v>44664</v>
      </c>
      <c r="C570" s="21"/>
      <c r="D570" s="291">
        <v>70</v>
      </c>
      <c r="E570" s="21">
        <f>INDEX(LISTA!$H$6:$H$8,MATCH('LANÇAMENTO DO DIRISTA '!F570,PAGO,0))</f>
        <v>0</v>
      </c>
      <c r="F570" s="21" t="s">
        <v>252</v>
      </c>
    </row>
    <row r="571" spans="1:6" ht="21" x14ac:dyDescent="0.3">
      <c r="A571" s="56">
        <v>569</v>
      </c>
      <c r="B571" s="231">
        <v>44664</v>
      </c>
      <c r="C571" s="21"/>
      <c r="D571" s="291">
        <v>70</v>
      </c>
      <c r="E571" s="21">
        <f>INDEX(LISTA!$H$6:$H$8,MATCH('LANÇAMENTO DO DIRISTA '!F571,PAGO,0))</f>
        <v>0</v>
      </c>
      <c r="F571" s="21" t="s">
        <v>252</v>
      </c>
    </row>
    <row r="572" spans="1:6" ht="21" x14ac:dyDescent="0.3">
      <c r="A572" s="56">
        <v>570</v>
      </c>
      <c r="B572" s="231">
        <v>44664</v>
      </c>
      <c r="C572" s="21"/>
      <c r="D572" s="291">
        <v>70</v>
      </c>
      <c r="E572" s="21">
        <f>INDEX(LISTA!$H$6:$H$8,MATCH('LANÇAMENTO DO DIRISTA '!F572,PAGO,0))</f>
        <v>0</v>
      </c>
      <c r="F572" s="21" t="s">
        <v>252</v>
      </c>
    </row>
    <row r="573" spans="1:6" ht="21" x14ac:dyDescent="0.3">
      <c r="A573" s="56">
        <v>571</v>
      </c>
      <c r="B573" s="231">
        <v>44664</v>
      </c>
      <c r="C573" s="21"/>
      <c r="D573" s="291">
        <v>70</v>
      </c>
      <c r="E573" s="21">
        <f>INDEX(LISTA!$H$6:$H$8,MATCH('LANÇAMENTO DO DIRISTA '!F573,PAGO,0))</f>
        <v>0</v>
      </c>
      <c r="F573" s="21" t="s">
        <v>252</v>
      </c>
    </row>
    <row r="574" spans="1:6" ht="21" x14ac:dyDescent="0.3">
      <c r="A574" s="56">
        <v>572</v>
      </c>
      <c r="B574" s="231">
        <v>44664</v>
      </c>
      <c r="C574" s="21"/>
      <c r="D574" s="291">
        <v>70</v>
      </c>
      <c r="E574" s="21">
        <f>INDEX(LISTA!$H$6:$H$8,MATCH('LANÇAMENTO DO DIRISTA '!F574,PAGO,0))</f>
        <v>0</v>
      </c>
      <c r="F574" s="21" t="s">
        <v>252</v>
      </c>
    </row>
    <row r="575" spans="1:6" ht="21" x14ac:dyDescent="0.3">
      <c r="A575" s="56">
        <v>573</v>
      </c>
      <c r="B575" s="231">
        <v>44664</v>
      </c>
      <c r="C575" s="21"/>
      <c r="D575" s="291">
        <v>70</v>
      </c>
      <c r="E575" s="21">
        <f>INDEX(LISTA!$H$6:$H$8,MATCH('LANÇAMENTO DO DIRISTA '!F575,PAGO,0))</f>
        <v>0</v>
      </c>
      <c r="F575" s="21" t="s">
        <v>252</v>
      </c>
    </row>
    <row r="576" spans="1:6" ht="21" x14ac:dyDescent="0.3">
      <c r="A576" s="56">
        <v>574</v>
      </c>
      <c r="B576" s="231">
        <v>44664</v>
      </c>
      <c r="C576" s="21"/>
      <c r="D576" s="291">
        <v>70</v>
      </c>
      <c r="E576" s="21">
        <f>INDEX(LISTA!$H$6:$H$8,MATCH('LANÇAMENTO DO DIRISTA '!F576,PAGO,0))</f>
        <v>0</v>
      </c>
      <c r="F576" s="21" t="s">
        <v>252</v>
      </c>
    </row>
    <row r="577" spans="1:6" ht="21" x14ac:dyDescent="0.3">
      <c r="A577" s="56">
        <v>575</v>
      </c>
      <c r="B577" s="231">
        <v>44664</v>
      </c>
      <c r="C577" s="21"/>
      <c r="D577" s="291">
        <v>70</v>
      </c>
      <c r="E577" s="21">
        <f>INDEX(LISTA!$H$6:$H$8,MATCH('LANÇAMENTO DO DIRISTA '!F577,PAGO,0))</f>
        <v>0</v>
      </c>
      <c r="F577" s="21" t="s">
        <v>252</v>
      </c>
    </row>
    <row r="578" spans="1:6" ht="21" x14ac:dyDescent="0.3">
      <c r="A578" s="56">
        <v>576</v>
      </c>
      <c r="B578" s="231">
        <v>44664</v>
      </c>
      <c r="C578" s="21"/>
      <c r="D578" s="291">
        <v>70</v>
      </c>
      <c r="E578" s="21">
        <f>INDEX(LISTA!$H$6:$H$8,MATCH('LANÇAMENTO DO DIRISTA '!F578,PAGO,0))</f>
        <v>0</v>
      </c>
      <c r="F578" s="21" t="s">
        <v>252</v>
      </c>
    </row>
    <row r="579" spans="1:6" ht="21" x14ac:dyDescent="0.3">
      <c r="A579" s="56">
        <v>577</v>
      </c>
      <c r="B579" s="231">
        <v>44664</v>
      </c>
      <c r="C579" s="21"/>
      <c r="D579" s="291">
        <v>70</v>
      </c>
      <c r="E579" s="21">
        <f>INDEX(LISTA!$H$6:$H$8,MATCH('LANÇAMENTO DO DIRISTA '!F579,PAGO,0))</f>
        <v>0</v>
      </c>
      <c r="F579" s="21" t="s">
        <v>252</v>
      </c>
    </row>
    <row r="580" spans="1:6" ht="21" x14ac:dyDescent="0.3">
      <c r="A580" s="56">
        <v>578</v>
      </c>
      <c r="B580" s="231">
        <v>44664</v>
      </c>
      <c r="C580" s="21"/>
      <c r="D580" s="291">
        <v>70</v>
      </c>
      <c r="E580" s="21">
        <f>INDEX(LISTA!$H$6:$H$8,MATCH('LANÇAMENTO DO DIRISTA '!F580,PAGO,0))</f>
        <v>0</v>
      </c>
      <c r="F580" s="21" t="s">
        <v>252</v>
      </c>
    </row>
    <row r="581" spans="1:6" ht="21" x14ac:dyDescent="0.3">
      <c r="A581" s="56">
        <v>579</v>
      </c>
      <c r="B581" s="231">
        <v>44664</v>
      </c>
      <c r="C581" s="21"/>
      <c r="D581" s="291">
        <v>70</v>
      </c>
      <c r="E581" s="21">
        <f>INDEX(LISTA!$H$6:$H$8,MATCH('LANÇAMENTO DO DIRISTA '!F581,PAGO,0))</f>
        <v>0</v>
      </c>
      <c r="F581" s="21" t="s">
        <v>252</v>
      </c>
    </row>
    <row r="582" spans="1:6" ht="21" x14ac:dyDescent="0.3">
      <c r="A582" s="56">
        <v>580</v>
      </c>
      <c r="B582" s="231">
        <v>44664</v>
      </c>
      <c r="C582" s="21"/>
      <c r="D582" s="291">
        <v>70</v>
      </c>
      <c r="E582" s="21">
        <f>INDEX(LISTA!$H$6:$H$8,MATCH('LANÇAMENTO DO DIRISTA '!F582,PAGO,0))</f>
        <v>0</v>
      </c>
      <c r="F582" s="21" t="s">
        <v>252</v>
      </c>
    </row>
    <row r="583" spans="1:6" ht="21" x14ac:dyDescent="0.3">
      <c r="A583" s="56">
        <v>581</v>
      </c>
      <c r="B583" s="231">
        <v>44664</v>
      </c>
      <c r="C583" s="21"/>
      <c r="D583" s="291">
        <v>70</v>
      </c>
      <c r="E583" s="21">
        <f>INDEX(LISTA!$H$6:$H$8,MATCH('LANÇAMENTO DO DIRISTA '!F583,PAGO,0))</f>
        <v>0</v>
      </c>
      <c r="F583" s="21" t="s">
        <v>252</v>
      </c>
    </row>
    <row r="584" spans="1:6" ht="21" x14ac:dyDescent="0.3">
      <c r="A584" s="56">
        <v>582</v>
      </c>
      <c r="B584" s="231">
        <v>44664</v>
      </c>
      <c r="C584" s="21"/>
      <c r="D584" s="291">
        <v>70</v>
      </c>
      <c r="E584" s="21">
        <f>INDEX(LISTA!$H$6:$H$8,MATCH('LANÇAMENTO DO DIRISTA '!F584,PAGO,0))</f>
        <v>0</v>
      </c>
      <c r="F584" s="21" t="s">
        <v>252</v>
      </c>
    </row>
    <row r="585" spans="1:6" ht="21" x14ac:dyDescent="0.3">
      <c r="A585" s="56">
        <v>583</v>
      </c>
      <c r="B585" s="231">
        <v>44664</v>
      </c>
      <c r="C585" s="21"/>
      <c r="D585" s="291">
        <v>70</v>
      </c>
      <c r="E585" s="21">
        <f>INDEX(LISTA!$H$6:$H$8,MATCH('LANÇAMENTO DO DIRISTA '!F585,PAGO,0))</f>
        <v>0</v>
      </c>
      <c r="F585" s="21" t="s">
        <v>252</v>
      </c>
    </row>
    <row r="586" spans="1:6" ht="21" x14ac:dyDescent="0.3">
      <c r="A586" s="56">
        <v>584</v>
      </c>
      <c r="B586" s="231">
        <v>44664</v>
      </c>
      <c r="C586" s="21"/>
      <c r="D586" s="291">
        <v>70</v>
      </c>
      <c r="E586" s="21">
        <f>INDEX(LISTA!$H$6:$H$8,MATCH('LANÇAMENTO DO DIRISTA '!F586,PAGO,0))</f>
        <v>0</v>
      </c>
      <c r="F586" s="21" t="s">
        <v>252</v>
      </c>
    </row>
    <row r="587" spans="1:6" ht="21" x14ac:dyDescent="0.3">
      <c r="A587" s="56">
        <v>585</v>
      </c>
      <c r="B587" s="231">
        <v>44664</v>
      </c>
      <c r="C587" s="21"/>
      <c r="D587" s="291">
        <v>70</v>
      </c>
      <c r="E587" s="21">
        <f>INDEX(LISTA!$H$6:$H$8,MATCH('LANÇAMENTO DO DIRISTA '!F587,PAGO,0))</f>
        <v>0</v>
      </c>
      <c r="F587" s="21" t="s">
        <v>252</v>
      </c>
    </row>
    <row r="588" spans="1:6" ht="21" x14ac:dyDescent="0.3">
      <c r="A588" s="56">
        <v>586</v>
      </c>
      <c r="B588" s="231">
        <v>44664</v>
      </c>
      <c r="C588" s="21"/>
      <c r="D588" s="291">
        <v>70</v>
      </c>
      <c r="E588" s="21">
        <f>INDEX(LISTA!$H$6:$H$8,MATCH('LANÇAMENTO DO DIRISTA '!F588,PAGO,0))</f>
        <v>0</v>
      </c>
      <c r="F588" s="21" t="s">
        <v>252</v>
      </c>
    </row>
    <row r="589" spans="1:6" ht="21" x14ac:dyDescent="0.3">
      <c r="A589" s="56">
        <v>587</v>
      </c>
      <c r="B589" s="231">
        <v>44664</v>
      </c>
      <c r="C589" s="21"/>
      <c r="D589" s="291">
        <v>70</v>
      </c>
      <c r="E589" s="21">
        <f>INDEX(LISTA!$H$6:$H$8,MATCH('LANÇAMENTO DO DIRISTA '!F589,PAGO,0))</f>
        <v>0</v>
      </c>
      <c r="F589" s="21" t="s">
        <v>252</v>
      </c>
    </row>
    <row r="590" spans="1:6" ht="21" x14ac:dyDescent="0.3">
      <c r="A590" s="56">
        <v>588</v>
      </c>
      <c r="B590" s="231">
        <v>44664</v>
      </c>
      <c r="C590" s="21"/>
      <c r="D590" s="291">
        <v>70</v>
      </c>
      <c r="E590" s="21">
        <f>INDEX(LISTA!$H$6:$H$8,MATCH('LANÇAMENTO DO DIRISTA '!F590,PAGO,0))</f>
        <v>0</v>
      </c>
      <c r="F590" s="21" t="s">
        <v>252</v>
      </c>
    </row>
    <row r="591" spans="1:6" ht="21" x14ac:dyDescent="0.3">
      <c r="A591" s="56">
        <v>589</v>
      </c>
      <c r="B591" s="231">
        <v>44664</v>
      </c>
      <c r="C591" s="21"/>
      <c r="D591" s="291">
        <v>70</v>
      </c>
      <c r="E591" s="21">
        <f>INDEX(LISTA!$H$6:$H$8,MATCH('LANÇAMENTO DO DIRISTA '!F591,PAGO,0))</f>
        <v>0</v>
      </c>
      <c r="F591" s="21" t="s">
        <v>252</v>
      </c>
    </row>
    <row r="592" spans="1:6" ht="21" x14ac:dyDescent="0.3">
      <c r="A592" s="56">
        <v>590</v>
      </c>
      <c r="B592" s="231">
        <v>44664</v>
      </c>
      <c r="C592" s="21"/>
      <c r="D592" s="291">
        <v>70</v>
      </c>
      <c r="E592" s="21">
        <f>INDEX(LISTA!$H$6:$H$8,MATCH('LANÇAMENTO DO DIRISTA '!F592,PAGO,0))</f>
        <v>0</v>
      </c>
      <c r="F592" s="21" t="s">
        <v>252</v>
      </c>
    </row>
    <row r="593" spans="1:6" ht="21" x14ac:dyDescent="0.3">
      <c r="A593" s="56">
        <v>591</v>
      </c>
      <c r="B593" s="231">
        <v>44664</v>
      </c>
      <c r="C593" s="21"/>
      <c r="D593" s="291">
        <v>70</v>
      </c>
      <c r="E593" s="21">
        <f>INDEX(LISTA!$H$6:$H$8,MATCH('LANÇAMENTO DO DIRISTA '!F593,PAGO,0))</f>
        <v>0</v>
      </c>
      <c r="F593" s="21" t="s">
        <v>252</v>
      </c>
    </row>
    <row r="594" spans="1:6" ht="21" x14ac:dyDescent="0.3">
      <c r="A594" s="56">
        <v>592</v>
      </c>
      <c r="B594" s="231">
        <v>44664</v>
      </c>
      <c r="C594" s="21"/>
      <c r="D594" s="291">
        <v>70</v>
      </c>
      <c r="E594" s="21">
        <f>INDEX(LISTA!$H$6:$H$8,MATCH('LANÇAMENTO DO DIRISTA '!F594,PAGO,0))</f>
        <v>0</v>
      </c>
      <c r="F594" s="21" t="s">
        <v>252</v>
      </c>
    </row>
    <row r="595" spans="1:6" ht="21" x14ac:dyDescent="0.3">
      <c r="A595" s="56">
        <v>593</v>
      </c>
      <c r="B595" s="231">
        <v>44664</v>
      </c>
      <c r="C595" s="21"/>
      <c r="D595" s="291">
        <v>70</v>
      </c>
      <c r="E595" s="21">
        <f>INDEX(LISTA!$H$6:$H$8,MATCH('LANÇAMENTO DO DIRISTA '!F595,PAGO,0))</f>
        <v>0</v>
      </c>
      <c r="F595" s="21" t="s">
        <v>252</v>
      </c>
    </row>
    <row r="596" spans="1:6" ht="21" x14ac:dyDescent="0.3">
      <c r="A596" s="56">
        <v>594</v>
      </c>
      <c r="B596" s="231">
        <v>44664</v>
      </c>
      <c r="C596" s="21"/>
      <c r="D596" s="291">
        <v>70</v>
      </c>
      <c r="E596" s="21">
        <f>INDEX(LISTA!$H$6:$H$8,MATCH('LANÇAMENTO DO DIRISTA '!F596,PAGO,0))</f>
        <v>0</v>
      </c>
      <c r="F596" s="21" t="s">
        <v>252</v>
      </c>
    </row>
    <row r="597" spans="1:6" ht="21" x14ac:dyDescent="0.3">
      <c r="A597" s="56">
        <v>595</v>
      </c>
      <c r="B597" s="231">
        <v>44664</v>
      </c>
      <c r="C597" s="21"/>
      <c r="D597" s="291">
        <v>70</v>
      </c>
      <c r="E597" s="21">
        <f>INDEX(LISTA!$H$6:$H$8,MATCH('LANÇAMENTO DO DIRISTA '!F597,PAGO,0))</f>
        <v>0</v>
      </c>
      <c r="F597" s="21" t="s">
        <v>252</v>
      </c>
    </row>
    <row r="598" spans="1:6" ht="21" x14ac:dyDescent="0.3">
      <c r="A598" s="56">
        <v>596</v>
      </c>
      <c r="B598" s="231">
        <v>44664</v>
      </c>
      <c r="C598" s="21"/>
      <c r="D598" s="291">
        <v>70</v>
      </c>
      <c r="E598" s="21">
        <f>INDEX(LISTA!$H$6:$H$8,MATCH('LANÇAMENTO DO DIRISTA '!F598,PAGO,0))</f>
        <v>0</v>
      </c>
      <c r="F598" s="21" t="s">
        <v>252</v>
      </c>
    </row>
    <row r="599" spans="1:6" ht="21" x14ac:dyDescent="0.3">
      <c r="A599" s="56">
        <v>597</v>
      </c>
      <c r="B599" s="231">
        <v>44664</v>
      </c>
      <c r="C599" s="21"/>
      <c r="D599" s="291">
        <v>70</v>
      </c>
      <c r="E599" s="21">
        <f>INDEX(LISTA!$H$6:$H$8,MATCH('LANÇAMENTO DO DIRISTA '!F599,PAGO,0))</f>
        <v>0</v>
      </c>
      <c r="F599" s="21" t="s">
        <v>252</v>
      </c>
    </row>
    <row r="600" spans="1:6" ht="21" x14ac:dyDescent="0.3">
      <c r="A600" s="56">
        <v>598</v>
      </c>
      <c r="B600" s="231">
        <v>44664</v>
      </c>
      <c r="C600" s="21"/>
      <c r="D600" s="291">
        <v>70</v>
      </c>
      <c r="E600" s="21">
        <f>INDEX(LISTA!$H$6:$H$8,MATCH('LANÇAMENTO DO DIRISTA '!F600,PAGO,0))</f>
        <v>0</v>
      </c>
      <c r="F600" s="21" t="s">
        <v>252</v>
      </c>
    </row>
    <row r="601" spans="1:6" ht="21" x14ac:dyDescent="0.3">
      <c r="A601" s="56">
        <v>599</v>
      </c>
      <c r="B601" s="231">
        <v>44664</v>
      </c>
      <c r="C601" s="21"/>
      <c r="D601" s="291">
        <v>70</v>
      </c>
      <c r="E601" s="21">
        <f>INDEX(LISTA!$H$6:$H$8,MATCH('LANÇAMENTO DO DIRISTA '!F601,PAGO,0))</f>
        <v>0</v>
      </c>
      <c r="F601" s="21" t="s">
        <v>252</v>
      </c>
    </row>
    <row r="602" spans="1:6" ht="21" x14ac:dyDescent="0.3">
      <c r="A602" s="56">
        <v>600</v>
      </c>
      <c r="B602" s="231">
        <v>44664</v>
      </c>
      <c r="C602" s="21"/>
      <c r="D602" s="291">
        <v>70</v>
      </c>
      <c r="E602" s="21">
        <f>INDEX(LISTA!$H$6:$H$8,MATCH('LANÇAMENTO DO DIRISTA '!F602,PAGO,0))</f>
        <v>0</v>
      </c>
      <c r="F602" s="21" t="s">
        <v>252</v>
      </c>
    </row>
    <row r="603" spans="1:6" ht="21" x14ac:dyDescent="0.3">
      <c r="A603" s="56">
        <v>601</v>
      </c>
      <c r="B603" s="231">
        <v>44664</v>
      </c>
      <c r="C603" s="21"/>
      <c r="D603" s="291">
        <v>70</v>
      </c>
      <c r="E603" s="21">
        <f>INDEX(LISTA!$H$6:$H$8,MATCH('LANÇAMENTO DO DIRISTA '!F603,PAGO,0))</f>
        <v>0</v>
      </c>
      <c r="F603" s="21" t="s">
        <v>252</v>
      </c>
    </row>
    <row r="604" spans="1:6" ht="21" x14ac:dyDescent="0.3">
      <c r="A604" s="56">
        <v>602</v>
      </c>
      <c r="B604" s="231">
        <v>44664</v>
      </c>
      <c r="C604" s="21"/>
      <c r="D604" s="291">
        <v>70</v>
      </c>
      <c r="E604" s="21">
        <f>INDEX(LISTA!$H$6:$H$8,MATCH('LANÇAMENTO DO DIRISTA '!F604,PAGO,0))</f>
        <v>0</v>
      </c>
      <c r="F604" s="21" t="s">
        <v>252</v>
      </c>
    </row>
    <row r="605" spans="1:6" ht="21" x14ac:dyDescent="0.3">
      <c r="A605" s="56">
        <v>603</v>
      </c>
      <c r="B605" s="231">
        <v>44664</v>
      </c>
      <c r="C605" s="21"/>
      <c r="D605" s="291">
        <v>70</v>
      </c>
      <c r="E605" s="21">
        <f>INDEX(LISTA!$H$6:$H$8,MATCH('LANÇAMENTO DO DIRISTA '!F605,PAGO,0))</f>
        <v>0</v>
      </c>
      <c r="F605" s="21" t="s">
        <v>252</v>
      </c>
    </row>
    <row r="606" spans="1:6" ht="21" x14ac:dyDescent="0.3">
      <c r="A606" s="56">
        <v>604</v>
      </c>
      <c r="B606" s="231">
        <v>44664</v>
      </c>
      <c r="C606" s="21"/>
      <c r="D606" s="291">
        <v>70</v>
      </c>
      <c r="E606" s="21">
        <f>INDEX(LISTA!$H$6:$H$8,MATCH('LANÇAMENTO DO DIRISTA '!F606,PAGO,0))</f>
        <v>0</v>
      </c>
      <c r="F606" s="21" t="s">
        <v>252</v>
      </c>
    </row>
    <row r="607" spans="1:6" ht="21" x14ac:dyDescent="0.3">
      <c r="A607" s="56">
        <v>605</v>
      </c>
      <c r="B607" s="231">
        <v>44664</v>
      </c>
      <c r="C607" s="21"/>
      <c r="D607" s="291">
        <v>70</v>
      </c>
      <c r="E607" s="21">
        <f>INDEX(LISTA!$H$6:$H$8,MATCH('LANÇAMENTO DO DIRISTA '!F607,PAGO,0))</f>
        <v>0</v>
      </c>
      <c r="F607" s="21" t="s">
        <v>252</v>
      </c>
    </row>
    <row r="608" spans="1:6" ht="21" x14ac:dyDescent="0.3">
      <c r="A608" s="56">
        <v>606</v>
      </c>
      <c r="B608" s="231">
        <v>44664</v>
      </c>
      <c r="C608" s="21"/>
      <c r="D608" s="291">
        <v>70</v>
      </c>
      <c r="E608" s="21">
        <f>INDEX(LISTA!$H$6:$H$8,MATCH('LANÇAMENTO DO DIRISTA '!F608,PAGO,0))</f>
        <v>0</v>
      </c>
      <c r="F608" s="21" t="s">
        <v>252</v>
      </c>
    </row>
    <row r="609" spans="1:6" ht="21" x14ac:dyDescent="0.3">
      <c r="A609" s="56">
        <v>607</v>
      </c>
      <c r="B609" s="231">
        <v>44664</v>
      </c>
      <c r="C609" s="21"/>
      <c r="D609" s="291">
        <v>70</v>
      </c>
      <c r="E609" s="21">
        <f>INDEX(LISTA!$H$6:$H$8,MATCH('LANÇAMENTO DO DIRISTA '!F609,PAGO,0))</f>
        <v>0</v>
      </c>
      <c r="F609" s="21" t="s">
        <v>252</v>
      </c>
    </row>
    <row r="610" spans="1:6" ht="21" x14ac:dyDescent="0.3">
      <c r="A610" s="56">
        <v>608</v>
      </c>
      <c r="B610" s="231">
        <v>44664</v>
      </c>
      <c r="C610" s="21"/>
      <c r="D610" s="291">
        <v>70</v>
      </c>
      <c r="E610" s="21">
        <f>INDEX(LISTA!$H$6:$H$8,MATCH('LANÇAMENTO DO DIRISTA '!F610,PAGO,0))</f>
        <v>0</v>
      </c>
      <c r="F610" s="21" t="s">
        <v>252</v>
      </c>
    </row>
    <row r="611" spans="1:6" ht="21" x14ac:dyDescent="0.3">
      <c r="A611" s="56">
        <v>609</v>
      </c>
      <c r="B611" s="231">
        <v>44664</v>
      </c>
      <c r="C611" s="21"/>
      <c r="D611" s="291">
        <v>70</v>
      </c>
      <c r="E611" s="21">
        <f>INDEX(LISTA!$H$6:$H$8,MATCH('LANÇAMENTO DO DIRISTA '!F611,PAGO,0))</f>
        <v>0</v>
      </c>
      <c r="F611" s="21" t="s">
        <v>252</v>
      </c>
    </row>
    <row r="612" spans="1:6" ht="21" x14ac:dyDescent="0.3">
      <c r="A612" s="56">
        <v>610</v>
      </c>
      <c r="B612" s="231">
        <v>44664</v>
      </c>
      <c r="C612" s="21"/>
      <c r="D612" s="291">
        <v>70</v>
      </c>
      <c r="E612" s="21">
        <f>INDEX(LISTA!$H$6:$H$8,MATCH('LANÇAMENTO DO DIRISTA '!F612,PAGO,0))</f>
        <v>0</v>
      </c>
      <c r="F612" s="21" t="s">
        <v>252</v>
      </c>
    </row>
    <row r="613" spans="1:6" ht="21" x14ac:dyDescent="0.3">
      <c r="A613" s="56">
        <v>611</v>
      </c>
      <c r="B613" s="231">
        <v>44664</v>
      </c>
      <c r="C613" s="21"/>
      <c r="D613" s="291">
        <v>70</v>
      </c>
      <c r="E613" s="21">
        <f>INDEX(LISTA!$H$6:$H$8,MATCH('LANÇAMENTO DO DIRISTA '!F613,PAGO,0))</f>
        <v>0</v>
      </c>
      <c r="F613" s="21" t="s">
        <v>252</v>
      </c>
    </row>
    <row r="614" spans="1:6" ht="21" x14ac:dyDescent="0.3">
      <c r="A614" s="56">
        <v>612</v>
      </c>
      <c r="B614" s="231">
        <v>44664</v>
      </c>
      <c r="C614" s="21"/>
      <c r="D614" s="291">
        <v>70</v>
      </c>
      <c r="E614" s="21">
        <f>INDEX(LISTA!$H$6:$H$8,MATCH('LANÇAMENTO DO DIRISTA '!F614,PAGO,0))</f>
        <v>0</v>
      </c>
      <c r="F614" s="21" t="s">
        <v>252</v>
      </c>
    </row>
    <row r="615" spans="1:6" ht="21" x14ac:dyDescent="0.3">
      <c r="A615" s="56">
        <v>613</v>
      </c>
      <c r="B615" s="231">
        <v>44664</v>
      </c>
      <c r="C615" s="21"/>
      <c r="D615" s="291">
        <v>70</v>
      </c>
      <c r="E615" s="21">
        <f>INDEX(LISTA!$H$6:$H$8,MATCH('LANÇAMENTO DO DIRISTA '!F615,PAGO,0))</f>
        <v>0</v>
      </c>
      <c r="F615" s="21" t="s">
        <v>252</v>
      </c>
    </row>
    <row r="616" spans="1:6" ht="21" x14ac:dyDescent="0.3">
      <c r="A616" s="56">
        <v>614</v>
      </c>
      <c r="B616" s="231">
        <v>44664</v>
      </c>
      <c r="C616" s="21"/>
      <c r="D616" s="291">
        <v>70</v>
      </c>
      <c r="E616" s="21">
        <f>INDEX(LISTA!$H$6:$H$8,MATCH('LANÇAMENTO DO DIRISTA '!F616,PAGO,0))</f>
        <v>0</v>
      </c>
      <c r="F616" s="21" t="s">
        <v>252</v>
      </c>
    </row>
    <row r="617" spans="1:6" ht="21" x14ac:dyDescent="0.3">
      <c r="A617" s="56">
        <v>615</v>
      </c>
      <c r="B617" s="231">
        <v>44664</v>
      </c>
      <c r="C617" s="21"/>
      <c r="D617" s="291">
        <v>70</v>
      </c>
      <c r="E617" s="21">
        <f>INDEX(LISTA!$H$6:$H$8,MATCH('LANÇAMENTO DO DIRISTA '!F617,PAGO,0))</f>
        <v>0</v>
      </c>
      <c r="F617" s="21" t="s">
        <v>252</v>
      </c>
    </row>
    <row r="618" spans="1:6" ht="21" x14ac:dyDescent="0.3">
      <c r="A618" s="56">
        <v>616</v>
      </c>
      <c r="B618" s="231">
        <v>44664</v>
      </c>
      <c r="C618" s="21"/>
      <c r="D618" s="291">
        <v>70</v>
      </c>
      <c r="E618" s="21">
        <f>INDEX(LISTA!$H$6:$H$8,MATCH('LANÇAMENTO DO DIRISTA '!F618,PAGO,0))</f>
        <v>0</v>
      </c>
      <c r="F618" s="21" t="s">
        <v>252</v>
      </c>
    </row>
    <row r="619" spans="1:6" ht="21" x14ac:dyDescent="0.3">
      <c r="A619" s="56">
        <v>617</v>
      </c>
      <c r="B619" s="231">
        <v>44664</v>
      </c>
      <c r="C619" s="21"/>
      <c r="D619" s="291">
        <v>70</v>
      </c>
      <c r="E619" s="21">
        <f>INDEX(LISTA!$H$6:$H$8,MATCH('LANÇAMENTO DO DIRISTA '!F619,PAGO,0))</f>
        <v>0</v>
      </c>
      <c r="F619" s="21" t="s">
        <v>252</v>
      </c>
    </row>
    <row r="620" spans="1:6" ht="21" x14ac:dyDescent="0.3">
      <c r="A620" s="56">
        <v>618</v>
      </c>
      <c r="B620" s="231">
        <v>44664</v>
      </c>
      <c r="C620" s="21"/>
      <c r="D620" s="291">
        <v>70</v>
      </c>
      <c r="E620" s="21">
        <f>INDEX(LISTA!$H$6:$H$8,MATCH('LANÇAMENTO DO DIRISTA '!F620,PAGO,0))</f>
        <v>0</v>
      </c>
      <c r="F620" s="21" t="s">
        <v>252</v>
      </c>
    </row>
    <row r="621" spans="1:6" ht="21" x14ac:dyDescent="0.3">
      <c r="A621" s="56">
        <v>619</v>
      </c>
      <c r="B621" s="231">
        <v>44664</v>
      </c>
      <c r="C621" s="21"/>
      <c r="D621" s="291">
        <v>70</v>
      </c>
      <c r="E621" s="21">
        <f>INDEX(LISTA!$H$6:$H$8,MATCH('LANÇAMENTO DO DIRISTA '!F621,PAGO,0))</f>
        <v>0</v>
      </c>
      <c r="F621" s="21" t="s">
        <v>252</v>
      </c>
    </row>
    <row r="622" spans="1:6" ht="21" x14ac:dyDescent="0.3">
      <c r="A622" s="56">
        <v>620</v>
      </c>
      <c r="B622" s="231">
        <v>44664</v>
      </c>
      <c r="C622" s="21"/>
      <c r="D622" s="291">
        <v>70</v>
      </c>
      <c r="E622" s="21">
        <f>INDEX(LISTA!$H$6:$H$8,MATCH('LANÇAMENTO DO DIRISTA '!F622,PAGO,0))</f>
        <v>0</v>
      </c>
      <c r="F622" s="21" t="s">
        <v>252</v>
      </c>
    </row>
    <row r="623" spans="1:6" ht="21" x14ac:dyDescent="0.3">
      <c r="A623" s="56">
        <v>621</v>
      </c>
      <c r="B623" s="231">
        <v>44664</v>
      </c>
      <c r="C623" s="21"/>
      <c r="D623" s="291">
        <v>70</v>
      </c>
      <c r="E623" s="21">
        <f>INDEX(LISTA!$H$6:$H$8,MATCH('LANÇAMENTO DO DIRISTA '!F623,PAGO,0))</f>
        <v>0</v>
      </c>
      <c r="F623" s="21" t="s">
        <v>252</v>
      </c>
    </row>
    <row r="624" spans="1:6" ht="21" x14ac:dyDescent="0.3">
      <c r="A624" s="56">
        <v>622</v>
      </c>
      <c r="B624" s="231">
        <v>44664</v>
      </c>
      <c r="C624" s="21"/>
      <c r="D624" s="291">
        <v>70</v>
      </c>
      <c r="E624" s="21">
        <f>INDEX(LISTA!$H$6:$H$8,MATCH('LANÇAMENTO DO DIRISTA '!F624,PAGO,0))</f>
        <v>0</v>
      </c>
      <c r="F624" s="21" t="s">
        <v>252</v>
      </c>
    </row>
    <row r="625" spans="1:6" ht="21" x14ac:dyDescent="0.3">
      <c r="A625" s="56">
        <v>623</v>
      </c>
      <c r="B625" s="231">
        <v>44664</v>
      </c>
      <c r="C625" s="21"/>
      <c r="D625" s="291">
        <v>70</v>
      </c>
      <c r="E625" s="21">
        <f>INDEX(LISTA!$H$6:$H$8,MATCH('LANÇAMENTO DO DIRISTA '!F625,PAGO,0))</f>
        <v>0</v>
      </c>
      <c r="F625" s="21" t="s">
        <v>252</v>
      </c>
    </row>
    <row r="626" spans="1:6" ht="21" x14ac:dyDescent="0.3">
      <c r="A626" s="56">
        <v>624</v>
      </c>
      <c r="B626" s="231">
        <v>44664</v>
      </c>
      <c r="C626" s="21"/>
      <c r="D626" s="291">
        <v>70</v>
      </c>
      <c r="E626" s="21">
        <f>INDEX(LISTA!$H$6:$H$8,MATCH('LANÇAMENTO DO DIRISTA '!F626,PAGO,0))</f>
        <v>0</v>
      </c>
      <c r="F626" s="21" t="s">
        <v>252</v>
      </c>
    </row>
    <row r="627" spans="1:6" ht="21" x14ac:dyDescent="0.3">
      <c r="A627" s="56">
        <v>625</v>
      </c>
      <c r="B627" s="231">
        <v>44664</v>
      </c>
      <c r="C627" s="21"/>
      <c r="D627" s="291">
        <v>70</v>
      </c>
      <c r="E627" s="21">
        <f>INDEX(LISTA!$H$6:$H$8,MATCH('LANÇAMENTO DO DIRISTA '!F627,PAGO,0))</f>
        <v>0</v>
      </c>
      <c r="F627" s="21" t="s">
        <v>252</v>
      </c>
    </row>
    <row r="628" spans="1:6" ht="21" x14ac:dyDescent="0.3">
      <c r="A628" s="56">
        <v>626</v>
      </c>
      <c r="B628" s="231">
        <v>44664</v>
      </c>
      <c r="C628" s="21"/>
      <c r="D628" s="291">
        <v>70</v>
      </c>
      <c r="E628" s="21">
        <f>INDEX(LISTA!$H$6:$H$8,MATCH('LANÇAMENTO DO DIRISTA '!F628,PAGO,0))</f>
        <v>0</v>
      </c>
      <c r="F628" s="21" t="s">
        <v>252</v>
      </c>
    </row>
    <row r="629" spans="1:6" ht="21" x14ac:dyDescent="0.3">
      <c r="A629" s="56">
        <v>627</v>
      </c>
      <c r="B629" s="231">
        <v>44664</v>
      </c>
      <c r="C629" s="21"/>
      <c r="D629" s="291">
        <v>70</v>
      </c>
      <c r="E629" s="21">
        <f>INDEX(LISTA!$H$6:$H$8,MATCH('LANÇAMENTO DO DIRISTA '!F629,PAGO,0))</f>
        <v>0</v>
      </c>
      <c r="F629" s="21" t="s">
        <v>252</v>
      </c>
    </row>
    <row r="630" spans="1:6" ht="21" x14ac:dyDescent="0.3">
      <c r="A630" s="56">
        <v>628</v>
      </c>
      <c r="B630" s="231">
        <v>44664</v>
      </c>
      <c r="C630" s="21"/>
      <c r="D630" s="291">
        <v>70</v>
      </c>
      <c r="E630" s="21">
        <f>INDEX(LISTA!$H$6:$H$8,MATCH('LANÇAMENTO DO DIRISTA '!F630,PAGO,0))</f>
        <v>0</v>
      </c>
      <c r="F630" s="21" t="s">
        <v>252</v>
      </c>
    </row>
    <row r="631" spans="1:6" ht="21" x14ac:dyDescent="0.3">
      <c r="A631" s="56">
        <v>629</v>
      </c>
      <c r="B631" s="231">
        <v>44664</v>
      </c>
      <c r="C631" s="21"/>
      <c r="D631" s="291">
        <v>70</v>
      </c>
      <c r="E631" s="21">
        <f>INDEX(LISTA!$H$6:$H$8,MATCH('LANÇAMENTO DO DIRISTA '!F631,PAGO,0))</f>
        <v>0</v>
      </c>
      <c r="F631" s="21" t="s">
        <v>252</v>
      </c>
    </row>
    <row r="632" spans="1:6" ht="21" x14ac:dyDescent="0.3">
      <c r="A632" s="56">
        <v>630</v>
      </c>
      <c r="B632" s="231">
        <v>44664</v>
      </c>
      <c r="C632" s="21"/>
      <c r="D632" s="291">
        <v>70</v>
      </c>
      <c r="E632" s="21">
        <f>INDEX(LISTA!$H$6:$H$8,MATCH('LANÇAMENTO DO DIRISTA '!F632,PAGO,0))</f>
        <v>0</v>
      </c>
      <c r="F632" s="21" t="s">
        <v>252</v>
      </c>
    </row>
    <row r="633" spans="1:6" ht="21" x14ac:dyDescent="0.3">
      <c r="A633" s="56">
        <v>631</v>
      </c>
      <c r="B633" s="231">
        <v>44664</v>
      </c>
      <c r="C633" s="21"/>
      <c r="D633" s="291">
        <v>70</v>
      </c>
      <c r="E633" s="21">
        <f>INDEX(LISTA!$H$6:$H$8,MATCH('LANÇAMENTO DO DIRISTA '!F633,PAGO,0))</f>
        <v>0</v>
      </c>
      <c r="F633" s="21" t="s">
        <v>252</v>
      </c>
    </row>
    <row r="634" spans="1:6" ht="21" x14ac:dyDescent="0.3">
      <c r="A634" s="56">
        <v>632</v>
      </c>
      <c r="B634" s="231">
        <v>44664</v>
      </c>
      <c r="C634" s="21"/>
      <c r="D634" s="291">
        <v>70</v>
      </c>
      <c r="E634" s="21">
        <f>INDEX(LISTA!$H$6:$H$8,MATCH('LANÇAMENTO DO DIRISTA '!F634,PAGO,0))</f>
        <v>0</v>
      </c>
      <c r="F634" s="21" t="s">
        <v>252</v>
      </c>
    </row>
    <row r="635" spans="1:6" ht="21" x14ac:dyDescent="0.3">
      <c r="A635" s="56">
        <v>633</v>
      </c>
      <c r="B635" s="231">
        <v>44664</v>
      </c>
      <c r="C635" s="21"/>
      <c r="D635" s="291">
        <v>70</v>
      </c>
      <c r="E635" s="21">
        <f>INDEX(LISTA!$H$6:$H$8,MATCH('LANÇAMENTO DO DIRISTA '!F635,PAGO,0))</f>
        <v>0</v>
      </c>
      <c r="F635" s="21" t="s">
        <v>252</v>
      </c>
    </row>
    <row r="636" spans="1:6" ht="21" x14ac:dyDescent="0.3">
      <c r="A636" s="56">
        <v>634</v>
      </c>
      <c r="B636" s="231">
        <v>44664</v>
      </c>
      <c r="C636" s="21"/>
      <c r="D636" s="291">
        <v>70</v>
      </c>
      <c r="E636" s="21">
        <f>INDEX(LISTA!$H$6:$H$8,MATCH('LANÇAMENTO DO DIRISTA '!F636,PAGO,0))</f>
        <v>0</v>
      </c>
      <c r="F636" s="21" t="s">
        <v>252</v>
      </c>
    </row>
    <row r="637" spans="1:6" ht="21" x14ac:dyDescent="0.3">
      <c r="A637" s="56">
        <v>635</v>
      </c>
      <c r="B637" s="231">
        <v>44664</v>
      </c>
      <c r="C637" s="21"/>
      <c r="D637" s="291">
        <v>70</v>
      </c>
      <c r="E637" s="21">
        <f>INDEX(LISTA!$H$6:$H$8,MATCH('LANÇAMENTO DO DIRISTA '!F637,PAGO,0))</f>
        <v>0</v>
      </c>
      <c r="F637" s="21" t="s">
        <v>252</v>
      </c>
    </row>
    <row r="638" spans="1:6" ht="21" x14ac:dyDescent="0.3">
      <c r="A638" s="56">
        <v>636</v>
      </c>
      <c r="B638" s="231">
        <v>44664</v>
      </c>
      <c r="C638" s="21"/>
      <c r="D638" s="291">
        <v>70</v>
      </c>
      <c r="E638" s="21">
        <f>INDEX(LISTA!$H$6:$H$8,MATCH('LANÇAMENTO DO DIRISTA '!F638,PAGO,0))</f>
        <v>0</v>
      </c>
      <c r="F638" s="21" t="s">
        <v>252</v>
      </c>
    </row>
    <row r="639" spans="1:6" ht="21" x14ac:dyDescent="0.3">
      <c r="A639" s="56">
        <v>637</v>
      </c>
      <c r="B639" s="231">
        <v>44664</v>
      </c>
      <c r="C639" s="21"/>
      <c r="D639" s="291">
        <v>70</v>
      </c>
      <c r="E639" s="21">
        <f>INDEX(LISTA!$H$6:$H$8,MATCH('LANÇAMENTO DO DIRISTA '!F639,PAGO,0))</f>
        <v>0</v>
      </c>
      <c r="F639" s="21" t="s">
        <v>252</v>
      </c>
    </row>
    <row r="640" spans="1:6" ht="21" x14ac:dyDescent="0.3">
      <c r="A640" s="56">
        <v>638</v>
      </c>
      <c r="B640" s="231">
        <v>44664</v>
      </c>
      <c r="C640" s="21"/>
      <c r="D640" s="291">
        <v>70</v>
      </c>
      <c r="E640" s="21">
        <f>INDEX(LISTA!$H$6:$H$8,MATCH('LANÇAMENTO DO DIRISTA '!F640,PAGO,0))</f>
        <v>0</v>
      </c>
      <c r="F640" s="21" t="s">
        <v>252</v>
      </c>
    </row>
    <row r="641" spans="1:6" ht="21" x14ac:dyDescent="0.3">
      <c r="A641" s="56">
        <v>639</v>
      </c>
      <c r="B641" s="231">
        <v>44664</v>
      </c>
      <c r="C641" s="21"/>
      <c r="D641" s="291">
        <v>70</v>
      </c>
      <c r="E641" s="21">
        <f>INDEX(LISTA!$H$6:$H$8,MATCH('LANÇAMENTO DO DIRISTA '!F641,PAGO,0))</f>
        <v>0</v>
      </c>
      <c r="F641" s="21" t="s">
        <v>252</v>
      </c>
    </row>
    <row r="642" spans="1:6" ht="21" x14ac:dyDescent="0.3">
      <c r="A642" s="56">
        <v>640</v>
      </c>
      <c r="B642" s="231">
        <v>44664</v>
      </c>
      <c r="C642" s="21"/>
      <c r="D642" s="291">
        <v>70</v>
      </c>
      <c r="E642" s="21">
        <f>INDEX(LISTA!$H$6:$H$8,MATCH('LANÇAMENTO DO DIRISTA '!F642,PAGO,0))</f>
        <v>0</v>
      </c>
      <c r="F642" s="21" t="s">
        <v>252</v>
      </c>
    </row>
    <row r="643" spans="1:6" ht="21" x14ac:dyDescent="0.3">
      <c r="A643" s="56">
        <v>641</v>
      </c>
      <c r="B643" s="231">
        <v>44664</v>
      </c>
      <c r="C643" s="21"/>
      <c r="D643" s="291">
        <v>70</v>
      </c>
      <c r="E643" s="21">
        <f>INDEX(LISTA!$H$6:$H$8,MATCH('LANÇAMENTO DO DIRISTA '!F643,PAGO,0))</f>
        <v>0</v>
      </c>
      <c r="F643" s="21" t="s">
        <v>252</v>
      </c>
    </row>
    <row r="644" spans="1:6" ht="21" x14ac:dyDescent="0.3">
      <c r="A644" s="56">
        <v>642</v>
      </c>
      <c r="B644" s="231">
        <v>44664</v>
      </c>
      <c r="C644" s="21"/>
      <c r="D644" s="291">
        <v>70</v>
      </c>
      <c r="E644" s="21">
        <f>INDEX(LISTA!$H$6:$H$8,MATCH('LANÇAMENTO DO DIRISTA '!F644,PAGO,0))</f>
        <v>0</v>
      </c>
      <c r="F644" s="21" t="s">
        <v>252</v>
      </c>
    </row>
    <row r="645" spans="1:6" ht="21" x14ac:dyDescent="0.3">
      <c r="A645" s="56">
        <v>643</v>
      </c>
      <c r="B645" s="231">
        <v>44664</v>
      </c>
      <c r="C645" s="21"/>
      <c r="D645" s="291">
        <v>70</v>
      </c>
      <c r="E645" s="21">
        <f>INDEX(LISTA!$H$6:$H$8,MATCH('LANÇAMENTO DO DIRISTA '!F645,PAGO,0))</f>
        <v>0</v>
      </c>
      <c r="F645" s="21" t="s">
        <v>252</v>
      </c>
    </row>
    <row r="646" spans="1:6" ht="21" x14ac:dyDescent="0.3">
      <c r="A646" s="56">
        <v>644</v>
      </c>
      <c r="B646" s="231">
        <v>44664</v>
      </c>
      <c r="C646" s="21"/>
      <c r="D646" s="291">
        <v>70</v>
      </c>
      <c r="E646" s="21">
        <f>INDEX(LISTA!$H$6:$H$8,MATCH('LANÇAMENTO DO DIRISTA '!F646,PAGO,0))</f>
        <v>0</v>
      </c>
      <c r="F646" s="21" t="s">
        <v>252</v>
      </c>
    </row>
    <row r="647" spans="1:6" ht="21" x14ac:dyDescent="0.3">
      <c r="A647" s="56">
        <v>645</v>
      </c>
      <c r="B647" s="231">
        <v>44664</v>
      </c>
      <c r="C647" s="21"/>
      <c r="D647" s="291">
        <v>70</v>
      </c>
      <c r="E647" s="21">
        <f>INDEX(LISTA!$H$6:$H$8,MATCH('LANÇAMENTO DO DIRISTA '!F647,PAGO,0))</f>
        <v>0</v>
      </c>
      <c r="F647" s="21" t="s">
        <v>252</v>
      </c>
    </row>
    <row r="648" spans="1:6" ht="21" x14ac:dyDescent="0.3">
      <c r="A648" s="56">
        <v>646</v>
      </c>
      <c r="B648" s="231">
        <v>44664</v>
      </c>
      <c r="C648" s="21"/>
      <c r="D648" s="291">
        <v>70</v>
      </c>
      <c r="E648" s="21">
        <f>INDEX(LISTA!$H$6:$H$8,MATCH('LANÇAMENTO DO DIRISTA '!F648,PAGO,0))</f>
        <v>0</v>
      </c>
      <c r="F648" s="21" t="s">
        <v>252</v>
      </c>
    </row>
    <row r="649" spans="1:6" ht="21" x14ac:dyDescent="0.3">
      <c r="A649" s="56">
        <v>647</v>
      </c>
      <c r="B649" s="231">
        <v>44664</v>
      </c>
      <c r="C649" s="21"/>
      <c r="D649" s="291">
        <v>70</v>
      </c>
      <c r="E649" s="21">
        <f>INDEX(LISTA!$H$6:$H$8,MATCH('LANÇAMENTO DO DIRISTA '!F649,PAGO,0))</f>
        <v>0</v>
      </c>
      <c r="F649" s="21" t="s">
        <v>252</v>
      </c>
    </row>
    <row r="650" spans="1:6" ht="21" x14ac:dyDescent="0.3">
      <c r="A650" s="56">
        <v>648</v>
      </c>
      <c r="B650" s="231">
        <v>44664</v>
      </c>
      <c r="C650" s="21"/>
      <c r="D650" s="291">
        <v>70</v>
      </c>
      <c r="E650" s="21">
        <f>INDEX(LISTA!$H$6:$H$8,MATCH('LANÇAMENTO DO DIRISTA '!F650,PAGO,0))</f>
        <v>0</v>
      </c>
      <c r="F650" s="21" t="s">
        <v>252</v>
      </c>
    </row>
    <row r="651" spans="1:6" ht="21" x14ac:dyDescent="0.3">
      <c r="A651" s="56">
        <v>649</v>
      </c>
      <c r="B651" s="231">
        <v>44664</v>
      </c>
      <c r="C651" s="21"/>
      <c r="D651" s="291">
        <v>70</v>
      </c>
      <c r="E651" s="21">
        <f>INDEX(LISTA!$H$6:$H$8,MATCH('LANÇAMENTO DO DIRISTA '!F651,PAGO,0))</f>
        <v>0</v>
      </c>
      <c r="F651" s="21" t="s">
        <v>252</v>
      </c>
    </row>
    <row r="652" spans="1:6" ht="21" x14ac:dyDescent="0.3">
      <c r="A652" s="56">
        <v>650</v>
      </c>
      <c r="B652" s="231">
        <v>44664</v>
      </c>
      <c r="C652" s="21"/>
      <c r="D652" s="291">
        <v>70</v>
      </c>
      <c r="E652" s="21">
        <f>INDEX(LISTA!$H$6:$H$8,MATCH('LANÇAMENTO DO DIRISTA '!F652,PAGO,0))</f>
        <v>0</v>
      </c>
      <c r="F652" s="21" t="s">
        <v>252</v>
      </c>
    </row>
    <row r="653" spans="1:6" ht="21" x14ac:dyDescent="0.3">
      <c r="A653" s="56">
        <v>651</v>
      </c>
      <c r="B653" s="231">
        <v>44664</v>
      </c>
      <c r="C653" s="21"/>
      <c r="D653" s="291">
        <v>70</v>
      </c>
      <c r="E653" s="21">
        <f>INDEX(LISTA!$H$6:$H$8,MATCH('LANÇAMENTO DO DIRISTA '!F653,PAGO,0))</f>
        <v>0</v>
      </c>
      <c r="F653" s="21" t="s">
        <v>252</v>
      </c>
    </row>
    <row r="654" spans="1:6" ht="21" x14ac:dyDescent="0.3">
      <c r="A654" s="56">
        <v>652</v>
      </c>
      <c r="B654" s="231">
        <v>44664</v>
      </c>
      <c r="C654" s="21"/>
      <c r="D654" s="291">
        <v>70</v>
      </c>
      <c r="E654" s="21">
        <f>INDEX(LISTA!$H$6:$H$8,MATCH('LANÇAMENTO DO DIRISTA '!F654,PAGO,0))</f>
        <v>0</v>
      </c>
      <c r="F654" s="21" t="s">
        <v>252</v>
      </c>
    </row>
    <row r="655" spans="1:6" ht="21" x14ac:dyDescent="0.3">
      <c r="A655" s="56">
        <v>653</v>
      </c>
      <c r="B655" s="231">
        <v>44664</v>
      </c>
      <c r="C655" s="21"/>
      <c r="D655" s="291">
        <v>70</v>
      </c>
      <c r="E655" s="21">
        <f>INDEX(LISTA!$H$6:$H$8,MATCH('LANÇAMENTO DO DIRISTA '!F655,PAGO,0))</f>
        <v>0</v>
      </c>
      <c r="F655" s="21" t="s">
        <v>252</v>
      </c>
    </row>
    <row r="656" spans="1:6" ht="21" x14ac:dyDescent="0.3">
      <c r="A656" s="56">
        <v>654</v>
      </c>
      <c r="B656" s="231">
        <v>44664</v>
      </c>
      <c r="C656" s="21"/>
      <c r="D656" s="291">
        <v>70</v>
      </c>
      <c r="E656" s="21">
        <f>INDEX(LISTA!$H$6:$H$8,MATCH('LANÇAMENTO DO DIRISTA '!F656,PAGO,0))</f>
        <v>0</v>
      </c>
      <c r="F656" s="21" t="s">
        <v>252</v>
      </c>
    </row>
    <row r="657" spans="1:6" ht="21" x14ac:dyDescent="0.3">
      <c r="A657" s="56">
        <v>655</v>
      </c>
      <c r="B657" s="231">
        <v>44664</v>
      </c>
      <c r="C657" s="21"/>
      <c r="D657" s="291">
        <v>70</v>
      </c>
      <c r="E657" s="21">
        <f>INDEX(LISTA!$H$6:$H$8,MATCH('LANÇAMENTO DO DIRISTA '!F657,PAGO,0))</f>
        <v>0</v>
      </c>
      <c r="F657" s="21" t="s">
        <v>252</v>
      </c>
    </row>
    <row r="658" spans="1:6" ht="21" x14ac:dyDescent="0.3">
      <c r="A658" s="56">
        <v>656</v>
      </c>
      <c r="B658" s="231">
        <v>44664</v>
      </c>
      <c r="C658" s="21"/>
      <c r="D658" s="291">
        <v>70</v>
      </c>
      <c r="E658" s="21">
        <f>INDEX(LISTA!$H$6:$H$8,MATCH('LANÇAMENTO DO DIRISTA '!F658,PAGO,0))</f>
        <v>0</v>
      </c>
      <c r="F658" s="21" t="s">
        <v>252</v>
      </c>
    </row>
    <row r="659" spans="1:6" ht="21" x14ac:dyDescent="0.3">
      <c r="A659" s="56">
        <v>657</v>
      </c>
      <c r="B659" s="231">
        <v>44664</v>
      </c>
      <c r="C659" s="21"/>
      <c r="D659" s="291">
        <v>70</v>
      </c>
      <c r="E659" s="21">
        <f>INDEX(LISTA!$H$6:$H$8,MATCH('LANÇAMENTO DO DIRISTA '!F659,PAGO,0))</f>
        <v>0</v>
      </c>
      <c r="F659" s="21" t="s">
        <v>252</v>
      </c>
    </row>
    <row r="660" spans="1:6" ht="21" x14ac:dyDescent="0.3">
      <c r="A660" s="56">
        <v>658</v>
      </c>
      <c r="B660" s="231">
        <v>44664</v>
      </c>
      <c r="C660" s="21"/>
      <c r="D660" s="291">
        <v>70</v>
      </c>
      <c r="E660" s="21">
        <f>INDEX(LISTA!$H$6:$H$8,MATCH('LANÇAMENTO DO DIRISTA '!F660,PAGO,0))</f>
        <v>0</v>
      </c>
      <c r="F660" s="21" t="s">
        <v>252</v>
      </c>
    </row>
    <row r="661" spans="1:6" ht="21" x14ac:dyDescent="0.3">
      <c r="A661" s="56">
        <v>659</v>
      </c>
      <c r="B661" s="231">
        <v>44664</v>
      </c>
      <c r="C661" s="21"/>
      <c r="D661" s="291">
        <v>70</v>
      </c>
      <c r="E661" s="21">
        <f>INDEX(LISTA!$H$6:$H$8,MATCH('LANÇAMENTO DO DIRISTA '!F661,PAGO,0))</f>
        <v>0</v>
      </c>
      <c r="F661" s="21" t="s">
        <v>252</v>
      </c>
    </row>
    <row r="662" spans="1:6" ht="21" x14ac:dyDescent="0.3">
      <c r="A662" s="56">
        <v>660</v>
      </c>
      <c r="B662" s="231">
        <v>44664</v>
      </c>
      <c r="C662" s="21"/>
      <c r="D662" s="291">
        <v>70</v>
      </c>
      <c r="E662" s="21">
        <f>INDEX(LISTA!$H$6:$H$8,MATCH('LANÇAMENTO DO DIRISTA '!F662,PAGO,0))</f>
        <v>0</v>
      </c>
      <c r="F662" s="21" t="s">
        <v>252</v>
      </c>
    </row>
    <row r="663" spans="1:6" ht="21" x14ac:dyDescent="0.3">
      <c r="A663" s="56">
        <v>661</v>
      </c>
      <c r="B663" s="231">
        <v>44664</v>
      </c>
      <c r="C663" s="21"/>
      <c r="D663" s="291">
        <v>70</v>
      </c>
      <c r="E663" s="21">
        <f>INDEX(LISTA!$H$6:$H$8,MATCH('LANÇAMENTO DO DIRISTA '!F663,PAGO,0))</f>
        <v>0</v>
      </c>
      <c r="F663" s="21" t="s">
        <v>252</v>
      </c>
    </row>
    <row r="664" spans="1:6" ht="21" x14ac:dyDescent="0.3">
      <c r="A664" s="56">
        <v>662</v>
      </c>
      <c r="B664" s="231">
        <v>44664</v>
      </c>
      <c r="C664" s="21"/>
      <c r="D664" s="291">
        <v>70</v>
      </c>
      <c r="E664" s="21">
        <f>INDEX(LISTA!$H$6:$H$8,MATCH('LANÇAMENTO DO DIRISTA '!F664,PAGO,0))</f>
        <v>0</v>
      </c>
      <c r="F664" s="21" t="s">
        <v>252</v>
      </c>
    </row>
    <row r="665" spans="1:6" ht="21" x14ac:dyDescent="0.3">
      <c r="A665" s="56">
        <v>663</v>
      </c>
      <c r="B665" s="231">
        <v>44664</v>
      </c>
      <c r="C665" s="21"/>
      <c r="D665" s="291">
        <v>70</v>
      </c>
      <c r="E665" s="21">
        <f>INDEX(LISTA!$H$6:$H$8,MATCH('LANÇAMENTO DO DIRISTA '!F665,PAGO,0))</f>
        <v>0</v>
      </c>
      <c r="F665" s="21" t="s">
        <v>252</v>
      </c>
    </row>
    <row r="666" spans="1:6" ht="21" x14ac:dyDescent="0.3">
      <c r="A666" s="56">
        <v>664</v>
      </c>
      <c r="B666" s="231">
        <v>44664</v>
      </c>
      <c r="C666" s="21"/>
      <c r="D666" s="291">
        <v>70</v>
      </c>
      <c r="E666" s="21">
        <f>INDEX(LISTA!$H$6:$H$8,MATCH('LANÇAMENTO DO DIRISTA '!F666,PAGO,0))</f>
        <v>0</v>
      </c>
      <c r="F666" s="21" t="s">
        <v>252</v>
      </c>
    </row>
    <row r="667" spans="1:6" ht="21" x14ac:dyDescent="0.3">
      <c r="A667" s="56">
        <v>665</v>
      </c>
      <c r="B667" s="231">
        <v>44664</v>
      </c>
      <c r="C667" s="21"/>
      <c r="D667" s="291">
        <v>70</v>
      </c>
      <c r="E667" s="21">
        <f>INDEX(LISTA!$H$6:$H$8,MATCH('LANÇAMENTO DO DIRISTA '!F667,PAGO,0))</f>
        <v>0</v>
      </c>
      <c r="F667" s="21" t="s">
        <v>252</v>
      </c>
    </row>
    <row r="668" spans="1:6" ht="21" x14ac:dyDescent="0.3">
      <c r="A668" s="56">
        <v>666</v>
      </c>
      <c r="B668" s="231">
        <v>44664</v>
      </c>
      <c r="C668" s="21"/>
      <c r="D668" s="291">
        <v>70</v>
      </c>
      <c r="E668" s="21">
        <f>INDEX(LISTA!$H$6:$H$8,MATCH('LANÇAMENTO DO DIRISTA '!F668,PAGO,0))</f>
        <v>0</v>
      </c>
      <c r="F668" s="21" t="s">
        <v>252</v>
      </c>
    </row>
    <row r="669" spans="1:6" ht="21" x14ac:dyDescent="0.3">
      <c r="A669" s="56">
        <v>667</v>
      </c>
      <c r="B669" s="231">
        <v>44664</v>
      </c>
      <c r="C669" s="21"/>
      <c r="D669" s="291">
        <v>70</v>
      </c>
      <c r="E669" s="21">
        <f>INDEX(LISTA!$H$6:$H$8,MATCH('LANÇAMENTO DO DIRISTA '!F669,PAGO,0))</f>
        <v>0</v>
      </c>
      <c r="F669" s="21" t="s">
        <v>252</v>
      </c>
    </row>
    <row r="670" spans="1:6" ht="21" x14ac:dyDescent="0.3">
      <c r="A670" s="56">
        <v>668</v>
      </c>
      <c r="B670" s="231">
        <v>44664</v>
      </c>
      <c r="C670" s="21"/>
      <c r="D670" s="291">
        <v>70</v>
      </c>
      <c r="E670" s="21">
        <f>INDEX(LISTA!$H$6:$H$8,MATCH('LANÇAMENTO DO DIRISTA '!F670,PAGO,0))</f>
        <v>0</v>
      </c>
      <c r="F670" s="21" t="s">
        <v>252</v>
      </c>
    </row>
    <row r="671" spans="1:6" ht="21" x14ac:dyDescent="0.3">
      <c r="A671" s="56">
        <v>669</v>
      </c>
      <c r="B671" s="231">
        <v>44664</v>
      </c>
      <c r="C671" s="21"/>
      <c r="D671" s="291">
        <v>70</v>
      </c>
      <c r="E671" s="21">
        <f>INDEX(LISTA!$H$6:$H$8,MATCH('LANÇAMENTO DO DIRISTA '!F671,PAGO,0))</f>
        <v>0</v>
      </c>
      <c r="F671" s="21" t="s">
        <v>252</v>
      </c>
    </row>
    <row r="672" spans="1:6" ht="21" x14ac:dyDescent="0.3">
      <c r="A672" s="56">
        <v>670</v>
      </c>
      <c r="B672" s="231">
        <v>44664</v>
      </c>
      <c r="C672" s="21"/>
      <c r="D672" s="291">
        <v>70</v>
      </c>
      <c r="E672" s="21">
        <f>INDEX(LISTA!$H$6:$H$8,MATCH('LANÇAMENTO DO DIRISTA '!F672,PAGO,0))</f>
        <v>0</v>
      </c>
      <c r="F672" s="21" t="s">
        <v>252</v>
      </c>
    </row>
    <row r="673" spans="1:6" ht="21" x14ac:dyDescent="0.3">
      <c r="A673" s="56">
        <v>671</v>
      </c>
      <c r="B673" s="231">
        <v>44664</v>
      </c>
      <c r="C673" s="21"/>
      <c r="D673" s="291">
        <v>70</v>
      </c>
      <c r="E673" s="21">
        <f>INDEX(LISTA!$H$6:$H$8,MATCH('LANÇAMENTO DO DIRISTA '!F673,PAGO,0))</f>
        <v>0</v>
      </c>
      <c r="F673" s="21" t="s">
        <v>252</v>
      </c>
    </row>
    <row r="674" spans="1:6" ht="21" x14ac:dyDescent="0.3">
      <c r="A674" s="56">
        <v>672</v>
      </c>
      <c r="B674" s="231">
        <v>44664</v>
      </c>
      <c r="C674" s="21"/>
      <c r="D674" s="291">
        <v>70</v>
      </c>
      <c r="E674" s="21">
        <f>INDEX(LISTA!$H$6:$H$8,MATCH('LANÇAMENTO DO DIRISTA '!F674,PAGO,0))</f>
        <v>0</v>
      </c>
      <c r="F674" s="21" t="s">
        <v>252</v>
      </c>
    </row>
    <row r="675" spans="1:6" ht="21" x14ac:dyDescent="0.3">
      <c r="A675" s="56">
        <v>673</v>
      </c>
      <c r="B675" s="231">
        <v>44664</v>
      </c>
      <c r="C675" s="21"/>
      <c r="D675" s="291">
        <v>70</v>
      </c>
      <c r="E675" s="21">
        <f>INDEX(LISTA!$H$6:$H$8,MATCH('LANÇAMENTO DO DIRISTA '!F675,PAGO,0))</f>
        <v>0</v>
      </c>
      <c r="F675" s="21" t="s">
        <v>252</v>
      </c>
    </row>
    <row r="676" spans="1:6" ht="21" x14ac:dyDescent="0.3">
      <c r="A676" s="56">
        <v>674</v>
      </c>
      <c r="B676" s="231">
        <v>44664</v>
      </c>
      <c r="C676" s="21"/>
      <c r="D676" s="291">
        <v>70</v>
      </c>
      <c r="E676" s="21">
        <f>INDEX(LISTA!$H$6:$H$8,MATCH('LANÇAMENTO DO DIRISTA '!F676,PAGO,0))</f>
        <v>0</v>
      </c>
      <c r="F676" s="21" t="s">
        <v>252</v>
      </c>
    </row>
    <row r="677" spans="1:6" ht="21" x14ac:dyDescent="0.3">
      <c r="A677" s="56">
        <v>675</v>
      </c>
      <c r="B677" s="231">
        <v>44664</v>
      </c>
      <c r="C677" s="21"/>
      <c r="D677" s="291">
        <v>70</v>
      </c>
      <c r="E677" s="21">
        <f>INDEX(LISTA!$H$6:$H$8,MATCH('LANÇAMENTO DO DIRISTA '!F677,PAGO,0))</f>
        <v>0</v>
      </c>
      <c r="F677" s="21" t="s">
        <v>252</v>
      </c>
    </row>
    <row r="678" spans="1:6" ht="21" x14ac:dyDescent="0.3">
      <c r="A678" s="56">
        <v>676</v>
      </c>
      <c r="B678" s="231">
        <v>44664</v>
      </c>
      <c r="C678" s="21"/>
      <c r="D678" s="291">
        <v>70</v>
      </c>
      <c r="E678" s="21">
        <f>INDEX(LISTA!$H$6:$H$8,MATCH('LANÇAMENTO DO DIRISTA '!F678,PAGO,0))</f>
        <v>0</v>
      </c>
      <c r="F678" s="21" t="s">
        <v>252</v>
      </c>
    </row>
    <row r="679" spans="1:6" ht="21" x14ac:dyDescent="0.3">
      <c r="A679" s="56">
        <v>677</v>
      </c>
      <c r="B679" s="231">
        <v>44664</v>
      </c>
      <c r="C679" s="21"/>
      <c r="D679" s="291">
        <v>70</v>
      </c>
      <c r="E679" s="21">
        <f>INDEX(LISTA!$H$6:$H$8,MATCH('LANÇAMENTO DO DIRISTA '!F679,PAGO,0))</f>
        <v>0</v>
      </c>
      <c r="F679" s="21" t="s">
        <v>252</v>
      </c>
    </row>
    <row r="680" spans="1:6" ht="21" x14ac:dyDescent="0.3">
      <c r="A680" s="56">
        <v>678</v>
      </c>
      <c r="B680" s="231">
        <v>44664</v>
      </c>
      <c r="C680" s="21"/>
      <c r="D680" s="291">
        <v>70</v>
      </c>
      <c r="E680" s="21">
        <f>INDEX(LISTA!$H$6:$H$8,MATCH('LANÇAMENTO DO DIRISTA '!F680,PAGO,0))</f>
        <v>0</v>
      </c>
      <c r="F680" s="21" t="s">
        <v>252</v>
      </c>
    </row>
    <row r="681" spans="1:6" ht="21" x14ac:dyDescent="0.3">
      <c r="A681" s="56">
        <v>679</v>
      </c>
      <c r="B681" s="231">
        <v>44664</v>
      </c>
      <c r="C681" s="21"/>
      <c r="D681" s="291">
        <v>70</v>
      </c>
      <c r="E681" s="21">
        <f>INDEX(LISTA!$H$6:$H$8,MATCH('LANÇAMENTO DO DIRISTA '!F681,PAGO,0))</f>
        <v>0</v>
      </c>
      <c r="F681" s="21" t="s">
        <v>252</v>
      </c>
    </row>
    <row r="682" spans="1:6" ht="21" x14ac:dyDescent="0.3">
      <c r="A682" s="56">
        <v>680</v>
      </c>
      <c r="B682" s="231">
        <v>44664</v>
      </c>
      <c r="C682" s="21"/>
      <c r="D682" s="291">
        <v>70</v>
      </c>
      <c r="E682" s="21">
        <f>INDEX(LISTA!$H$6:$H$8,MATCH('LANÇAMENTO DO DIRISTA '!F682,PAGO,0))</f>
        <v>0</v>
      </c>
      <c r="F682" s="21" t="s">
        <v>252</v>
      </c>
    </row>
    <row r="683" spans="1:6" ht="21" x14ac:dyDescent="0.3">
      <c r="A683" s="56">
        <v>681</v>
      </c>
      <c r="B683" s="231">
        <v>44664</v>
      </c>
      <c r="C683" s="21"/>
      <c r="D683" s="291">
        <v>70</v>
      </c>
      <c r="E683" s="21">
        <f>INDEX(LISTA!$H$6:$H$8,MATCH('LANÇAMENTO DO DIRISTA '!F683,PAGO,0))</f>
        <v>0</v>
      </c>
      <c r="F683" s="21" t="s">
        <v>252</v>
      </c>
    </row>
    <row r="684" spans="1:6" ht="21" x14ac:dyDescent="0.3">
      <c r="A684" s="56">
        <v>682</v>
      </c>
      <c r="B684" s="231">
        <v>44664</v>
      </c>
      <c r="C684" s="21"/>
      <c r="D684" s="291">
        <v>70</v>
      </c>
      <c r="E684" s="21">
        <f>INDEX(LISTA!$H$6:$H$8,MATCH('LANÇAMENTO DO DIRISTA '!F684,PAGO,0))</f>
        <v>0</v>
      </c>
      <c r="F684" s="21" t="s">
        <v>252</v>
      </c>
    </row>
    <row r="685" spans="1:6" ht="21" x14ac:dyDescent="0.3">
      <c r="A685" s="56">
        <v>683</v>
      </c>
      <c r="B685" s="231">
        <v>44664</v>
      </c>
      <c r="C685" s="21"/>
      <c r="D685" s="291">
        <v>70</v>
      </c>
      <c r="E685" s="21">
        <f>INDEX(LISTA!$H$6:$H$8,MATCH('LANÇAMENTO DO DIRISTA '!F685,PAGO,0))</f>
        <v>0</v>
      </c>
      <c r="F685" s="21" t="s">
        <v>252</v>
      </c>
    </row>
    <row r="686" spans="1:6" ht="21" x14ac:dyDescent="0.3">
      <c r="A686" s="56">
        <v>684</v>
      </c>
      <c r="B686" s="231">
        <v>44664</v>
      </c>
      <c r="C686" s="21"/>
      <c r="D686" s="291">
        <v>70</v>
      </c>
      <c r="E686" s="21">
        <f>INDEX(LISTA!$H$6:$H$8,MATCH('LANÇAMENTO DO DIRISTA '!F686,PAGO,0))</f>
        <v>0</v>
      </c>
      <c r="F686" s="21" t="s">
        <v>252</v>
      </c>
    </row>
    <row r="687" spans="1:6" ht="21" x14ac:dyDescent="0.3">
      <c r="A687" s="56">
        <v>685</v>
      </c>
      <c r="B687" s="231">
        <v>44664</v>
      </c>
      <c r="C687" s="21"/>
      <c r="D687" s="291">
        <v>70</v>
      </c>
      <c r="E687" s="21">
        <f>INDEX(LISTA!$H$6:$H$8,MATCH('LANÇAMENTO DO DIRISTA '!F687,PAGO,0))</f>
        <v>0</v>
      </c>
      <c r="F687" s="21" t="s">
        <v>252</v>
      </c>
    </row>
    <row r="688" spans="1:6" ht="21" x14ac:dyDescent="0.3">
      <c r="A688" s="56">
        <v>686</v>
      </c>
      <c r="B688" s="231">
        <v>44664</v>
      </c>
      <c r="C688" s="21"/>
      <c r="D688" s="291">
        <v>70</v>
      </c>
      <c r="E688" s="21">
        <f>INDEX(LISTA!$H$6:$H$8,MATCH('LANÇAMENTO DO DIRISTA '!F688,PAGO,0))</f>
        <v>0</v>
      </c>
      <c r="F688" s="21" t="s">
        <v>252</v>
      </c>
    </row>
    <row r="689" spans="1:6" ht="21" x14ac:dyDescent="0.3">
      <c r="A689" s="56">
        <v>687</v>
      </c>
      <c r="B689" s="231">
        <v>44664</v>
      </c>
      <c r="C689" s="21"/>
      <c r="D689" s="291">
        <v>70</v>
      </c>
      <c r="E689" s="21">
        <f>INDEX(LISTA!$H$6:$H$8,MATCH('LANÇAMENTO DO DIRISTA '!F689,PAGO,0))</f>
        <v>0</v>
      </c>
      <c r="F689" s="21" t="s">
        <v>252</v>
      </c>
    </row>
    <row r="690" spans="1:6" ht="21" x14ac:dyDescent="0.3">
      <c r="A690" s="56">
        <v>688</v>
      </c>
      <c r="B690" s="231">
        <v>44664</v>
      </c>
      <c r="C690" s="21"/>
      <c r="D690" s="291">
        <v>70</v>
      </c>
      <c r="E690" s="21">
        <f>INDEX(LISTA!$H$6:$H$8,MATCH('LANÇAMENTO DO DIRISTA '!F690,PAGO,0))</f>
        <v>0</v>
      </c>
      <c r="F690" s="21" t="s">
        <v>252</v>
      </c>
    </row>
    <row r="691" spans="1:6" ht="21" x14ac:dyDescent="0.3">
      <c r="A691" s="56">
        <v>689</v>
      </c>
      <c r="B691" s="231">
        <v>44664</v>
      </c>
      <c r="C691" s="21"/>
      <c r="D691" s="291">
        <v>70</v>
      </c>
      <c r="E691" s="21">
        <f>INDEX(LISTA!$H$6:$H$8,MATCH('LANÇAMENTO DO DIRISTA '!F691,PAGO,0))</f>
        <v>0</v>
      </c>
      <c r="F691" s="21" t="s">
        <v>252</v>
      </c>
    </row>
    <row r="692" spans="1:6" ht="21" x14ac:dyDescent="0.3">
      <c r="A692" s="56">
        <v>690</v>
      </c>
      <c r="B692" s="231">
        <v>44664</v>
      </c>
      <c r="C692" s="21"/>
      <c r="D692" s="291">
        <v>70</v>
      </c>
      <c r="E692" s="21">
        <f>INDEX(LISTA!$H$6:$H$8,MATCH('LANÇAMENTO DO DIRISTA '!F692,PAGO,0))</f>
        <v>0</v>
      </c>
      <c r="F692" s="21" t="s">
        <v>252</v>
      </c>
    </row>
    <row r="693" spans="1:6" ht="21" x14ac:dyDescent="0.3">
      <c r="A693" s="56">
        <v>691</v>
      </c>
      <c r="B693" s="231">
        <v>44664</v>
      </c>
      <c r="C693" s="21"/>
      <c r="D693" s="291">
        <v>70</v>
      </c>
      <c r="E693" s="21">
        <f>INDEX(LISTA!$H$6:$H$8,MATCH('LANÇAMENTO DO DIRISTA '!F693,PAGO,0))</f>
        <v>0</v>
      </c>
      <c r="F693" s="21" t="s">
        <v>252</v>
      </c>
    </row>
    <row r="694" spans="1:6" ht="21" x14ac:dyDescent="0.3">
      <c r="A694" s="56">
        <v>692</v>
      </c>
      <c r="B694" s="231">
        <v>44664</v>
      </c>
      <c r="C694" s="21"/>
      <c r="D694" s="291">
        <v>70</v>
      </c>
      <c r="E694" s="21">
        <f>INDEX(LISTA!$H$6:$H$8,MATCH('LANÇAMENTO DO DIRISTA '!F694,PAGO,0))</f>
        <v>0</v>
      </c>
      <c r="F694" s="21" t="s">
        <v>252</v>
      </c>
    </row>
    <row r="695" spans="1:6" ht="21" x14ac:dyDescent="0.3">
      <c r="A695" s="56">
        <v>693</v>
      </c>
      <c r="B695" s="231">
        <v>44664</v>
      </c>
      <c r="C695" s="21"/>
      <c r="D695" s="291">
        <v>70</v>
      </c>
      <c r="E695" s="21">
        <f>INDEX(LISTA!$H$6:$H$8,MATCH('LANÇAMENTO DO DIRISTA '!F695,PAGO,0))</f>
        <v>0</v>
      </c>
      <c r="F695" s="21" t="s">
        <v>252</v>
      </c>
    </row>
    <row r="696" spans="1:6" ht="21" x14ac:dyDescent="0.3">
      <c r="A696" s="56">
        <v>694</v>
      </c>
      <c r="B696" s="231">
        <v>44664</v>
      </c>
      <c r="C696" s="21"/>
      <c r="D696" s="291">
        <v>70</v>
      </c>
      <c r="E696" s="21">
        <f>INDEX(LISTA!$H$6:$H$8,MATCH('LANÇAMENTO DO DIRISTA '!F696,PAGO,0))</f>
        <v>0</v>
      </c>
      <c r="F696" s="21" t="s">
        <v>252</v>
      </c>
    </row>
    <row r="697" spans="1:6" ht="21" x14ac:dyDescent="0.3">
      <c r="A697" s="56">
        <v>695</v>
      </c>
      <c r="B697" s="231">
        <v>44664</v>
      </c>
      <c r="C697" s="21"/>
      <c r="D697" s="291">
        <v>70</v>
      </c>
      <c r="E697" s="21">
        <f>INDEX(LISTA!$H$6:$H$8,MATCH('LANÇAMENTO DO DIRISTA '!F697,PAGO,0))</f>
        <v>0</v>
      </c>
      <c r="F697" s="21" t="s">
        <v>252</v>
      </c>
    </row>
    <row r="698" spans="1:6" ht="21" x14ac:dyDescent="0.3">
      <c r="A698" s="56">
        <v>696</v>
      </c>
      <c r="B698" s="231">
        <v>44664</v>
      </c>
      <c r="C698" s="21"/>
      <c r="D698" s="291">
        <v>70</v>
      </c>
      <c r="E698" s="21">
        <f>INDEX(LISTA!$H$6:$H$8,MATCH('LANÇAMENTO DO DIRISTA '!F698,PAGO,0))</f>
        <v>0</v>
      </c>
      <c r="F698" s="21" t="s">
        <v>252</v>
      </c>
    </row>
    <row r="699" spans="1:6" ht="21" x14ac:dyDescent="0.3">
      <c r="A699" s="56">
        <v>697</v>
      </c>
      <c r="B699" s="231">
        <v>44664</v>
      </c>
      <c r="C699" s="21"/>
      <c r="D699" s="291">
        <v>70</v>
      </c>
      <c r="E699" s="21">
        <f>INDEX(LISTA!$H$6:$H$8,MATCH('LANÇAMENTO DO DIRISTA '!F699,PAGO,0))</f>
        <v>0</v>
      </c>
      <c r="F699" s="21" t="s">
        <v>252</v>
      </c>
    </row>
    <row r="700" spans="1:6" ht="21" x14ac:dyDescent="0.3">
      <c r="A700" s="56">
        <v>698</v>
      </c>
      <c r="B700" s="231">
        <v>44664</v>
      </c>
      <c r="C700" s="21"/>
      <c r="D700" s="291">
        <v>70</v>
      </c>
      <c r="E700" s="21">
        <f>INDEX(LISTA!$H$6:$H$8,MATCH('LANÇAMENTO DO DIRISTA '!F700,PAGO,0))</f>
        <v>0</v>
      </c>
      <c r="F700" s="21" t="s">
        <v>252</v>
      </c>
    </row>
    <row r="701" spans="1:6" ht="21" x14ac:dyDescent="0.3">
      <c r="A701" s="56">
        <v>699</v>
      </c>
      <c r="B701" s="231">
        <v>44664</v>
      </c>
      <c r="C701" s="21"/>
      <c r="D701" s="291">
        <v>70</v>
      </c>
      <c r="E701" s="21">
        <f>INDEX(LISTA!$H$6:$H$8,MATCH('LANÇAMENTO DO DIRISTA '!F701,PAGO,0))</f>
        <v>0</v>
      </c>
      <c r="F701" s="21" t="s">
        <v>252</v>
      </c>
    </row>
    <row r="702" spans="1:6" ht="21" x14ac:dyDescent="0.3">
      <c r="A702" s="56">
        <v>700</v>
      </c>
      <c r="B702" s="231">
        <v>44664</v>
      </c>
      <c r="C702" s="21"/>
      <c r="D702" s="291">
        <v>70</v>
      </c>
      <c r="E702" s="21">
        <f>INDEX(LISTA!$H$6:$H$8,MATCH('LANÇAMENTO DO DIRISTA '!F702,PAGO,0))</f>
        <v>0</v>
      </c>
      <c r="F702" s="21" t="s">
        <v>252</v>
      </c>
    </row>
    <row r="703" spans="1:6" ht="21" x14ac:dyDescent="0.3">
      <c r="A703" s="56">
        <v>701</v>
      </c>
      <c r="B703" s="231">
        <v>44664</v>
      </c>
      <c r="C703" s="21"/>
      <c r="D703" s="291">
        <v>70</v>
      </c>
      <c r="E703" s="21">
        <f>INDEX(LISTA!$H$6:$H$8,MATCH('LANÇAMENTO DO DIRISTA '!F703,PAGO,0))</f>
        <v>0</v>
      </c>
      <c r="F703" s="21" t="s">
        <v>252</v>
      </c>
    </row>
    <row r="704" spans="1:6" ht="21" x14ac:dyDescent="0.3">
      <c r="A704" s="56">
        <v>702</v>
      </c>
      <c r="B704" s="231">
        <v>44664</v>
      </c>
      <c r="C704" s="21"/>
      <c r="D704" s="291">
        <v>70</v>
      </c>
      <c r="E704" s="21">
        <f>INDEX(LISTA!$H$6:$H$8,MATCH('LANÇAMENTO DO DIRISTA '!F704,PAGO,0))</f>
        <v>0</v>
      </c>
      <c r="F704" s="21" t="s">
        <v>252</v>
      </c>
    </row>
    <row r="705" spans="1:6" ht="21" x14ac:dyDescent="0.3">
      <c r="A705" s="56">
        <v>703</v>
      </c>
      <c r="B705" s="231">
        <v>44664</v>
      </c>
      <c r="C705" s="21"/>
      <c r="D705" s="291">
        <v>70</v>
      </c>
      <c r="E705" s="21">
        <f>INDEX(LISTA!$H$6:$H$8,MATCH('LANÇAMENTO DO DIRISTA '!F705,PAGO,0))</f>
        <v>0</v>
      </c>
      <c r="F705" s="21" t="s">
        <v>252</v>
      </c>
    </row>
    <row r="706" spans="1:6" ht="21" x14ac:dyDescent="0.3">
      <c r="A706" s="56">
        <v>704</v>
      </c>
      <c r="B706" s="231">
        <v>44664</v>
      </c>
      <c r="C706" s="21"/>
      <c r="D706" s="291">
        <v>70</v>
      </c>
      <c r="E706" s="21">
        <f>INDEX(LISTA!$H$6:$H$8,MATCH('LANÇAMENTO DO DIRISTA '!F706,PAGO,0))</f>
        <v>0</v>
      </c>
      <c r="F706" s="21" t="s">
        <v>252</v>
      </c>
    </row>
    <row r="707" spans="1:6" ht="21" x14ac:dyDescent="0.3">
      <c r="A707" s="56">
        <v>705</v>
      </c>
      <c r="B707" s="231">
        <v>44664</v>
      </c>
      <c r="C707" s="21"/>
      <c r="D707" s="291">
        <v>70</v>
      </c>
      <c r="E707" s="21">
        <f>INDEX(LISTA!$H$6:$H$8,MATCH('LANÇAMENTO DO DIRISTA '!F707,PAGO,0))</f>
        <v>0</v>
      </c>
      <c r="F707" s="21" t="s">
        <v>252</v>
      </c>
    </row>
    <row r="708" spans="1:6" ht="21" x14ac:dyDescent="0.3">
      <c r="A708" s="56">
        <v>706</v>
      </c>
      <c r="B708" s="231">
        <v>44664</v>
      </c>
      <c r="C708" s="21"/>
      <c r="D708" s="291">
        <v>70</v>
      </c>
      <c r="E708" s="21">
        <f>INDEX(LISTA!$H$6:$H$8,MATCH('LANÇAMENTO DO DIRISTA '!F708,PAGO,0))</f>
        <v>0</v>
      </c>
      <c r="F708" s="21" t="s">
        <v>252</v>
      </c>
    </row>
    <row r="709" spans="1:6" ht="21" x14ac:dyDescent="0.3">
      <c r="A709" s="56">
        <v>707</v>
      </c>
      <c r="B709" s="231">
        <v>44664</v>
      </c>
      <c r="C709" s="21"/>
      <c r="D709" s="291">
        <v>70</v>
      </c>
      <c r="E709" s="21">
        <f>INDEX(LISTA!$H$6:$H$8,MATCH('LANÇAMENTO DO DIRISTA '!F709,PAGO,0))</f>
        <v>0</v>
      </c>
      <c r="F709" s="21" t="s">
        <v>252</v>
      </c>
    </row>
    <row r="710" spans="1:6" ht="21" x14ac:dyDescent="0.3">
      <c r="A710" s="56">
        <v>708</v>
      </c>
      <c r="B710" s="231">
        <v>44664</v>
      </c>
      <c r="C710" s="21"/>
      <c r="D710" s="291">
        <v>70</v>
      </c>
      <c r="E710" s="21">
        <f>INDEX(LISTA!$H$6:$H$8,MATCH('LANÇAMENTO DO DIRISTA '!F710,PAGO,0))</f>
        <v>0</v>
      </c>
      <c r="F710" s="21" t="s">
        <v>252</v>
      </c>
    </row>
    <row r="711" spans="1:6" ht="21" x14ac:dyDescent="0.3">
      <c r="A711" s="56">
        <v>709</v>
      </c>
      <c r="B711" s="231">
        <v>44664</v>
      </c>
      <c r="C711" s="21"/>
      <c r="D711" s="291">
        <v>70</v>
      </c>
      <c r="E711" s="21">
        <f>INDEX(LISTA!$H$6:$H$8,MATCH('LANÇAMENTO DO DIRISTA '!F711,PAGO,0))</f>
        <v>0</v>
      </c>
      <c r="F711" s="21" t="s">
        <v>252</v>
      </c>
    </row>
    <row r="712" spans="1:6" ht="21" x14ac:dyDescent="0.3">
      <c r="A712" s="56">
        <v>710</v>
      </c>
      <c r="B712" s="231">
        <v>44664</v>
      </c>
      <c r="C712" s="21"/>
      <c r="D712" s="291">
        <v>70</v>
      </c>
      <c r="E712" s="21">
        <f>INDEX(LISTA!$H$6:$H$8,MATCH('LANÇAMENTO DO DIRISTA '!F712,PAGO,0))</f>
        <v>0</v>
      </c>
      <c r="F712" s="21" t="s">
        <v>252</v>
      </c>
    </row>
    <row r="713" spans="1:6" ht="21" x14ac:dyDescent="0.3">
      <c r="A713" s="56">
        <v>711</v>
      </c>
      <c r="B713" s="231">
        <v>44664</v>
      </c>
      <c r="C713" s="21"/>
      <c r="D713" s="291">
        <v>70</v>
      </c>
      <c r="E713" s="21">
        <f>INDEX(LISTA!$H$6:$H$8,MATCH('LANÇAMENTO DO DIRISTA '!F713,PAGO,0))</f>
        <v>0</v>
      </c>
      <c r="F713" s="21" t="s">
        <v>252</v>
      </c>
    </row>
    <row r="714" spans="1:6" ht="21" x14ac:dyDescent="0.3">
      <c r="A714" s="56">
        <v>712</v>
      </c>
      <c r="B714" s="231">
        <v>44664</v>
      </c>
      <c r="C714" s="21"/>
      <c r="D714" s="291">
        <v>70</v>
      </c>
      <c r="E714" s="21">
        <f>INDEX(LISTA!$H$6:$H$8,MATCH('LANÇAMENTO DO DIRISTA '!F714,PAGO,0))</f>
        <v>0</v>
      </c>
      <c r="F714" s="21" t="s">
        <v>252</v>
      </c>
    </row>
    <row r="715" spans="1:6" ht="21" x14ac:dyDescent="0.3">
      <c r="A715" s="56">
        <v>713</v>
      </c>
      <c r="B715" s="231">
        <v>44664</v>
      </c>
      <c r="C715" s="21"/>
      <c r="D715" s="291">
        <v>70</v>
      </c>
      <c r="E715" s="21">
        <f>INDEX(LISTA!$H$6:$H$8,MATCH('LANÇAMENTO DO DIRISTA '!F715,PAGO,0))</f>
        <v>0</v>
      </c>
      <c r="F715" s="21" t="s">
        <v>252</v>
      </c>
    </row>
    <row r="716" spans="1:6" ht="21" x14ac:dyDescent="0.3">
      <c r="A716" s="56">
        <v>714</v>
      </c>
      <c r="B716" s="231">
        <v>44664</v>
      </c>
      <c r="C716" s="21"/>
      <c r="D716" s="291">
        <v>70</v>
      </c>
      <c r="E716" s="21">
        <f>INDEX(LISTA!$H$6:$H$8,MATCH('LANÇAMENTO DO DIRISTA '!F716,PAGO,0))</f>
        <v>0</v>
      </c>
      <c r="F716" s="21" t="s">
        <v>252</v>
      </c>
    </row>
    <row r="717" spans="1:6" ht="21" x14ac:dyDescent="0.3">
      <c r="A717" s="56">
        <v>715</v>
      </c>
      <c r="B717" s="231">
        <v>44664</v>
      </c>
      <c r="C717" s="21"/>
      <c r="D717" s="291">
        <v>70</v>
      </c>
      <c r="E717" s="21">
        <f>INDEX(LISTA!$H$6:$H$8,MATCH('LANÇAMENTO DO DIRISTA '!F717,PAGO,0))</f>
        <v>0</v>
      </c>
      <c r="F717" s="21" t="s">
        <v>252</v>
      </c>
    </row>
    <row r="718" spans="1:6" ht="21" x14ac:dyDescent="0.3">
      <c r="A718" s="56">
        <v>716</v>
      </c>
      <c r="B718" s="231">
        <v>44664</v>
      </c>
      <c r="C718" s="21"/>
      <c r="D718" s="291">
        <v>70</v>
      </c>
      <c r="E718" s="21">
        <f>INDEX(LISTA!$H$6:$H$8,MATCH('LANÇAMENTO DO DIRISTA '!F718,PAGO,0))</f>
        <v>0</v>
      </c>
      <c r="F718" s="21" t="s">
        <v>252</v>
      </c>
    </row>
    <row r="719" spans="1:6" ht="21" x14ac:dyDescent="0.3">
      <c r="A719" s="56">
        <v>717</v>
      </c>
      <c r="B719" s="231">
        <v>44664</v>
      </c>
      <c r="C719" s="21"/>
      <c r="D719" s="291">
        <v>70</v>
      </c>
      <c r="E719" s="21">
        <f>INDEX(LISTA!$H$6:$H$8,MATCH('LANÇAMENTO DO DIRISTA '!F719,PAGO,0))</f>
        <v>0</v>
      </c>
      <c r="F719" s="21" t="s">
        <v>252</v>
      </c>
    </row>
    <row r="720" spans="1:6" ht="21" x14ac:dyDescent="0.3">
      <c r="A720" s="56">
        <v>718</v>
      </c>
      <c r="B720" s="231">
        <v>44664</v>
      </c>
      <c r="C720" s="21"/>
      <c r="D720" s="291">
        <v>70</v>
      </c>
      <c r="E720" s="21">
        <f>INDEX(LISTA!$H$6:$H$8,MATCH('LANÇAMENTO DO DIRISTA '!F720,PAGO,0))</f>
        <v>0</v>
      </c>
      <c r="F720" s="21" t="s">
        <v>252</v>
      </c>
    </row>
    <row r="721" spans="1:6" ht="21" x14ac:dyDescent="0.3">
      <c r="A721" s="56">
        <v>719</v>
      </c>
      <c r="B721" s="231">
        <v>44664</v>
      </c>
      <c r="C721" s="21"/>
      <c r="D721" s="291">
        <v>70</v>
      </c>
      <c r="E721" s="21">
        <f>INDEX(LISTA!$H$6:$H$8,MATCH('LANÇAMENTO DO DIRISTA '!F721,PAGO,0))</f>
        <v>0</v>
      </c>
      <c r="F721" s="21" t="s">
        <v>252</v>
      </c>
    </row>
    <row r="722" spans="1:6" ht="21" x14ac:dyDescent="0.3">
      <c r="A722" s="56">
        <v>720</v>
      </c>
      <c r="B722" s="231">
        <v>44664</v>
      </c>
      <c r="C722" s="21"/>
      <c r="D722" s="291">
        <v>70</v>
      </c>
      <c r="E722" s="21">
        <f>INDEX(LISTA!$H$6:$H$8,MATCH('LANÇAMENTO DO DIRISTA '!F722,PAGO,0))</f>
        <v>0</v>
      </c>
      <c r="F722" s="21" t="s">
        <v>252</v>
      </c>
    </row>
    <row r="723" spans="1:6" ht="21" x14ac:dyDescent="0.3">
      <c r="A723" s="56">
        <v>721</v>
      </c>
      <c r="B723" s="231">
        <v>44664</v>
      </c>
      <c r="C723" s="21"/>
      <c r="D723" s="291">
        <v>70</v>
      </c>
      <c r="E723" s="21">
        <f>INDEX(LISTA!$H$6:$H$8,MATCH('LANÇAMENTO DO DIRISTA '!F723,PAGO,0))</f>
        <v>0</v>
      </c>
      <c r="F723" s="21" t="s">
        <v>252</v>
      </c>
    </row>
    <row r="724" spans="1:6" ht="21" x14ac:dyDescent="0.3">
      <c r="A724" s="56">
        <v>722</v>
      </c>
      <c r="B724" s="231">
        <v>44664</v>
      </c>
      <c r="C724" s="21"/>
      <c r="D724" s="291">
        <v>70</v>
      </c>
      <c r="E724" s="21">
        <f>INDEX(LISTA!$H$6:$H$8,MATCH('LANÇAMENTO DO DIRISTA '!F724,PAGO,0))</f>
        <v>0</v>
      </c>
      <c r="F724" s="21" t="s">
        <v>252</v>
      </c>
    </row>
    <row r="725" spans="1:6" ht="21" x14ac:dyDescent="0.3">
      <c r="A725" s="56">
        <v>723</v>
      </c>
      <c r="B725" s="231">
        <v>44664</v>
      </c>
      <c r="C725" s="21"/>
      <c r="D725" s="291">
        <v>70</v>
      </c>
      <c r="E725" s="21">
        <f>INDEX(LISTA!$H$6:$H$8,MATCH('LANÇAMENTO DO DIRISTA '!F725,PAGO,0))</f>
        <v>0</v>
      </c>
      <c r="F725" s="21" t="s">
        <v>252</v>
      </c>
    </row>
  </sheetData>
  <mergeCells count="1">
    <mergeCell ref="A1:F1"/>
  </mergeCells>
  <conditionalFormatting sqref="A3:B725">
    <cfRule type="expression" dxfId="57" priority="4">
      <formula>$H176="SAIDA"</formula>
    </cfRule>
    <cfRule type="expression" dxfId="56" priority="5">
      <formula>$H176="PIX"</formula>
    </cfRule>
    <cfRule type="expression" dxfId="55" priority="6">
      <formula>$H176="CRED"</formula>
    </cfRule>
    <cfRule type="expression" dxfId="54" priority="7">
      <formula>$H176="DEB"</formula>
    </cfRule>
    <cfRule type="expression" dxfId="53" priority="8">
      <formula>$H176="DIN"</formula>
    </cfRule>
  </conditionalFormatting>
  <conditionalFormatting sqref="A3:F725">
    <cfRule type="expression" dxfId="52" priority="1">
      <formula>$F3="PAGO"</formula>
    </cfRule>
    <cfRule type="expression" dxfId="51" priority="2">
      <formula>$F3="A PAGAR"</formula>
    </cfRule>
    <cfRule type="expression" dxfId="50" priority="3">
      <formula>PAGO="A PAGAR"</formula>
    </cfRule>
  </conditionalFormatting>
  <dataValidations count="3">
    <dataValidation type="list" allowBlank="1" showInputMessage="1" showErrorMessage="1" sqref="D3:D725" xr:uid="{6A7F529A-84E0-4DAB-A52B-EB18DDF5F15B}">
      <formula1>VALORDIARISTA</formula1>
    </dataValidation>
    <dataValidation type="list" allowBlank="1" showInputMessage="1" showErrorMessage="1" sqref="C3:C725" xr:uid="{82DE6826-E1E6-46B2-A9CF-BF724E93368D}">
      <formula1>NOMEDIRISTA</formula1>
    </dataValidation>
    <dataValidation type="list" allowBlank="1" showInputMessage="1" showErrorMessage="1" sqref="F3:F725" xr:uid="{4E95C72F-3433-4CBC-A909-F5C0C456265B}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672B-D487-4B0F-BA48-7F4E64C996A5}">
  <sheetPr codeName="Planilha6"/>
  <dimension ref="A1:AJ21"/>
  <sheetViews>
    <sheetView workbookViewId="0">
      <selection activeCell="H6" sqref="H6"/>
    </sheetView>
  </sheetViews>
  <sheetFormatPr defaultRowHeight="14.4" x14ac:dyDescent="0.3"/>
  <cols>
    <col min="2" max="2" width="16.44140625" bestFit="1" customWidth="1"/>
    <col min="3" max="3" width="38.77734375" bestFit="1" customWidth="1"/>
    <col min="4" max="4" width="24.77734375" customWidth="1"/>
    <col min="5" max="5" width="7.109375" bestFit="1" customWidth="1"/>
    <col min="7" max="7" width="19.5546875" bestFit="1" customWidth="1"/>
    <col min="8" max="8" width="25.6640625" bestFit="1" customWidth="1"/>
    <col min="9" max="9" width="20.77734375" bestFit="1" customWidth="1"/>
    <col min="10" max="10" width="8.44140625" bestFit="1" customWidth="1"/>
    <col min="11" max="11" width="38.77734375" bestFit="1" customWidth="1"/>
    <col min="12" max="12" width="22.33203125" bestFit="1" customWidth="1"/>
    <col min="13" max="13" width="7.109375" bestFit="1" customWidth="1"/>
    <col min="15" max="15" width="19.5546875" bestFit="1" customWidth="1"/>
    <col min="16" max="16" width="25.6640625" bestFit="1" customWidth="1"/>
    <col min="17" max="17" width="20.77734375" bestFit="1" customWidth="1"/>
    <col min="18" max="18" width="43.109375" bestFit="1" customWidth="1"/>
    <col min="20" max="20" width="38.77734375" bestFit="1" customWidth="1"/>
    <col min="21" max="21" width="22.33203125" bestFit="1" customWidth="1"/>
    <col min="22" max="22" width="7.109375" bestFit="1" customWidth="1"/>
    <col min="24" max="24" width="19.5546875" bestFit="1" customWidth="1"/>
    <col min="25" max="25" width="25.6640625" bestFit="1" customWidth="1"/>
    <col min="26" max="26" width="20.77734375" bestFit="1" customWidth="1"/>
    <col min="27" max="27" width="43.109375" bestFit="1" customWidth="1"/>
    <col min="29" max="29" width="38.77734375" bestFit="1" customWidth="1"/>
    <col min="30" max="30" width="22.33203125" bestFit="1" customWidth="1"/>
    <col min="31" max="31" width="7.109375" bestFit="1" customWidth="1"/>
    <col min="33" max="33" width="19.5546875" bestFit="1" customWidth="1"/>
    <col min="34" max="34" width="25.6640625" bestFit="1" customWidth="1"/>
    <col min="35" max="35" width="20.77734375" bestFit="1" customWidth="1"/>
    <col min="36" max="36" width="43.109375" bestFit="1" customWidth="1"/>
  </cols>
  <sheetData>
    <row r="1" spans="1:36" ht="18" x14ac:dyDescent="0.35">
      <c r="A1" s="278" t="s">
        <v>186</v>
      </c>
      <c r="B1" s="279"/>
      <c r="C1" s="279"/>
      <c r="D1" s="279"/>
      <c r="E1" s="279"/>
      <c r="F1" s="279"/>
      <c r="G1" s="279"/>
      <c r="H1" s="279"/>
      <c r="I1" s="280"/>
      <c r="J1" s="278" t="s">
        <v>186</v>
      </c>
      <c r="K1" s="279"/>
      <c r="L1" s="279"/>
      <c r="M1" s="279"/>
      <c r="N1" s="279"/>
      <c r="O1" s="279"/>
      <c r="P1" s="279"/>
      <c r="Q1" s="279"/>
      <c r="R1" s="280"/>
      <c r="S1" s="278" t="s">
        <v>186</v>
      </c>
      <c r="T1" s="279"/>
      <c r="U1" s="279"/>
      <c r="V1" s="279"/>
      <c r="W1" s="279"/>
      <c r="X1" s="279"/>
      <c r="Y1" s="279"/>
      <c r="Z1" s="279"/>
      <c r="AA1" s="280"/>
      <c r="AB1" s="281" t="s">
        <v>186</v>
      </c>
      <c r="AC1" s="282"/>
      <c r="AD1" s="282"/>
      <c r="AE1" s="282"/>
      <c r="AF1" s="282"/>
      <c r="AG1" s="282"/>
      <c r="AH1" s="282"/>
      <c r="AI1" s="282"/>
      <c r="AJ1" s="283"/>
    </row>
    <row r="2" spans="1:36" ht="15" thickBot="1" x14ac:dyDescent="0.35">
      <c r="A2" s="275" t="str">
        <f>'DIARISTA '!A3</f>
        <v>NARDO</v>
      </c>
      <c r="B2" s="276"/>
      <c r="C2" s="276"/>
      <c r="D2" s="276"/>
      <c r="E2" s="276"/>
      <c r="F2" s="276"/>
      <c r="G2" s="276"/>
      <c r="H2" s="276"/>
      <c r="I2" s="277"/>
      <c r="J2" s="275" t="str">
        <f>'DIARISTA '!A4</f>
        <v>VALMIR</v>
      </c>
      <c r="K2" s="276"/>
      <c r="L2" s="276"/>
      <c r="M2" s="276"/>
      <c r="N2" s="276"/>
      <c r="O2" s="276"/>
      <c r="P2" s="276"/>
      <c r="Q2" s="276"/>
      <c r="R2" s="277"/>
      <c r="S2" s="275" t="str">
        <f>'DIARISTA '!A5</f>
        <v>FELIPE</v>
      </c>
      <c r="T2" s="276"/>
      <c r="U2" s="276"/>
      <c r="V2" s="276"/>
      <c r="W2" s="276"/>
      <c r="X2" s="276"/>
      <c r="Y2" s="276"/>
      <c r="Z2" s="276"/>
      <c r="AA2" s="277"/>
      <c r="AB2" s="275">
        <f>'DIARISTA '!A9</f>
        <v>0</v>
      </c>
      <c r="AC2" s="276"/>
      <c r="AD2" s="276"/>
      <c r="AE2" s="276"/>
      <c r="AF2" s="276"/>
      <c r="AG2" s="276"/>
      <c r="AH2" s="276"/>
      <c r="AI2" s="276"/>
      <c r="AJ2" s="277"/>
    </row>
    <row r="3" spans="1:36" ht="44.4" customHeight="1" thickBot="1" x14ac:dyDescent="0.35">
      <c r="A3" s="232" t="s">
        <v>179</v>
      </c>
      <c r="B3" s="233" t="s">
        <v>233</v>
      </c>
      <c r="C3" s="234" t="s">
        <v>30</v>
      </c>
      <c r="D3" s="235" t="s">
        <v>181</v>
      </c>
      <c r="E3" s="236" t="s">
        <v>16</v>
      </c>
      <c r="F3" s="236" t="s">
        <v>17</v>
      </c>
      <c r="G3" s="236" t="s">
        <v>18</v>
      </c>
      <c r="H3" s="237" t="s">
        <v>52</v>
      </c>
      <c r="I3" s="238" t="s">
        <v>46</v>
      </c>
      <c r="J3" s="77" t="s">
        <v>179</v>
      </c>
      <c r="K3" s="78" t="s">
        <v>30</v>
      </c>
      <c r="L3" s="79" t="s">
        <v>181</v>
      </c>
      <c r="M3" s="80" t="s">
        <v>16</v>
      </c>
      <c r="N3" s="80" t="s">
        <v>17</v>
      </c>
      <c r="O3" s="80" t="s">
        <v>18</v>
      </c>
      <c r="P3" s="81" t="s">
        <v>52</v>
      </c>
      <c r="Q3" s="80" t="s">
        <v>46</v>
      </c>
      <c r="R3" s="82" t="s">
        <v>187</v>
      </c>
      <c r="S3" s="77" t="s">
        <v>179</v>
      </c>
      <c r="T3" s="78" t="s">
        <v>30</v>
      </c>
      <c r="U3" s="79" t="s">
        <v>181</v>
      </c>
      <c r="V3" s="80" t="s">
        <v>16</v>
      </c>
      <c r="W3" s="80" t="s">
        <v>17</v>
      </c>
      <c r="X3" s="80" t="s">
        <v>18</v>
      </c>
      <c r="Y3" s="81" t="s">
        <v>52</v>
      </c>
      <c r="Z3" s="80" t="s">
        <v>46</v>
      </c>
      <c r="AA3" s="82" t="s">
        <v>187</v>
      </c>
      <c r="AB3" s="77" t="s">
        <v>179</v>
      </c>
      <c r="AC3" s="78" t="s">
        <v>30</v>
      </c>
      <c r="AD3" s="79" t="s">
        <v>181</v>
      </c>
      <c r="AE3" s="80" t="s">
        <v>16</v>
      </c>
      <c r="AF3" s="80" t="s">
        <v>17</v>
      </c>
      <c r="AG3" s="80" t="s">
        <v>18</v>
      </c>
      <c r="AH3" s="81" t="s">
        <v>52</v>
      </c>
      <c r="AI3" s="80" t="s">
        <v>46</v>
      </c>
      <c r="AJ3" s="82" t="s">
        <v>187</v>
      </c>
    </row>
    <row r="4" spans="1:36" ht="31.8" thickBot="1" x14ac:dyDescent="0.35">
      <c r="A4" s="239">
        <v>1</v>
      </c>
      <c r="B4" s="240">
        <v>44664</v>
      </c>
      <c r="C4" s="241">
        <v>0</v>
      </c>
      <c r="D4" s="242" t="str">
        <f>INDEX('CADASTRO DE PRODUTO '!$B$13:$B$168,MATCH(C4,IND,0))</f>
        <v>AD</v>
      </c>
      <c r="E4" s="243" t="str">
        <f>INDEX('CADASTRO DE PRODUTO '!$C$13:$C$168,MATCH(C4,IND,0))</f>
        <v>Kg</v>
      </c>
      <c r="F4" s="244">
        <v>0</v>
      </c>
      <c r="G4" s="245">
        <f>INDEX('CADASTRO DE PRODUTO '!$E$13:$E$168,MATCH(C4,IND,0))</f>
        <v>0</v>
      </c>
      <c r="H4" s="246">
        <f>F4*G4</f>
        <v>0</v>
      </c>
      <c r="I4" s="247"/>
      <c r="J4" s="239">
        <v>1</v>
      </c>
      <c r="K4" s="240">
        <v>44664</v>
      </c>
      <c r="L4" s="241">
        <v>0</v>
      </c>
      <c r="M4" s="242" t="str">
        <f>INDEX('CADASTRO DE PRODUTO '!$B$13:$B$168,MATCH(L4,IND,0))</f>
        <v>AD</v>
      </c>
      <c r="N4" s="243" t="str">
        <f>INDEX('CADASTRO DE PRODUTO '!$C$13:$C$168,MATCH(L4,IND,0))</f>
        <v>Kg</v>
      </c>
      <c r="O4" s="244">
        <v>0</v>
      </c>
      <c r="P4" s="245">
        <f>INDEX('CADASTRO DE PRODUTO '!$E$13:$E$168,MATCH(L4,IND,0))</f>
        <v>0</v>
      </c>
      <c r="Q4" s="246">
        <f>O4*P4</f>
        <v>0</v>
      </c>
      <c r="R4" s="247"/>
      <c r="S4" s="239">
        <v>1</v>
      </c>
      <c r="T4" s="240">
        <v>44664</v>
      </c>
      <c r="U4" s="241">
        <v>0</v>
      </c>
      <c r="V4" s="242" t="str">
        <f>INDEX('CADASTRO DE PRODUTO '!$B$13:$B$168,MATCH(U4,IND,0))</f>
        <v>AD</v>
      </c>
      <c r="W4" s="243" t="str">
        <f>INDEX('CADASTRO DE PRODUTO '!$C$13:$C$168,MATCH(U4,IND,0))</f>
        <v>Kg</v>
      </c>
      <c r="X4" s="244">
        <v>0</v>
      </c>
      <c r="Y4" s="245">
        <f>INDEX('CADASTRO DE PRODUTO '!$E$13:$E$168,MATCH(U4,IND,0))</f>
        <v>0</v>
      </c>
      <c r="Z4" s="246">
        <f>X4*Y4</f>
        <v>0</v>
      </c>
      <c r="AA4" s="247"/>
      <c r="AB4" s="239">
        <v>1</v>
      </c>
      <c r="AC4" s="240">
        <v>44664</v>
      </c>
      <c r="AD4" s="241">
        <v>0</v>
      </c>
      <c r="AE4" s="242" t="str">
        <f>INDEX('CADASTRO DE PRODUTO '!$B$13:$B$168,MATCH(AD4,IND,0))</f>
        <v>AD</v>
      </c>
      <c r="AF4" s="243" t="str">
        <f>INDEX('CADASTRO DE PRODUTO '!$C$13:$C$168,MATCH(AD4,IND,0))</f>
        <v>Kg</v>
      </c>
      <c r="AG4" s="244">
        <v>0</v>
      </c>
      <c r="AH4" s="245">
        <f>INDEX('CADASTRO DE PRODUTO '!$E$13:$E$168,MATCH(AD4,IND,0))</f>
        <v>0</v>
      </c>
      <c r="AI4" s="246">
        <f>AG4*AH4</f>
        <v>0</v>
      </c>
      <c r="AJ4" s="247"/>
    </row>
    <row r="5" spans="1:36" ht="31.8" thickBot="1" x14ac:dyDescent="0.35">
      <c r="A5" s="248">
        <v>2</v>
      </c>
      <c r="B5" s="231">
        <f>B4</f>
        <v>44664</v>
      </c>
      <c r="C5" s="52"/>
      <c r="D5" s="53" t="str">
        <f>INDEX('CADASTRO DE PRODUTO '!$B$13:$B$168,MATCH(C5,IND,0))</f>
        <v>AD</v>
      </c>
      <c r="E5" s="54" t="str">
        <f>INDEX('CADASTRO DE PRODUTO '!$C$13:$C$168,MATCH(C5,IND,0))</f>
        <v>Kg</v>
      </c>
      <c r="F5" s="244">
        <v>0</v>
      </c>
      <c r="G5" s="55">
        <f>INDEX('CADASTRO DE PRODUTO '!$E$13:$E$168,MATCH(C5,IND,0))</f>
        <v>0</v>
      </c>
      <c r="H5" s="64">
        <f>F5*G5</f>
        <v>0</v>
      </c>
      <c r="I5" s="249"/>
      <c r="J5" s="248">
        <v>2</v>
      </c>
      <c r="K5" s="231">
        <f>K4</f>
        <v>44664</v>
      </c>
      <c r="L5" s="52"/>
      <c r="M5" s="53" t="str">
        <f>INDEX('CADASTRO DE PRODUTO '!$B$13:$B$168,MATCH(L5,IND,0))</f>
        <v>AD</v>
      </c>
      <c r="N5" s="54" t="str">
        <f>INDEX('CADASTRO DE PRODUTO '!$C$13:$C$168,MATCH(L5,IND,0))</f>
        <v>Kg</v>
      </c>
      <c r="O5" s="244">
        <v>0</v>
      </c>
      <c r="P5" s="55">
        <f>INDEX('CADASTRO DE PRODUTO '!$E$13:$E$168,MATCH(L5,IND,0))</f>
        <v>0</v>
      </c>
      <c r="Q5" s="64">
        <f>O5*P5</f>
        <v>0</v>
      </c>
      <c r="R5" s="249"/>
      <c r="S5" s="248">
        <v>2</v>
      </c>
      <c r="T5" s="231">
        <f>T4</f>
        <v>44664</v>
      </c>
      <c r="U5" s="52"/>
      <c r="V5" s="53" t="str">
        <f>INDEX('CADASTRO DE PRODUTO '!$B$13:$B$168,MATCH(U5,IND,0))</f>
        <v>AD</v>
      </c>
      <c r="W5" s="54" t="str">
        <f>INDEX('CADASTRO DE PRODUTO '!$C$13:$C$168,MATCH(U5,IND,0))</f>
        <v>Kg</v>
      </c>
      <c r="X5" s="244">
        <v>0</v>
      </c>
      <c r="Y5" s="55">
        <f>INDEX('CADASTRO DE PRODUTO '!$E$13:$E$168,MATCH(U5,IND,0))</f>
        <v>0</v>
      </c>
      <c r="Z5" s="64">
        <f>X5*Y5</f>
        <v>0</v>
      </c>
      <c r="AA5" s="249"/>
      <c r="AB5" s="248">
        <v>2</v>
      </c>
      <c r="AC5" s="231">
        <f>AC4</f>
        <v>44664</v>
      </c>
      <c r="AD5" s="52"/>
      <c r="AE5" s="53" t="str">
        <f>INDEX('CADASTRO DE PRODUTO '!$B$13:$B$168,MATCH(AD5,IND,0))</f>
        <v>AD</v>
      </c>
      <c r="AF5" s="54" t="str">
        <f>INDEX('CADASTRO DE PRODUTO '!$C$13:$C$168,MATCH(AD5,IND,0))</f>
        <v>Kg</v>
      </c>
      <c r="AG5" s="244">
        <v>0</v>
      </c>
      <c r="AH5" s="55">
        <f>INDEX('CADASTRO DE PRODUTO '!$E$13:$E$168,MATCH(AD5,IND,0))</f>
        <v>0</v>
      </c>
      <c r="AI5" s="64">
        <f>AG5*AH5</f>
        <v>0</v>
      </c>
      <c r="AJ5" s="249"/>
    </row>
    <row r="6" spans="1:36" ht="31.8" thickBot="1" x14ac:dyDescent="0.35">
      <c r="A6" s="248">
        <v>3</v>
      </c>
      <c r="B6" s="231">
        <f>B5</f>
        <v>44664</v>
      </c>
      <c r="C6" s="52"/>
      <c r="D6" s="53" t="str">
        <f>INDEX('CADASTRO DE PRODUTO '!$B$13:$B$168,MATCH(C6,IND,0))</f>
        <v>AD</v>
      </c>
      <c r="E6" s="54" t="str">
        <f>INDEX('CADASTRO DE PRODUTO '!$C$13:$C$168,MATCH(C6,IND,0))</f>
        <v>Kg</v>
      </c>
      <c r="F6" s="244">
        <v>0</v>
      </c>
      <c r="G6" s="55">
        <f>INDEX('CADASTRO DE PRODUTO '!$E$13:$E$168,MATCH(C6,IND,0))</f>
        <v>0</v>
      </c>
      <c r="H6" s="64">
        <f>F6*G6</f>
        <v>0</v>
      </c>
      <c r="I6" s="249"/>
      <c r="J6" s="248">
        <v>3</v>
      </c>
      <c r="K6" s="231">
        <f>K5</f>
        <v>44664</v>
      </c>
      <c r="L6" s="52"/>
      <c r="M6" s="53" t="str">
        <f>INDEX('CADASTRO DE PRODUTO '!$B$13:$B$168,MATCH(L6,IND,0))</f>
        <v>AD</v>
      </c>
      <c r="N6" s="54" t="str">
        <f>INDEX('CADASTRO DE PRODUTO '!$C$13:$C$168,MATCH(L6,IND,0))</f>
        <v>Kg</v>
      </c>
      <c r="O6" s="244">
        <v>0</v>
      </c>
      <c r="P6" s="55">
        <f>INDEX('CADASTRO DE PRODUTO '!$E$13:$E$168,MATCH(L6,IND,0))</f>
        <v>0</v>
      </c>
      <c r="Q6" s="64">
        <f>O6*P6</f>
        <v>0</v>
      </c>
      <c r="R6" s="249"/>
      <c r="S6" s="248">
        <v>3</v>
      </c>
      <c r="T6" s="231">
        <f>T5</f>
        <v>44664</v>
      </c>
      <c r="U6" s="52"/>
      <c r="V6" s="53" t="str">
        <f>INDEX('CADASTRO DE PRODUTO '!$B$13:$B$168,MATCH(U6,IND,0))</f>
        <v>AD</v>
      </c>
      <c r="W6" s="54" t="str">
        <f>INDEX('CADASTRO DE PRODUTO '!$C$13:$C$168,MATCH(U6,IND,0))</f>
        <v>Kg</v>
      </c>
      <c r="X6" s="244">
        <v>0</v>
      </c>
      <c r="Y6" s="55">
        <f>INDEX('CADASTRO DE PRODUTO '!$E$13:$E$168,MATCH(U6,IND,0))</f>
        <v>0</v>
      </c>
      <c r="Z6" s="64">
        <f>X6*Y6</f>
        <v>0</v>
      </c>
      <c r="AA6" s="249"/>
      <c r="AB6" s="248">
        <v>3</v>
      </c>
      <c r="AC6" s="231">
        <f>AC5</f>
        <v>44664</v>
      </c>
      <c r="AD6" s="52"/>
      <c r="AE6" s="53" t="str">
        <f>INDEX('CADASTRO DE PRODUTO '!$B$13:$B$168,MATCH(AD6,IND,0))</f>
        <v>AD</v>
      </c>
      <c r="AF6" s="54" t="str">
        <f>INDEX('CADASTRO DE PRODUTO '!$C$13:$C$168,MATCH(AD6,IND,0))</f>
        <v>Kg</v>
      </c>
      <c r="AG6" s="244">
        <v>0</v>
      </c>
      <c r="AH6" s="55">
        <f>INDEX('CADASTRO DE PRODUTO '!$E$13:$E$168,MATCH(AD6,IND,0))</f>
        <v>0</v>
      </c>
      <c r="AI6" s="64">
        <f>AG6*AH6</f>
        <v>0</v>
      </c>
      <c r="AJ6" s="249"/>
    </row>
    <row r="7" spans="1:36" ht="31.8" thickBot="1" x14ac:dyDescent="0.35">
      <c r="A7" s="248">
        <v>4</v>
      </c>
      <c r="B7" s="231">
        <f t="shared" ref="B7:B21" si="0">B6</f>
        <v>44664</v>
      </c>
      <c r="C7" s="52"/>
      <c r="D7" s="53" t="str">
        <f>INDEX('CADASTRO DE PRODUTO '!$B$13:$B$168,MATCH(C7,IND,0))</f>
        <v>AD</v>
      </c>
      <c r="E7" s="54" t="str">
        <f>INDEX('CADASTRO DE PRODUTO '!$C$13:$C$168,MATCH(C7,IND,0))</f>
        <v>Kg</v>
      </c>
      <c r="F7" s="244">
        <v>0</v>
      </c>
      <c r="G7" s="55">
        <f>INDEX('CADASTRO DE PRODUTO '!$E$13:$E$168,MATCH(C7,IND,0))</f>
        <v>0</v>
      </c>
      <c r="H7" s="64">
        <f t="shared" ref="H7:H21" si="1">F7*G7</f>
        <v>0</v>
      </c>
      <c r="I7" s="249"/>
      <c r="J7" s="248">
        <v>4</v>
      </c>
      <c r="K7" s="231">
        <f t="shared" ref="K7:K21" si="2">K6</f>
        <v>44664</v>
      </c>
      <c r="L7" s="52"/>
      <c r="M7" s="53" t="str">
        <f>INDEX('CADASTRO DE PRODUTO '!$B$13:$B$168,MATCH(L7,IND,0))</f>
        <v>AD</v>
      </c>
      <c r="N7" s="54" t="str">
        <f>INDEX('CADASTRO DE PRODUTO '!$C$13:$C$168,MATCH(L7,IND,0))</f>
        <v>Kg</v>
      </c>
      <c r="O7" s="244">
        <v>0</v>
      </c>
      <c r="P7" s="55">
        <f>INDEX('CADASTRO DE PRODUTO '!$E$13:$E$168,MATCH(L7,IND,0))</f>
        <v>0</v>
      </c>
      <c r="Q7" s="64">
        <f t="shared" ref="Q7:Q21" si="3">O7*P7</f>
        <v>0</v>
      </c>
      <c r="R7" s="249"/>
      <c r="S7" s="248">
        <v>4</v>
      </c>
      <c r="T7" s="231">
        <f t="shared" ref="T7:T21" si="4">T6</f>
        <v>44664</v>
      </c>
      <c r="U7" s="52"/>
      <c r="V7" s="53" t="str">
        <f>INDEX('CADASTRO DE PRODUTO '!$B$13:$B$168,MATCH(U7,IND,0))</f>
        <v>AD</v>
      </c>
      <c r="W7" s="54" t="str">
        <f>INDEX('CADASTRO DE PRODUTO '!$C$13:$C$168,MATCH(U7,IND,0))</f>
        <v>Kg</v>
      </c>
      <c r="X7" s="244">
        <v>0</v>
      </c>
      <c r="Y7" s="55">
        <f>INDEX('CADASTRO DE PRODUTO '!$E$13:$E$168,MATCH(U7,IND,0))</f>
        <v>0</v>
      </c>
      <c r="Z7" s="64">
        <f t="shared" ref="Z7:Z21" si="5">X7*Y7</f>
        <v>0</v>
      </c>
      <c r="AA7" s="249"/>
      <c r="AB7" s="248">
        <v>4</v>
      </c>
      <c r="AC7" s="231">
        <f t="shared" ref="AC7:AC21" si="6">AC6</f>
        <v>44664</v>
      </c>
      <c r="AD7" s="52"/>
      <c r="AE7" s="53" t="str">
        <f>INDEX('CADASTRO DE PRODUTO '!$B$13:$B$168,MATCH(AD7,IND,0))</f>
        <v>AD</v>
      </c>
      <c r="AF7" s="54" t="str">
        <f>INDEX('CADASTRO DE PRODUTO '!$C$13:$C$168,MATCH(AD7,IND,0))</f>
        <v>Kg</v>
      </c>
      <c r="AG7" s="244">
        <v>0</v>
      </c>
      <c r="AH7" s="55">
        <f>INDEX('CADASTRO DE PRODUTO '!$E$13:$E$168,MATCH(AD7,IND,0))</f>
        <v>0</v>
      </c>
      <c r="AI7" s="64">
        <f t="shared" ref="AI7:AI21" si="7">AG7*AH7</f>
        <v>0</v>
      </c>
      <c r="AJ7" s="249"/>
    </row>
    <row r="8" spans="1:36" ht="31.8" thickBot="1" x14ac:dyDescent="0.35">
      <c r="A8" s="248">
        <v>5</v>
      </c>
      <c r="B8" s="231">
        <f t="shared" si="0"/>
        <v>44664</v>
      </c>
      <c r="C8" s="52"/>
      <c r="D8" s="53" t="str">
        <f>INDEX('CADASTRO DE PRODUTO '!$B$13:$B$168,MATCH(C8,IND,0))</f>
        <v>AD</v>
      </c>
      <c r="E8" s="54" t="str">
        <f>INDEX('CADASTRO DE PRODUTO '!$C$13:$C$168,MATCH(C8,IND,0))</f>
        <v>Kg</v>
      </c>
      <c r="F8" s="244">
        <v>0</v>
      </c>
      <c r="G8" s="55">
        <f>INDEX('CADASTRO DE PRODUTO '!$E$13:$E$168,MATCH(C8,IND,0))</f>
        <v>0</v>
      </c>
      <c r="H8" s="64">
        <f t="shared" si="1"/>
        <v>0</v>
      </c>
      <c r="I8" s="249"/>
      <c r="J8" s="248">
        <v>5</v>
      </c>
      <c r="K8" s="231">
        <f t="shared" si="2"/>
        <v>44664</v>
      </c>
      <c r="L8" s="52"/>
      <c r="M8" s="53" t="str">
        <f>INDEX('CADASTRO DE PRODUTO '!$B$13:$B$168,MATCH(L8,IND,0))</f>
        <v>AD</v>
      </c>
      <c r="N8" s="54" t="str">
        <f>INDEX('CADASTRO DE PRODUTO '!$C$13:$C$168,MATCH(L8,IND,0))</f>
        <v>Kg</v>
      </c>
      <c r="O8" s="244">
        <v>0</v>
      </c>
      <c r="P8" s="55">
        <f>INDEX('CADASTRO DE PRODUTO '!$E$13:$E$168,MATCH(L8,IND,0))</f>
        <v>0</v>
      </c>
      <c r="Q8" s="64">
        <f t="shared" si="3"/>
        <v>0</v>
      </c>
      <c r="R8" s="249"/>
      <c r="S8" s="248">
        <v>5</v>
      </c>
      <c r="T8" s="231">
        <f t="shared" si="4"/>
        <v>44664</v>
      </c>
      <c r="U8" s="52"/>
      <c r="V8" s="53" t="str">
        <f>INDEX('CADASTRO DE PRODUTO '!$B$13:$B$168,MATCH(U8,IND,0))</f>
        <v>AD</v>
      </c>
      <c r="W8" s="54" t="str">
        <f>INDEX('CADASTRO DE PRODUTO '!$C$13:$C$168,MATCH(U8,IND,0))</f>
        <v>Kg</v>
      </c>
      <c r="X8" s="244">
        <v>0</v>
      </c>
      <c r="Y8" s="55">
        <f>INDEX('CADASTRO DE PRODUTO '!$E$13:$E$168,MATCH(U8,IND,0))</f>
        <v>0</v>
      </c>
      <c r="Z8" s="64">
        <f t="shared" si="5"/>
        <v>0</v>
      </c>
      <c r="AA8" s="249"/>
      <c r="AB8" s="248">
        <v>5</v>
      </c>
      <c r="AC8" s="231">
        <f t="shared" si="6"/>
        <v>44664</v>
      </c>
      <c r="AD8" s="52"/>
      <c r="AE8" s="53" t="str">
        <f>INDEX('CADASTRO DE PRODUTO '!$B$13:$B$168,MATCH(AD8,IND,0))</f>
        <v>AD</v>
      </c>
      <c r="AF8" s="54" t="str">
        <f>INDEX('CADASTRO DE PRODUTO '!$C$13:$C$168,MATCH(AD8,IND,0))</f>
        <v>Kg</v>
      </c>
      <c r="AG8" s="244">
        <v>0</v>
      </c>
      <c r="AH8" s="55">
        <f>INDEX('CADASTRO DE PRODUTO '!$E$13:$E$168,MATCH(AD8,IND,0))</f>
        <v>0</v>
      </c>
      <c r="AI8" s="64">
        <f t="shared" si="7"/>
        <v>0</v>
      </c>
      <c r="AJ8" s="249"/>
    </row>
    <row r="9" spans="1:36" ht="31.8" thickBot="1" x14ac:dyDescent="0.35">
      <c r="A9" s="248">
        <v>6</v>
      </c>
      <c r="B9" s="231">
        <f t="shared" si="0"/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244">
        <v>0</v>
      </c>
      <c r="G9" s="55">
        <f>INDEX('CADASTRO DE PRODUTO '!$E$13:$E$168,MATCH(C9,IND,0))</f>
        <v>0</v>
      </c>
      <c r="H9" s="64">
        <f t="shared" si="1"/>
        <v>0</v>
      </c>
      <c r="I9" s="249"/>
      <c r="J9" s="248">
        <v>6</v>
      </c>
      <c r="K9" s="231">
        <f t="shared" si="2"/>
        <v>44664</v>
      </c>
      <c r="L9" s="52"/>
      <c r="M9" s="53" t="str">
        <f>INDEX('CADASTRO DE PRODUTO '!$B$13:$B$168,MATCH(L9,IND,0))</f>
        <v>AD</v>
      </c>
      <c r="N9" s="54" t="str">
        <f>INDEX('CADASTRO DE PRODUTO '!$C$13:$C$168,MATCH(L9,IND,0))</f>
        <v>Kg</v>
      </c>
      <c r="O9" s="244">
        <v>0</v>
      </c>
      <c r="P9" s="55">
        <f>INDEX('CADASTRO DE PRODUTO '!$E$13:$E$168,MATCH(L9,IND,0))</f>
        <v>0</v>
      </c>
      <c r="Q9" s="64">
        <f t="shared" si="3"/>
        <v>0</v>
      </c>
      <c r="R9" s="249"/>
      <c r="S9" s="248">
        <v>6</v>
      </c>
      <c r="T9" s="231">
        <f t="shared" si="4"/>
        <v>44664</v>
      </c>
      <c r="U9" s="52"/>
      <c r="V9" s="53" t="str">
        <f>INDEX('CADASTRO DE PRODUTO '!$B$13:$B$168,MATCH(U9,IND,0))</f>
        <v>AD</v>
      </c>
      <c r="W9" s="54" t="str">
        <f>INDEX('CADASTRO DE PRODUTO '!$C$13:$C$168,MATCH(U9,IND,0))</f>
        <v>Kg</v>
      </c>
      <c r="X9" s="244">
        <v>0</v>
      </c>
      <c r="Y9" s="55">
        <f>INDEX('CADASTRO DE PRODUTO '!$E$13:$E$168,MATCH(U9,IND,0))</f>
        <v>0</v>
      </c>
      <c r="Z9" s="64">
        <f t="shared" si="5"/>
        <v>0</v>
      </c>
      <c r="AA9" s="249"/>
      <c r="AB9" s="248">
        <v>6</v>
      </c>
      <c r="AC9" s="231">
        <f t="shared" si="6"/>
        <v>44664</v>
      </c>
      <c r="AD9" s="52"/>
      <c r="AE9" s="53" t="str">
        <f>INDEX('CADASTRO DE PRODUTO '!$B$13:$B$168,MATCH(AD9,IND,0))</f>
        <v>AD</v>
      </c>
      <c r="AF9" s="54" t="str">
        <f>INDEX('CADASTRO DE PRODUTO '!$C$13:$C$168,MATCH(AD9,IND,0))</f>
        <v>Kg</v>
      </c>
      <c r="AG9" s="244">
        <v>0</v>
      </c>
      <c r="AH9" s="55">
        <f>INDEX('CADASTRO DE PRODUTO '!$E$13:$E$168,MATCH(AD9,IND,0))</f>
        <v>0</v>
      </c>
      <c r="AI9" s="64">
        <f t="shared" si="7"/>
        <v>0</v>
      </c>
      <c r="AJ9" s="249"/>
    </row>
    <row r="10" spans="1:36" ht="31.8" thickBot="1" x14ac:dyDescent="0.35">
      <c r="A10" s="248">
        <v>7</v>
      </c>
      <c r="B10" s="231">
        <f t="shared" si="0"/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244">
        <v>0</v>
      </c>
      <c r="G10" s="55">
        <f>INDEX('CADASTRO DE PRODUTO '!$E$13:$E$168,MATCH(C10,IND,0))</f>
        <v>0</v>
      </c>
      <c r="H10" s="64">
        <f t="shared" si="1"/>
        <v>0</v>
      </c>
      <c r="I10" s="249"/>
      <c r="J10" s="248">
        <v>7</v>
      </c>
      <c r="K10" s="231">
        <f t="shared" si="2"/>
        <v>44664</v>
      </c>
      <c r="L10" s="52"/>
      <c r="M10" s="53" t="str">
        <f>INDEX('CADASTRO DE PRODUTO '!$B$13:$B$168,MATCH(L10,IND,0))</f>
        <v>AD</v>
      </c>
      <c r="N10" s="54" t="str">
        <f>INDEX('CADASTRO DE PRODUTO '!$C$13:$C$168,MATCH(L10,IND,0))</f>
        <v>Kg</v>
      </c>
      <c r="O10" s="244">
        <v>0</v>
      </c>
      <c r="P10" s="55">
        <f>INDEX('CADASTRO DE PRODUTO '!$E$13:$E$168,MATCH(L10,IND,0))</f>
        <v>0</v>
      </c>
      <c r="Q10" s="64">
        <f t="shared" si="3"/>
        <v>0</v>
      </c>
      <c r="R10" s="249"/>
      <c r="S10" s="248">
        <v>7</v>
      </c>
      <c r="T10" s="231">
        <f t="shared" si="4"/>
        <v>44664</v>
      </c>
      <c r="U10" s="52"/>
      <c r="V10" s="53" t="str">
        <f>INDEX('CADASTRO DE PRODUTO '!$B$13:$B$168,MATCH(U10,IND,0))</f>
        <v>AD</v>
      </c>
      <c r="W10" s="54" t="str">
        <f>INDEX('CADASTRO DE PRODUTO '!$C$13:$C$168,MATCH(U10,IND,0))</f>
        <v>Kg</v>
      </c>
      <c r="X10" s="244">
        <v>0</v>
      </c>
      <c r="Y10" s="55">
        <f>INDEX('CADASTRO DE PRODUTO '!$E$13:$E$168,MATCH(U10,IND,0))</f>
        <v>0</v>
      </c>
      <c r="Z10" s="64">
        <f t="shared" si="5"/>
        <v>0</v>
      </c>
      <c r="AA10" s="249"/>
      <c r="AB10" s="248">
        <v>7</v>
      </c>
      <c r="AC10" s="231">
        <f t="shared" si="6"/>
        <v>44664</v>
      </c>
      <c r="AD10" s="52"/>
      <c r="AE10" s="53" t="str">
        <f>INDEX('CADASTRO DE PRODUTO '!$B$13:$B$168,MATCH(AD10,IND,0))</f>
        <v>AD</v>
      </c>
      <c r="AF10" s="54" t="str">
        <f>INDEX('CADASTRO DE PRODUTO '!$C$13:$C$168,MATCH(AD10,IND,0))</f>
        <v>Kg</v>
      </c>
      <c r="AG10" s="244">
        <v>0</v>
      </c>
      <c r="AH10" s="55">
        <f>INDEX('CADASTRO DE PRODUTO '!$E$13:$E$168,MATCH(AD10,IND,0))</f>
        <v>0</v>
      </c>
      <c r="AI10" s="64">
        <f t="shared" si="7"/>
        <v>0</v>
      </c>
      <c r="AJ10" s="249"/>
    </row>
    <row r="11" spans="1:36" ht="31.8" thickBot="1" x14ac:dyDescent="0.35">
      <c r="A11" s="248">
        <v>8</v>
      </c>
      <c r="B11" s="231">
        <f t="shared" si="0"/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244">
        <v>0</v>
      </c>
      <c r="G11" s="55">
        <f>INDEX('CADASTRO DE PRODUTO '!$E$13:$E$168,MATCH(C11,IND,0))</f>
        <v>0</v>
      </c>
      <c r="H11" s="64">
        <f t="shared" si="1"/>
        <v>0</v>
      </c>
      <c r="I11" s="249"/>
      <c r="J11" s="248">
        <v>8</v>
      </c>
      <c r="K11" s="231">
        <f t="shared" si="2"/>
        <v>44664</v>
      </c>
      <c r="L11" s="52"/>
      <c r="M11" s="53" t="str">
        <f>INDEX('CADASTRO DE PRODUTO '!$B$13:$B$168,MATCH(L11,IND,0))</f>
        <v>AD</v>
      </c>
      <c r="N11" s="54" t="str">
        <f>INDEX('CADASTRO DE PRODUTO '!$C$13:$C$168,MATCH(L11,IND,0))</f>
        <v>Kg</v>
      </c>
      <c r="O11" s="244">
        <v>0</v>
      </c>
      <c r="P11" s="55">
        <f>INDEX('CADASTRO DE PRODUTO '!$E$13:$E$168,MATCH(L11,IND,0))</f>
        <v>0</v>
      </c>
      <c r="Q11" s="64">
        <f t="shared" si="3"/>
        <v>0</v>
      </c>
      <c r="R11" s="249"/>
      <c r="S11" s="248">
        <v>8</v>
      </c>
      <c r="T11" s="231">
        <f t="shared" si="4"/>
        <v>44664</v>
      </c>
      <c r="U11" s="52"/>
      <c r="V11" s="53" t="str">
        <f>INDEX('CADASTRO DE PRODUTO '!$B$13:$B$168,MATCH(U11,IND,0))</f>
        <v>AD</v>
      </c>
      <c r="W11" s="54" t="str">
        <f>INDEX('CADASTRO DE PRODUTO '!$C$13:$C$168,MATCH(U11,IND,0))</f>
        <v>Kg</v>
      </c>
      <c r="X11" s="244">
        <v>0</v>
      </c>
      <c r="Y11" s="55">
        <f>INDEX('CADASTRO DE PRODUTO '!$E$13:$E$168,MATCH(U11,IND,0))</f>
        <v>0</v>
      </c>
      <c r="Z11" s="64">
        <f t="shared" si="5"/>
        <v>0</v>
      </c>
      <c r="AA11" s="249"/>
      <c r="AB11" s="248">
        <v>8</v>
      </c>
      <c r="AC11" s="231">
        <f t="shared" si="6"/>
        <v>44664</v>
      </c>
      <c r="AD11" s="52"/>
      <c r="AE11" s="53" t="str">
        <f>INDEX('CADASTRO DE PRODUTO '!$B$13:$B$168,MATCH(AD11,IND,0))</f>
        <v>AD</v>
      </c>
      <c r="AF11" s="54" t="str">
        <f>INDEX('CADASTRO DE PRODUTO '!$C$13:$C$168,MATCH(AD11,IND,0))</f>
        <v>Kg</v>
      </c>
      <c r="AG11" s="244">
        <v>0</v>
      </c>
      <c r="AH11" s="55">
        <f>INDEX('CADASTRO DE PRODUTO '!$E$13:$E$168,MATCH(AD11,IND,0))</f>
        <v>0</v>
      </c>
      <c r="AI11" s="64">
        <f t="shared" si="7"/>
        <v>0</v>
      </c>
      <c r="AJ11" s="249"/>
    </row>
    <row r="12" spans="1:36" ht="31.8" thickBot="1" x14ac:dyDescent="0.35">
      <c r="A12" s="248">
        <v>9</v>
      </c>
      <c r="B12" s="231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244">
        <v>0</v>
      </c>
      <c r="G12" s="55">
        <f>INDEX('CADASTRO DE PRODUTO '!$E$13:$E$168,MATCH(C12,IND,0))</f>
        <v>0</v>
      </c>
      <c r="H12" s="64">
        <f t="shared" si="1"/>
        <v>0</v>
      </c>
      <c r="I12" s="249"/>
      <c r="J12" s="248">
        <v>9</v>
      </c>
      <c r="K12" s="231">
        <f t="shared" si="2"/>
        <v>44664</v>
      </c>
      <c r="L12" s="52"/>
      <c r="M12" s="53" t="str">
        <f>INDEX('CADASTRO DE PRODUTO '!$B$13:$B$168,MATCH(L12,IND,0))</f>
        <v>AD</v>
      </c>
      <c r="N12" s="54" t="str">
        <f>INDEX('CADASTRO DE PRODUTO '!$C$13:$C$168,MATCH(L12,IND,0))</f>
        <v>Kg</v>
      </c>
      <c r="O12" s="244">
        <v>0</v>
      </c>
      <c r="P12" s="55">
        <f>INDEX('CADASTRO DE PRODUTO '!$E$13:$E$168,MATCH(L12,IND,0))</f>
        <v>0</v>
      </c>
      <c r="Q12" s="64">
        <f t="shared" si="3"/>
        <v>0</v>
      </c>
      <c r="R12" s="249"/>
      <c r="S12" s="248">
        <v>9</v>
      </c>
      <c r="T12" s="231">
        <f t="shared" si="4"/>
        <v>44664</v>
      </c>
      <c r="U12" s="52"/>
      <c r="V12" s="53" t="str">
        <f>INDEX('CADASTRO DE PRODUTO '!$B$13:$B$168,MATCH(U12,IND,0))</f>
        <v>AD</v>
      </c>
      <c r="W12" s="54" t="str">
        <f>INDEX('CADASTRO DE PRODUTO '!$C$13:$C$168,MATCH(U12,IND,0))</f>
        <v>Kg</v>
      </c>
      <c r="X12" s="244">
        <v>0</v>
      </c>
      <c r="Y12" s="55">
        <f>INDEX('CADASTRO DE PRODUTO '!$E$13:$E$168,MATCH(U12,IND,0))</f>
        <v>0</v>
      </c>
      <c r="Z12" s="64">
        <f t="shared" si="5"/>
        <v>0</v>
      </c>
      <c r="AA12" s="249"/>
      <c r="AB12" s="248">
        <v>9</v>
      </c>
      <c r="AC12" s="231">
        <f t="shared" si="6"/>
        <v>44664</v>
      </c>
      <c r="AD12" s="52"/>
      <c r="AE12" s="53" t="str">
        <f>INDEX('CADASTRO DE PRODUTO '!$B$13:$B$168,MATCH(AD12,IND,0))</f>
        <v>AD</v>
      </c>
      <c r="AF12" s="54" t="str">
        <f>INDEX('CADASTRO DE PRODUTO '!$C$13:$C$168,MATCH(AD12,IND,0))</f>
        <v>Kg</v>
      </c>
      <c r="AG12" s="244">
        <v>0</v>
      </c>
      <c r="AH12" s="55">
        <f>INDEX('CADASTRO DE PRODUTO '!$E$13:$E$168,MATCH(AD12,IND,0))</f>
        <v>0</v>
      </c>
      <c r="AI12" s="64">
        <f t="shared" si="7"/>
        <v>0</v>
      </c>
      <c r="AJ12" s="249"/>
    </row>
    <row r="13" spans="1:36" ht="31.8" thickBot="1" x14ac:dyDescent="0.35">
      <c r="A13" s="248">
        <v>10</v>
      </c>
      <c r="B13" s="231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244">
        <v>0</v>
      </c>
      <c r="G13" s="55">
        <f>INDEX('CADASTRO DE PRODUTO '!$E$13:$E$168,MATCH(C13,IND,0))</f>
        <v>0</v>
      </c>
      <c r="H13" s="64">
        <f t="shared" si="1"/>
        <v>0</v>
      </c>
      <c r="I13" s="249"/>
      <c r="J13" s="248">
        <v>10</v>
      </c>
      <c r="K13" s="231">
        <f t="shared" si="2"/>
        <v>44664</v>
      </c>
      <c r="L13" s="52"/>
      <c r="M13" s="53" t="str">
        <f>INDEX('CADASTRO DE PRODUTO '!$B$13:$B$168,MATCH(L13,IND,0))</f>
        <v>AD</v>
      </c>
      <c r="N13" s="54" t="str">
        <f>INDEX('CADASTRO DE PRODUTO '!$C$13:$C$168,MATCH(L13,IND,0))</f>
        <v>Kg</v>
      </c>
      <c r="O13" s="244">
        <v>0</v>
      </c>
      <c r="P13" s="55">
        <f>INDEX('CADASTRO DE PRODUTO '!$E$13:$E$168,MATCH(L13,IND,0))</f>
        <v>0</v>
      </c>
      <c r="Q13" s="64">
        <f t="shared" si="3"/>
        <v>0</v>
      </c>
      <c r="R13" s="249"/>
      <c r="S13" s="248">
        <v>10</v>
      </c>
      <c r="T13" s="231">
        <f t="shared" si="4"/>
        <v>44664</v>
      </c>
      <c r="U13" s="52"/>
      <c r="V13" s="53" t="str">
        <f>INDEX('CADASTRO DE PRODUTO '!$B$13:$B$168,MATCH(U13,IND,0))</f>
        <v>AD</v>
      </c>
      <c r="W13" s="54" t="str">
        <f>INDEX('CADASTRO DE PRODUTO '!$C$13:$C$168,MATCH(U13,IND,0))</f>
        <v>Kg</v>
      </c>
      <c r="X13" s="244">
        <v>0</v>
      </c>
      <c r="Y13" s="55">
        <f>INDEX('CADASTRO DE PRODUTO '!$E$13:$E$168,MATCH(U13,IND,0))</f>
        <v>0</v>
      </c>
      <c r="Z13" s="64">
        <f t="shared" si="5"/>
        <v>0</v>
      </c>
      <c r="AA13" s="249"/>
      <c r="AB13" s="248">
        <v>10</v>
      </c>
      <c r="AC13" s="231">
        <f t="shared" si="6"/>
        <v>44664</v>
      </c>
      <c r="AD13" s="52"/>
      <c r="AE13" s="53" t="str">
        <f>INDEX('CADASTRO DE PRODUTO '!$B$13:$B$168,MATCH(AD13,IND,0))</f>
        <v>AD</v>
      </c>
      <c r="AF13" s="54" t="str">
        <f>INDEX('CADASTRO DE PRODUTO '!$C$13:$C$168,MATCH(AD13,IND,0))</f>
        <v>Kg</v>
      </c>
      <c r="AG13" s="244">
        <v>0</v>
      </c>
      <c r="AH13" s="55">
        <f>INDEX('CADASTRO DE PRODUTO '!$E$13:$E$168,MATCH(AD13,IND,0))</f>
        <v>0</v>
      </c>
      <c r="AI13" s="64">
        <f t="shared" si="7"/>
        <v>0</v>
      </c>
      <c r="AJ13" s="249"/>
    </row>
    <row r="14" spans="1:36" ht="31.8" thickBot="1" x14ac:dyDescent="0.35">
      <c r="A14" s="248">
        <v>11</v>
      </c>
      <c r="B14" s="231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244">
        <v>0</v>
      </c>
      <c r="G14" s="55">
        <f>INDEX('CADASTRO DE PRODUTO '!$E$13:$E$168,MATCH(C14,IND,0))</f>
        <v>0</v>
      </c>
      <c r="H14" s="64">
        <f t="shared" si="1"/>
        <v>0</v>
      </c>
      <c r="I14" s="249"/>
      <c r="J14" s="248">
        <v>11</v>
      </c>
      <c r="K14" s="231">
        <f t="shared" si="2"/>
        <v>44664</v>
      </c>
      <c r="L14" s="52"/>
      <c r="M14" s="53" t="str">
        <f>INDEX('CADASTRO DE PRODUTO '!$B$13:$B$168,MATCH(L14,IND,0))</f>
        <v>AD</v>
      </c>
      <c r="N14" s="54" t="str">
        <f>INDEX('CADASTRO DE PRODUTO '!$C$13:$C$168,MATCH(L14,IND,0))</f>
        <v>Kg</v>
      </c>
      <c r="O14" s="244">
        <v>0</v>
      </c>
      <c r="P14" s="55">
        <f>INDEX('CADASTRO DE PRODUTO '!$E$13:$E$168,MATCH(L14,IND,0))</f>
        <v>0</v>
      </c>
      <c r="Q14" s="64">
        <f t="shared" si="3"/>
        <v>0</v>
      </c>
      <c r="R14" s="249"/>
      <c r="S14" s="248">
        <v>11</v>
      </c>
      <c r="T14" s="231">
        <f t="shared" si="4"/>
        <v>44664</v>
      </c>
      <c r="U14" s="52"/>
      <c r="V14" s="53" t="str">
        <f>INDEX('CADASTRO DE PRODUTO '!$B$13:$B$168,MATCH(U14,IND,0))</f>
        <v>AD</v>
      </c>
      <c r="W14" s="54" t="str">
        <f>INDEX('CADASTRO DE PRODUTO '!$C$13:$C$168,MATCH(U14,IND,0))</f>
        <v>Kg</v>
      </c>
      <c r="X14" s="244">
        <v>0</v>
      </c>
      <c r="Y14" s="55">
        <f>INDEX('CADASTRO DE PRODUTO '!$E$13:$E$168,MATCH(U14,IND,0))</f>
        <v>0</v>
      </c>
      <c r="Z14" s="64">
        <f t="shared" si="5"/>
        <v>0</v>
      </c>
      <c r="AA14" s="249"/>
      <c r="AB14" s="248">
        <v>11</v>
      </c>
      <c r="AC14" s="231">
        <f t="shared" si="6"/>
        <v>44664</v>
      </c>
      <c r="AD14" s="52"/>
      <c r="AE14" s="53" t="str">
        <f>INDEX('CADASTRO DE PRODUTO '!$B$13:$B$168,MATCH(AD14,IND,0))</f>
        <v>AD</v>
      </c>
      <c r="AF14" s="54" t="str">
        <f>INDEX('CADASTRO DE PRODUTO '!$C$13:$C$168,MATCH(AD14,IND,0))</f>
        <v>Kg</v>
      </c>
      <c r="AG14" s="244">
        <v>0</v>
      </c>
      <c r="AH14" s="55">
        <f>INDEX('CADASTRO DE PRODUTO '!$E$13:$E$168,MATCH(AD14,IND,0))</f>
        <v>0</v>
      </c>
      <c r="AI14" s="64">
        <f t="shared" si="7"/>
        <v>0</v>
      </c>
      <c r="AJ14" s="249"/>
    </row>
    <row r="15" spans="1:36" ht="31.8" thickBot="1" x14ac:dyDescent="0.35">
      <c r="A15" s="248">
        <v>12</v>
      </c>
      <c r="B15" s="231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244">
        <v>0</v>
      </c>
      <c r="G15" s="55">
        <f>INDEX('CADASTRO DE PRODUTO '!$E$13:$E$168,MATCH(C15,IND,0))</f>
        <v>0</v>
      </c>
      <c r="H15" s="64">
        <f t="shared" si="1"/>
        <v>0</v>
      </c>
      <c r="I15" s="249"/>
      <c r="J15" s="248">
        <v>12</v>
      </c>
      <c r="K15" s="231">
        <f t="shared" si="2"/>
        <v>44664</v>
      </c>
      <c r="L15" s="52"/>
      <c r="M15" s="53" t="str">
        <f>INDEX('CADASTRO DE PRODUTO '!$B$13:$B$168,MATCH(L15,IND,0))</f>
        <v>AD</v>
      </c>
      <c r="N15" s="54" t="str">
        <f>INDEX('CADASTRO DE PRODUTO '!$C$13:$C$168,MATCH(L15,IND,0))</f>
        <v>Kg</v>
      </c>
      <c r="O15" s="244">
        <v>0</v>
      </c>
      <c r="P15" s="55">
        <f>INDEX('CADASTRO DE PRODUTO '!$E$13:$E$168,MATCH(L15,IND,0))</f>
        <v>0</v>
      </c>
      <c r="Q15" s="64">
        <f t="shared" si="3"/>
        <v>0</v>
      </c>
      <c r="R15" s="249"/>
      <c r="S15" s="248">
        <v>12</v>
      </c>
      <c r="T15" s="231">
        <f t="shared" si="4"/>
        <v>44664</v>
      </c>
      <c r="U15" s="52"/>
      <c r="V15" s="53" t="str">
        <f>INDEX('CADASTRO DE PRODUTO '!$B$13:$B$168,MATCH(U15,IND,0))</f>
        <v>AD</v>
      </c>
      <c r="W15" s="54" t="str">
        <f>INDEX('CADASTRO DE PRODUTO '!$C$13:$C$168,MATCH(U15,IND,0))</f>
        <v>Kg</v>
      </c>
      <c r="X15" s="244">
        <v>0</v>
      </c>
      <c r="Y15" s="55">
        <f>INDEX('CADASTRO DE PRODUTO '!$E$13:$E$168,MATCH(U15,IND,0))</f>
        <v>0</v>
      </c>
      <c r="Z15" s="64">
        <f t="shared" si="5"/>
        <v>0</v>
      </c>
      <c r="AA15" s="249"/>
      <c r="AB15" s="248">
        <v>12</v>
      </c>
      <c r="AC15" s="231">
        <f t="shared" si="6"/>
        <v>44664</v>
      </c>
      <c r="AD15" s="52"/>
      <c r="AE15" s="53" t="str">
        <f>INDEX('CADASTRO DE PRODUTO '!$B$13:$B$168,MATCH(AD15,IND,0))</f>
        <v>AD</v>
      </c>
      <c r="AF15" s="54" t="str">
        <f>INDEX('CADASTRO DE PRODUTO '!$C$13:$C$168,MATCH(AD15,IND,0))</f>
        <v>Kg</v>
      </c>
      <c r="AG15" s="244">
        <v>0</v>
      </c>
      <c r="AH15" s="55">
        <f>INDEX('CADASTRO DE PRODUTO '!$E$13:$E$168,MATCH(AD15,IND,0))</f>
        <v>0</v>
      </c>
      <c r="AI15" s="64">
        <f t="shared" si="7"/>
        <v>0</v>
      </c>
      <c r="AJ15" s="249"/>
    </row>
    <row r="16" spans="1:36" ht="31.8" thickBot="1" x14ac:dyDescent="0.35">
      <c r="A16" s="248">
        <v>13</v>
      </c>
      <c r="B16" s="231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244">
        <v>0</v>
      </c>
      <c r="G16" s="55">
        <f>INDEX('CADASTRO DE PRODUTO '!$E$13:$E$168,MATCH(C16,IND,0))</f>
        <v>0</v>
      </c>
      <c r="H16" s="64">
        <f t="shared" si="1"/>
        <v>0</v>
      </c>
      <c r="I16" s="249"/>
      <c r="J16" s="248">
        <v>13</v>
      </c>
      <c r="K16" s="231">
        <f t="shared" si="2"/>
        <v>44664</v>
      </c>
      <c r="L16" s="52"/>
      <c r="M16" s="53" t="str">
        <f>INDEX('CADASTRO DE PRODUTO '!$B$13:$B$168,MATCH(L16,IND,0))</f>
        <v>AD</v>
      </c>
      <c r="N16" s="54" t="str">
        <f>INDEX('CADASTRO DE PRODUTO '!$C$13:$C$168,MATCH(L16,IND,0))</f>
        <v>Kg</v>
      </c>
      <c r="O16" s="244">
        <v>0</v>
      </c>
      <c r="P16" s="55">
        <f>INDEX('CADASTRO DE PRODUTO '!$E$13:$E$168,MATCH(L16,IND,0))</f>
        <v>0</v>
      </c>
      <c r="Q16" s="64">
        <f t="shared" si="3"/>
        <v>0</v>
      </c>
      <c r="R16" s="249"/>
      <c r="S16" s="248">
        <v>13</v>
      </c>
      <c r="T16" s="231">
        <f t="shared" si="4"/>
        <v>44664</v>
      </c>
      <c r="U16" s="52"/>
      <c r="V16" s="53" t="str">
        <f>INDEX('CADASTRO DE PRODUTO '!$B$13:$B$168,MATCH(U16,IND,0))</f>
        <v>AD</v>
      </c>
      <c r="W16" s="54" t="str">
        <f>INDEX('CADASTRO DE PRODUTO '!$C$13:$C$168,MATCH(U16,IND,0))</f>
        <v>Kg</v>
      </c>
      <c r="X16" s="244">
        <v>0</v>
      </c>
      <c r="Y16" s="55">
        <f>INDEX('CADASTRO DE PRODUTO '!$E$13:$E$168,MATCH(U16,IND,0))</f>
        <v>0</v>
      </c>
      <c r="Z16" s="64">
        <f t="shared" si="5"/>
        <v>0</v>
      </c>
      <c r="AA16" s="249"/>
      <c r="AB16" s="248">
        <v>13</v>
      </c>
      <c r="AC16" s="231">
        <f t="shared" si="6"/>
        <v>44664</v>
      </c>
      <c r="AD16" s="52"/>
      <c r="AE16" s="53" t="str">
        <f>INDEX('CADASTRO DE PRODUTO '!$B$13:$B$168,MATCH(AD16,IND,0))</f>
        <v>AD</v>
      </c>
      <c r="AF16" s="54" t="str">
        <f>INDEX('CADASTRO DE PRODUTO '!$C$13:$C$168,MATCH(AD16,IND,0))</f>
        <v>Kg</v>
      </c>
      <c r="AG16" s="244">
        <v>0</v>
      </c>
      <c r="AH16" s="55">
        <f>INDEX('CADASTRO DE PRODUTO '!$E$13:$E$168,MATCH(AD16,IND,0))</f>
        <v>0</v>
      </c>
      <c r="AI16" s="64">
        <f t="shared" si="7"/>
        <v>0</v>
      </c>
      <c r="AJ16" s="249"/>
    </row>
    <row r="17" spans="1:36" ht="31.8" thickBot="1" x14ac:dyDescent="0.35">
      <c r="A17" s="248">
        <v>14</v>
      </c>
      <c r="B17" s="231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244">
        <v>0</v>
      </c>
      <c r="G17" s="55">
        <f>INDEX('CADASTRO DE PRODUTO '!$E$13:$E$168,MATCH(C17,IND,0))</f>
        <v>0</v>
      </c>
      <c r="H17" s="64">
        <f t="shared" si="1"/>
        <v>0</v>
      </c>
      <c r="I17" s="249"/>
      <c r="J17" s="248">
        <v>14</v>
      </c>
      <c r="K17" s="231">
        <f t="shared" si="2"/>
        <v>44664</v>
      </c>
      <c r="L17" s="52"/>
      <c r="M17" s="53" t="str">
        <f>INDEX('CADASTRO DE PRODUTO '!$B$13:$B$168,MATCH(L17,IND,0))</f>
        <v>AD</v>
      </c>
      <c r="N17" s="54" t="str">
        <f>INDEX('CADASTRO DE PRODUTO '!$C$13:$C$168,MATCH(L17,IND,0))</f>
        <v>Kg</v>
      </c>
      <c r="O17" s="244">
        <v>0</v>
      </c>
      <c r="P17" s="55">
        <f>INDEX('CADASTRO DE PRODUTO '!$E$13:$E$168,MATCH(L17,IND,0))</f>
        <v>0</v>
      </c>
      <c r="Q17" s="64">
        <f t="shared" si="3"/>
        <v>0</v>
      </c>
      <c r="R17" s="249"/>
      <c r="S17" s="248">
        <v>14</v>
      </c>
      <c r="T17" s="231">
        <f t="shared" si="4"/>
        <v>44664</v>
      </c>
      <c r="U17" s="52"/>
      <c r="V17" s="53" t="str">
        <f>INDEX('CADASTRO DE PRODUTO '!$B$13:$B$168,MATCH(U17,IND,0))</f>
        <v>AD</v>
      </c>
      <c r="W17" s="54" t="str">
        <f>INDEX('CADASTRO DE PRODUTO '!$C$13:$C$168,MATCH(U17,IND,0))</f>
        <v>Kg</v>
      </c>
      <c r="X17" s="244">
        <v>0</v>
      </c>
      <c r="Y17" s="55">
        <f>INDEX('CADASTRO DE PRODUTO '!$E$13:$E$168,MATCH(U17,IND,0))</f>
        <v>0</v>
      </c>
      <c r="Z17" s="64">
        <f t="shared" si="5"/>
        <v>0</v>
      </c>
      <c r="AA17" s="249"/>
      <c r="AB17" s="248">
        <v>14</v>
      </c>
      <c r="AC17" s="231">
        <f t="shared" si="6"/>
        <v>44664</v>
      </c>
      <c r="AD17" s="52"/>
      <c r="AE17" s="53" t="str">
        <f>INDEX('CADASTRO DE PRODUTO '!$B$13:$B$168,MATCH(AD17,IND,0))</f>
        <v>AD</v>
      </c>
      <c r="AF17" s="54" t="str">
        <f>INDEX('CADASTRO DE PRODUTO '!$C$13:$C$168,MATCH(AD17,IND,0))</f>
        <v>Kg</v>
      </c>
      <c r="AG17" s="244">
        <v>0</v>
      </c>
      <c r="AH17" s="55">
        <f>INDEX('CADASTRO DE PRODUTO '!$E$13:$E$168,MATCH(AD17,IND,0))</f>
        <v>0</v>
      </c>
      <c r="AI17" s="64">
        <f t="shared" si="7"/>
        <v>0</v>
      </c>
      <c r="AJ17" s="249"/>
    </row>
    <row r="18" spans="1:36" ht="31.8" thickBot="1" x14ac:dyDescent="0.35">
      <c r="A18" s="248">
        <v>15</v>
      </c>
      <c r="B18" s="231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244">
        <v>0</v>
      </c>
      <c r="G18" s="55">
        <f>INDEX('CADASTRO DE PRODUTO '!$E$13:$E$168,MATCH(C18,IND,0))</f>
        <v>0</v>
      </c>
      <c r="H18" s="64">
        <f t="shared" si="1"/>
        <v>0</v>
      </c>
      <c r="I18" s="249"/>
      <c r="J18" s="248">
        <v>15</v>
      </c>
      <c r="K18" s="231">
        <f t="shared" si="2"/>
        <v>44664</v>
      </c>
      <c r="L18" s="52"/>
      <c r="M18" s="53" t="str">
        <f>INDEX('CADASTRO DE PRODUTO '!$B$13:$B$168,MATCH(L18,IND,0))</f>
        <v>AD</v>
      </c>
      <c r="N18" s="54" t="str">
        <f>INDEX('CADASTRO DE PRODUTO '!$C$13:$C$168,MATCH(L18,IND,0))</f>
        <v>Kg</v>
      </c>
      <c r="O18" s="244">
        <v>0</v>
      </c>
      <c r="P18" s="55">
        <f>INDEX('CADASTRO DE PRODUTO '!$E$13:$E$168,MATCH(L18,IND,0))</f>
        <v>0</v>
      </c>
      <c r="Q18" s="64">
        <f t="shared" si="3"/>
        <v>0</v>
      </c>
      <c r="R18" s="249"/>
      <c r="S18" s="248">
        <v>15</v>
      </c>
      <c r="T18" s="231">
        <f t="shared" si="4"/>
        <v>44664</v>
      </c>
      <c r="U18" s="52"/>
      <c r="V18" s="53" t="str">
        <f>INDEX('CADASTRO DE PRODUTO '!$B$13:$B$168,MATCH(U18,IND,0))</f>
        <v>AD</v>
      </c>
      <c r="W18" s="54" t="str">
        <f>INDEX('CADASTRO DE PRODUTO '!$C$13:$C$168,MATCH(U18,IND,0))</f>
        <v>Kg</v>
      </c>
      <c r="X18" s="244">
        <v>0</v>
      </c>
      <c r="Y18" s="55">
        <f>INDEX('CADASTRO DE PRODUTO '!$E$13:$E$168,MATCH(U18,IND,0))</f>
        <v>0</v>
      </c>
      <c r="Z18" s="64">
        <f t="shared" si="5"/>
        <v>0</v>
      </c>
      <c r="AA18" s="249"/>
      <c r="AB18" s="248">
        <v>15</v>
      </c>
      <c r="AC18" s="231">
        <f t="shared" si="6"/>
        <v>44664</v>
      </c>
      <c r="AD18" s="52"/>
      <c r="AE18" s="53" t="str">
        <f>INDEX('CADASTRO DE PRODUTO '!$B$13:$B$168,MATCH(AD18,IND,0))</f>
        <v>AD</v>
      </c>
      <c r="AF18" s="54" t="str">
        <f>INDEX('CADASTRO DE PRODUTO '!$C$13:$C$168,MATCH(AD18,IND,0))</f>
        <v>Kg</v>
      </c>
      <c r="AG18" s="244">
        <v>0</v>
      </c>
      <c r="AH18" s="55">
        <f>INDEX('CADASTRO DE PRODUTO '!$E$13:$E$168,MATCH(AD18,IND,0))</f>
        <v>0</v>
      </c>
      <c r="AI18" s="64">
        <f t="shared" si="7"/>
        <v>0</v>
      </c>
      <c r="AJ18" s="249"/>
    </row>
    <row r="19" spans="1:36" ht="31.8" thickBot="1" x14ac:dyDescent="0.35">
      <c r="A19" s="248">
        <v>16</v>
      </c>
      <c r="B19" s="231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244">
        <v>0</v>
      </c>
      <c r="G19" s="55">
        <f>INDEX('CADASTRO DE PRODUTO '!$E$13:$E$168,MATCH(C19,IND,0))</f>
        <v>0</v>
      </c>
      <c r="H19" s="64">
        <f t="shared" si="1"/>
        <v>0</v>
      </c>
      <c r="I19" s="249"/>
      <c r="J19" s="248">
        <v>16</v>
      </c>
      <c r="K19" s="231">
        <f t="shared" si="2"/>
        <v>44664</v>
      </c>
      <c r="L19" s="52"/>
      <c r="M19" s="53" t="str">
        <f>INDEX('CADASTRO DE PRODUTO '!$B$13:$B$168,MATCH(L19,IND,0))</f>
        <v>AD</v>
      </c>
      <c r="N19" s="54" t="str">
        <f>INDEX('CADASTRO DE PRODUTO '!$C$13:$C$168,MATCH(L19,IND,0))</f>
        <v>Kg</v>
      </c>
      <c r="O19" s="244">
        <v>0</v>
      </c>
      <c r="P19" s="55">
        <f>INDEX('CADASTRO DE PRODUTO '!$E$13:$E$168,MATCH(L19,IND,0))</f>
        <v>0</v>
      </c>
      <c r="Q19" s="64">
        <f t="shared" si="3"/>
        <v>0</v>
      </c>
      <c r="R19" s="249"/>
      <c r="S19" s="248">
        <v>16</v>
      </c>
      <c r="T19" s="231">
        <f t="shared" si="4"/>
        <v>44664</v>
      </c>
      <c r="U19" s="52"/>
      <c r="V19" s="53" t="str">
        <f>INDEX('CADASTRO DE PRODUTO '!$B$13:$B$168,MATCH(U19,IND,0))</f>
        <v>AD</v>
      </c>
      <c r="W19" s="54" t="str">
        <f>INDEX('CADASTRO DE PRODUTO '!$C$13:$C$168,MATCH(U19,IND,0))</f>
        <v>Kg</v>
      </c>
      <c r="X19" s="244">
        <v>0</v>
      </c>
      <c r="Y19" s="55">
        <f>INDEX('CADASTRO DE PRODUTO '!$E$13:$E$168,MATCH(U19,IND,0))</f>
        <v>0</v>
      </c>
      <c r="Z19" s="64">
        <f t="shared" si="5"/>
        <v>0</v>
      </c>
      <c r="AA19" s="249"/>
      <c r="AB19" s="248">
        <v>16</v>
      </c>
      <c r="AC19" s="231">
        <f t="shared" si="6"/>
        <v>44664</v>
      </c>
      <c r="AD19" s="52"/>
      <c r="AE19" s="53" t="str">
        <f>INDEX('CADASTRO DE PRODUTO '!$B$13:$B$168,MATCH(AD19,IND,0))</f>
        <v>AD</v>
      </c>
      <c r="AF19" s="54" t="str">
        <f>INDEX('CADASTRO DE PRODUTO '!$C$13:$C$168,MATCH(AD19,IND,0))</f>
        <v>Kg</v>
      </c>
      <c r="AG19" s="244">
        <v>0</v>
      </c>
      <c r="AH19" s="55">
        <f>INDEX('CADASTRO DE PRODUTO '!$E$13:$E$168,MATCH(AD19,IND,0))</f>
        <v>0</v>
      </c>
      <c r="AI19" s="64">
        <f t="shared" si="7"/>
        <v>0</v>
      </c>
      <c r="AJ19" s="249"/>
    </row>
    <row r="20" spans="1:36" ht="31.8" thickBot="1" x14ac:dyDescent="0.35">
      <c r="A20" s="248">
        <v>17</v>
      </c>
      <c r="B20" s="231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244">
        <v>0</v>
      </c>
      <c r="G20" s="55">
        <f>INDEX('CADASTRO DE PRODUTO '!$E$13:$E$168,MATCH(C20,IND,0))</f>
        <v>0</v>
      </c>
      <c r="H20" s="64">
        <f t="shared" si="1"/>
        <v>0</v>
      </c>
      <c r="I20" s="249"/>
      <c r="J20" s="248">
        <v>17</v>
      </c>
      <c r="K20" s="231">
        <f t="shared" si="2"/>
        <v>44664</v>
      </c>
      <c r="L20" s="52"/>
      <c r="M20" s="53" t="str">
        <f>INDEX('CADASTRO DE PRODUTO '!$B$13:$B$168,MATCH(L20,IND,0))</f>
        <v>AD</v>
      </c>
      <c r="N20" s="54" t="str">
        <f>INDEX('CADASTRO DE PRODUTO '!$C$13:$C$168,MATCH(L20,IND,0))</f>
        <v>Kg</v>
      </c>
      <c r="O20" s="244">
        <v>0</v>
      </c>
      <c r="P20" s="55">
        <f>INDEX('CADASTRO DE PRODUTO '!$E$13:$E$168,MATCH(L20,IND,0))</f>
        <v>0</v>
      </c>
      <c r="Q20" s="64">
        <f t="shared" si="3"/>
        <v>0</v>
      </c>
      <c r="R20" s="249"/>
      <c r="S20" s="248">
        <v>17</v>
      </c>
      <c r="T20" s="231">
        <f t="shared" si="4"/>
        <v>44664</v>
      </c>
      <c r="U20" s="52"/>
      <c r="V20" s="53" t="str">
        <f>INDEX('CADASTRO DE PRODUTO '!$B$13:$B$168,MATCH(U20,IND,0))</f>
        <v>AD</v>
      </c>
      <c r="W20" s="54" t="str">
        <f>INDEX('CADASTRO DE PRODUTO '!$C$13:$C$168,MATCH(U20,IND,0))</f>
        <v>Kg</v>
      </c>
      <c r="X20" s="244">
        <v>0</v>
      </c>
      <c r="Y20" s="55">
        <f>INDEX('CADASTRO DE PRODUTO '!$E$13:$E$168,MATCH(U20,IND,0))</f>
        <v>0</v>
      </c>
      <c r="Z20" s="64">
        <f t="shared" si="5"/>
        <v>0</v>
      </c>
      <c r="AA20" s="249"/>
      <c r="AB20" s="248">
        <v>17</v>
      </c>
      <c r="AC20" s="231">
        <f t="shared" si="6"/>
        <v>44664</v>
      </c>
      <c r="AD20" s="52"/>
      <c r="AE20" s="53" t="str">
        <f>INDEX('CADASTRO DE PRODUTO '!$B$13:$B$168,MATCH(AD20,IND,0))</f>
        <v>AD</v>
      </c>
      <c r="AF20" s="54" t="str">
        <f>INDEX('CADASTRO DE PRODUTO '!$C$13:$C$168,MATCH(AD20,IND,0))</f>
        <v>Kg</v>
      </c>
      <c r="AG20" s="244">
        <v>0</v>
      </c>
      <c r="AH20" s="55">
        <f>INDEX('CADASTRO DE PRODUTO '!$E$13:$E$168,MATCH(AD20,IND,0))</f>
        <v>0</v>
      </c>
      <c r="AI20" s="64">
        <f t="shared" si="7"/>
        <v>0</v>
      </c>
      <c r="AJ20" s="249"/>
    </row>
    <row r="21" spans="1:36" ht="31.8" thickBot="1" x14ac:dyDescent="0.35">
      <c r="A21" s="250">
        <v>18</v>
      </c>
      <c r="B21" s="251">
        <f t="shared" si="0"/>
        <v>44664</v>
      </c>
      <c r="C21" s="252"/>
      <c r="D21" s="253" t="str">
        <f>INDEX('CADASTRO DE PRODUTO '!$B$13:$B$168,MATCH(C21,IND,0))</f>
        <v>AD</v>
      </c>
      <c r="E21" s="254" t="str">
        <f>INDEX('CADASTRO DE PRODUTO '!$C$13:$C$168,MATCH(C21,IND,0))</f>
        <v>Kg</v>
      </c>
      <c r="F21" s="244">
        <v>0</v>
      </c>
      <c r="G21" s="256">
        <f>INDEX('CADASTRO DE PRODUTO '!$E$13:$E$168,MATCH(C21,IND,0))</f>
        <v>0</v>
      </c>
      <c r="H21" s="257">
        <f t="shared" si="1"/>
        <v>0</v>
      </c>
      <c r="I21" s="258"/>
      <c r="J21" s="250">
        <v>18</v>
      </c>
      <c r="K21" s="251">
        <f t="shared" si="2"/>
        <v>44664</v>
      </c>
      <c r="L21" s="252"/>
      <c r="M21" s="253" t="str">
        <f>INDEX('CADASTRO DE PRODUTO '!$B$13:$B$168,MATCH(L21,IND,0))</f>
        <v>AD</v>
      </c>
      <c r="N21" s="254" t="str">
        <f>INDEX('CADASTRO DE PRODUTO '!$C$13:$C$168,MATCH(L21,IND,0))</f>
        <v>Kg</v>
      </c>
      <c r="O21" s="244">
        <v>0</v>
      </c>
      <c r="P21" s="256">
        <f>INDEX('CADASTRO DE PRODUTO '!$E$13:$E$168,MATCH(L21,IND,0))</f>
        <v>0</v>
      </c>
      <c r="Q21" s="257">
        <f t="shared" si="3"/>
        <v>0</v>
      </c>
      <c r="R21" s="258"/>
      <c r="S21" s="248">
        <v>18</v>
      </c>
      <c r="T21" s="231">
        <f t="shared" si="4"/>
        <v>44664</v>
      </c>
      <c r="U21" s="52"/>
      <c r="V21" s="53" t="str">
        <f>INDEX('CADASTRO DE PRODUTO '!$B$13:$B$168,MATCH(U21,IND,0))</f>
        <v>AD</v>
      </c>
      <c r="W21" s="54" t="str">
        <f>INDEX('CADASTRO DE PRODUTO '!$C$13:$C$168,MATCH(U21,IND,0))</f>
        <v>Kg</v>
      </c>
      <c r="X21" s="244">
        <v>0</v>
      </c>
      <c r="Y21" s="55">
        <f>INDEX('CADASTRO DE PRODUTO '!$E$13:$E$168,MATCH(U21,IND,0))</f>
        <v>0</v>
      </c>
      <c r="Z21" s="64">
        <f t="shared" si="5"/>
        <v>0</v>
      </c>
      <c r="AA21" s="249"/>
      <c r="AB21" s="248">
        <v>18</v>
      </c>
      <c r="AC21" s="231">
        <f t="shared" si="6"/>
        <v>44664</v>
      </c>
      <c r="AD21" s="52"/>
      <c r="AE21" s="53" t="str">
        <f>INDEX('CADASTRO DE PRODUTO '!$B$13:$B$168,MATCH(AD21,IND,0))</f>
        <v>AD</v>
      </c>
      <c r="AF21" s="54" t="str">
        <f>INDEX('CADASTRO DE PRODUTO '!$C$13:$C$168,MATCH(AD21,IND,0))</f>
        <v>Kg</v>
      </c>
      <c r="AG21" s="244">
        <v>0</v>
      </c>
      <c r="AH21" s="55">
        <f>INDEX('CADASTRO DE PRODUTO '!$E$13:$E$168,MATCH(AD21,IND,0))</f>
        <v>0</v>
      </c>
      <c r="AI21" s="64">
        <f t="shared" si="7"/>
        <v>0</v>
      </c>
      <c r="AJ21" s="249"/>
    </row>
  </sheetData>
  <mergeCells count="8">
    <mergeCell ref="A1:I1"/>
    <mergeCell ref="J1:R1"/>
    <mergeCell ref="S1:AA1"/>
    <mergeCell ref="AB1:AJ1"/>
    <mergeCell ref="A2:I2"/>
    <mergeCell ref="J2:R2"/>
    <mergeCell ref="S2:AA2"/>
    <mergeCell ref="AB2:AJ2"/>
  </mergeCells>
  <conditionalFormatting sqref="J15:N21 P15:R21">
    <cfRule type="expression" dxfId="49" priority="16">
      <formula>#REF!="SAIDA"</formula>
    </cfRule>
    <cfRule type="expression" dxfId="48" priority="17">
      <formula>#REF!="PIX"</formula>
    </cfRule>
    <cfRule type="expression" dxfId="47" priority="18">
      <formula>#REF!="CRED"</formula>
    </cfRule>
    <cfRule type="expression" dxfId="46" priority="19">
      <formula>#REF!="DEB"</formula>
    </cfRule>
    <cfRule type="expression" dxfId="45" priority="20">
      <formula>#REF!="DIN"</formula>
    </cfRule>
  </conditionalFormatting>
  <conditionalFormatting sqref="S4:W21 Y4:AA21">
    <cfRule type="expression" dxfId="44" priority="21">
      <formula>#REF!="SAIDA"</formula>
    </cfRule>
    <cfRule type="expression" dxfId="43" priority="22">
      <formula>#REF!="PIX"</formula>
    </cfRule>
    <cfRule type="expression" dxfId="42" priority="23">
      <formula>#REF!="CRED"</formula>
    </cfRule>
    <cfRule type="expression" dxfId="41" priority="24">
      <formula>#REF!="DEB"</formula>
    </cfRule>
    <cfRule type="expression" dxfId="40" priority="25">
      <formula>#REF!="DIN"</formula>
    </cfRule>
  </conditionalFormatting>
  <conditionalFormatting sqref="AB4:AF21 AH4:AJ21">
    <cfRule type="expression" dxfId="39" priority="26">
      <formula>#REF!="SAIDA"</formula>
    </cfRule>
    <cfRule type="expression" dxfId="38" priority="27">
      <formula>#REF!="PIX"</formula>
    </cfRule>
    <cfRule type="expression" dxfId="37" priority="28">
      <formula>#REF!="CRED"</formula>
    </cfRule>
    <cfRule type="expression" dxfId="36" priority="29">
      <formula>#REF!="DEB"</formula>
    </cfRule>
    <cfRule type="expression" dxfId="35" priority="30">
      <formula>#REF!="DIN"</formula>
    </cfRule>
  </conditionalFormatting>
  <conditionalFormatting sqref="A4:I21">
    <cfRule type="expression" dxfId="34" priority="31">
      <formula>$H72="SAIDA"</formula>
    </cfRule>
    <cfRule type="expression" dxfId="33" priority="32">
      <formula>$H72="PIX"</formula>
    </cfRule>
    <cfRule type="expression" dxfId="32" priority="33">
      <formula>$H72="CRED"</formula>
    </cfRule>
    <cfRule type="expression" dxfId="31" priority="34">
      <formula>$H72="DEB"</formula>
    </cfRule>
    <cfRule type="expression" dxfId="30" priority="35">
      <formula>$H72="DIN"</formula>
    </cfRule>
  </conditionalFormatting>
  <conditionalFormatting sqref="J4:N14 P4:R14">
    <cfRule type="expression" dxfId="29" priority="36">
      <formula>$H93="SAIDA"</formula>
    </cfRule>
    <cfRule type="expression" dxfId="28" priority="37">
      <formula>$H93="PIX"</formula>
    </cfRule>
    <cfRule type="expression" dxfId="27" priority="38">
      <formula>$H93="CRED"</formula>
    </cfRule>
    <cfRule type="expression" dxfId="26" priority="39">
      <formula>$H93="DEB"</formula>
    </cfRule>
    <cfRule type="expression" dxfId="25" priority="40">
      <formula>$H93="DIN"</formula>
    </cfRule>
  </conditionalFormatting>
  <conditionalFormatting sqref="O4:O21">
    <cfRule type="expression" dxfId="24" priority="11">
      <formula>$H72="SAIDA"</formula>
    </cfRule>
    <cfRule type="expression" dxfId="23" priority="12">
      <formula>$H72="PIX"</formula>
    </cfRule>
    <cfRule type="expression" dxfId="22" priority="13">
      <formula>$H72="CRED"</formula>
    </cfRule>
    <cfRule type="expression" dxfId="21" priority="14">
      <formula>$H72="DEB"</formula>
    </cfRule>
    <cfRule type="expression" dxfId="20" priority="15">
      <formula>$H72="DIN"</formula>
    </cfRule>
  </conditionalFormatting>
  <conditionalFormatting sqref="X4:X21">
    <cfRule type="expression" dxfId="19" priority="6">
      <formula>$H72="SAIDA"</formula>
    </cfRule>
    <cfRule type="expression" dxfId="18" priority="7">
      <formula>$H72="PIX"</formula>
    </cfRule>
    <cfRule type="expression" dxfId="17" priority="8">
      <formula>$H72="CRED"</formula>
    </cfRule>
    <cfRule type="expression" dxfId="16" priority="9">
      <formula>$H72="DEB"</formula>
    </cfRule>
    <cfRule type="expression" dxfId="15" priority="10">
      <formula>$H72="DIN"</formula>
    </cfRule>
  </conditionalFormatting>
  <conditionalFormatting sqref="AG4:AG21">
    <cfRule type="expression" dxfId="14" priority="1">
      <formula>$H72="SAIDA"</formula>
    </cfRule>
    <cfRule type="expression" dxfId="13" priority="2">
      <formula>$H72="PIX"</formula>
    </cfRule>
    <cfRule type="expression" dxfId="12" priority="3">
      <formula>$H72="CRED"</formula>
    </cfRule>
    <cfRule type="expression" dxfId="11" priority="4">
      <formula>$H72="DEB"</formula>
    </cfRule>
    <cfRule type="expression" dxfId="10" priority="5">
      <formula>$H72="DIN"</formula>
    </cfRule>
  </conditionalFormatting>
  <dataValidations count="2">
    <dataValidation type="list" allowBlank="1" showInputMessage="1" showErrorMessage="1" sqref="C4:C21 L4:L21 U4:U21 AD4:AD21" xr:uid="{B48DA0C7-293F-4891-9E31-9371359BFC81}">
      <formula1>IND</formula1>
    </dataValidation>
    <dataValidation type="list" allowBlank="1" showInputMessage="1" showErrorMessage="1" sqref="I4:I21 R4:R21 AA4:AA21 AJ4:AJ21" xr:uid="{37E38EE7-528F-4340-85E1-D617DC7652E2}">
      <formula1>$AE$1:$AE$6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34C5-AA93-4F6E-8A8A-65BF24C319F5}">
  <sheetPr codeName="Planilha7"/>
  <dimension ref="A1:AD168"/>
  <sheetViews>
    <sheetView zoomScale="67" zoomScaleNormal="67" workbookViewId="0">
      <selection sqref="A1:C2"/>
    </sheetView>
  </sheetViews>
  <sheetFormatPr defaultRowHeight="40.049999999999997" customHeight="1" x14ac:dyDescent="0.3"/>
  <cols>
    <col min="1" max="1" width="25.5546875" bestFit="1" customWidth="1"/>
    <col min="2" max="2" width="57.88671875" customWidth="1"/>
    <col min="3" max="3" width="23.109375" customWidth="1"/>
    <col min="4" max="4" width="40.5546875" customWidth="1"/>
    <col min="5" max="6" width="16.88671875" bestFit="1" customWidth="1"/>
    <col min="7" max="7" width="17.33203125" bestFit="1" customWidth="1"/>
    <col min="8" max="8" width="19.109375" bestFit="1" customWidth="1"/>
    <col min="9" max="9" width="14.109375" bestFit="1" customWidth="1"/>
    <col min="10" max="10" width="16.5546875" bestFit="1" customWidth="1"/>
    <col min="11" max="11" width="16.109375" customWidth="1"/>
    <col min="13" max="13" width="15.88671875" bestFit="1" customWidth="1"/>
    <col min="14" max="14" width="16.33203125" customWidth="1"/>
    <col min="15" max="15" width="22" customWidth="1"/>
    <col min="26" max="26" width="3.88671875" hidden="1" customWidth="1"/>
    <col min="27" max="27" width="6.88671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1875" customWidth="1"/>
    <col min="45" max="45" width="24" bestFit="1" customWidth="1"/>
    <col min="46" max="46" width="9" bestFit="1" customWidth="1"/>
    <col min="47" max="47" width="17.6640625" bestFit="1" customWidth="1"/>
    <col min="48" max="48" width="16.77734375" bestFit="1" customWidth="1"/>
    <col min="49" max="49" width="17.88671875" bestFit="1" customWidth="1"/>
    <col min="50" max="51" width="20.6640625" bestFit="1" customWidth="1"/>
  </cols>
  <sheetData>
    <row r="1" spans="1:30" ht="34.200000000000003" customHeight="1" x14ac:dyDescent="0.3">
      <c r="A1" s="168" t="s">
        <v>24</v>
      </c>
      <c r="B1" s="168"/>
      <c r="C1" s="168"/>
      <c r="D1" s="169" t="s">
        <v>31</v>
      </c>
      <c r="E1" s="170"/>
      <c r="F1" s="170"/>
      <c r="G1" s="171"/>
      <c r="H1" s="175" t="s">
        <v>32</v>
      </c>
      <c r="I1" s="176"/>
      <c r="J1" s="176"/>
      <c r="K1" s="177"/>
      <c r="L1" s="181" t="s">
        <v>28</v>
      </c>
      <c r="M1" s="181"/>
      <c r="N1" s="182" t="s">
        <v>29</v>
      </c>
      <c r="O1" s="182"/>
      <c r="Z1" s="1" t="s">
        <v>0</v>
      </c>
      <c r="AA1" s="1" t="s">
        <v>1</v>
      </c>
      <c r="AD1" s="2">
        <v>1</v>
      </c>
    </row>
    <row r="2" spans="1:30" ht="18" x14ac:dyDescent="0.3">
      <c r="A2" s="168"/>
      <c r="B2" s="168"/>
      <c r="C2" s="168"/>
      <c r="D2" s="172"/>
      <c r="E2" s="173"/>
      <c r="F2" s="173"/>
      <c r="G2" s="174"/>
      <c r="H2" s="178"/>
      <c r="I2" s="179"/>
      <c r="J2" s="179"/>
      <c r="K2" s="180"/>
      <c r="L2" s="183"/>
      <c r="M2" s="183"/>
      <c r="N2" s="184"/>
      <c r="O2" s="184"/>
      <c r="Z2" s="1" t="s">
        <v>2</v>
      </c>
      <c r="AA2" s="3"/>
      <c r="AD2" s="2">
        <v>2</v>
      </c>
    </row>
    <row r="3" spans="1:30" ht="18" x14ac:dyDescent="0.3">
      <c r="A3" s="185" t="s">
        <v>3</v>
      </c>
      <c r="B3" s="185"/>
      <c r="C3" s="185"/>
      <c r="D3" s="186" t="s">
        <v>25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Z3" s="1" t="s">
        <v>4</v>
      </c>
      <c r="AA3" s="3"/>
      <c r="AD3" s="2">
        <v>3</v>
      </c>
    </row>
    <row r="4" spans="1:30" ht="18" x14ac:dyDescent="0.3">
      <c r="A4" s="185"/>
      <c r="B4" s="185"/>
      <c r="C4" s="185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Z4" s="1" t="s">
        <v>5</v>
      </c>
      <c r="AA4" s="3"/>
      <c r="AD4" s="2">
        <v>4</v>
      </c>
    </row>
    <row r="5" spans="1:30" ht="18.600000000000001" thickBot="1" x14ac:dyDescent="0.35">
      <c r="A5" s="188" t="s">
        <v>6</v>
      </c>
      <c r="B5" s="188"/>
      <c r="C5" s="188" t="s">
        <v>27</v>
      </c>
      <c r="D5" s="187"/>
      <c r="E5" s="187"/>
      <c r="F5" s="187"/>
      <c r="G5" s="186"/>
      <c r="H5" s="186"/>
      <c r="I5" s="186"/>
      <c r="J5" s="186"/>
      <c r="K5" s="186"/>
      <c r="L5" s="186"/>
      <c r="M5" s="186"/>
      <c r="N5" s="186"/>
      <c r="O5" s="186"/>
      <c r="Z5" s="1" t="s">
        <v>7</v>
      </c>
      <c r="AA5" s="3"/>
      <c r="AD5" s="2">
        <v>5</v>
      </c>
    </row>
    <row r="6" spans="1:30" ht="18" x14ac:dyDescent="0.3">
      <c r="A6" s="188"/>
      <c r="B6" s="188"/>
      <c r="C6" s="212"/>
      <c r="D6" s="190" t="s">
        <v>26</v>
      </c>
      <c r="E6" s="192">
        <v>7</v>
      </c>
      <c r="F6" s="214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8.600000000000001" thickBot="1" x14ac:dyDescent="0.35">
      <c r="A7" s="188"/>
      <c r="B7" s="188"/>
      <c r="C7" s="212"/>
      <c r="D7" s="213"/>
      <c r="E7" s="194"/>
      <c r="F7" s="215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" x14ac:dyDescent="0.3">
      <c r="A8" s="206" t="s">
        <v>10</v>
      </c>
      <c r="B8" s="206"/>
      <c r="C8" s="206"/>
      <c r="D8" s="207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" x14ac:dyDescent="0.3">
      <c r="A9" s="208" t="s">
        <v>30</v>
      </c>
      <c r="B9" s="210" t="s">
        <v>12</v>
      </c>
      <c r="C9" s="210"/>
      <c r="D9" s="210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" x14ac:dyDescent="0.3">
      <c r="A10" s="208"/>
      <c r="B10" s="210"/>
      <c r="C10" s="210"/>
      <c r="D10" s="210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" x14ac:dyDescent="0.3">
      <c r="A11" s="209"/>
      <c r="B11" s="211"/>
      <c r="C11" s="211"/>
      <c r="D11" s="211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049999999999997" customHeight="1" x14ac:dyDescent="0.3">
      <c r="A12" s="4">
        <v>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049999999999997" customHeight="1" x14ac:dyDescent="0.3">
      <c r="A13" s="85">
        <v>0</v>
      </c>
      <c r="B13" s="86" t="s">
        <v>201</v>
      </c>
      <c r="C13" s="87" t="s">
        <v>9</v>
      </c>
      <c r="D13" s="88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049999999999997" customHeight="1" x14ac:dyDescent="0.3">
      <c r="A14" s="14">
        <v>1</v>
      </c>
      <c r="B14" s="42" t="s">
        <v>53</v>
      </c>
      <c r="C14" s="21" t="s">
        <v>9</v>
      </c>
      <c r="D14" s="15">
        <v>1</v>
      </c>
      <c r="E14" s="16">
        <v>30</v>
      </c>
      <c r="F14" s="11">
        <f>D14*E14</f>
        <v>30</v>
      </c>
      <c r="G14" s="83"/>
      <c r="H14" s="84"/>
    </row>
    <row r="15" spans="1:30" ht="40.049999999999997" customHeight="1" x14ac:dyDescent="0.3">
      <c r="A15" s="14">
        <v>2</v>
      </c>
      <c r="B15" s="42" t="s">
        <v>54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049999999999997" customHeight="1" x14ac:dyDescent="0.3">
      <c r="A16" s="14">
        <v>3</v>
      </c>
      <c r="B16" s="42" t="s">
        <v>55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049999999999997" customHeight="1" x14ac:dyDescent="0.3">
      <c r="A17" s="14">
        <v>4</v>
      </c>
      <c r="B17" s="42" t="s">
        <v>56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049999999999997" customHeight="1" x14ac:dyDescent="0.3">
      <c r="A18" s="14">
        <v>5</v>
      </c>
      <c r="B18" s="42" t="s">
        <v>57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049999999999997" customHeight="1" x14ac:dyDescent="0.3">
      <c r="A19" s="14">
        <v>6</v>
      </c>
      <c r="B19" s="42" t="s">
        <v>58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049999999999997" customHeight="1" x14ac:dyDescent="0.3">
      <c r="A20" s="14">
        <v>7</v>
      </c>
      <c r="B20" s="42" t="s">
        <v>59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049999999999997" customHeight="1" x14ac:dyDescent="0.3">
      <c r="A21" s="14">
        <v>8</v>
      </c>
      <c r="B21" s="42" t="s">
        <v>60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049999999999997" customHeight="1" x14ac:dyDescent="0.3">
      <c r="A22" s="14">
        <v>9</v>
      </c>
      <c r="B22" s="42" t="s">
        <v>61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049999999999997" customHeight="1" x14ac:dyDescent="0.3">
      <c r="A23" s="14">
        <v>10</v>
      </c>
      <c r="B23" s="42" t="s">
        <v>62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049999999999997" customHeight="1" x14ac:dyDescent="0.3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049999999999997" customHeight="1" x14ac:dyDescent="0.3">
      <c r="A25" s="14">
        <v>12</v>
      </c>
      <c r="B25" s="42" t="s">
        <v>64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049999999999997" customHeight="1" x14ac:dyDescent="0.3">
      <c r="A26" s="14">
        <v>13</v>
      </c>
      <c r="B26" s="42" t="s">
        <v>65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049999999999997" customHeight="1" x14ac:dyDescent="0.3">
      <c r="A27" s="14">
        <v>14</v>
      </c>
      <c r="B27" s="42" t="s">
        <v>66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049999999999997" customHeight="1" x14ac:dyDescent="0.3">
      <c r="A28" s="14">
        <v>15</v>
      </c>
      <c r="B28" s="42" t="s">
        <v>67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049999999999997" customHeight="1" x14ac:dyDescent="0.3">
      <c r="A29" s="14">
        <v>16</v>
      </c>
      <c r="B29" s="42" t="s">
        <v>68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049999999999997" customHeight="1" x14ac:dyDescent="0.3">
      <c r="A30" s="14">
        <v>17</v>
      </c>
      <c r="B30" s="42" t="s">
        <v>69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049999999999997" customHeight="1" x14ac:dyDescent="0.3">
      <c r="A31" s="14">
        <v>18</v>
      </c>
      <c r="B31" s="42" t="s">
        <v>70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049999999999997" customHeight="1" x14ac:dyDescent="0.3">
      <c r="A32" s="14">
        <v>19</v>
      </c>
      <c r="B32" s="42" t="s">
        <v>71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049999999999997" customHeight="1" x14ac:dyDescent="0.3">
      <c r="A33" s="14">
        <v>20</v>
      </c>
      <c r="B33" s="42" t="s">
        <v>72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049999999999997" customHeight="1" x14ac:dyDescent="0.3">
      <c r="A34" s="14">
        <v>21</v>
      </c>
      <c r="B34" s="42" t="s">
        <v>73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049999999999997" customHeight="1" x14ac:dyDescent="0.3">
      <c r="A35" s="14">
        <v>22</v>
      </c>
      <c r="B35" s="42" t="s">
        <v>74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049999999999997" customHeight="1" x14ac:dyDescent="0.3">
      <c r="A36" s="14">
        <v>23</v>
      </c>
      <c r="B36" s="42" t="s">
        <v>75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049999999999997" customHeight="1" x14ac:dyDescent="0.3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049999999999997" customHeight="1" x14ac:dyDescent="0.3">
      <c r="A38" s="14">
        <v>25</v>
      </c>
      <c r="B38" s="42" t="s">
        <v>77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049999999999997" customHeight="1" x14ac:dyDescent="0.3">
      <c r="A39" s="14">
        <v>26</v>
      </c>
      <c r="B39" s="42" t="s">
        <v>78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049999999999997" customHeight="1" x14ac:dyDescent="0.3">
      <c r="A40" s="14">
        <v>27</v>
      </c>
      <c r="B40" s="42" t="s">
        <v>79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049999999999997" customHeight="1" x14ac:dyDescent="0.3">
      <c r="A41" s="14">
        <v>28</v>
      </c>
      <c r="B41" s="42" t="s">
        <v>80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049999999999997" customHeight="1" x14ac:dyDescent="0.3">
      <c r="A42" s="14">
        <v>29</v>
      </c>
      <c r="B42" s="42" t="s">
        <v>81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049999999999997" customHeight="1" x14ac:dyDescent="0.3">
      <c r="A43" s="14">
        <v>30</v>
      </c>
      <c r="B43" s="42" t="s">
        <v>82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049999999999997" customHeight="1" x14ac:dyDescent="0.3">
      <c r="A44" s="14">
        <v>31</v>
      </c>
      <c r="B44" s="42" t="s">
        <v>83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049999999999997" customHeight="1" x14ac:dyDescent="0.3">
      <c r="A45" s="14">
        <v>32</v>
      </c>
      <c r="B45" s="42" t="s">
        <v>84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049999999999997" customHeight="1" x14ac:dyDescent="0.3">
      <c r="A46" s="14">
        <v>33</v>
      </c>
      <c r="B46" s="42" t="s">
        <v>85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049999999999997" customHeight="1" x14ac:dyDescent="0.3">
      <c r="A47" s="14">
        <v>34</v>
      </c>
      <c r="B47" s="42" t="s">
        <v>86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049999999999997" customHeight="1" x14ac:dyDescent="0.3">
      <c r="A48" s="14">
        <v>35</v>
      </c>
      <c r="B48" s="42" t="s">
        <v>87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049999999999997" customHeight="1" x14ac:dyDescent="0.3">
      <c r="A49" s="14">
        <v>36</v>
      </c>
      <c r="B49" s="42" t="s">
        <v>88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049999999999997" customHeight="1" x14ac:dyDescent="0.3">
      <c r="A50" s="14">
        <v>37</v>
      </c>
      <c r="B50" s="42" t="s">
        <v>89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049999999999997" customHeight="1" x14ac:dyDescent="0.3">
      <c r="A51" s="14">
        <v>38</v>
      </c>
      <c r="B51" s="42" t="s">
        <v>90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049999999999997" customHeight="1" x14ac:dyDescent="0.3">
      <c r="A52" s="14">
        <v>39</v>
      </c>
      <c r="B52" s="42" t="s">
        <v>91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049999999999997" customHeight="1" x14ac:dyDescent="0.3">
      <c r="A53" s="14">
        <v>40</v>
      </c>
      <c r="B53" s="42" t="s">
        <v>92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049999999999997" customHeight="1" x14ac:dyDescent="0.3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049999999999997" customHeight="1" x14ac:dyDescent="0.3">
      <c r="A55" s="14">
        <v>42</v>
      </c>
      <c r="B55" s="42" t="s">
        <v>94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049999999999997" customHeight="1" x14ac:dyDescent="0.3">
      <c r="A56" s="14">
        <v>43</v>
      </c>
      <c r="B56" s="42" t="s">
        <v>95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049999999999997" customHeight="1" x14ac:dyDescent="0.3">
      <c r="A57" s="14">
        <v>44</v>
      </c>
      <c r="B57" s="42" t="s">
        <v>96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049999999999997" customHeight="1" x14ac:dyDescent="0.3">
      <c r="A58" s="14">
        <v>45</v>
      </c>
      <c r="B58" s="42" t="s">
        <v>97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049999999999997" customHeight="1" x14ac:dyDescent="0.3">
      <c r="A59" s="14">
        <v>46</v>
      </c>
      <c r="B59" s="42" t="s">
        <v>98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049999999999997" customHeight="1" x14ac:dyDescent="0.3">
      <c r="A60" s="14">
        <v>47</v>
      </c>
      <c r="B60" s="42" t="s">
        <v>99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049999999999997" customHeight="1" x14ac:dyDescent="0.3">
      <c r="A61" s="14">
        <v>48</v>
      </c>
      <c r="B61" s="42" t="s">
        <v>100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049999999999997" customHeight="1" x14ac:dyDescent="0.3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049999999999997" customHeight="1" x14ac:dyDescent="0.3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049999999999997" customHeight="1" x14ac:dyDescent="0.3">
      <c r="A64" s="14">
        <v>51</v>
      </c>
      <c r="B64" s="42" t="s">
        <v>103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049999999999997" customHeight="1" x14ac:dyDescent="0.3">
      <c r="A65" s="14">
        <v>52</v>
      </c>
      <c r="B65" s="42" t="s">
        <v>104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049999999999997" customHeight="1" x14ac:dyDescent="0.3">
      <c r="A66" s="14">
        <v>53</v>
      </c>
      <c r="B66" s="42" t="s">
        <v>105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049999999999997" customHeight="1" x14ac:dyDescent="0.3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049999999999997" customHeight="1" x14ac:dyDescent="0.3">
      <c r="A68" s="14">
        <v>55</v>
      </c>
      <c r="B68" s="42" t="s">
        <v>107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049999999999997" customHeight="1" x14ac:dyDescent="0.3">
      <c r="A69" s="14">
        <v>56</v>
      </c>
      <c r="B69" s="42" t="s">
        <v>108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049999999999997" customHeight="1" x14ac:dyDescent="0.3">
      <c r="A70" s="14">
        <v>57</v>
      </c>
      <c r="B70" s="42" t="s">
        <v>171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049999999999997" customHeight="1" x14ac:dyDescent="0.3">
      <c r="A71" s="14">
        <v>58</v>
      </c>
      <c r="B71" s="42" t="s">
        <v>172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049999999999997" customHeight="1" x14ac:dyDescent="0.3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049999999999997" customHeight="1" x14ac:dyDescent="0.3">
      <c r="A73" s="14">
        <v>57</v>
      </c>
      <c r="B73" s="42" t="s">
        <v>109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049999999999997" customHeight="1" x14ac:dyDescent="0.3">
      <c r="A74" s="14">
        <v>58</v>
      </c>
      <c r="B74" s="42" t="s">
        <v>110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049999999999997" customHeight="1" x14ac:dyDescent="0.3">
      <c r="A75" s="14">
        <v>59</v>
      </c>
      <c r="B75" s="42" t="s">
        <v>111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049999999999997" customHeight="1" x14ac:dyDescent="0.3">
      <c r="A76" s="14">
        <v>60</v>
      </c>
      <c r="B76" s="42" t="s">
        <v>112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049999999999997" customHeight="1" x14ac:dyDescent="0.3">
      <c r="A77" s="14">
        <v>61</v>
      </c>
      <c r="B77" s="42" t="s">
        <v>113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049999999999997" customHeight="1" x14ac:dyDescent="0.3">
      <c r="A78" s="14">
        <v>62</v>
      </c>
      <c r="B78" s="44" t="s">
        <v>114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049999999999997" customHeight="1" x14ac:dyDescent="0.3">
      <c r="A79" s="14">
        <v>63</v>
      </c>
      <c r="B79" s="44" t="s">
        <v>115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049999999999997" customHeight="1" x14ac:dyDescent="0.3">
      <c r="A80" s="14">
        <v>64</v>
      </c>
      <c r="B80" s="45" t="s">
        <v>104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049999999999997" customHeight="1" x14ac:dyDescent="0.3">
      <c r="A81" s="14">
        <v>65</v>
      </c>
      <c r="B81" s="45" t="s">
        <v>116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049999999999997" customHeight="1" x14ac:dyDescent="0.3">
      <c r="A82" s="14">
        <v>66</v>
      </c>
      <c r="B82" s="42" t="s">
        <v>117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049999999999997" customHeight="1" x14ac:dyDescent="0.3">
      <c r="A83" s="14">
        <v>67</v>
      </c>
      <c r="B83" s="42" t="s">
        <v>118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049999999999997" customHeight="1" x14ac:dyDescent="0.3">
      <c r="A84" s="14">
        <v>68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049999999999997" customHeight="1" x14ac:dyDescent="0.3">
      <c r="A85" s="14">
        <v>69</v>
      </c>
      <c r="B85" s="42" t="s">
        <v>120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049999999999997" customHeight="1" x14ac:dyDescent="0.3">
      <c r="A86" s="14">
        <v>71</v>
      </c>
      <c r="B86" s="42" t="s">
        <v>121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049999999999997" customHeight="1" x14ac:dyDescent="0.3">
      <c r="A87" s="14">
        <v>72</v>
      </c>
      <c r="B87" s="42" t="s">
        <v>122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049999999999997" customHeight="1" x14ac:dyDescent="0.3">
      <c r="A88" s="14">
        <v>73</v>
      </c>
      <c r="B88" s="42" t="s">
        <v>123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049999999999997" customHeight="1" x14ac:dyDescent="0.3">
      <c r="A89" s="14">
        <v>74</v>
      </c>
      <c r="B89" s="42" t="s">
        <v>124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049999999999997" customHeight="1" x14ac:dyDescent="0.3">
      <c r="A90" s="14">
        <v>75</v>
      </c>
      <c r="B90" s="42" t="s">
        <v>125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049999999999997" customHeight="1" x14ac:dyDescent="0.3">
      <c r="A91" s="14">
        <v>76</v>
      </c>
      <c r="B91" s="42" t="s">
        <v>126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049999999999997" customHeight="1" x14ac:dyDescent="0.3">
      <c r="A92" s="14">
        <v>77</v>
      </c>
      <c r="B92" s="42" t="s">
        <v>127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049999999999997" customHeight="1" x14ac:dyDescent="0.3">
      <c r="A93" s="14">
        <v>78</v>
      </c>
      <c r="B93" s="42" t="s">
        <v>128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049999999999997" customHeight="1" x14ac:dyDescent="0.3">
      <c r="A94" s="14">
        <v>79</v>
      </c>
      <c r="B94" s="42" t="s">
        <v>129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049999999999997" customHeight="1" x14ac:dyDescent="0.3">
      <c r="A95" s="14">
        <v>80</v>
      </c>
      <c r="B95" s="42" t="s">
        <v>130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049999999999997" customHeight="1" x14ac:dyDescent="0.3">
      <c r="A96" s="14">
        <v>81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049999999999997" customHeight="1" x14ac:dyDescent="0.3">
      <c r="A97" s="14">
        <v>82</v>
      </c>
      <c r="B97" s="42" t="s">
        <v>132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049999999999997" customHeight="1" x14ac:dyDescent="0.3">
      <c r="A98" s="14">
        <v>83</v>
      </c>
      <c r="B98" s="42" t="s">
        <v>133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049999999999997" customHeight="1" x14ac:dyDescent="0.3">
      <c r="A99" s="14">
        <v>84</v>
      </c>
      <c r="B99" s="42" t="s">
        <v>134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049999999999997" customHeight="1" x14ac:dyDescent="0.3">
      <c r="A100" s="14">
        <v>85</v>
      </c>
      <c r="B100" s="42" t="s">
        <v>135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049999999999997" customHeight="1" x14ac:dyDescent="0.3">
      <c r="A101" s="14">
        <v>86</v>
      </c>
      <c r="B101" s="42" t="s">
        <v>136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049999999999997" customHeight="1" x14ac:dyDescent="0.3">
      <c r="A102" s="14">
        <v>87</v>
      </c>
      <c r="B102" s="42" t="s">
        <v>137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049999999999997" customHeight="1" x14ac:dyDescent="0.3">
      <c r="A103" s="14">
        <v>88</v>
      </c>
      <c r="B103" s="42" t="s">
        <v>138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049999999999997" customHeight="1" x14ac:dyDescent="0.3">
      <c r="A104" s="14">
        <v>89</v>
      </c>
      <c r="B104" s="42" t="s">
        <v>139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049999999999997" customHeight="1" x14ac:dyDescent="0.3">
      <c r="A105" s="14">
        <v>90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049999999999997" customHeight="1" x14ac:dyDescent="0.3">
      <c r="A106" s="14">
        <v>91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049999999999997" customHeight="1" x14ac:dyDescent="0.3">
      <c r="A107" s="14">
        <v>92</v>
      </c>
      <c r="B107" s="42" t="s">
        <v>142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049999999999997" customHeight="1" x14ac:dyDescent="0.3">
      <c r="A108" s="14">
        <v>93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049999999999997" customHeight="1" x14ac:dyDescent="0.3">
      <c r="A109" s="14">
        <v>94</v>
      </c>
      <c r="B109" s="42" t="s">
        <v>144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049999999999997" customHeight="1" x14ac:dyDescent="0.3">
      <c r="A110" s="14">
        <v>95</v>
      </c>
      <c r="B110" s="42" t="s">
        <v>147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049999999999997" customHeight="1" x14ac:dyDescent="0.3">
      <c r="A111" s="14">
        <v>96</v>
      </c>
      <c r="B111" s="42" t="s">
        <v>145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049999999999997" customHeight="1" x14ac:dyDescent="0.3">
      <c r="A112" s="14">
        <v>97</v>
      </c>
      <c r="B112" s="42" t="s">
        <v>146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049999999999997" customHeight="1" x14ac:dyDescent="0.3">
      <c r="A113" s="14">
        <v>98</v>
      </c>
      <c r="B113" s="42" t="s">
        <v>148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049999999999997" customHeight="1" x14ac:dyDescent="0.3">
      <c r="A114" s="14">
        <v>99</v>
      </c>
      <c r="B114" s="42" t="s">
        <v>149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049999999999997" customHeight="1" x14ac:dyDescent="0.3">
      <c r="A115" s="14">
        <v>100</v>
      </c>
      <c r="B115" s="42" t="s">
        <v>150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049999999999997" customHeight="1" x14ac:dyDescent="0.3">
      <c r="A116" s="14">
        <v>101</v>
      </c>
      <c r="B116" s="42" t="s">
        <v>151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049999999999997" customHeight="1" x14ac:dyDescent="0.3">
      <c r="A117" s="14">
        <v>102</v>
      </c>
      <c r="B117" s="42" t="s">
        <v>152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049999999999997" customHeight="1" x14ac:dyDescent="0.3">
      <c r="A118" s="14">
        <v>103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049999999999997" customHeight="1" x14ac:dyDescent="0.3">
      <c r="A119" s="14">
        <v>104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049999999999997" customHeight="1" x14ac:dyDescent="0.3">
      <c r="A120" s="14">
        <v>105</v>
      </c>
      <c r="B120" s="42" t="s">
        <v>155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049999999999997" customHeight="1" x14ac:dyDescent="0.3">
      <c r="A121" s="14">
        <v>106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049999999999997" customHeight="1" x14ac:dyDescent="0.3">
      <c r="A122" s="14">
        <v>107</v>
      </c>
      <c r="B122" s="42" t="s">
        <v>157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049999999999997" customHeight="1" x14ac:dyDescent="0.3">
      <c r="A123" s="14">
        <v>108</v>
      </c>
      <c r="B123" s="42" t="s">
        <v>158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049999999999997" customHeight="1" x14ac:dyDescent="0.3">
      <c r="A124" s="14">
        <v>109</v>
      </c>
      <c r="B124" s="42" t="s">
        <v>159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049999999999997" customHeight="1" x14ac:dyDescent="0.3">
      <c r="A125" s="14">
        <v>110</v>
      </c>
      <c r="B125" s="42" t="s">
        <v>160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049999999999997" customHeight="1" x14ac:dyDescent="0.3">
      <c r="A126" s="14">
        <v>111</v>
      </c>
      <c r="B126" s="42" t="s">
        <v>161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049999999999997" customHeight="1" x14ac:dyDescent="0.3">
      <c r="A127" s="14">
        <v>112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049999999999997" customHeight="1" x14ac:dyDescent="0.3">
      <c r="A128" s="14">
        <v>113</v>
      </c>
      <c r="B128" s="42" t="s">
        <v>163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049999999999997" customHeight="1" x14ac:dyDescent="0.3">
      <c r="A129" s="14">
        <v>114</v>
      </c>
      <c r="B129" s="42" t="s">
        <v>164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049999999999997" customHeight="1" x14ac:dyDescent="0.3">
      <c r="A130" s="14">
        <v>115</v>
      </c>
      <c r="B130" s="42" t="s">
        <v>165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049999999999997" customHeight="1" x14ac:dyDescent="0.3">
      <c r="A131" s="14">
        <v>116</v>
      </c>
      <c r="B131" s="42" t="s">
        <v>166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049999999999997" customHeight="1" x14ac:dyDescent="0.3">
      <c r="A132" s="14">
        <v>117</v>
      </c>
      <c r="B132" s="42" t="s">
        <v>167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049999999999997" customHeight="1" x14ac:dyDescent="0.3">
      <c r="A133" s="14">
        <v>118</v>
      </c>
      <c r="B133" s="42" t="s">
        <v>168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049999999999997" customHeight="1" x14ac:dyDescent="0.3">
      <c r="A134" s="14">
        <v>119</v>
      </c>
      <c r="B134" s="42" t="s">
        <v>169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049999999999997" customHeight="1" x14ac:dyDescent="0.3">
      <c r="A135" s="14">
        <v>120</v>
      </c>
      <c r="B135" s="42" t="s">
        <v>169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049999999999997" customHeight="1" x14ac:dyDescent="0.3">
      <c r="A136" s="14">
        <v>121</v>
      </c>
      <c r="B136" s="42" t="s">
        <v>169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049999999999997" customHeight="1" x14ac:dyDescent="0.3">
      <c r="A137" s="14">
        <v>122</v>
      </c>
      <c r="B137" s="42" t="s">
        <v>170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049999999999997" customHeight="1" x14ac:dyDescent="0.3">
      <c r="A138" s="14">
        <v>123</v>
      </c>
      <c r="B138" s="42" t="s">
        <v>51</v>
      </c>
      <c r="C138" s="21" t="s">
        <v>22</v>
      </c>
      <c r="D138" s="15">
        <v>1</v>
      </c>
      <c r="E138" s="16">
        <v>0</v>
      </c>
      <c r="F138" s="19">
        <f t="shared" si="8"/>
        <v>0</v>
      </c>
    </row>
    <row r="139" spans="1:6" ht="40.049999999999997" customHeight="1" x14ac:dyDescent="0.3">
      <c r="A139" s="14">
        <v>124</v>
      </c>
      <c r="B139" s="42" t="s">
        <v>229</v>
      </c>
      <c r="C139" s="21" t="s">
        <v>22</v>
      </c>
      <c r="D139" s="15">
        <v>1</v>
      </c>
      <c r="E139" s="16">
        <v>0</v>
      </c>
      <c r="F139" s="19">
        <f t="shared" si="8"/>
        <v>0</v>
      </c>
    </row>
    <row r="140" spans="1:6" ht="40.049999999999997" customHeight="1" x14ac:dyDescent="0.3">
      <c r="A140" s="14">
        <v>125</v>
      </c>
      <c r="B140" s="42" t="s">
        <v>230</v>
      </c>
      <c r="C140" s="21" t="s">
        <v>22</v>
      </c>
      <c r="D140" s="15">
        <v>1</v>
      </c>
      <c r="E140" s="16">
        <v>0</v>
      </c>
      <c r="F140" s="19">
        <f t="shared" si="8"/>
        <v>0</v>
      </c>
    </row>
    <row r="141" spans="1:6" ht="40.049999999999997" customHeight="1" x14ac:dyDescent="0.3">
      <c r="A141" s="14">
        <v>126</v>
      </c>
      <c r="B141" s="42" t="s">
        <v>231</v>
      </c>
      <c r="C141" s="21" t="s">
        <v>22</v>
      </c>
      <c r="D141" s="15">
        <v>1</v>
      </c>
      <c r="E141" s="16">
        <v>0</v>
      </c>
      <c r="F141" s="19">
        <f t="shared" si="8"/>
        <v>0</v>
      </c>
    </row>
    <row r="142" spans="1:6" ht="40.049999999999997" customHeight="1" x14ac:dyDescent="0.3">
      <c r="A142" s="14">
        <v>127</v>
      </c>
      <c r="B142" s="42" t="s">
        <v>232</v>
      </c>
      <c r="C142" s="21" t="s">
        <v>22</v>
      </c>
      <c r="D142" s="15">
        <v>1</v>
      </c>
      <c r="E142" s="16">
        <v>0</v>
      </c>
      <c r="F142" s="19">
        <f t="shared" si="8"/>
        <v>0</v>
      </c>
    </row>
    <row r="143" spans="1:6" ht="40.049999999999997" customHeight="1" x14ac:dyDescent="0.3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049999999999997" customHeight="1" x14ac:dyDescent="0.3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049999999999997" customHeight="1" x14ac:dyDescent="0.3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049999999999997" customHeight="1" x14ac:dyDescent="0.3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049999999999997" customHeight="1" x14ac:dyDescent="0.3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049999999999997" customHeight="1" x14ac:dyDescent="0.3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049999999999997" customHeight="1" x14ac:dyDescent="0.3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049999999999997" customHeight="1" x14ac:dyDescent="0.3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049999999999997" customHeight="1" x14ac:dyDescent="0.3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049999999999997" customHeight="1" x14ac:dyDescent="0.3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049999999999997" customHeight="1" x14ac:dyDescent="0.3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049999999999997" customHeight="1" x14ac:dyDescent="0.3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049999999999997" customHeight="1" x14ac:dyDescent="0.3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049999999999997" customHeight="1" x14ac:dyDescent="0.3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049999999999997" customHeight="1" x14ac:dyDescent="0.3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049999999999997" customHeight="1" x14ac:dyDescent="0.3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049999999999997" customHeight="1" x14ac:dyDescent="0.3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049999999999997" customHeight="1" x14ac:dyDescent="0.3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049999999999997" customHeight="1" x14ac:dyDescent="0.3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049999999999997" customHeight="1" x14ac:dyDescent="0.3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049999999999997" customHeight="1" x14ac:dyDescent="0.3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049999999999997" customHeight="1" x14ac:dyDescent="0.3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049999999999997" customHeight="1" x14ac:dyDescent="0.3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049999999999997" customHeight="1" x14ac:dyDescent="0.3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049999999999997" customHeight="1" x14ac:dyDescent="0.3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049999999999997" customHeight="1" x14ac:dyDescent="0.3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8:D8"/>
    <mergeCell ref="A9:A11"/>
    <mergeCell ref="B9:D11"/>
    <mergeCell ref="A3:C4"/>
    <mergeCell ref="D3:O5"/>
    <mergeCell ref="A5:B7"/>
    <mergeCell ref="C5:C7"/>
    <mergeCell ref="D6:D7"/>
    <mergeCell ref="E6:F7"/>
    <mergeCell ref="A1:C2"/>
    <mergeCell ref="L1:M1"/>
    <mergeCell ref="N1:O1"/>
    <mergeCell ref="L2:M2"/>
    <mergeCell ref="N2:O2"/>
    <mergeCell ref="D1:G2"/>
    <mergeCell ref="H1:K2"/>
  </mergeCells>
  <dataValidations count="2">
    <dataValidation type="list" allowBlank="1" showInputMessage="1" showErrorMessage="1" sqref="Z1:Z10 AC61:AC73 C13:C168" xr:uid="{433E5E81-D18A-489B-9D1F-26D3021EDB46}">
      <formula1>$AC$61:$AC$73</formula1>
    </dataValidation>
    <dataValidation type="list" allowBlank="1" showInputMessage="1" showErrorMessage="1" sqref="K18" xr:uid="{1CD72582-E8BC-4BA8-AB66-94F3936973EB}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BC32-608A-4C84-A286-C82E68573958}">
  <sheetPr codeName="Planilha8"/>
  <dimension ref="A1:AD21"/>
  <sheetViews>
    <sheetView zoomScale="70" zoomScaleNormal="70" workbookViewId="0">
      <selection activeCell="E6" sqref="E6"/>
    </sheetView>
  </sheetViews>
  <sheetFormatPr defaultRowHeight="14.4" x14ac:dyDescent="0.3"/>
  <cols>
    <col min="1" max="1" width="40.5546875" bestFit="1" customWidth="1"/>
    <col min="2" max="2" width="23" bestFit="1" customWidth="1"/>
    <col min="3" max="3" width="19.77734375" bestFit="1" customWidth="1"/>
    <col min="4" max="4" width="15.6640625" customWidth="1"/>
    <col min="5" max="5" width="11.109375" bestFit="1" customWidth="1"/>
    <col min="16" max="16" width="38.44140625" bestFit="1" customWidth="1"/>
    <col min="17" max="17" width="12.6640625" bestFit="1" customWidth="1"/>
    <col min="18" max="18" width="10.77734375" bestFit="1" customWidth="1"/>
    <col min="19" max="19" width="10.5546875" bestFit="1" customWidth="1"/>
    <col min="20" max="20" width="20.5546875" bestFit="1" customWidth="1"/>
    <col min="21" max="22" width="21.77734375" bestFit="1" customWidth="1"/>
    <col min="23" max="23" width="21.21875" bestFit="1" customWidth="1"/>
    <col min="24" max="24" width="15.21875" bestFit="1" customWidth="1"/>
    <col min="30" max="30" width="8.6640625" bestFit="1" customWidth="1"/>
  </cols>
  <sheetData>
    <row r="1" spans="1:30" ht="21.6" thickBot="1" x14ac:dyDescent="0.35">
      <c r="A1" s="216" t="s">
        <v>204</v>
      </c>
      <c r="B1" s="217"/>
      <c r="C1" s="217"/>
      <c r="D1" s="217"/>
      <c r="E1" s="218"/>
      <c r="F1" s="104"/>
      <c r="G1" s="104"/>
      <c r="H1" s="104"/>
      <c r="I1" s="104"/>
      <c r="J1" s="104"/>
      <c r="K1" s="104"/>
    </row>
    <row r="2" spans="1:30" ht="15.6" x14ac:dyDescent="0.3">
      <c r="A2" s="139" t="s">
        <v>205</v>
      </c>
      <c r="B2" s="137" t="s">
        <v>211</v>
      </c>
      <c r="C2" s="138" t="s">
        <v>221</v>
      </c>
      <c r="D2" s="138" t="s">
        <v>223</v>
      </c>
      <c r="E2" s="140" t="s">
        <v>222</v>
      </c>
      <c r="F2" s="106"/>
      <c r="G2" s="106"/>
      <c r="H2" s="106"/>
      <c r="I2" s="105"/>
      <c r="J2" s="105"/>
      <c r="AD2" s="110">
        <v>0.29166666666666669</v>
      </c>
    </row>
    <row r="3" spans="1:30" x14ac:dyDescent="0.3">
      <c r="A3" s="141" t="s">
        <v>207</v>
      </c>
      <c r="B3" s="107"/>
      <c r="C3" s="136">
        <v>1500</v>
      </c>
      <c r="D3" s="76">
        <v>8</v>
      </c>
      <c r="E3" s="142">
        <f>C3/220</f>
        <v>6.8181818181818183</v>
      </c>
      <c r="AB3" s="110">
        <v>0.33333333333333298</v>
      </c>
      <c r="AD3" s="110">
        <v>0.2986111111111111</v>
      </c>
    </row>
    <row r="4" spans="1:30" x14ac:dyDescent="0.3">
      <c r="A4" s="141" t="s">
        <v>208</v>
      </c>
      <c r="B4" s="107"/>
      <c r="C4" s="136">
        <v>1800</v>
      </c>
      <c r="D4" s="76">
        <v>8</v>
      </c>
      <c r="E4" s="142">
        <f t="shared" ref="E4:E6" si="0">C4/D4</f>
        <v>225</v>
      </c>
      <c r="AB4" s="110">
        <v>0.375</v>
      </c>
      <c r="AD4" s="110">
        <v>0.30555555555555552</v>
      </c>
    </row>
    <row r="5" spans="1:30" x14ac:dyDescent="0.3">
      <c r="A5" s="141" t="s">
        <v>210</v>
      </c>
      <c r="B5" s="107" t="s">
        <v>212</v>
      </c>
      <c r="C5" s="136">
        <v>1400</v>
      </c>
      <c r="D5" s="76">
        <v>1</v>
      </c>
      <c r="E5" s="142">
        <f>C5/220</f>
        <v>6.3636363636363633</v>
      </c>
      <c r="AB5" s="110">
        <v>0.41666666666666602</v>
      </c>
      <c r="AD5" s="110">
        <v>0.3125</v>
      </c>
    </row>
    <row r="6" spans="1:30" x14ac:dyDescent="0.3">
      <c r="A6" s="141" t="s">
        <v>209</v>
      </c>
      <c r="B6" s="107"/>
      <c r="C6" s="136">
        <v>1800</v>
      </c>
      <c r="D6" s="76">
        <v>8</v>
      </c>
      <c r="E6" s="142">
        <f t="shared" si="0"/>
        <v>225</v>
      </c>
      <c r="AB6" s="110">
        <v>0.45833333333333298</v>
      </c>
      <c r="AD6" s="110">
        <v>0.31944444444444398</v>
      </c>
    </row>
    <row r="7" spans="1:30" ht="15.6" x14ac:dyDescent="0.3">
      <c r="A7" s="143" t="s">
        <v>205</v>
      </c>
      <c r="B7" s="109" t="s">
        <v>211</v>
      </c>
      <c r="C7" s="108" t="s">
        <v>224</v>
      </c>
      <c r="D7" s="108" t="s">
        <v>223</v>
      </c>
      <c r="E7" s="144" t="s">
        <v>222</v>
      </c>
      <c r="AB7" s="110">
        <v>0.5</v>
      </c>
    </row>
    <row r="8" spans="1:30" x14ac:dyDescent="0.3">
      <c r="A8" s="141" t="s">
        <v>207</v>
      </c>
      <c r="B8" s="107"/>
      <c r="C8" s="136">
        <v>1500</v>
      </c>
      <c r="D8" s="76">
        <v>8</v>
      </c>
      <c r="E8" s="142">
        <f>C8/D8</f>
        <v>187.5</v>
      </c>
      <c r="AB8" s="110">
        <v>0.54166666666666596</v>
      </c>
    </row>
    <row r="9" spans="1:30" x14ac:dyDescent="0.3">
      <c r="A9" s="141" t="s">
        <v>208</v>
      </c>
      <c r="B9" s="107"/>
      <c r="C9" s="136">
        <v>1800</v>
      </c>
      <c r="D9" s="76">
        <v>8</v>
      </c>
      <c r="E9" s="142">
        <f t="shared" ref="E9:E11" si="1">C9/D9</f>
        <v>225</v>
      </c>
      <c r="AB9" s="110">
        <v>0.58333333333333304</v>
      </c>
    </row>
    <row r="10" spans="1:30" x14ac:dyDescent="0.3">
      <c r="A10" s="141" t="s">
        <v>210</v>
      </c>
      <c r="B10" s="107" t="s">
        <v>212</v>
      </c>
      <c r="C10" s="136">
        <v>1400</v>
      </c>
      <c r="D10" s="76">
        <v>8</v>
      </c>
      <c r="E10" s="142">
        <f t="shared" si="1"/>
        <v>175</v>
      </c>
      <c r="AB10" s="110">
        <v>0.625</v>
      </c>
    </row>
    <row r="11" spans="1:30" ht="15" thickBot="1" x14ac:dyDescent="0.35">
      <c r="A11" s="145" t="s">
        <v>209</v>
      </c>
      <c r="B11" s="146"/>
      <c r="C11" s="147">
        <v>1800</v>
      </c>
      <c r="D11" s="148">
        <v>8</v>
      </c>
      <c r="E11" s="149">
        <f t="shared" si="1"/>
        <v>225</v>
      </c>
      <c r="AB11" s="110">
        <v>0.66666666666666596</v>
      </c>
    </row>
    <row r="12" spans="1:30" x14ac:dyDescent="0.3">
      <c r="AB12" s="110">
        <v>0.70833333333333304</v>
      </c>
    </row>
    <row r="13" spans="1:30" x14ac:dyDescent="0.3">
      <c r="AB13" s="110">
        <v>0.75</v>
      </c>
    </row>
    <row r="14" spans="1:30" x14ac:dyDescent="0.3">
      <c r="AB14" s="110">
        <v>0.79166666666666596</v>
      </c>
    </row>
    <row r="15" spans="1:30" x14ac:dyDescent="0.3">
      <c r="AB15" s="110">
        <v>0.83333333333333304</v>
      </c>
    </row>
    <row r="16" spans="1:30" x14ac:dyDescent="0.3">
      <c r="AB16" s="110">
        <v>0.875</v>
      </c>
    </row>
    <row r="17" spans="28:28" x14ac:dyDescent="0.3">
      <c r="AB17" s="110">
        <v>0.91666666666666596</v>
      </c>
    </row>
    <row r="18" spans="28:28" x14ac:dyDescent="0.3">
      <c r="AB18" s="110">
        <v>0.95833333333333304</v>
      </c>
    </row>
    <row r="19" spans="28:28" x14ac:dyDescent="0.3">
      <c r="AB19" s="110">
        <v>1</v>
      </c>
    </row>
    <row r="20" spans="28:28" x14ac:dyDescent="0.3">
      <c r="AB20" s="110">
        <v>1.0416666666666701</v>
      </c>
    </row>
    <row r="21" spans="28:28" x14ac:dyDescent="0.3">
      <c r="AB21" s="110">
        <v>1.0833333333333299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A5DF-9E78-4AE7-928B-1B77552587CE}">
  <sheetPr codeName="Planilha9"/>
  <dimension ref="A1:J163"/>
  <sheetViews>
    <sheetView workbookViewId="0">
      <selection activeCell="I3" sqref="I3"/>
    </sheetView>
  </sheetViews>
  <sheetFormatPr defaultRowHeight="14.4" x14ac:dyDescent="0.3"/>
  <cols>
    <col min="1" max="1" width="39.21875" bestFit="1" customWidth="1"/>
    <col min="2" max="2" width="12.6640625" bestFit="1" customWidth="1"/>
    <col min="3" max="3" width="10.77734375" bestFit="1" customWidth="1"/>
    <col min="4" max="4" width="10.5546875" bestFit="1" customWidth="1"/>
    <col min="5" max="5" width="20.5546875" bestFit="1" customWidth="1"/>
    <col min="6" max="7" width="21.77734375" bestFit="1" customWidth="1"/>
    <col min="8" max="8" width="13.44140625" bestFit="1" customWidth="1"/>
    <col min="9" max="9" width="14.77734375" bestFit="1" customWidth="1"/>
  </cols>
  <sheetData>
    <row r="1" spans="1:10" ht="21.6" thickBot="1" x14ac:dyDescent="0.45">
      <c r="A1" s="219" t="s">
        <v>217</v>
      </c>
      <c r="B1" s="220"/>
      <c r="C1" s="220"/>
      <c r="D1" s="220"/>
      <c r="E1" s="220"/>
      <c r="F1" s="220"/>
      <c r="G1" s="220"/>
      <c r="H1" s="221"/>
    </row>
    <row r="2" spans="1:10" ht="21" x14ac:dyDescent="0.3">
      <c r="A2" s="222" t="s">
        <v>205</v>
      </c>
      <c r="B2" s="224" t="s">
        <v>211</v>
      </c>
      <c r="C2" s="224" t="s">
        <v>218</v>
      </c>
      <c r="D2" s="226" t="s">
        <v>216</v>
      </c>
      <c r="E2" s="227"/>
      <c r="F2" s="227"/>
      <c r="G2" s="227"/>
      <c r="H2" s="228"/>
    </row>
    <row r="3" spans="1:10" ht="16.2" thickBot="1" x14ac:dyDescent="0.35">
      <c r="A3" s="223"/>
      <c r="B3" s="225"/>
      <c r="C3" s="225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133" t="s">
        <v>219</v>
      </c>
    </row>
    <row r="4" spans="1:10" x14ac:dyDescent="0.3">
      <c r="A4" s="118" t="s">
        <v>207</v>
      </c>
      <c r="B4" s="119"/>
      <c r="C4" s="120">
        <v>44681</v>
      </c>
      <c r="D4" s="121">
        <v>0.29166666666666669</v>
      </c>
      <c r="E4" s="121">
        <v>0.45833333333333298</v>
      </c>
      <c r="F4" s="121">
        <v>0.54166666666666596</v>
      </c>
      <c r="G4" s="121">
        <v>0.83333333333333204</v>
      </c>
      <c r="H4" s="119"/>
      <c r="I4" s="127">
        <f t="shared" ref="I4:I13" si="0">(E4-D4)+(G4-F4)</f>
        <v>0.45833333333333237</v>
      </c>
      <c r="J4" s="150"/>
    </row>
    <row r="5" spans="1:10" x14ac:dyDescent="0.3">
      <c r="A5" s="122" t="s">
        <v>208</v>
      </c>
      <c r="B5" s="111"/>
      <c r="C5" s="112">
        <f>C4</f>
        <v>44681</v>
      </c>
      <c r="D5" s="113">
        <v>0.29166666666666669</v>
      </c>
      <c r="E5" s="113">
        <v>0.45833333333333298</v>
      </c>
      <c r="F5" s="113">
        <v>0.54166666666666596</v>
      </c>
      <c r="G5" s="113">
        <v>0.70833333333333204</v>
      </c>
      <c r="H5" s="111"/>
      <c r="I5" s="128">
        <f t="shared" si="0"/>
        <v>0.33333333333333237</v>
      </c>
    </row>
    <row r="6" spans="1:10" x14ac:dyDescent="0.3">
      <c r="A6" s="122" t="s">
        <v>210</v>
      </c>
      <c r="B6" s="114" t="s">
        <v>212</v>
      </c>
      <c r="C6" s="112">
        <f t="shared" ref="C6:C70" si="1">C5</f>
        <v>44681</v>
      </c>
      <c r="D6" s="113">
        <v>0.29166666666666702</v>
      </c>
      <c r="E6" s="113">
        <v>0.45833333333333298</v>
      </c>
      <c r="F6" s="113">
        <v>0.54166666666666596</v>
      </c>
      <c r="G6" s="113">
        <v>0.70833333333333204</v>
      </c>
      <c r="H6" s="114"/>
      <c r="I6" s="128">
        <f t="shared" si="0"/>
        <v>0.33333333333333204</v>
      </c>
    </row>
    <row r="7" spans="1:10" x14ac:dyDescent="0.3">
      <c r="A7" s="122" t="s">
        <v>209</v>
      </c>
      <c r="B7" s="111"/>
      <c r="C7" s="112">
        <f t="shared" si="1"/>
        <v>44681</v>
      </c>
      <c r="D7" s="113">
        <v>0.29166666666666702</v>
      </c>
      <c r="E7" s="113">
        <v>0.45833333333333298</v>
      </c>
      <c r="F7" s="113">
        <v>0.54166666666666596</v>
      </c>
      <c r="G7" s="113">
        <v>0.70833333333333204</v>
      </c>
      <c r="H7" s="111"/>
      <c r="I7" s="128">
        <f t="shared" si="0"/>
        <v>0.33333333333333204</v>
      </c>
    </row>
    <row r="8" spans="1:10" ht="15" thickBot="1" x14ac:dyDescent="0.35">
      <c r="A8" s="123" t="s">
        <v>206</v>
      </c>
      <c r="B8" s="124"/>
      <c r="C8" s="125">
        <f t="shared" si="1"/>
        <v>44681</v>
      </c>
      <c r="D8" s="126">
        <v>0.29166666666666702</v>
      </c>
      <c r="E8" s="126">
        <v>0.45833333333333298</v>
      </c>
      <c r="F8" s="126">
        <v>0.54166666666666596</v>
      </c>
      <c r="G8" s="126">
        <v>0.70833333333333204</v>
      </c>
      <c r="H8" s="124"/>
      <c r="I8" s="129">
        <f t="shared" si="0"/>
        <v>0.33333333333333204</v>
      </c>
    </row>
    <row r="9" spans="1:10" x14ac:dyDescent="0.3">
      <c r="A9" s="134" t="str">
        <f>A4</f>
        <v>MATHEUS APARECIDO GONSALVES FERNANDES</v>
      </c>
      <c r="B9" s="115">
        <f>B4</f>
        <v>0</v>
      </c>
      <c r="C9" s="116">
        <f>C8+1</f>
        <v>44682</v>
      </c>
      <c r="D9" s="117">
        <v>0.29166666666666669</v>
      </c>
      <c r="E9" s="121">
        <v>0.45833333333333298</v>
      </c>
      <c r="F9" s="121">
        <v>0.54166666666666596</v>
      </c>
      <c r="G9" s="121">
        <v>0.70833333333333204</v>
      </c>
      <c r="H9" s="115"/>
      <c r="I9" s="135">
        <f t="shared" si="0"/>
        <v>0.33333333333333237</v>
      </c>
    </row>
    <row r="10" spans="1:10" x14ac:dyDescent="0.3">
      <c r="A10" s="122" t="str">
        <f>A5</f>
        <v xml:space="preserve">GLAUDIELI MARTINENEZ DE REZENDE </v>
      </c>
      <c r="B10" s="111">
        <f t="shared" ref="B10:B75" si="2">B5</f>
        <v>0</v>
      </c>
      <c r="C10" s="112">
        <f t="shared" si="1"/>
        <v>44682</v>
      </c>
      <c r="D10" s="113">
        <v>0.29166666666666669</v>
      </c>
      <c r="E10" s="113">
        <v>0.45833333333333298</v>
      </c>
      <c r="F10" s="113">
        <v>0.54166666666666596</v>
      </c>
      <c r="G10" s="113">
        <v>0.70833333333333204</v>
      </c>
      <c r="H10" s="111"/>
      <c r="I10" s="128">
        <f t="shared" si="0"/>
        <v>0.33333333333333237</v>
      </c>
    </row>
    <row r="11" spans="1:10" x14ac:dyDescent="0.3">
      <c r="A11" s="122" t="str">
        <f t="shared" ref="A11:A13" si="3">A6</f>
        <v>THALES SERPA FANAIA</v>
      </c>
      <c r="B11" s="111" t="str">
        <f t="shared" si="2"/>
        <v>031789501-09</v>
      </c>
      <c r="C11" s="112">
        <f t="shared" si="1"/>
        <v>44682</v>
      </c>
      <c r="D11" s="113">
        <v>0.29166666666666702</v>
      </c>
      <c r="E11" s="113">
        <v>0.45833333333333298</v>
      </c>
      <c r="F11" s="113">
        <v>0.54166666666666596</v>
      </c>
      <c r="G11" s="113">
        <v>0.70833333333333204</v>
      </c>
      <c r="H11" s="114"/>
      <c r="I11" s="128">
        <f t="shared" si="0"/>
        <v>0.33333333333333204</v>
      </c>
    </row>
    <row r="12" spans="1:10" x14ac:dyDescent="0.3">
      <c r="A12" s="122" t="str">
        <f t="shared" si="3"/>
        <v xml:space="preserve">SILVO </v>
      </c>
      <c r="B12" s="111">
        <f t="shared" si="2"/>
        <v>0</v>
      </c>
      <c r="C12" s="112">
        <f t="shared" si="1"/>
        <v>44682</v>
      </c>
      <c r="D12" s="113">
        <v>0.29166666666666702</v>
      </c>
      <c r="E12" s="113">
        <v>0.45833333333333298</v>
      </c>
      <c r="F12" s="113">
        <v>0.54166666666666596</v>
      </c>
      <c r="G12" s="113">
        <v>0.70833333333333204</v>
      </c>
      <c r="H12" s="111"/>
      <c r="I12" s="128">
        <f t="shared" si="0"/>
        <v>0.33333333333333204</v>
      </c>
    </row>
    <row r="13" spans="1:10" ht="15" thickBot="1" x14ac:dyDescent="0.35">
      <c r="A13" s="123" t="str">
        <f t="shared" si="3"/>
        <v>MATHEUS</v>
      </c>
      <c r="B13" s="124">
        <f t="shared" si="2"/>
        <v>0</v>
      </c>
      <c r="C13" s="125">
        <f t="shared" si="1"/>
        <v>44682</v>
      </c>
      <c r="D13" s="126">
        <v>0.29166666666666702</v>
      </c>
      <c r="E13" s="126">
        <v>0.45833333333333298</v>
      </c>
      <c r="F13" s="126">
        <v>0.54166666666666596</v>
      </c>
      <c r="G13" s="126">
        <v>0.70833333333333204</v>
      </c>
      <c r="H13" s="124"/>
      <c r="I13" s="129">
        <f t="shared" si="0"/>
        <v>0.33333333333333204</v>
      </c>
    </row>
    <row r="14" spans="1:10" x14ac:dyDescent="0.3">
      <c r="A14" s="134" t="str">
        <f>A9</f>
        <v>MATHEUS APARECIDO GONSALVES FERNANDES</v>
      </c>
      <c r="B14" s="115">
        <f>B9</f>
        <v>0</v>
      </c>
      <c r="C14" s="116">
        <f>C13+1</f>
        <v>44683</v>
      </c>
      <c r="D14" s="117">
        <v>0.29166666666666669</v>
      </c>
      <c r="E14" s="121">
        <v>0.45833333333333298</v>
      </c>
      <c r="F14" s="121">
        <v>0.54166666666666596</v>
      </c>
      <c r="G14" s="121">
        <v>0.70833333333333204</v>
      </c>
      <c r="H14" s="115"/>
      <c r="I14" s="135">
        <f t="shared" ref="I14:I77" si="4">(E14-D14)+(G14-F14)</f>
        <v>0.33333333333333237</v>
      </c>
    </row>
    <row r="15" spans="1:10" x14ac:dyDescent="0.3">
      <c r="A15" s="122" t="str">
        <f>A10</f>
        <v xml:space="preserve">GLAUDIELI MARTINENEZ DE REZENDE </v>
      </c>
      <c r="B15" s="111">
        <f t="shared" si="2"/>
        <v>0</v>
      </c>
      <c r="C15" s="112">
        <f t="shared" si="1"/>
        <v>44683</v>
      </c>
      <c r="D15" s="113">
        <v>0.29166666666666669</v>
      </c>
      <c r="E15" s="113">
        <v>0.45833333333333298</v>
      </c>
      <c r="F15" s="113">
        <v>0.54166666666666596</v>
      </c>
      <c r="G15" s="113">
        <v>0.70833333333333204</v>
      </c>
      <c r="H15" s="111"/>
      <c r="I15" s="128">
        <f t="shared" si="4"/>
        <v>0.33333333333333237</v>
      </c>
    </row>
    <row r="16" spans="1:10" x14ac:dyDescent="0.3">
      <c r="A16" s="122" t="str">
        <f t="shared" ref="A16:A18" si="5">A11</f>
        <v>THALES SERPA FANAIA</v>
      </c>
      <c r="B16" s="111" t="str">
        <f t="shared" si="2"/>
        <v>031789501-09</v>
      </c>
      <c r="C16" s="112">
        <f t="shared" si="1"/>
        <v>44683</v>
      </c>
      <c r="D16" s="113">
        <v>0.29166666666666702</v>
      </c>
      <c r="E16" s="113">
        <v>0.45833333333333298</v>
      </c>
      <c r="F16" s="113">
        <v>0.54166666666666596</v>
      </c>
      <c r="G16" s="113">
        <v>0.70833333333333204</v>
      </c>
      <c r="H16" s="114"/>
      <c r="I16" s="128">
        <f t="shared" si="4"/>
        <v>0.33333333333333204</v>
      </c>
    </row>
    <row r="17" spans="1:9" x14ac:dyDescent="0.3">
      <c r="A17" s="122" t="str">
        <f t="shared" si="5"/>
        <v xml:space="preserve">SILVO </v>
      </c>
      <c r="B17" s="111">
        <f t="shared" si="2"/>
        <v>0</v>
      </c>
      <c r="C17" s="112">
        <f t="shared" si="1"/>
        <v>44683</v>
      </c>
      <c r="D17" s="113">
        <v>0.29166666666666702</v>
      </c>
      <c r="E17" s="113">
        <v>0.45833333333333298</v>
      </c>
      <c r="F17" s="113">
        <v>0.54166666666666596</v>
      </c>
      <c r="G17" s="113">
        <v>0.70833333333333204</v>
      </c>
      <c r="H17" s="111"/>
      <c r="I17" s="128">
        <f t="shared" si="4"/>
        <v>0.33333333333333204</v>
      </c>
    </row>
    <row r="18" spans="1:9" ht="15" thickBot="1" x14ac:dyDescent="0.35">
      <c r="A18" s="123" t="str">
        <f t="shared" si="5"/>
        <v>MATHEUS</v>
      </c>
      <c r="B18" s="124">
        <f t="shared" si="2"/>
        <v>0</v>
      </c>
      <c r="C18" s="125">
        <f t="shared" si="1"/>
        <v>44683</v>
      </c>
      <c r="D18" s="126">
        <v>0.29166666666666702</v>
      </c>
      <c r="E18" s="126">
        <v>0.45833333333333298</v>
      </c>
      <c r="F18" s="126">
        <v>0.54166666666666596</v>
      </c>
      <c r="G18" s="126">
        <v>0.70833333333333204</v>
      </c>
      <c r="H18" s="124"/>
      <c r="I18" s="129">
        <f t="shared" si="4"/>
        <v>0.33333333333333204</v>
      </c>
    </row>
    <row r="19" spans="1:9" x14ac:dyDescent="0.3">
      <c r="A19" s="134" t="str">
        <f>A14</f>
        <v>MATHEUS APARECIDO GONSALVES FERNANDES</v>
      </c>
      <c r="B19" s="115">
        <f>B14</f>
        <v>0</v>
      </c>
      <c r="C19" s="116">
        <f>C18+1</f>
        <v>44684</v>
      </c>
      <c r="D19" s="117">
        <v>0.29166666666666669</v>
      </c>
      <c r="E19" s="121">
        <v>0.45833333333333298</v>
      </c>
      <c r="F19" s="121">
        <v>0.54166666666666596</v>
      </c>
      <c r="G19" s="121">
        <v>0.70833333333333204</v>
      </c>
      <c r="H19" s="115"/>
      <c r="I19" s="135">
        <f t="shared" si="4"/>
        <v>0.33333333333333237</v>
      </c>
    </row>
    <row r="20" spans="1:9" x14ac:dyDescent="0.3">
      <c r="A20" s="122" t="str">
        <f>A15</f>
        <v xml:space="preserve">GLAUDIELI MARTINENEZ DE REZENDE </v>
      </c>
      <c r="B20" s="111">
        <f t="shared" si="2"/>
        <v>0</v>
      </c>
      <c r="C20" s="112">
        <f t="shared" si="1"/>
        <v>44684</v>
      </c>
      <c r="D20" s="113">
        <v>0.29166666666666669</v>
      </c>
      <c r="E20" s="113">
        <v>0.45833333333333298</v>
      </c>
      <c r="F20" s="113">
        <v>0.54166666666666596</v>
      </c>
      <c r="G20" s="113">
        <v>0.70833333333333204</v>
      </c>
      <c r="H20" s="111"/>
      <c r="I20" s="128">
        <f t="shared" si="4"/>
        <v>0.33333333333333237</v>
      </c>
    </row>
    <row r="21" spans="1:9" x14ac:dyDescent="0.3">
      <c r="A21" s="122" t="str">
        <f t="shared" ref="A21:A23" si="6">A16</f>
        <v>THALES SERPA FANAIA</v>
      </c>
      <c r="B21" s="111" t="str">
        <f t="shared" si="2"/>
        <v>031789501-09</v>
      </c>
      <c r="C21" s="112">
        <f t="shared" si="1"/>
        <v>44684</v>
      </c>
      <c r="D21" s="113">
        <v>0.29166666666666702</v>
      </c>
      <c r="E21" s="113">
        <v>0.45833333333333298</v>
      </c>
      <c r="F21" s="113">
        <v>0.54166666666666596</v>
      </c>
      <c r="G21" s="113">
        <v>0.70833333333333204</v>
      </c>
      <c r="H21" s="114"/>
      <c r="I21" s="128">
        <f t="shared" si="4"/>
        <v>0.33333333333333204</v>
      </c>
    </row>
    <row r="22" spans="1:9" x14ac:dyDescent="0.3">
      <c r="A22" s="122" t="str">
        <f t="shared" si="6"/>
        <v xml:space="preserve">SILVO </v>
      </c>
      <c r="B22" s="111">
        <f t="shared" si="2"/>
        <v>0</v>
      </c>
      <c r="C22" s="112">
        <f t="shared" si="1"/>
        <v>44684</v>
      </c>
      <c r="D22" s="113">
        <v>0.29166666666666702</v>
      </c>
      <c r="E22" s="113">
        <v>0.45833333333333298</v>
      </c>
      <c r="F22" s="113">
        <v>0.54166666666666596</v>
      </c>
      <c r="G22" s="113">
        <v>0.70833333333333204</v>
      </c>
      <c r="H22" s="111"/>
      <c r="I22" s="128">
        <f t="shared" si="4"/>
        <v>0.33333333333333204</v>
      </c>
    </row>
    <row r="23" spans="1:9" ht="15" thickBot="1" x14ac:dyDescent="0.35">
      <c r="A23" s="123" t="str">
        <f t="shared" si="6"/>
        <v>MATHEUS</v>
      </c>
      <c r="B23" s="124">
        <f t="shared" si="2"/>
        <v>0</v>
      </c>
      <c r="C23" s="125">
        <f t="shared" si="1"/>
        <v>44684</v>
      </c>
      <c r="D23" s="126">
        <v>0.29166666666666702</v>
      </c>
      <c r="E23" s="126">
        <v>0.45833333333333298</v>
      </c>
      <c r="F23" s="126">
        <v>0.54166666666666596</v>
      </c>
      <c r="G23" s="126">
        <v>0.70833333333333204</v>
      </c>
      <c r="H23" s="124"/>
      <c r="I23" s="129">
        <f t="shared" si="4"/>
        <v>0.33333333333333204</v>
      </c>
    </row>
    <row r="24" spans="1:9" x14ac:dyDescent="0.3">
      <c r="A24" s="134" t="str">
        <f>A19</f>
        <v>MATHEUS APARECIDO GONSALVES FERNANDES</v>
      </c>
      <c r="B24" s="115">
        <f>B19</f>
        <v>0</v>
      </c>
      <c r="C24" s="116">
        <f>C23+1</f>
        <v>44685</v>
      </c>
      <c r="D24" s="117">
        <v>0.29166666666666669</v>
      </c>
      <c r="E24" s="121">
        <v>0.45833333333333298</v>
      </c>
      <c r="F24" s="121">
        <v>0.54166666666666596</v>
      </c>
      <c r="G24" s="121">
        <v>0.70833333333333204</v>
      </c>
      <c r="H24" s="115"/>
      <c r="I24" s="135">
        <f t="shared" si="4"/>
        <v>0.33333333333333237</v>
      </c>
    </row>
    <row r="25" spans="1:9" x14ac:dyDescent="0.3">
      <c r="A25" s="122" t="str">
        <f>A20</f>
        <v xml:space="preserve">GLAUDIELI MARTINENEZ DE REZENDE </v>
      </c>
      <c r="B25" s="111">
        <f t="shared" si="2"/>
        <v>0</v>
      </c>
      <c r="C25" s="112">
        <f t="shared" si="1"/>
        <v>44685</v>
      </c>
      <c r="D25" s="113">
        <v>0.29166666666666669</v>
      </c>
      <c r="E25" s="113">
        <v>0.45833333333333298</v>
      </c>
      <c r="F25" s="113">
        <v>0.54166666666666596</v>
      </c>
      <c r="G25" s="113">
        <v>0.70833333333333204</v>
      </c>
      <c r="H25" s="111"/>
      <c r="I25" s="128">
        <f t="shared" si="4"/>
        <v>0.33333333333333237</v>
      </c>
    </row>
    <row r="26" spans="1:9" x14ac:dyDescent="0.3">
      <c r="A26" s="122" t="str">
        <f t="shared" ref="A26:A28" si="7">A21</f>
        <v>THALES SERPA FANAIA</v>
      </c>
      <c r="B26" s="111" t="str">
        <f t="shared" si="2"/>
        <v>031789501-09</v>
      </c>
      <c r="C26" s="112">
        <f t="shared" si="1"/>
        <v>44685</v>
      </c>
      <c r="D26" s="113">
        <v>0.29166666666666702</v>
      </c>
      <c r="E26" s="113">
        <v>0.45833333333333298</v>
      </c>
      <c r="F26" s="113">
        <v>0.54166666666666596</v>
      </c>
      <c r="G26" s="113">
        <v>0.70833333333333204</v>
      </c>
      <c r="H26" s="114"/>
      <c r="I26" s="128">
        <f t="shared" si="4"/>
        <v>0.33333333333333204</v>
      </c>
    </row>
    <row r="27" spans="1:9" x14ac:dyDescent="0.3">
      <c r="A27" s="122" t="str">
        <f t="shared" si="7"/>
        <v xml:space="preserve">SILVO </v>
      </c>
      <c r="B27" s="111">
        <f t="shared" si="2"/>
        <v>0</v>
      </c>
      <c r="C27" s="112">
        <f t="shared" si="1"/>
        <v>44685</v>
      </c>
      <c r="D27" s="113">
        <v>0.29166666666666702</v>
      </c>
      <c r="E27" s="113">
        <v>0.45833333333333298</v>
      </c>
      <c r="F27" s="113">
        <v>0.54166666666666596</v>
      </c>
      <c r="G27" s="113">
        <v>0.70833333333333204</v>
      </c>
      <c r="H27" s="111"/>
      <c r="I27" s="128">
        <f t="shared" si="4"/>
        <v>0.33333333333333204</v>
      </c>
    </row>
    <row r="28" spans="1:9" ht="15" thickBot="1" x14ac:dyDescent="0.35">
      <c r="A28" s="123" t="str">
        <f t="shared" si="7"/>
        <v>MATHEUS</v>
      </c>
      <c r="B28" s="124">
        <f t="shared" si="2"/>
        <v>0</v>
      </c>
      <c r="C28" s="125">
        <f t="shared" si="1"/>
        <v>44685</v>
      </c>
      <c r="D28" s="126">
        <v>0.29166666666666702</v>
      </c>
      <c r="E28" s="126">
        <v>0.45833333333333298</v>
      </c>
      <c r="F28" s="126">
        <v>0.54166666666666596</v>
      </c>
      <c r="G28" s="126">
        <v>0.70833333333333204</v>
      </c>
      <c r="H28" s="124"/>
      <c r="I28" s="129">
        <f t="shared" si="4"/>
        <v>0.33333333333333204</v>
      </c>
    </row>
    <row r="29" spans="1:9" x14ac:dyDescent="0.3">
      <c r="A29" s="134" t="str">
        <f>A24</f>
        <v>MATHEUS APARECIDO GONSALVES FERNANDES</v>
      </c>
      <c r="B29" s="115">
        <f>B24</f>
        <v>0</v>
      </c>
      <c r="C29" s="116">
        <f>C28+1</f>
        <v>44686</v>
      </c>
      <c r="D29" s="117">
        <v>0.29166666666666669</v>
      </c>
      <c r="E29" s="121">
        <v>0.45833333333333298</v>
      </c>
      <c r="F29" s="121">
        <v>0.54166666666666596</v>
      </c>
      <c r="G29" s="121">
        <v>0.70833333333333204</v>
      </c>
      <c r="H29" s="115"/>
      <c r="I29" s="135">
        <f t="shared" si="4"/>
        <v>0.33333333333333237</v>
      </c>
    </row>
    <row r="30" spans="1:9" x14ac:dyDescent="0.3">
      <c r="A30" s="122" t="str">
        <f>A25</f>
        <v xml:space="preserve">GLAUDIELI MARTINENEZ DE REZENDE </v>
      </c>
      <c r="B30" s="111">
        <f t="shared" si="2"/>
        <v>0</v>
      </c>
      <c r="C30" s="112">
        <f t="shared" si="1"/>
        <v>44686</v>
      </c>
      <c r="D30" s="113">
        <v>0.29166666666666669</v>
      </c>
      <c r="E30" s="113">
        <v>0.45833333333333298</v>
      </c>
      <c r="F30" s="113">
        <v>0.54166666666666596</v>
      </c>
      <c r="G30" s="113">
        <v>0.70833333333333204</v>
      </c>
      <c r="H30" s="111"/>
      <c r="I30" s="128">
        <f t="shared" si="4"/>
        <v>0.33333333333333237</v>
      </c>
    </row>
    <row r="31" spans="1:9" x14ac:dyDescent="0.3">
      <c r="A31" s="122" t="str">
        <f t="shared" ref="A31:A33" si="8">A26</f>
        <v>THALES SERPA FANAIA</v>
      </c>
      <c r="B31" s="111" t="str">
        <f t="shared" si="2"/>
        <v>031789501-09</v>
      </c>
      <c r="C31" s="112">
        <f t="shared" si="1"/>
        <v>44686</v>
      </c>
      <c r="D31" s="113">
        <v>0.29166666666666702</v>
      </c>
      <c r="E31" s="113">
        <v>0.45833333333333298</v>
      </c>
      <c r="F31" s="113">
        <v>0.54166666666666596</v>
      </c>
      <c r="G31" s="113">
        <v>0.70833333333333204</v>
      </c>
      <c r="H31" s="114"/>
      <c r="I31" s="128">
        <f t="shared" si="4"/>
        <v>0.33333333333333204</v>
      </c>
    </row>
    <row r="32" spans="1:9" x14ac:dyDescent="0.3">
      <c r="A32" s="122" t="str">
        <f t="shared" si="8"/>
        <v xml:space="preserve">SILVO </v>
      </c>
      <c r="B32" s="111">
        <f t="shared" si="2"/>
        <v>0</v>
      </c>
      <c r="C32" s="112">
        <f t="shared" si="1"/>
        <v>44686</v>
      </c>
      <c r="D32" s="113">
        <v>0.29166666666666702</v>
      </c>
      <c r="E32" s="113">
        <v>0.45833333333333298</v>
      </c>
      <c r="F32" s="113">
        <v>0.54166666666666596</v>
      </c>
      <c r="G32" s="113">
        <v>0.70833333333333204</v>
      </c>
      <c r="H32" s="111"/>
      <c r="I32" s="128">
        <f t="shared" si="4"/>
        <v>0.33333333333333204</v>
      </c>
    </row>
    <row r="33" spans="1:9" ht="15" thickBot="1" x14ac:dyDescent="0.35">
      <c r="A33" s="123" t="str">
        <f t="shared" si="8"/>
        <v>MATHEUS</v>
      </c>
      <c r="B33" s="124">
        <f t="shared" si="2"/>
        <v>0</v>
      </c>
      <c r="C33" s="125">
        <f t="shared" si="1"/>
        <v>44686</v>
      </c>
      <c r="D33" s="126">
        <v>0.29166666666666702</v>
      </c>
      <c r="E33" s="126">
        <v>0.45833333333333298</v>
      </c>
      <c r="F33" s="126">
        <v>0.54166666666666596</v>
      </c>
      <c r="G33" s="126">
        <v>0.70833333333333204</v>
      </c>
      <c r="H33" s="124"/>
      <c r="I33" s="129">
        <f t="shared" si="4"/>
        <v>0.33333333333333204</v>
      </c>
    </row>
    <row r="34" spans="1:9" x14ac:dyDescent="0.3">
      <c r="A34" s="134" t="str">
        <f>A29</f>
        <v>MATHEUS APARECIDO GONSALVES FERNANDES</v>
      </c>
      <c r="B34" s="115">
        <f>B29</f>
        <v>0</v>
      </c>
      <c r="C34" s="116">
        <f>C33+1</f>
        <v>44687</v>
      </c>
      <c r="D34" s="117">
        <v>0.29166666666666669</v>
      </c>
      <c r="E34" s="121">
        <v>0.45833333333333298</v>
      </c>
      <c r="F34" s="121">
        <v>0.54166666666666596</v>
      </c>
      <c r="G34" s="121">
        <v>0.70833333333333204</v>
      </c>
      <c r="H34" s="115"/>
      <c r="I34" s="135">
        <f t="shared" si="4"/>
        <v>0.33333333333333237</v>
      </c>
    </row>
    <row r="35" spans="1:9" x14ac:dyDescent="0.3">
      <c r="A35" s="122" t="str">
        <f>A30</f>
        <v xml:space="preserve">GLAUDIELI MARTINENEZ DE REZENDE </v>
      </c>
      <c r="B35" s="111">
        <f t="shared" si="2"/>
        <v>0</v>
      </c>
      <c r="C35" s="112">
        <f t="shared" si="1"/>
        <v>44687</v>
      </c>
      <c r="D35" s="113">
        <v>0.29166666666666669</v>
      </c>
      <c r="E35" s="113">
        <v>0.45833333333333298</v>
      </c>
      <c r="F35" s="113">
        <v>0.54166666666666596</v>
      </c>
      <c r="G35" s="113">
        <v>0.70833333333333204</v>
      </c>
      <c r="H35" s="111"/>
      <c r="I35" s="128">
        <f t="shared" si="4"/>
        <v>0.33333333333333237</v>
      </c>
    </row>
    <row r="36" spans="1:9" x14ac:dyDescent="0.3">
      <c r="A36" s="122" t="str">
        <f t="shared" ref="A36:A38" si="9">A31</f>
        <v>THALES SERPA FANAIA</v>
      </c>
      <c r="B36" s="111" t="str">
        <f t="shared" si="2"/>
        <v>031789501-09</v>
      </c>
      <c r="C36" s="112">
        <f t="shared" si="1"/>
        <v>44687</v>
      </c>
      <c r="D36" s="113">
        <v>0.29166666666666702</v>
      </c>
      <c r="E36" s="113">
        <v>0.45833333333333298</v>
      </c>
      <c r="F36" s="113">
        <v>0.54166666666666596</v>
      </c>
      <c r="G36" s="113">
        <v>0.70833333333333204</v>
      </c>
      <c r="H36" s="114"/>
      <c r="I36" s="128">
        <f t="shared" si="4"/>
        <v>0.33333333333333204</v>
      </c>
    </row>
    <row r="37" spans="1:9" x14ac:dyDescent="0.3">
      <c r="A37" s="122" t="str">
        <f t="shared" si="9"/>
        <v xml:space="preserve">SILVO </v>
      </c>
      <c r="B37" s="111">
        <f t="shared" si="2"/>
        <v>0</v>
      </c>
      <c r="C37" s="112">
        <f t="shared" si="1"/>
        <v>44687</v>
      </c>
      <c r="D37" s="113">
        <v>0.29166666666666702</v>
      </c>
      <c r="E37" s="113">
        <v>0.45833333333333298</v>
      </c>
      <c r="F37" s="113">
        <v>0.54166666666666596</v>
      </c>
      <c r="G37" s="113">
        <v>0.70833333333333204</v>
      </c>
      <c r="H37" s="111"/>
      <c r="I37" s="128">
        <f t="shared" si="4"/>
        <v>0.33333333333333204</v>
      </c>
    </row>
    <row r="38" spans="1:9" ht="15" thickBot="1" x14ac:dyDescent="0.35">
      <c r="A38" s="123" t="str">
        <f t="shared" si="9"/>
        <v>MATHEUS</v>
      </c>
      <c r="B38" s="124">
        <f t="shared" si="2"/>
        <v>0</v>
      </c>
      <c r="C38" s="125">
        <f t="shared" si="1"/>
        <v>44687</v>
      </c>
      <c r="D38" s="126">
        <v>0.29166666666666702</v>
      </c>
      <c r="E38" s="126">
        <v>0.45833333333333298</v>
      </c>
      <c r="F38" s="126">
        <v>0.54166666666666596</v>
      </c>
      <c r="G38" s="126">
        <v>0.70833333333333204</v>
      </c>
      <c r="H38" s="124"/>
      <c r="I38" s="129">
        <f t="shared" si="4"/>
        <v>0.33333333333333204</v>
      </c>
    </row>
    <row r="39" spans="1:9" x14ac:dyDescent="0.3">
      <c r="A39" s="134" t="str">
        <f>A34</f>
        <v>MATHEUS APARECIDO GONSALVES FERNANDES</v>
      </c>
      <c r="B39" s="115">
        <f>B34</f>
        <v>0</v>
      </c>
      <c r="C39" s="116">
        <f>C38+1</f>
        <v>44688</v>
      </c>
      <c r="D39" s="117">
        <v>0.29166666666666669</v>
      </c>
      <c r="E39" s="121">
        <v>0.45833333333333298</v>
      </c>
      <c r="F39" s="121">
        <v>0.54166666666666596</v>
      </c>
      <c r="G39" s="121">
        <v>0.70833333333333204</v>
      </c>
      <c r="H39" s="115"/>
      <c r="I39" s="135">
        <f t="shared" si="4"/>
        <v>0.33333333333333237</v>
      </c>
    </row>
    <row r="40" spans="1:9" x14ac:dyDescent="0.3">
      <c r="A40" s="122" t="str">
        <f>A35</f>
        <v xml:space="preserve">GLAUDIELI MARTINENEZ DE REZENDE </v>
      </c>
      <c r="B40" s="111">
        <f t="shared" si="2"/>
        <v>0</v>
      </c>
      <c r="C40" s="112">
        <f t="shared" si="1"/>
        <v>44688</v>
      </c>
      <c r="D40" s="113">
        <v>0.29166666666666669</v>
      </c>
      <c r="E40" s="113">
        <v>0.45833333333333298</v>
      </c>
      <c r="F40" s="113">
        <v>0.54166666666666596</v>
      </c>
      <c r="G40" s="113">
        <v>0.70833333333333204</v>
      </c>
      <c r="H40" s="111"/>
      <c r="I40" s="128">
        <f t="shared" si="4"/>
        <v>0.33333333333333237</v>
      </c>
    </row>
    <row r="41" spans="1:9" x14ac:dyDescent="0.3">
      <c r="A41" s="122" t="str">
        <f t="shared" ref="A41:A43" si="10">A36</f>
        <v>THALES SERPA FANAIA</v>
      </c>
      <c r="B41" s="111" t="str">
        <f t="shared" si="2"/>
        <v>031789501-09</v>
      </c>
      <c r="C41" s="112">
        <f t="shared" si="1"/>
        <v>44688</v>
      </c>
      <c r="D41" s="113">
        <v>0.29166666666666702</v>
      </c>
      <c r="E41" s="113">
        <v>0.45833333333333298</v>
      </c>
      <c r="F41" s="113">
        <v>0.54166666666666596</v>
      </c>
      <c r="G41" s="113">
        <v>0.70833333333333204</v>
      </c>
      <c r="H41" s="114"/>
      <c r="I41" s="128">
        <f t="shared" si="4"/>
        <v>0.33333333333333204</v>
      </c>
    </row>
    <row r="42" spans="1:9" x14ac:dyDescent="0.3">
      <c r="A42" s="122" t="str">
        <f t="shared" si="10"/>
        <v xml:space="preserve">SILVO </v>
      </c>
      <c r="B42" s="111">
        <f t="shared" si="2"/>
        <v>0</v>
      </c>
      <c r="C42" s="112">
        <f t="shared" si="1"/>
        <v>44688</v>
      </c>
      <c r="D42" s="113">
        <v>0.29166666666666702</v>
      </c>
      <c r="E42" s="113">
        <v>0.45833333333333298</v>
      </c>
      <c r="F42" s="113">
        <v>0.54166666666666596</v>
      </c>
      <c r="G42" s="113">
        <v>0.70833333333333204</v>
      </c>
      <c r="H42" s="111"/>
      <c r="I42" s="128">
        <f t="shared" si="4"/>
        <v>0.33333333333333204</v>
      </c>
    </row>
    <row r="43" spans="1:9" ht="15" thickBot="1" x14ac:dyDescent="0.35">
      <c r="A43" s="123" t="str">
        <f t="shared" si="10"/>
        <v>MATHEUS</v>
      </c>
      <c r="B43" s="124">
        <f t="shared" si="2"/>
        <v>0</v>
      </c>
      <c r="C43" s="125">
        <f t="shared" si="1"/>
        <v>44688</v>
      </c>
      <c r="D43" s="126">
        <v>0.29166666666666702</v>
      </c>
      <c r="E43" s="126">
        <v>0.45833333333333298</v>
      </c>
      <c r="F43" s="126">
        <v>0.54166666666666596</v>
      </c>
      <c r="G43" s="126">
        <v>0.70833333333333204</v>
      </c>
      <c r="H43" s="124"/>
      <c r="I43" s="129">
        <f t="shared" si="4"/>
        <v>0.33333333333333204</v>
      </c>
    </row>
    <row r="44" spans="1:9" x14ac:dyDescent="0.3">
      <c r="A44" s="134" t="str">
        <f>A39</f>
        <v>MATHEUS APARECIDO GONSALVES FERNANDES</v>
      </c>
      <c r="B44" s="115">
        <f>B39</f>
        <v>0</v>
      </c>
      <c r="C44" s="116">
        <f>C43+1</f>
        <v>44689</v>
      </c>
      <c r="D44" s="117">
        <v>0.29166666666666669</v>
      </c>
      <c r="E44" s="121">
        <v>0.45833333333333298</v>
      </c>
      <c r="F44" s="121">
        <v>0.54166666666666596</v>
      </c>
      <c r="G44" s="121">
        <v>0.70833333333333204</v>
      </c>
      <c r="H44" s="115"/>
      <c r="I44" s="135">
        <f t="shared" si="4"/>
        <v>0.33333333333333237</v>
      </c>
    </row>
    <row r="45" spans="1:9" x14ac:dyDescent="0.3">
      <c r="A45" s="122" t="str">
        <f>A40</f>
        <v xml:space="preserve">GLAUDIELI MARTINENEZ DE REZENDE </v>
      </c>
      <c r="B45" s="111">
        <f t="shared" si="2"/>
        <v>0</v>
      </c>
      <c r="C45" s="112">
        <f t="shared" si="1"/>
        <v>44689</v>
      </c>
      <c r="D45" s="113">
        <v>0.29166666666666669</v>
      </c>
      <c r="E45" s="113">
        <v>0.45833333333333298</v>
      </c>
      <c r="F45" s="113">
        <v>0.54166666666666596</v>
      </c>
      <c r="G45" s="113">
        <v>0.70833333333333204</v>
      </c>
      <c r="H45" s="111"/>
      <c r="I45" s="128">
        <f t="shared" si="4"/>
        <v>0.33333333333333237</v>
      </c>
    </row>
    <row r="46" spans="1:9" x14ac:dyDescent="0.3">
      <c r="A46" s="122" t="str">
        <f t="shared" ref="A46:A48" si="11">A41</f>
        <v>THALES SERPA FANAIA</v>
      </c>
      <c r="B46" s="111" t="str">
        <f t="shared" si="2"/>
        <v>031789501-09</v>
      </c>
      <c r="C46" s="112">
        <f t="shared" si="1"/>
        <v>44689</v>
      </c>
      <c r="D46" s="113">
        <v>0.29166666666666702</v>
      </c>
      <c r="E46" s="113">
        <v>0.45833333333333298</v>
      </c>
      <c r="F46" s="113">
        <v>0.54166666666666596</v>
      </c>
      <c r="G46" s="113">
        <v>0.70833333333333204</v>
      </c>
      <c r="H46" s="114"/>
      <c r="I46" s="128">
        <f t="shared" si="4"/>
        <v>0.33333333333333204</v>
      </c>
    </row>
    <row r="47" spans="1:9" x14ac:dyDescent="0.3">
      <c r="A47" s="122" t="str">
        <f t="shared" si="11"/>
        <v xml:space="preserve">SILVO </v>
      </c>
      <c r="B47" s="111">
        <f t="shared" si="2"/>
        <v>0</v>
      </c>
      <c r="C47" s="112">
        <f t="shared" si="1"/>
        <v>44689</v>
      </c>
      <c r="D47" s="113">
        <v>0.29166666666666702</v>
      </c>
      <c r="E47" s="113">
        <v>0.45833333333333298</v>
      </c>
      <c r="F47" s="113">
        <v>0.54166666666666596</v>
      </c>
      <c r="G47" s="113">
        <v>0.70833333333333204</v>
      </c>
      <c r="H47" s="111"/>
      <c r="I47" s="128">
        <f t="shared" si="4"/>
        <v>0.33333333333333204</v>
      </c>
    </row>
    <row r="48" spans="1:9" ht="15" thickBot="1" x14ac:dyDescent="0.35">
      <c r="A48" s="123" t="str">
        <f t="shared" si="11"/>
        <v>MATHEUS</v>
      </c>
      <c r="B48" s="124">
        <f t="shared" si="2"/>
        <v>0</v>
      </c>
      <c r="C48" s="125">
        <f t="shared" si="1"/>
        <v>44689</v>
      </c>
      <c r="D48" s="126">
        <v>0.29166666666666702</v>
      </c>
      <c r="E48" s="126">
        <v>0.45833333333333298</v>
      </c>
      <c r="F48" s="126">
        <v>0.54166666666666596</v>
      </c>
      <c r="G48" s="126">
        <v>0.70833333333333204</v>
      </c>
      <c r="H48" s="124"/>
      <c r="I48" s="129">
        <f t="shared" si="4"/>
        <v>0.33333333333333204</v>
      </c>
    </row>
    <row r="49" spans="1:9" x14ac:dyDescent="0.3">
      <c r="A49" s="134" t="str">
        <f>A44</f>
        <v>MATHEUS APARECIDO GONSALVES FERNANDES</v>
      </c>
      <c r="B49" s="115">
        <f>B44</f>
        <v>0</v>
      </c>
      <c r="C49" s="116">
        <f>C48+1</f>
        <v>44690</v>
      </c>
      <c r="D49" s="117">
        <v>0.29166666666666669</v>
      </c>
      <c r="E49" s="121">
        <v>0.45833333333333298</v>
      </c>
      <c r="F49" s="121">
        <v>0.54166666666666596</v>
      </c>
      <c r="G49" s="121">
        <v>0.70833333333333204</v>
      </c>
      <c r="H49" s="115"/>
      <c r="I49" s="135">
        <f t="shared" si="4"/>
        <v>0.33333333333333237</v>
      </c>
    </row>
    <row r="50" spans="1:9" x14ac:dyDescent="0.3">
      <c r="A50" s="122" t="str">
        <f>A45</f>
        <v xml:space="preserve">GLAUDIELI MARTINENEZ DE REZENDE </v>
      </c>
      <c r="B50" s="111">
        <f t="shared" si="2"/>
        <v>0</v>
      </c>
      <c r="C50" s="112">
        <f t="shared" si="1"/>
        <v>44690</v>
      </c>
      <c r="D50" s="113">
        <v>0.29166666666666669</v>
      </c>
      <c r="E50" s="113">
        <v>0.45833333333333298</v>
      </c>
      <c r="F50" s="113">
        <v>0.54166666666666596</v>
      </c>
      <c r="G50" s="113">
        <v>0.70833333333333204</v>
      </c>
      <c r="H50" s="111"/>
      <c r="I50" s="128">
        <f t="shared" si="4"/>
        <v>0.33333333333333237</v>
      </c>
    </row>
    <row r="51" spans="1:9" x14ac:dyDescent="0.3">
      <c r="A51" s="122" t="str">
        <f t="shared" ref="A51:A53" si="12">A46</f>
        <v>THALES SERPA FANAIA</v>
      </c>
      <c r="B51" s="111" t="str">
        <f t="shared" si="2"/>
        <v>031789501-09</v>
      </c>
      <c r="C51" s="112">
        <f t="shared" si="1"/>
        <v>44690</v>
      </c>
      <c r="D51" s="113">
        <v>0.29166666666666702</v>
      </c>
      <c r="E51" s="113">
        <v>0.45833333333333298</v>
      </c>
      <c r="F51" s="113">
        <v>0.54166666666666596</v>
      </c>
      <c r="G51" s="113">
        <v>0.70833333333333204</v>
      </c>
      <c r="H51" s="114"/>
      <c r="I51" s="128">
        <f t="shared" si="4"/>
        <v>0.33333333333333204</v>
      </c>
    </row>
    <row r="52" spans="1:9" x14ac:dyDescent="0.3">
      <c r="A52" s="122" t="str">
        <f t="shared" si="12"/>
        <v xml:space="preserve">SILVO </v>
      </c>
      <c r="B52" s="111">
        <f t="shared" si="2"/>
        <v>0</v>
      </c>
      <c r="C52" s="112">
        <f t="shared" si="1"/>
        <v>44690</v>
      </c>
      <c r="D52" s="113">
        <v>0.29166666666666702</v>
      </c>
      <c r="E52" s="113">
        <v>0.45833333333333298</v>
      </c>
      <c r="F52" s="113">
        <v>0.54166666666666596</v>
      </c>
      <c r="G52" s="113">
        <v>0.70833333333333204</v>
      </c>
      <c r="H52" s="111"/>
      <c r="I52" s="128">
        <f t="shared" si="4"/>
        <v>0.33333333333333204</v>
      </c>
    </row>
    <row r="53" spans="1:9" ht="15" thickBot="1" x14ac:dyDescent="0.35">
      <c r="A53" s="123" t="str">
        <f t="shared" si="12"/>
        <v>MATHEUS</v>
      </c>
      <c r="B53" s="124">
        <f t="shared" si="2"/>
        <v>0</v>
      </c>
      <c r="C53" s="125">
        <f t="shared" si="1"/>
        <v>44690</v>
      </c>
      <c r="D53" s="126">
        <v>0.29166666666666702</v>
      </c>
      <c r="E53" s="126">
        <v>0.45833333333333298</v>
      </c>
      <c r="F53" s="126">
        <v>0.54166666666666596</v>
      </c>
      <c r="G53" s="126">
        <v>0.70833333333333204</v>
      </c>
      <c r="H53" s="124"/>
      <c r="I53" s="129">
        <f t="shared" si="4"/>
        <v>0.33333333333333204</v>
      </c>
    </row>
    <row r="54" spans="1:9" x14ac:dyDescent="0.3">
      <c r="A54" s="134" t="str">
        <f>A49</f>
        <v>MATHEUS APARECIDO GONSALVES FERNANDES</v>
      </c>
      <c r="B54" s="115">
        <f>B49</f>
        <v>0</v>
      </c>
      <c r="C54" s="116">
        <f>C53+1</f>
        <v>44691</v>
      </c>
      <c r="D54" s="117">
        <v>0.29166666666666669</v>
      </c>
      <c r="E54" s="121">
        <v>0.45833333333333298</v>
      </c>
      <c r="F54" s="121">
        <v>0.54166666666666596</v>
      </c>
      <c r="G54" s="121">
        <v>0.70833333333333204</v>
      </c>
      <c r="H54" s="115"/>
      <c r="I54" s="135">
        <f t="shared" si="4"/>
        <v>0.33333333333333237</v>
      </c>
    </row>
    <row r="55" spans="1:9" x14ac:dyDescent="0.3">
      <c r="A55" s="122" t="str">
        <f>A50</f>
        <v xml:space="preserve">GLAUDIELI MARTINENEZ DE REZENDE </v>
      </c>
      <c r="B55" s="111">
        <f t="shared" si="2"/>
        <v>0</v>
      </c>
      <c r="C55" s="112">
        <f t="shared" si="1"/>
        <v>44691</v>
      </c>
      <c r="D55" s="113">
        <v>0.29166666666666669</v>
      </c>
      <c r="E55" s="113">
        <v>0.45833333333333298</v>
      </c>
      <c r="F55" s="113">
        <v>0.54166666666666596</v>
      </c>
      <c r="G55" s="113">
        <v>0.70833333333333204</v>
      </c>
      <c r="H55" s="111"/>
      <c r="I55" s="128">
        <f t="shared" si="4"/>
        <v>0.33333333333333237</v>
      </c>
    </row>
    <row r="56" spans="1:9" x14ac:dyDescent="0.3">
      <c r="A56" s="122" t="str">
        <f t="shared" ref="A56:A58" si="13">A51</f>
        <v>THALES SERPA FANAIA</v>
      </c>
      <c r="B56" s="111" t="str">
        <f t="shared" si="2"/>
        <v>031789501-09</v>
      </c>
      <c r="C56" s="112">
        <f t="shared" si="1"/>
        <v>44691</v>
      </c>
      <c r="D56" s="113">
        <v>0.29166666666666702</v>
      </c>
      <c r="E56" s="113">
        <v>0.45833333333333298</v>
      </c>
      <c r="F56" s="113">
        <v>0.54166666666666596</v>
      </c>
      <c r="G56" s="113">
        <v>0.70833333333333204</v>
      </c>
      <c r="H56" s="114"/>
      <c r="I56" s="128">
        <f t="shared" si="4"/>
        <v>0.33333333333333204</v>
      </c>
    </row>
    <row r="57" spans="1:9" x14ac:dyDescent="0.3">
      <c r="A57" s="122" t="str">
        <f t="shared" si="13"/>
        <v xml:space="preserve">SILVO </v>
      </c>
      <c r="B57" s="111">
        <f t="shared" si="2"/>
        <v>0</v>
      </c>
      <c r="C57" s="112">
        <f t="shared" si="1"/>
        <v>44691</v>
      </c>
      <c r="D57" s="113">
        <v>0.29166666666666702</v>
      </c>
      <c r="E57" s="113">
        <v>0.45833333333333298</v>
      </c>
      <c r="F57" s="113">
        <v>0.54166666666666596</v>
      </c>
      <c r="G57" s="113">
        <v>0.70833333333333204</v>
      </c>
      <c r="H57" s="111"/>
      <c r="I57" s="128">
        <f t="shared" si="4"/>
        <v>0.33333333333333204</v>
      </c>
    </row>
    <row r="58" spans="1:9" ht="15" thickBot="1" x14ac:dyDescent="0.35">
      <c r="A58" s="123" t="str">
        <f t="shared" si="13"/>
        <v>MATHEUS</v>
      </c>
      <c r="B58" s="124">
        <f t="shared" si="2"/>
        <v>0</v>
      </c>
      <c r="C58" s="125">
        <f t="shared" si="1"/>
        <v>44691</v>
      </c>
      <c r="D58" s="126">
        <v>0.29166666666666702</v>
      </c>
      <c r="E58" s="126">
        <v>0.45833333333333298</v>
      </c>
      <c r="F58" s="126">
        <v>0.54166666666666596</v>
      </c>
      <c r="G58" s="126">
        <v>0.70833333333333204</v>
      </c>
      <c r="H58" s="124"/>
      <c r="I58" s="129">
        <f t="shared" si="4"/>
        <v>0.33333333333333204</v>
      </c>
    </row>
    <row r="59" spans="1:9" x14ac:dyDescent="0.3">
      <c r="A59" s="134" t="str">
        <f>A54</f>
        <v>MATHEUS APARECIDO GONSALVES FERNANDES</v>
      </c>
      <c r="B59" s="115">
        <f>B54</f>
        <v>0</v>
      </c>
      <c r="C59" s="116">
        <f>C58+1</f>
        <v>44692</v>
      </c>
      <c r="D59" s="117">
        <v>0.29166666666666669</v>
      </c>
      <c r="E59" s="121">
        <v>0.45833333333333298</v>
      </c>
      <c r="F59" s="121">
        <v>0.54166666666666596</v>
      </c>
      <c r="G59" s="121">
        <v>0.70833333333333204</v>
      </c>
      <c r="H59" s="115"/>
      <c r="I59" s="135">
        <f t="shared" si="4"/>
        <v>0.33333333333333237</v>
      </c>
    </row>
    <row r="60" spans="1:9" x14ac:dyDescent="0.3">
      <c r="A60" s="122" t="str">
        <f>A55</f>
        <v xml:space="preserve">GLAUDIELI MARTINENEZ DE REZENDE </v>
      </c>
      <c r="B60" s="111">
        <f t="shared" si="2"/>
        <v>0</v>
      </c>
      <c r="C60" s="112">
        <f t="shared" si="1"/>
        <v>44692</v>
      </c>
      <c r="D60" s="113">
        <v>0.29166666666666669</v>
      </c>
      <c r="E60" s="113">
        <v>0.45833333333333298</v>
      </c>
      <c r="F60" s="113">
        <v>0.54166666666666596</v>
      </c>
      <c r="G60" s="113">
        <v>0.70833333333333204</v>
      </c>
      <c r="H60" s="111"/>
      <c r="I60" s="128">
        <f t="shared" si="4"/>
        <v>0.33333333333333237</v>
      </c>
    </row>
    <row r="61" spans="1:9" x14ac:dyDescent="0.3">
      <c r="A61" s="122" t="str">
        <f t="shared" ref="A61:A63" si="14">A56</f>
        <v>THALES SERPA FANAIA</v>
      </c>
      <c r="B61" s="111" t="str">
        <f t="shared" si="2"/>
        <v>031789501-09</v>
      </c>
      <c r="C61" s="112">
        <f t="shared" si="1"/>
        <v>44692</v>
      </c>
      <c r="D61" s="113">
        <v>0.29166666666666702</v>
      </c>
      <c r="E61" s="113">
        <v>0.45833333333333298</v>
      </c>
      <c r="F61" s="113">
        <v>0.54166666666666596</v>
      </c>
      <c r="G61" s="113">
        <v>0.70833333333333204</v>
      </c>
      <c r="H61" s="114"/>
      <c r="I61" s="128">
        <f t="shared" si="4"/>
        <v>0.33333333333333204</v>
      </c>
    </row>
    <row r="62" spans="1:9" x14ac:dyDescent="0.3">
      <c r="A62" s="122" t="str">
        <f t="shared" si="14"/>
        <v xml:space="preserve">SILVO </v>
      </c>
      <c r="B62" s="111">
        <f t="shared" si="2"/>
        <v>0</v>
      </c>
      <c r="C62" s="112">
        <f t="shared" si="1"/>
        <v>44692</v>
      </c>
      <c r="D62" s="113">
        <v>0.29166666666666702</v>
      </c>
      <c r="E62" s="113">
        <v>0.45833333333333298</v>
      </c>
      <c r="F62" s="113">
        <v>0.54166666666666596</v>
      </c>
      <c r="G62" s="113">
        <v>0.70833333333333204</v>
      </c>
      <c r="H62" s="111"/>
      <c r="I62" s="128">
        <f t="shared" si="4"/>
        <v>0.33333333333333204</v>
      </c>
    </row>
    <row r="63" spans="1:9" ht="15" thickBot="1" x14ac:dyDescent="0.35">
      <c r="A63" s="123" t="str">
        <f t="shared" si="14"/>
        <v>MATHEUS</v>
      </c>
      <c r="B63" s="124">
        <f t="shared" si="2"/>
        <v>0</v>
      </c>
      <c r="C63" s="125">
        <f t="shared" si="1"/>
        <v>44692</v>
      </c>
      <c r="D63" s="126">
        <v>0.29166666666666702</v>
      </c>
      <c r="E63" s="126">
        <v>0.45833333333333298</v>
      </c>
      <c r="F63" s="126">
        <v>0.54166666666666596</v>
      </c>
      <c r="G63" s="126">
        <v>0.70833333333333204</v>
      </c>
      <c r="H63" s="124"/>
      <c r="I63" s="129">
        <f t="shared" si="4"/>
        <v>0.33333333333333204</v>
      </c>
    </row>
    <row r="64" spans="1:9" x14ac:dyDescent="0.3">
      <c r="A64" s="134" t="str">
        <f>A59</f>
        <v>MATHEUS APARECIDO GONSALVES FERNANDES</v>
      </c>
      <c r="B64" s="115">
        <f>B59</f>
        <v>0</v>
      </c>
      <c r="C64" s="116">
        <f>C63+1</f>
        <v>44693</v>
      </c>
      <c r="D64" s="117">
        <v>0.29166666666666669</v>
      </c>
      <c r="E64" s="121">
        <v>0.45833333333333298</v>
      </c>
      <c r="F64" s="121">
        <v>0.54166666666666596</v>
      </c>
      <c r="G64" s="121">
        <v>0.70833333333333204</v>
      </c>
      <c r="H64" s="115"/>
      <c r="I64" s="135">
        <f t="shared" si="4"/>
        <v>0.33333333333333237</v>
      </c>
    </row>
    <row r="65" spans="1:9" x14ac:dyDescent="0.3">
      <c r="A65" s="122" t="str">
        <f>A60</f>
        <v xml:space="preserve">GLAUDIELI MARTINENEZ DE REZENDE </v>
      </c>
      <c r="B65" s="111">
        <f t="shared" si="2"/>
        <v>0</v>
      </c>
      <c r="C65" s="112">
        <f t="shared" si="1"/>
        <v>44693</v>
      </c>
      <c r="D65" s="113">
        <v>0.29166666666666669</v>
      </c>
      <c r="E65" s="113">
        <v>0.45833333333333298</v>
      </c>
      <c r="F65" s="113">
        <v>0.54166666666666596</v>
      </c>
      <c r="G65" s="113">
        <v>0.70833333333333204</v>
      </c>
      <c r="H65" s="111"/>
      <c r="I65" s="128">
        <f t="shared" si="4"/>
        <v>0.33333333333333237</v>
      </c>
    </row>
    <row r="66" spans="1:9" x14ac:dyDescent="0.3">
      <c r="A66" s="122" t="str">
        <f t="shared" ref="A66:A68" si="15">A61</f>
        <v>THALES SERPA FANAIA</v>
      </c>
      <c r="B66" s="111" t="str">
        <f t="shared" si="2"/>
        <v>031789501-09</v>
      </c>
      <c r="C66" s="112">
        <f t="shared" si="1"/>
        <v>44693</v>
      </c>
      <c r="D66" s="113">
        <v>0.29166666666666702</v>
      </c>
      <c r="E66" s="113">
        <v>0.45833333333333298</v>
      </c>
      <c r="F66" s="113">
        <v>0.54166666666666596</v>
      </c>
      <c r="G66" s="113">
        <v>0.70833333333333204</v>
      </c>
      <c r="H66" s="114"/>
      <c r="I66" s="128">
        <f t="shared" si="4"/>
        <v>0.33333333333333204</v>
      </c>
    </row>
    <row r="67" spans="1:9" x14ac:dyDescent="0.3">
      <c r="A67" s="122" t="str">
        <f t="shared" si="15"/>
        <v xml:space="preserve">SILVO </v>
      </c>
      <c r="B67" s="111">
        <f t="shared" si="2"/>
        <v>0</v>
      </c>
      <c r="C67" s="112">
        <f t="shared" si="1"/>
        <v>44693</v>
      </c>
      <c r="D67" s="113">
        <v>0.29166666666666702</v>
      </c>
      <c r="E67" s="113">
        <v>0.45833333333333298</v>
      </c>
      <c r="F67" s="113">
        <v>0.54166666666666596</v>
      </c>
      <c r="G67" s="113">
        <v>0.70833333333333204</v>
      </c>
      <c r="H67" s="111"/>
      <c r="I67" s="128">
        <f t="shared" si="4"/>
        <v>0.33333333333333204</v>
      </c>
    </row>
    <row r="68" spans="1:9" ht="15" thickBot="1" x14ac:dyDescent="0.35">
      <c r="A68" s="123" t="str">
        <f t="shared" si="15"/>
        <v>MATHEUS</v>
      </c>
      <c r="B68" s="124">
        <f t="shared" si="2"/>
        <v>0</v>
      </c>
      <c r="C68" s="125">
        <f t="shared" si="1"/>
        <v>44693</v>
      </c>
      <c r="D68" s="126">
        <v>0.29166666666666702</v>
      </c>
      <c r="E68" s="126">
        <v>0.45833333333333298</v>
      </c>
      <c r="F68" s="126">
        <v>0.54166666666666596</v>
      </c>
      <c r="G68" s="126">
        <v>0.70833333333333204</v>
      </c>
      <c r="H68" s="124"/>
      <c r="I68" s="129">
        <f t="shared" si="4"/>
        <v>0.33333333333333204</v>
      </c>
    </row>
    <row r="69" spans="1:9" x14ac:dyDescent="0.3">
      <c r="A69" s="134" t="str">
        <f>A64</f>
        <v>MATHEUS APARECIDO GONSALVES FERNANDES</v>
      </c>
      <c r="B69" s="115">
        <f>B64</f>
        <v>0</v>
      </c>
      <c r="C69" s="116">
        <f>C68+1</f>
        <v>44694</v>
      </c>
      <c r="D69" s="117">
        <v>0.29166666666666669</v>
      </c>
      <c r="E69" s="121">
        <v>0.45833333333333298</v>
      </c>
      <c r="F69" s="121">
        <v>0.54166666666666596</v>
      </c>
      <c r="G69" s="121">
        <v>0.70833333333333204</v>
      </c>
      <c r="H69" s="115"/>
      <c r="I69" s="135">
        <f t="shared" si="4"/>
        <v>0.33333333333333237</v>
      </c>
    </row>
    <row r="70" spans="1:9" x14ac:dyDescent="0.3">
      <c r="A70" s="122" t="str">
        <f>A65</f>
        <v xml:space="preserve">GLAUDIELI MARTINENEZ DE REZENDE </v>
      </c>
      <c r="B70" s="111">
        <f t="shared" si="2"/>
        <v>0</v>
      </c>
      <c r="C70" s="112">
        <f t="shared" si="1"/>
        <v>44694</v>
      </c>
      <c r="D70" s="113">
        <v>0.29166666666666669</v>
      </c>
      <c r="E70" s="113">
        <v>0.45833333333333298</v>
      </c>
      <c r="F70" s="113">
        <v>0.54166666666666596</v>
      </c>
      <c r="G70" s="113">
        <v>0.70833333333333204</v>
      </c>
      <c r="H70" s="111"/>
      <c r="I70" s="128">
        <f t="shared" si="4"/>
        <v>0.33333333333333237</v>
      </c>
    </row>
    <row r="71" spans="1:9" x14ac:dyDescent="0.3">
      <c r="A71" s="122" t="str">
        <f t="shared" ref="A71:A73" si="16">A66</f>
        <v>THALES SERPA FANAIA</v>
      </c>
      <c r="B71" s="111" t="str">
        <f t="shared" si="2"/>
        <v>031789501-09</v>
      </c>
      <c r="C71" s="112">
        <f t="shared" ref="C71:C73" si="17">C70</f>
        <v>44694</v>
      </c>
      <c r="D71" s="113">
        <v>0.29166666666666702</v>
      </c>
      <c r="E71" s="113">
        <v>0.45833333333333298</v>
      </c>
      <c r="F71" s="113">
        <v>0.54166666666666596</v>
      </c>
      <c r="G71" s="113">
        <v>0.70833333333333204</v>
      </c>
      <c r="H71" s="114"/>
      <c r="I71" s="128">
        <f t="shared" si="4"/>
        <v>0.33333333333333204</v>
      </c>
    </row>
    <row r="72" spans="1:9" x14ac:dyDescent="0.3">
      <c r="A72" s="122" t="str">
        <f t="shared" si="16"/>
        <v xml:space="preserve">SILVO </v>
      </c>
      <c r="B72" s="111">
        <f t="shared" si="2"/>
        <v>0</v>
      </c>
      <c r="C72" s="112">
        <f t="shared" si="17"/>
        <v>44694</v>
      </c>
      <c r="D72" s="113">
        <v>0.29166666666666702</v>
      </c>
      <c r="E72" s="113">
        <v>0.45833333333333298</v>
      </c>
      <c r="F72" s="113">
        <v>0.54166666666666596</v>
      </c>
      <c r="G72" s="113">
        <v>0.70833333333333204</v>
      </c>
      <c r="H72" s="111"/>
      <c r="I72" s="128">
        <f t="shared" si="4"/>
        <v>0.33333333333333204</v>
      </c>
    </row>
    <row r="73" spans="1:9" ht="15" thickBot="1" x14ac:dyDescent="0.35">
      <c r="A73" s="123" t="str">
        <f t="shared" si="16"/>
        <v>MATHEUS</v>
      </c>
      <c r="B73" s="124">
        <f t="shared" si="2"/>
        <v>0</v>
      </c>
      <c r="C73" s="125">
        <f t="shared" si="17"/>
        <v>44694</v>
      </c>
      <c r="D73" s="126">
        <v>0.29166666666666702</v>
      </c>
      <c r="E73" s="126">
        <v>0.45833333333333298</v>
      </c>
      <c r="F73" s="126">
        <v>0.54166666666666596</v>
      </c>
      <c r="G73" s="126">
        <v>0.70833333333333204</v>
      </c>
      <c r="H73" s="124"/>
      <c r="I73" s="129">
        <f t="shared" si="4"/>
        <v>0.33333333333333204</v>
      </c>
    </row>
    <row r="74" spans="1:9" x14ac:dyDescent="0.3">
      <c r="A74" s="134" t="str">
        <f>A69</f>
        <v>MATHEUS APARECIDO GONSALVES FERNANDES</v>
      </c>
      <c r="B74" s="115">
        <f>B69</f>
        <v>0</v>
      </c>
      <c r="C74" s="116">
        <f>C73+1</f>
        <v>44695</v>
      </c>
      <c r="D74" s="117">
        <v>0.29166666666666669</v>
      </c>
      <c r="E74" s="121">
        <v>0.45833333333333298</v>
      </c>
      <c r="F74" s="121">
        <v>0.54166666666666596</v>
      </c>
      <c r="G74" s="121">
        <v>0.70833333333333204</v>
      </c>
      <c r="H74" s="115"/>
      <c r="I74" s="135">
        <f t="shared" si="4"/>
        <v>0.33333333333333237</v>
      </c>
    </row>
    <row r="75" spans="1:9" x14ac:dyDescent="0.3">
      <c r="A75" s="122" t="str">
        <f>A70</f>
        <v xml:space="preserve">GLAUDIELI MARTINENEZ DE REZENDE </v>
      </c>
      <c r="B75" s="111">
        <f t="shared" si="2"/>
        <v>0</v>
      </c>
      <c r="C75" s="112">
        <f t="shared" ref="C75:C78" si="18">C74</f>
        <v>44695</v>
      </c>
      <c r="D75" s="113">
        <v>0.29166666666666669</v>
      </c>
      <c r="E75" s="113">
        <v>0.45833333333333298</v>
      </c>
      <c r="F75" s="113">
        <v>0.54166666666666596</v>
      </c>
      <c r="G75" s="113">
        <v>0.70833333333333204</v>
      </c>
      <c r="H75" s="111"/>
      <c r="I75" s="128">
        <f t="shared" si="4"/>
        <v>0.33333333333333237</v>
      </c>
    </row>
    <row r="76" spans="1:9" x14ac:dyDescent="0.3">
      <c r="A76" s="122" t="str">
        <f t="shared" ref="A76:B78" si="19">A71</f>
        <v>THALES SERPA FANAIA</v>
      </c>
      <c r="B76" s="111" t="str">
        <f t="shared" si="19"/>
        <v>031789501-09</v>
      </c>
      <c r="C76" s="112">
        <f t="shared" si="18"/>
        <v>44695</v>
      </c>
      <c r="D76" s="113">
        <v>0.29166666666666702</v>
      </c>
      <c r="E76" s="113">
        <v>0.45833333333333298</v>
      </c>
      <c r="F76" s="113">
        <v>0.54166666666666596</v>
      </c>
      <c r="G76" s="113">
        <v>0.70833333333333204</v>
      </c>
      <c r="H76" s="114"/>
      <c r="I76" s="128">
        <f t="shared" si="4"/>
        <v>0.33333333333333204</v>
      </c>
    </row>
    <row r="77" spans="1:9" x14ac:dyDescent="0.3">
      <c r="A77" s="122" t="str">
        <f t="shared" si="19"/>
        <v xml:space="preserve">SILVO </v>
      </c>
      <c r="B77" s="111">
        <f t="shared" si="19"/>
        <v>0</v>
      </c>
      <c r="C77" s="112">
        <f t="shared" si="18"/>
        <v>44695</v>
      </c>
      <c r="D77" s="113">
        <v>0.29166666666666702</v>
      </c>
      <c r="E77" s="113">
        <v>0.45833333333333298</v>
      </c>
      <c r="F77" s="113">
        <v>0.54166666666666596</v>
      </c>
      <c r="G77" s="113">
        <v>0.70833333333333204</v>
      </c>
      <c r="H77" s="111"/>
      <c r="I77" s="128">
        <f t="shared" si="4"/>
        <v>0.33333333333333204</v>
      </c>
    </row>
    <row r="78" spans="1:9" ht="15" thickBot="1" x14ac:dyDescent="0.35">
      <c r="A78" s="123" t="str">
        <f t="shared" si="19"/>
        <v>MATHEUS</v>
      </c>
      <c r="B78" s="124">
        <f t="shared" si="19"/>
        <v>0</v>
      </c>
      <c r="C78" s="125">
        <f t="shared" si="18"/>
        <v>44695</v>
      </c>
      <c r="D78" s="126">
        <v>0.29166666666666702</v>
      </c>
      <c r="E78" s="126">
        <v>0.45833333333333298</v>
      </c>
      <c r="F78" s="126">
        <v>0.54166666666666596</v>
      </c>
      <c r="G78" s="126">
        <v>0.70833333333333204</v>
      </c>
      <c r="H78" s="124"/>
      <c r="I78" s="129">
        <f t="shared" ref="I78:I141" si="20">(E78-D78)+(G78-F78)</f>
        <v>0.33333333333333204</v>
      </c>
    </row>
    <row r="79" spans="1:9" x14ac:dyDescent="0.3">
      <c r="A79" s="134" t="str">
        <f>A74</f>
        <v>MATHEUS APARECIDO GONSALVES FERNANDES</v>
      </c>
      <c r="B79" s="115">
        <f>B74</f>
        <v>0</v>
      </c>
      <c r="C79" s="116">
        <f>C78+1</f>
        <v>44696</v>
      </c>
      <c r="D79" s="117">
        <v>0.29166666666666669</v>
      </c>
      <c r="E79" s="121">
        <v>0.45833333333333298</v>
      </c>
      <c r="F79" s="121">
        <v>0.54166666666666596</v>
      </c>
      <c r="G79" s="121">
        <v>0.70833333333333204</v>
      </c>
      <c r="H79" s="115"/>
      <c r="I79" s="135">
        <f t="shared" si="20"/>
        <v>0.33333333333333237</v>
      </c>
    </row>
    <row r="80" spans="1:9" x14ac:dyDescent="0.3">
      <c r="A80" s="122" t="str">
        <f>A75</f>
        <v xml:space="preserve">GLAUDIELI MARTINENEZ DE REZENDE </v>
      </c>
      <c r="B80" s="111">
        <f t="shared" ref="B80:B83" si="21">B75</f>
        <v>0</v>
      </c>
      <c r="C80" s="112">
        <f t="shared" ref="C80:C83" si="22">C79</f>
        <v>44696</v>
      </c>
      <c r="D80" s="113">
        <v>0.29166666666666669</v>
      </c>
      <c r="E80" s="113">
        <v>0.45833333333333298</v>
      </c>
      <c r="F80" s="113">
        <v>0.54166666666666596</v>
      </c>
      <c r="G80" s="113">
        <v>0.70833333333333204</v>
      </c>
      <c r="H80" s="111"/>
      <c r="I80" s="128">
        <f t="shared" si="20"/>
        <v>0.33333333333333237</v>
      </c>
    </row>
    <row r="81" spans="1:9" x14ac:dyDescent="0.3">
      <c r="A81" s="122" t="str">
        <f t="shared" ref="A81:A83" si="23">A76</f>
        <v>THALES SERPA FANAIA</v>
      </c>
      <c r="B81" s="111" t="str">
        <f t="shared" si="21"/>
        <v>031789501-09</v>
      </c>
      <c r="C81" s="112">
        <f t="shared" si="22"/>
        <v>44696</v>
      </c>
      <c r="D81" s="113">
        <v>0.29166666666666702</v>
      </c>
      <c r="E81" s="113">
        <v>0.45833333333333298</v>
      </c>
      <c r="F81" s="113">
        <v>0.54166666666666596</v>
      </c>
      <c r="G81" s="113">
        <v>0.70833333333333204</v>
      </c>
      <c r="H81" s="114"/>
      <c r="I81" s="128">
        <f t="shared" si="20"/>
        <v>0.33333333333333204</v>
      </c>
    </row>
    <row r="82" spans="1:9" x14ac:dyDescent="0.3">
      <c r="A82" s="122" t="str">
        <f t="shared" si="23"/>
        <v xml:space="preserve">SILVO </v>
      </c>
      <c r="B82" s="111">
        <f t="shared" si="21"/>
        <v>0</v>
      </c>
      <c r="C82" s="112">
        <f t="shared" si="22"/>
        <v>44696</v>
      </c>
      <c r="D82" s="113">
        <v>0.29166666666666702</v>
      </c>
      <c r="E82" s="113">
        <v>0.45833333333333298</v>
      </c>
      <c r="F82" s="113">
        <v>0.54166666666666596</v>
      </c>
      <c r="G82" s="113">
        <v>0.70833333333333204</v>
      </c>
      <c r="H82" s="111"/>
      <c r="I82" s="128">
        <f t="shared" si="20"/>
        <v>0.33333333333333204</v>
      </c>
    </row>
    <row r="83" spans="1:9" ht="15" thickBot="1" x14ac:dyDescent="0.35">
      <c r="A83" s="123" t="str">
        <f t="shared" si="23"/>
        <v>MATHEUS</v>
      </c>
      <c r="B83" s="124">
        <f t="shared" si="21"/>
        <v>0</v>
      </c>
      <c r="C83" s="125">
        <f t="shared" si="22"/>
        <v>44696</v>
      </c>
      <c r="D83" s="126">
        <v>0.29166666666666702</v>
      </c>
      <c r="E83" s="126">
        <v>0.45833333333333298</v>
      </c>
      <c r="F83" s="126">
        <v>0.54166666666666596</v>
      </c>
      <c r="G83" s="126">
        <v>0.70833333333333204</v>
      </c>
      <c r="H83" s="124"/>
      <c r="I83" s="129">
        <f t="shared" si="20"/>
        <v>0.33333333333333204</v>
      </c>
    </row>
    <row r="84" spans="1:9" x14ac:dyDescent="0.3">
      <c r="A84" s="134" t="str">
        <f>A79</f>
        <v>MATHEUS APARECIDO GONSALVES FERNANDES</v>
      </c>
      <c r="B84" s="115">
        <f>B79</f>
        <v>0</v>
      </c>
      <c r="C84" s="116">
        <f>C83+1</f>
        <v>44697</v>
      </c>
      <c r="D84" s="117">
        <v>0.29166666666666669</v>
      </c>
      <c r="E84" s="121">
        <v>0.45833333333333298</v>
      </c>
      <c r="F84" s="121">
        <v>0.54166666666666596</v>
      </c>
      <c r="G84" s="121">
        <v>0.70833333333333204</v>
      </c>
      <c r="H84" s="115"/>
      <c r="I84" s="135">
        <f t="shared" si="20"/>
        <v>0.33333333333333237</v>
      </c>
    </row>
    <row r="85" spans="1:9" x14ac:dyDescent="0.3">
      <c r="A85" s="122" t="str">
        <f>A80</f>
        <v xml:space="preserve">GLAUDIELI MARTINENEZ DE REZENDE </v>
      </c>
      <c r="B85" s="111">
        <f t="shared" ref="B85:B88" si="24">B80</f>
        <v>0</v>
      </c>
      <c r="C85" s="112">
        <f t="shared" ref="C85:C88" si="25">C84</f>
        <v>44697</v>
      </c>
      <c r="D85" s="113">
        <v>0.29166666666666669</v>
      </c>
      <c r="E85" s="113">
        <v>0.45833333333333298</v>
      </c>
      <c r="F85" s="113">
        <v>0.54166666666666596</v>
      </c>
      <c r="G85" s="113">
        <v>0.70833333333333204</v>
      </c>
      <c r="H85" s="111"/>
      <c r="I85" s="128">
        <f t="shared" si="20"/>
        <v>0.33333333333333237</v>
      </c>
    </row>
    <row r="86" spans="1:9" x14ac:dyDescent="0.3">
      <c r="A86" s="122" t="str">
        <f t="shared" ref="A86:A88" si="26">A81</f>
        <v>THALES SERPA FANAIA</v>
      </c>
      <c r="B86" s="111" t="str">
        <f t="shared" si="24"/>
        <v>031789501-09</v>
      </c>
      <c r="C86" s="112">
        <f t="shared" si="25"/>
        <v>44697</v>
      </c>
      <c r="D86" s="113">
        <v>0.29166666666666702</v>
      </c>
      <c r="E86" s="113">
        <v>0.45833333333333298</v>
      </c>
      <c r="F86" s="113">
        <v>0.54166666666666596</v>
      </c>
      <c r="G86" s="113">
        <v>0.70833333333333204</v>
      </c>
      <c r="H86" s="114"/>
      <c r="I86" s="128">
        <f t="shared" si="20"/>
        <v>0.33333333333333204</v>
      </c>
    </row>
    <row r="87" spans="1:9" x14ac:dyDescent="0.3">
      <c r="A87" s="122" t="str">
        <f t="shared" si="26"/>
        <v xml:space="preserve">SILVO </v>
      </c>
      <c r="B87" s="111">
        <f t="shared" si="24"/>
        <v>0</v>
      </c>
      <c r="C87" s="112">
        <f t="shared" si="25"/>
        <v>44697</v>
      </c>
      <c r="D87" s="113">
        <v>0.29166666666666702</v>
      </c>
      <c r="E87" s="113">
        <v>0.45833333333333298</v>
      </c>
      <c r="F87" s="113">
        <v>0.54166666666666596</v>
      </c>
      <c r="G87" s="113">
        <v>0.70833333333333204</v>
      </c>
      <c r="H87" s="111"/>
      <c r="I87" s="128">
        <f t="shared" si="20"/>
        <v>0.33333333333333204</v>
      </c>
    </row>
    <row r="88" spans="1:9" ht="15" thickBot="1" x14ac:dyDescent="0.35">
      <c r="A88" s="123" t="str">
        <f t="shared" si="26"/>
        <v>MATHEUS</v>
      </c>
      <c r="B88" s="124">
        <f t="shared" si="24"/>
        <v>0</v>
      </c>
      <c r="C88" s="125">
        <f t="shared" si="25"/>
        <v>44697</v>
      </c>
      <c r="D88" s="126">
        <v>0.29166666666666702</v>
      </c>
      <c r="E88" s="126">
        <v>0.45833333333333298</v>
      </c>
      <c r="F88" s="126">
        <v>0.54166666666666596</v>
      </c>
      <c r="G88" s="126">
        <v>0.70833333333333204</v>
      </c>
      <c r="H88" s="124"/>
      <c r="I88" s="129">
        <f t="shared" si="20"/>
        <v>0.33333333333333204</v>
      </c>
    </row>
    <row r="89" spans="1:9" x14ac:dyDescent="0.3">
      <c r="A89" s="134" t="str">
        <f>A84</f>
        <v>MATHEUS APARECIDO GONSALVES FERNANDES</v>
      </c>
      <c r="B89" s="115">
        <f>B84</f>
        <v>0</v>
      </c>
      <c r="C89" s="116">
        <f>C88+1</f>
        <v>44698</v>
      </c>
      <c r="D89" s="117">
        <v>0.29166666666666669</v>
      </c>
      <c r="E89" s="121">
        <v>0.45833333333333298</v>
      </c>
      <c r="F89" s="121">
        <v>0.54166666666666596</v>
      </c>
      <c r="G89" s="121">
        <v>0.70833333333333204</v>
      </c>
      <c r="H89" s="115"/>
      <c r="I89" s="135">
        <f t="shared" si="20"/>
        <v>0.33333333333333237</v>
      </c>
    </row>
    <row r="90" spans="1:9" x14ac:dyDescent="0.3">
      <c r="A90" s="122" t="str">
        <f>A85</f>
        <v xml:space="preserve">GLAUDIELI MARTINENEZ DE REZENDE </v>
      </c>
      <c r="B90" s="111">
        <f t="shared" ref="B90:B93" si="27">B85</f>
        <v>0</v>
      </c>
      <c r="C90" s="112">
        <f t="shared" ref="C90:C93" si="28">C89</f>
        <v>44698</v>
      </c>
      <c r="D90" s="113">
        <v>0.29166666666666669</v>
      </c>
      <c r="E90" s="113">
        <v>0.45833333333333298</v>
      </c>
      <c r="F90" s="113">
        <v>0.54166666666666596</v>
      </c>
      <c r="G90" s="113">
        <v>0.70833333333333204</v>
      </c>
      <c r="H90" s="111"/>
      <c r="I90" s="128">
        <f t="shared" si="20"/>
        <v>0.33333333333333237</v>
      </c>
    </row>
    <row r="91" spans="1:9" x14ac:dyDescent="0.3">
      <c r="A91" s="122" t="str">
        <f t="shared" ref="A91:A93" si="29">A86</f>
        <v>THALES SERPA FANAIA</v>
      </c>
      <c r="B91" s="111" t="str">
        <f t="shared" si="27"/>
        <v>031789501-09</v>
      </c>
      <c r="C91" s="112">
        <f t="shared" si="28"/>
        <v>44698</v>
      </c>
      <c r="D91" s="113">
        <v>0.29166666666666702</v>
      </c>
      <c r="E91" s="113">
        <v>0.45833333333333298</v>
      </c>
      <c r="F91" s="113">
        <v>0.54166666666666596</v>
      </c>
      <c r="G91" s="113">
        <v>0.70833333333333204</v>
      </c>
      <c r="H91" s="114"/>
      <c r="I91" s="128">
        <f t="shared" si="20"/>
        <v>0.33333333333333204</v>
      </c>
    </row>
    <row r="92" spans="1:9" x14ac:dyDescent="0.3">
      <c r="A92" s="122" t="str">
        <f t="shared" si="29"/>
        <v xml:space="preserve">SILVO </v>
      </c>
      <c r="B92" s="111">
        <f t="shared" si="27"/>
        <v>0</v>
      </c>
      <c r="C92" s="112">
        <f t="shared" si="28"/>
        <v>44698</v>
      </c>
      <c r="D92" s="113">
        <v>0.29166666666666702</v>
      </c>
      <c r="E92" s="113">
        <v>0.45833333333333298</v>
      </c>
      <c r="F92" s="113">
        <v>0.54166666666666596</v>
      </c>
      <c r="G92" s="113">
        <v>0.70833333333333204</v>
      </c>
      <c r="H92" s="111"/>
      <c r="I92" s="128">
        <f t="shared" si="20"/>
        <v>0.33333333333333204</v>
      </c>
    </row>
    <row r="93" spans="1:9" ht="15" thickBot="1" x14ac:dyDescent="0.35">
      <c r="A93" s="123" t="str">
        <f t="shared" si="29"/>
        <v>MATHEUS</v>
      </c>
      <c r="B93" s="124">
        <f t="shared" si="27"/>
        <v>0</v>
      </c>
      <c r="C93" s="125">
        <f t="shared" si="28"/>
        <v>44698</v>
      </c>
      <c r="D93" s="126">
        <v>0.29166666666666702</v>
      </c>
      <c r="E93" s="126">
        <v>0.45833333333333298</v>
      </c>
      <c r="F93" s="126">
        <v>0.54166666666666596</v>
      </c>
      <c r="G93" s="126">
        <v>0.70833333333333204</v>
      </c>
      <c r="H93" s="124"/>
      <c r="I93" s="129">
        <f t="shared" si="20"/>
        <v>0.33333333333333204</v>
      </c>
    </row>
    <row r="94" spans="1:9" x14ac:dyDescent="0.3">
      <c r="A94" s="134" t="str">
        <f>A89</f>
        <v>MATHEUS APARECIDO GONSALVES FERNANDES</v>
      </c>
      <c r="B94" s="115">
        <f>B89</f>
        <v>0</v>
      </c>
      <c r="C94" s="116">
        <f>C93+1</f>
        <v>44699</v>
      </c>
      <c r="D94" s="117">
        <v>0.29166666666666669</v>
      </c>
      <c r="E94" s="121">
        <v>0.45833333333333298</v>
      </c>
      <c r="F94" s="121">
        <v>0.54166666666666596</v>
      </c>
      <c r="G94" s="121">
        <v>0.70833333333333204</v>
      </c>
      <c r="H94" s="115"/>
      <c r="I94" s="135">
        <f t="shared" si="20"/>
        <v>0.33333333333333237</v>
      </c>
    </row>
    <row r="95" spans="1:9" x14ac:dyDescent="0.3">
      <c r="A95" s="122" t="str">
        <f>A90</f>
        <v xml:space="preserve">GLAUDIELI MARTINENEZ DE REZENDE </v>
      </c>
      <c r="B95" s="111">
        <f t="shared" ref="B95:B98" si="30">B90</f>
        <v>0</v>
      </c>
      <c r="C95" s="112">
        <f t="shared" ref="C95:C98" si="31">C94</f>
        <v>44699</v>
      </c>
      <c r="D95" s="113">
        <v>0.29166666666666669</v>
      </c>
      <c r="E95" s="113">
        <v>0.45833333333333298</v>
      </c>
      <c r="F95" s="113">
        <v>0.54166666666666596</v>
      </c>
      <c r="G95" s="113">
        <v>0.70833333333333204</v>
      </c>
      <c r="H95" s="111"/>
      <c r="I95" s="128">
        <f t="shared" si="20"/>
        <v>0.33333333333333237</v>
      </c>
    </row>
    <row r="96" spans="1:9" x14ac:dyDescent="0.3">
      <c r="A96" s="122" t="str">
        <f t="shared" ref="A96:A98" si="32">A91</f>
        <v>THALES SERPA FANAIA</v>
      </c>
      <c r="B96" s="111" t="str">
        <f t="shared" si="30"/>
        <v>031789501-09</v>
      </c>
      <c r="C96" s="112">
        <f t="shared" si="31"/>
        <v>44699</v>
      </c>
      <c r="D96" s="113">
        <v>0.29166666666666702</v>
      </c>
      <c r="E96" s="113">
        <v>0.45833333333333298</v>
      </c>
      <c r="F96" s="113">
        <v>0.54166666666666596</v>
      </c>
      <c r="G96" s="113">
        <v>0.70833333333333204</v>
      </c>
      <c r="H96" s="114"/>
      <c r="I96" s="128">
        <f t="shared" si="20"/>
        <v>0.33333333333333204</v>
      </c>
    </row>
    <row r="97" spans="1:9" x14ac:dyDescent="0.3">
      <c r="A97" s="122" t="str">
        <f t="shared" si="32"/>
        <v xml:space="preserve">SILVO </v>
      </c>
      <c r="B97" s="111">
        <f t="shared" si="30"/>
        <v>0</v>
      </c>
      <c r="C97" s="112">
        <f t="shared" si="31"/>
        <v>44699</v>
      </c>
      <c r="D97" s="113">
        <v>0.29166666666666702</v>
      </c>
      <c r="E97" s="113">
        <v>0.45833333333333298</v>
      </c>
      <c r="F97" s="113">
        <v>0.54166666666666596</v>
      </c>
      <c r="G97" s="113">
        <v>0.70833333333333204</v>
      </c>
      <c r="H97" s="111"/>
      <c r="I97" s="128">
        <f t="shared" si="20"/>
        <v>0.33333333333333204</v>
      </c>
    </row>
    <row r="98" spans="1:9" ht="15" thickBot="1" x14ac:dyDescent="0.35">
      <c r="A98" s="123" t="str">
        <f t="shared" si="32"/>
        <v>MATHEUS</v>
      </c>
      <c r="B98" s="124">
        <f t="shared" si="30"/>
        <v>0</v>
      </c>
      <c r="C98" s="125">
        <f t="shared" si="31"/>
        <v>44699</v>
      </c>
      <c r="D98" s="126">
        <v>0.29166666666666702</v>
      </c>
      <c r="E98" s="126">
        <v>0.45833333333333298</v>
      </c>
      <c r="F98" s="126">
        <v>0.54166666666666596</v>
      </c>
      <c r="G98" s="126">
        <v>0.70833333333333204</v>
      </c>
      <c r="H98" s="124"/>
      <c r="I98" s="129">
        <f t="shared" si="20"/>
        <v>0.33333333333333204</v>
      </c>
    </row>
    <row r="99" spans="1:9" x14ac:dyDescent="0.3">
      <c r="A99" s="134" t="str">
        <f>A94</f>
        <v>MATHEUS APARECIDO GONSALVES FERNANDES</v>
      </c>
      <c r="B99" s="115">
        <f>B94</f>
        <v>0</v>
      </c>
      <c r="C99" s="116">
        <f>C98+1</f>
        <v>44700</v>
      </c>
      <c r="D99" s="117">
        <v>0.29166666666666669</v>
      </c>
      <c r="E99" s="121">
        <v>0.45833333333333298</v>
      </c>
      <c r="F99" s="121">
        <v>0.54166666666666596</v>
      </c>
      <c r="G99" s="121">
        <v>0.70833333333333204</v>
      </c>
      <c r="H99" s="115"/>
      <c r="I99" s="135">
        <f t="shared" si="20"/>
        <v>0.33333333333333237</v>
      </c>
    </row>
    <row r="100" spans="1:9" x14ac:dyDescent="0.3">
      <c r="A100" s="122" t="str">
        <f>A95</f>
        <v xml:space="preserve">GLAUDIELI MARTINENEZ DE REZENDE </v>
      </c>
      <c r="B100" s="111">
        <f t="shared" ref="B100:B103" si="33">B95</f>
        <v>0</v>
      </c>
      <c r="C100" s="112">
        <f t="shared" ref="C100:C103" si="34">C99</f>
        <v>44700</v>
      </c>
      <c r="D100" s="113">
        <v>0.29166666666666669</v>
      </c>
      <c r="E100" s="113">
        <v>0.45833333333333298</v>
      </c>
      <c r="F100" s="113">
        <v>0.54166666666666596</v>
      </c>
      <c r="G100" s="113">
        <v>0.70833333333333204</v>
      </c>
      <c r="H100" s="111"/>
      <c r="I100" s="128">
        <f t="shared" si="20"/>
        <v>0.33333333333333237</v>
      </c>
    </row>
    <row r="101" spans="1:9" x14ac:dyDescent="0.3">
      <c r="A101" s="122" t="str">
        <f t="shared" ref="A101:A103" si="35">A96</f>
        <v>THALES SERPA FANAIA</v>
      </c>
      <c r="B101" s="111" t="str">
        <f t="shared" si="33"/>
        <v>031789501-09</v>
      </c>
      <c r="C101" s="112">
        <f t="shared" si="34"/>
        <v>44700</v>
      </c>
      <c r="D101" s="113">
        <v>0.29166666666666702</v>
      </c>
      <c r="E101" s="113">
        <v>0.45833333333333298</v>
      </c>
      <c r="F101" s="113">
        <v>0.54166666666666596</v>
      </c>
      <c r="G101" s="113">
        <v>0.70833333333333204</v>
      </c>
      <c r="H101" s="114"/>
      <c r="I101" s="128">
        <f t="shared" si="20"/>
        <v>0.33333333333333204</v>
      </c>
    </row>
    <row r="102" spans="1:9" x14ac:dyDescent="0.3">
      <c r="A102" s="122" t="str">
        <f t="shared" si="35"/>
        <v xml:space="preserve">SILVO </v>
      </c>
      <c r="B102" s="111">
        <f t="shared" si="33"/>
        <v>0</v>
      </c>
      <c r="C102" s="112">
        <f t="shared" si="34"/>
        <v>44700</v>
      </c>
      <c r="D102" s="113">
        <v>0.29166666666666702</v>
      </c>
      <c r="E102" s="113">
        <v>0.45833333333333298</v>
      </c>
      <c r="F102" s="113">
        <v>0.54166666666666596</v>
      </c>
      <c r="G102" s="113">
        <v>0.70833333333333204</v>
      </c>
      <c r="H102" s="111"/>
      <c r="I102" s="128">
        <f t="shared" si="20"/>
        <v>0.33333333333333204</v>
      </c>
    </row>
    <row r="103" spans="1:9" ht="15" thickBot="1" x14ac:dyDescent="0.35">
      <c r="A103" s="123" t="str">
        <f t="shared" si="35"/>
        <v>MATHEUS</v>
      </c>
      <c r="B103" s="124">
        <f t="shared" si="33"/>
        <v>0</v>
      </c>
      <c r="C103" s="125">
        <f t="shared" si="34"/>
        <v>44700</v>
      </c>
      <c r="D103" s="126">
        <v>0.29166666666666702</v>
      </c>
      <c r="E103" s="126">
        <v>0.45833333333333298</v>
      </c>
      <c r="F103" s="126">
        <v>0.54166666666666596</v>
      </c>
      <c r="G103" s="126">
        <v>0.70833333333333204</v>
      </c>
      <c r="H103" s="124"/>
      <c r="I103" s="129">
        <f t="shared" si="20"/>
        <v>0.33333333333333204</v>
      </c>
    </row>
    <row r="104" spans="1:9" x14ac:dyDescent="0.3">
      <c r="A104" s="134" t="str">
        <f>A99</f>
        <v>MATHEUS APARECIDO GONSALVES FERNANDES</v>
      </c>
      <c r="B104" s="115">
        <f>B99</f>
        <v>0</v>
      </c>
      <c r="C104" s="116">
        <f>C103+1</f>
        <v>44701</v>
      </c>
      <c r="D104" s="117">
        <v>0.29166666666666669</v>
      </c>
      <c r="E104" s="121">
        <v>0.45833333333333298</v>
      </c>
      <c r="F104" s="121">
        <v>0.54166666666666596</v>
      </c>
      <c r="G104" s="121">
        <v>0.70833333333333204</v>
      </c>
      <c r="H104" s="115"/>
      <c r="I104" s="135">
        <f t="shared" si="20"/>
        <v>0.33333333333333237</v>
      </c>
    </row>
    <row r="105" spans="1:9" x14ac:dyDescent="0.3">
      <c r="A105" s="122" t="str">
        <f>A100</f>
        <v xml:space="preserve">GLAUDIELI MARTINENEZ DE REZENDE </v>
      </c>
      <c r="B105" s="111">
        <f t="shared" ref="B105:B108" si="36">B100</f>
        <v>0</v>
      </c>
      <c r="C105" s="112">
        <f t="shared" ref="C105:C108" si="37">C104</f>
        <v>44701</v>
      </c>
      <c r="D105" s="113">
        <v>0.29166666666666669</v>
      </c>
      <c r="E105" s="113">
        <v>0.45833333333333298</v>
      </c>
      <c r="F105" s="113">
        <v>0.54166666666666596</v>
      </c>
      <c r="G105" s="113">
        <v>0.70833333333333204</v>
      </c>
      <c r="H105" s="111"/>
      <c r="I105" s="128">
        <f t="shared" si="20"/>
        <v>0.33333333333333237</v>
      </c>
    </row>
    <row r="106" spans="1:9" x14ac:dyDescent="0.3">
      <c r="A106" s="122" t="str">
        <f t="shared" ref="A106:A108" si="38">A101</f>
        <v>THALES SERPA FANAIA</v>
      </c>
      <c r="B106" s="111" t="str">
        <f t="shared" si="36"/>
        <v>031789501-09</v>
      </c>
      <c r="C106" s="112">
        <f t="shared" si="37"/>
        <v>44701</v>
      </c>
      <c r="D106" s="113">
        <v>0.29166666666666702</v>
      </c>
      <c r="E106" s="113">
        <v>0.45833333333333298</v>
      </c>
      <c r="F106" s="113">
        <v>0.54166666666666596</v>
      </c>
      <c r="G106" s="113">
        <v>0.70833333333333204</v>
      </c>
      <c r="H106" s="114"/>
      <c r="I106" s="128">
        <f t="shared" si="20"/>
        <v>0.33333333333333204</v>
      </c>
    </row>
    <row r="107" spans="1:9" x14ac:dyDescent="0.3">
      <c r="A107" s="122" t="str">
        <f t="shared" si="38"/>
        <v xml:space="preserve">SILVO </v>
      </c>
      <c r="B107" s="111">
        <f t="shared" si="36"/>
        <v>0</v>
      </c>
      <c r="C107" s="112">
        <f t="shared" si="37"/>
        <v>44701</v>
      </c>
      <c r="D107" s="113">
        <v>0.29166666666666702</v>
      </c>
      <c r="E107" s="113">
        <v>0.45833333333333298</v>
      </c>
      <c r="F107" s="113">
        <v>0.54166666666666596</v>
      </c>
      <c r="G107" s="113">
        <v>0.70833333333333204</v>
      </c>
      <c r="H107" s="111"/>
      <c r="I107" s="128">
        <f t="shared" si="20"/>
        <v>0.33333333333333204</v>
      </c>
    </row>
    <row r="108" spans="1:9" ht="15" thickBot="1" x14ac:dyDescent="0.35">
      <c r="A108" s="123" t="str">
        <f t="shared" si="38"/>
        <v>MATHEUS</v>
      </c>
      <c r="B108" s="124">
        <f t="shared" si="36"/>
        <v>0</v>
      </c>
      <c r="C108" s="125">
        <f t="shared" si="37"/>
        <v>44701</v>
      </c>
      <c r="D108" s="126">
        <v>0.29166666666666702</v>
      </c>
      <c r="E108" s="126">
        <v>0.45833333333333298</v>
      </c>
      <c r="F108" s="126">
        <v>0.54166666666666596</v>
      </c>
      <c r="G108" s="126">
        <v>0.70833333333333204</v>
      </c>
      <c r="H108" s="124"/>
      <c r="I108" s="129">
        <f t="shared" si="20"/>
        <v>0.33333333333333204</v>
      </c>
    </row>
    <row r="109" spans="1:9" x14ac:dyDescent="0.3">
      <c r="A109" s="134" t="str">
        <f>A104</f>
        <v>MATHEUS APARECIDO GONSALVES FERNANDES</v>
      </c>
      <c r="B109" s="115">
        <f>B104</f>
        <v>0</v>
      </c>
      <c r="C109" s="116">
        <f>C108+1</f>
        <v>44702</v>
      </c>
      <c r="D109" s="117">
        <v>0.29166666666666669</v>
      </c>
      <c r="E109" s="121">
        <v>0.45833333333333298</v>
      </c>
      <c r="F109" s="121">
        <v>0.54166666666666596</v>
      </c>
      <c r="G109" s="121">
        <v>0.70833333333333204</v>
      </c>
      <c r="H109" s="115"/>
      <c r="I109" s="135">
        <f t="shared" si="20"/>
        <v>0.33333333333333237</v>
      </c>
    </row>
    <row r="110" spans="1:9" x14ac:dyDescent="0.3">
      <c r="A110" s="122" t="str">
        <f>A105</f>
        <v xml:space="preserve">GLAUDIELI MARTINENEZ DE REZENDE </v>
      </c>
      <c r="B110" s="111">
        <f t="shared" ref="B110:B113" si="39">B105</f>
        <v>0</v>
      </c>
      <c r="C110" s="112">
        <f t="shared" ref="C110:C113" si="40">C109</f>
        <v>44702</v>
      </c>
      <c r="D110" s="113">
        <v>0.29166666666666669</v>
      </c>
      <c r="E110" s="113">
        <v>0.45833333333333298</v>
      </c>
      <c r="F110" s="113">
        <v>0.54166666666666596</v>
      </c>
      <c r="G110" s="113">
        <v>0.70833333333333204</v>
      </c>
      <c r="H110" s="111"/>
      <c r="I110" s="128">
        <f t="shared" si="20"/>
        <v>0.33333333333333237</v>
      </c>
    </row>
    <row r="111" spans="1:9" x14ac:dyDescent="0.3">
      <c r="A111" s="122" t="str">
        <f t="shared" ref="A111:A113" si="41">A106</f>
        <v>THALES SERPA FANAIA</v>
      </c>
      <c r="B111" s="111" t="str">
        <f t="shared" si="39"/>
        <v>031789501-09</v>
      </c>
      <c r="C111" s="112">
        <f t="shared" si="40"/>
        <v>44702</v>
      </c>
      <c r="D111" s="113">
        <v>0.29166666666666702</v>
      </c>
      <c r="E111" s="113">
        <v>0.45833333333333298</v>
      </c>
      <c r="F111" s="113">
        <v>0.54166666666666596</v>
      </c>
      <c r="G111" s="113">
        <v>0.70833333333333204</v>
      </c>
      <c r="H111" s="114"/>
      <c r="I111" s="128">
        <f t="shared" si="20"/>
        <v>0.33333333333333204</v>
      </c>
    </row>
    <row r="112" spans="1:9" x14ac:dyDescent="0.3">
      <c r="A112" s="122" t="str">
        <f t="shared" si="41"/>
        <v xml:space="preserve">SILVO </v>
      </c>
      <c r="B112" s="111">
        <f t="shared" si="39"/>
        <v>0</v>
      </c>
      <c r="C112" s="112">
        <f t="shared" si="40"/>
        <v>44702</v>
      </c>
      <c r="D112" s="113">
        <v>0.29166666666666702</v>
      </c>
      <c r="E112" s="113">
        <v>0.45833333333333298</v>
      </c>
      <c r="F112" s="113">
        <v>0.54166666666666596</v>
      </c>
      <c r="G112" s="113">
        <v>0.70833333333333204</v>
      </c>
      <c r="H112" s="111"/>
      <c r="I112" s="128">
        <f t="shared" si="20"/>
        <v>0.33333333333333204</v>
      </c>
    </row>
    <row r="113" spans="1:9" ht="15" thickBot="1" x14ac:dyDescent="0.35">
      <c r="A113" s="123" t="str">
        <f t="shared" si="41"/>
        <v>MATHEUS</v>
      </c>
      <c r="B113" s="124">
        <f t="shared" si="39"/>
        <v>0</v>
      </c>
      <c r="C113" s="125">
        <f t="shared" si="40"/>
        <v>44702</v>
      </c>
      <c r="D113" s="126">
        <v>0.29166666666666702</v>
      </c>
      <c r="E113" s="126">
        <v>0.45833333333333298</v>
      </c>
      <c r="F113" s="126">
        <v>0.54166666666666596</v>
      </c>
      <c r="G113" s="126">
        <v>0.70833333333333204</v>
      </c>
      <c r="H113" s="124"/>
      <c r="I113" s="129">
        <f t="shared" si="20"/>
        <v>0.33333333333333204</v>
      </c>
    </row>
    <row r="114" spans="1:9" x14ac:dyDescent="0.3">
      <c r="A114" s="134" t="str">
        <f>A109</f>
        <v>MATHEUS APARECIDO GONSALVES FERNANDES</v>
      </c>
      <c r="B114" s="115">
        <f>B109</f>
        <v>0</v>
      </c>
      <c r="C114" s="116">
        <f>C113+1</f>
        <v>44703</v>
      </c>
      <c r="D114" s="117">
        <v>0.29166666666666669</v>
      </c>
      <c r="E114" s="121">
        <v>0.45833333333333298</v>
      </c>
      <c r="F114" s="121">
        <v>0.54166666666666596</v>
      </c>
      <c r="G114" s="121">
        <v>0.70833333333333204</v>
      </c>
      <c r="H114" s="115"/>
      <c r="I114" s="135">
        <f t="shared" si="20"/>
        <v>0.33333333333333237</v>
      </c>
    </row>
    <row r="115" spans="1:9" x14ac:dyDescent="0.3">
      <c r="A115" s="122" t="str">
        <f>A110</f>
        <v xml:space="preserve">GLAUDIELI MARTINENEZ DE REZENDE </v>
      </c>
      <c r="B115" s="111">
        <f t="shared" ref="B115:B118" si="42">B110</f>
        <v>0</v>
      </c>
      <c r="C115" s="112">
        <f t="shared" ref="C115:C118" si="43">C114</f>
        <v>44703</v>
      </c>
      <c r="D115" s="113">
        <v>0.29166666666666669</v>
      </c>
      <c r="E115" s="113">
        <v>0.45833333333333298</v>
      </c>
      <c r="F115" s="113">
        <v>0.54166666666666596</v>
      </c>
      <c r="G115" s="113">
        <v>0.70833333333333204</v>
      </c>
      <c r="H115" s="111"/>
      <c r="I115" s="128">
        <f t="shared" si="20"/>
        <v>0.33333333333333237</v>
      </c>
    </row>
    <row r="116" spans="1:9" x14ac:dyDescent="0.3">
      <c r="A116" s="122" t="str">
        <f t="shared" ref="A116:A118" si="44">A111</f>
        <v>THALES SERPA FANAIA</v>
      </c>
      <c r="B116" s="111" t="str">
        <f t="shared" si="42"/>
        <v>031789501-09</v>
      </c>
      <c r="C116" s="112">
        <f t="shared" si="43"/>
        <v>44703</v>
      </c>
      <c r="D116" s="113">
        <v>0.29166666666666702</v>
      </c>
      <c r="E116" s="113">
        <v>0.45833333333333298</v>
      </c>
      <c r="F116" s="113">
        <v>0.54166666666666596</v>
      </c>
      <c r="G116" s="113">
        <v>0.70833333333333204</v>
      </c>
      <c r="H116" s="114"/>
      <c r="I116" s="128">
        <f t="shared" si="20"/>
        <v>0.33333333333333204</v>
      </c>
    </row>
    <row r="117" spans="1:9" x14ac:dyDescent="0.3">
      <c r="A117" s="122" t="str">
        <f t="shared" si="44"/>
        <v xml:space="preserve">SILVO </v>
      </c>
      <c r="B117" s="111">
        <f t="shared" si="42"/>
        <v>0</v>
      </c>
      <c r="C117" s="112">
        <f t="shared" si="43"/>
        <v>44703</v>
      </c>
      <c r="D117" s="113">
        <v>0.29166666666666702</v>
      </c>
      <c r="E117" s="113">
        <v>0.45833333333333298</v>
      </c>
      <c r="F117" s="113">
        <v>0.54166666666666596</v>
      </c>
      <c r="G117" s="113">
        <v>0.70833333333333204</v>
      </c>
      <c r="H117" s="111"/>
      <c r="I117" s="128">
        <f t="shared" si="20"/>
        <v>0.33333333333333204</v>
      </c>
    </row>
    <row r="118" spans="1:9" ht="15" thickBot="1" x14ac:dyDescent="0.35">
      <c r="A118" s="123" t="str">
        <f t="shared" si="44"/>
        <v>MATHEUS</v>
      </c>
      <c r="B118" s="124">
        <f t="shared" si="42"/>
        <v>0</v>
      </c>
      <c r="C118" s="125">
        <f t="shared" si="43"/>
        <v>44703</v>
      </c>
      <c r="D118" s="126">
        <v>0.29166666666666702</v>
      </c>
      <c r="E118" s="126">
        <v>0.45833333333333298</v>
      </c>
      <c r="F118" s="126">
        <v>0.54166666666666596</v>
      </c>
      <c r="G118" s="126">
        <v>0.70833333333333204</v>
      </c>
      <c r="H118" s="124"/>
      <c r="I118" s="129">
        <f t="shared" si="20"/>
        <v>0.33333333333333204</v>
      </c>
    </row>
    <row r="119" spans="1:9" x14ac:dyDescent="0.3">
      <c r="A119" s="134" t="str">
        <f>A114</f>
        <v>MATHEUS APARECIDO GONSALVES FERNANDES</v>
      </c>
      <c r="B119" s="115">
        <f>B114</f>
        <v>0</v>
      </c>
      <c r="C119" s="116">
        <f>C118+1</f>
        <v>44704</v>
      </c>
      <c r="D119" s="117">
        <v>0.29166666666666669</v>
      </c>
      <c r="E119" s="121">
        <v>0.45833333333333298</v>
      </c>
      <c r="F119" s="121">
        <v>0.54166666666666596</v>
      </c>
      <c r="G119" s="121">
        <v>0.70833333333333204</v>
      </c>
      <c r="H119" s="115"/>
      <c r="I119" s="135">
        <f t="shared" si="20"/>
        <v>0.33333333333333237</v>
      </c>
    </row>
    <row r="120" spans="1:9" x14ac:dyDescent="0.3">
      <c r="A120" s="122" t="str">
        <f>A115</f>
        <v xml:space="preserve">GLAUDIELI MARTINENEZ DE REZENDE </v>
      </c>
      <c r="B120" s="111">
        <f t="shared" ref="B120:B123" si="45">B115</f>
        <v>0</v>
      </c>
      <c r="C120" s="112">
        <f t="shared" ref="C120:C123" si="46">C119</f>
        <v>44704</v>
      </c>
      <c r="D120" s="113">
        <v>0.29166666666666669</v>
      </c>
      <c r="E120" s="113">
        <v>0.45833333333333298</v>
      </c>
      <c r="F120" s="113">
        <v>0.54166666666666596</v>
      </c>
      <c r="G120" s="113">
        <v>0.70833333333333204</v>
      </c>
      <c r="H120" s="111"/>
      <c r="I120" s="128">
        <f t="shared" si="20"/>
        <v>0.33333333333333237</v>
      </c>
    </row>
    <row r="121" spans="1:9" x14ac:dyDescent="0.3">
      <c r="A121" s="122" t="str">
        <f t="shared" ref="A121:A123" si="47">A116</f>
        <v>THALES SERPA FANAIA</v>
      </c>
      <c r="B121" s="111" t="str">
        <f t="shared" si="45"/>
        <v>031789501-09</v>
      </c>
      <c r="C121" s="112">
        <f t="shared" si="46"/>
        <v>44704</v>
      </c>
      <c r="D121" s="113">
        <v>0.29166666666666702</v>
      </c>
      <c r="E121" s="113">
        <v>0.45833333333333298</v>
      </c>
      <c r="F121" s="113">
        <v>0.54166666666666596</v>
      </c>
      <c r="G121" s="113">
        <v>0.70833333333333204</v>
      </c>
      <c r="H121" s="114"/>
      <c r="I121" s="128">
        <f t="shared" si="20"/>
        <v>0.33333333333333204</v>
      </c>
    </row>
    <row r="122" spans="1:9" x14ac:dyDescent="0.3">
      <c r="A122" s="122" t="str">
        <f t="shared" si="47"/>
        <v xml:space="preserve">SILVO </v>
      </c>
      <c r="B122" s="111">
        <f t="shared" si="45"/>
        <v>0</v>
      </c>
      <c r="C122" s="112">
        <f t="shared" si="46"/>
        <v>44704</v>
      </c>
      <c r="D122" s="113">
        <v>0.29166666666666702</v>
      </c>
      <c r="E122" s="113">
        <v>0.45833333333333298</v>
      </c>
      <c r="F122" s="113">
        <v>0.54166666666666596</v>
      </c>
      <c r="G122" s="113">
        <v>0.70833333333333204</v>
      </c>
      <c r="H122" s="111"/>
      <c r="I122" s="128">
        <f t="shared" si="20"/>
        <v>0.33333333333333204</v>
      </c>
    </row>
    <row r="123" spans="1:9" ht="15" thickBot="1" x14ac:dyDescent="0.35">
      <c r="A123" s="123" t="str">
        <f t="shared" si="47"/>
        <v>MATHEUS</v>
      </c>
      <c r="B123" s="124">
        <f t="shared" si="45"/>
        <v>0</v>
      </c>
      <c r="C123" s="125">
        <f t="shared" si="46"/>
        <v>44704</v>
      </c>
      <c r="D123" s="126">
        <v>0.29166666666666702</v>
      </c>
      <c r="E123" s="126">
        <v>0.45833333333333298</v>
      </c>
      <c r="F123" s="126">
        <v>0.54166666666666596</v>
      </c>
      <c r="G123" s="126">
        <v>0.70833333333333204</v>
      </c>
      <c r="H123" s="124"/>
      <c r="I123" s="129">
        <f t="shared" si="20"/>
        <v>0.33333333333333204</v>
      </c>
    </row>
    <row r="124" spans="1:9" x14ac:dyDescent="0.3">
      <c r="A124" s="134" t="str">
        <f>A119</f>
        <v>MATHEUS APARECIDO GONSALVES FERNANDES</v>
      </c>
      <c r="B124" s="115">
        <f>B119</f>
        <v>0</v>
      </c>
      <c r="C124" s="116">
        <f>C123+1</f>
        <v>44705</v>
      </c>
      <c r="D124" s="117">
        <v>0.29166666666666669</v>
      </c>
      <c r="E124" s="121">
        <v>0.45833333333333298</v>
      </c>
      <c r="F124" s="121">
        <v>0.54166666666666596</v>
      </c>
      <c r="G124" s="121">
        <v>0.70833333333333204</v>
      </c>
      <c r="H124" s="115"/>
      <c r="I124" s="135">
        <f t="shared" si="20"/>
        <v>0.33333333333333237</v>
      </c>
    </row>
    <row r="125" spans="1:9" x14ac:dyDescent="0.3">
      <c r="A125" s="122" t="str">
        <f>A120</f>
        <v xml:space="preserve">GLAUDIELI MARTINENEZ DE REZENDE </v>
      </c>
      <c r="B125" s="111">
        <f t="shared" ref="B125:B128" si="48">B120</f>
        <v>0</v>
      </c>
      <c r="C125" s="112">
        <f t="shared" ref="C125:C128" si="49">C124</f>
        <v>44705</v>
      </c>
      <c r="D125" s="113">
        <v>0.29166666666666669</v>
      </c>
      <c r="E125" s="113">
        <v>0.45833333333333298</v>
      </c>
      <c r="F125" s="113">
        <v>0.54166666666666596</v>
      </c>
      <c r="G125" s="113">
        <v>0.70833333333333204</v>
      </c>
      <c r="H125" s="111"/>
      <c r="I125" s="128">
        <f t="shared" si="20"/>
        <v>0.33333333333333237</v>
      </c>
    </row>
    <row r="126" spans="1:9" x14ac:dyDescent="0.3">
      <c r="A126" s="122" t="str">
        <f t="shared" ref="A126:A128" si="50">A121</f>
        <v>THALES SERPA FANAIA</v>
      </c>
      <c r="B126" s="111" t="str">
        <f t="shared" si="48"/>
        <v>031789501-09</v>
      </c>
      <c r="C126" s="112">
        <f t="shared" si="49"/>
        <v>44705</v>
      </c>
      <c r="D126" s="113">
        <v>0.29166666666666702</v>
      </c>
      <c r="E126" s="113">
        <v>0.45833333333333298</v>
      </c>
      <c r="F126" s="113">
        <v>0.54166666666666596</v>
      </c>
      <c r="G126" s="113">
        <v>0.70833333333333204</v>
      </c>
      <c r="H126" s="114"/>
      <c r="I126" s="128">
        <f t="shared" si="20"/>
        <v>0.33333333333333204</v>
      </c>
    </row>
    <row r="127" spans="1:9" x14ac:dyDescent="0.3">
      <c r="A127" s="122" t="str">
        <f t="shared" si="50"/>
        <v xml:space="preserve">SILVO </v>
      </c>
      <c r="B127" s="111">
        <f t="shared" si="48"/>
        <v>0</v>
      </c>
      <c r="C127" s="112">
        <f t="shared" si="49"/>
        <v>44705</v>
      </c>
      <c r="D127" s="113">
        <v>0.29166666666666702</v>
      </c>
      <c r="E127" s="113">
        <v>0.45833333333333298</v>
      </c>
      <c r="F127" s="113">
        <v>0.54166666666666596</v>
      </c>
      <c r="G127" s="113">
        <v>0.70833333333333204</v>
      </c>
      <c r="H127" s="111"/>
      <c r="I127" s="128">
        <f t="shared" si="20"/>
        <v>0.33333333333333204</v>
      </c>
    </row>
    <row r="128" spans="1:9" ht="15" thickBot="1" x14ac:dyDescent="0.35">
      <c r="A128" s="123" t="str">
        <f t="shared" si="50"/>
        <v>MATHEUS</v>
      </c>
      <c r="B128" s="124">
        <f t="shared" si="48"/>
        <v>0</v>
      </c>
      <c r="C128" s="125">
        <f t="shared" si="49"/>
        <v>44705</v>
      </c>
      <c r="D128" s="126">
        <v>0.29166666666666702</v>
      </c>
      <c r="E128" s="126">
        <v>0.45833333333333298</v>
      </c>
      <c r="F128" s="126">
        <v>0.54166666666666596</v>
      </c>
      <c r="G128" s="126">
        <v>0.70833333333333204</v>
      </c>
      <c r="H128" s="124"/>
      <c r="I128" s="129">
        <f t="shared" si="20"/>
        <v>0.33333333333333204</v>
      </c>
    </row>
    <row r="129" spans="1:9" x14ac:dyDescent="0.3">
      <c r="A129" s="134" t="str">
        <f>A124</f>
        <v>MATHEUS APARECIDO GONSALVES FERNANDES</v>
      </c>
      <c r="B129" s="115">
        <f>B124</f>
        <v>0</v>
      </c>
      <c r="C129" s="116">
        <f>C128+1</f>
        <v>44706</v>
      </c>
      <c r="D129" s="117">
        <v>0.29166666666666669</v>
      </c>
      <c r="E129" s="121">
        <v>0.45833333333333298</v>
      </c>
      <c r="F129" s="121">
        <v>0.54166666666666596</v>
      </c>
      <c r="G129" s="121">
        <v>0.70833333333333204</v>
      </c>
      <c r="H129" s="115"/>
      <c r="I129" s="135">
        <f t="shared" si="20"/>
        <v>0.33333333333333237</v>
      </c>
    </row>
    <row r="130" spans="1:9" x14ac:dyDescent="0.3">
      <c r="A130" s="122" t="str">
        <f>A125</f>
        <v xml:space="preserve">GLAUDIELI MARTINENEZ DE REZENDE </v>
      </c>
      <c r="B130" s="111">
        <f t="shared" ref="B130:B133" si="51">B125</f>
        <v>0</v>
      </c>
      <c r="C130" s="112">
        <f t="shared" ref="C130:C133" si="52">C129</f>
        <v>44706</v>
      </c>
      <c r="D130" s="113">
        <v>0.29166666666666669</v>
      </c>
      <c r="E130" s="113">
        <v>0.45833333333333298</v>
      </c>
      <c r="F130" s="113">
        <v>0.54166666666666596</v>
      </c>
      <c r="G130" s="113">
        <v>0.70833333333333204</v>
      </c>
      <c r="H130" s="111"/>
      <c r="I130" s="128">
        <f t="shared" si="20"/>
        <v>0.33333333333333237</v>
      </c>
    </row>
    <row r="131" spans="1:9" x14ac:dyDescent="0.3">
      <c r="A131" s="122" t="str">
        <f t="shared" ref="A131:A133" si="53">A126</f>
        <v>THALES SERPA FANAIA</v>
      </c>
      <c r="B131" s="111" t="str">
        <f t="shared" si="51"/>
        <v>031789501-09</v>
      </c>
      <c r="C131" s="112">
        <f t="shared" si="52"/>
        <v>44706</v>
      </c>
      <c r="D131" s="113">
        <v>0.29166666666666702</v>
      </c>
      <c r="E131" s="113">
        <v>0.45833333333333298</v>
      </c>
      <c r="F131" s="113">
        <v>0.54166666666666596</v>
      </c>
      <c r="G131" s="113">
        <v>0.70833333333333204</v>
      </c>
      <c r="H131" s="114"/>
      <c r="I131" s="128">
        <f t="shared" si="20"/>
        <v>0.33333333333333204</v>
      </c>
    </row>
    <row r="132" spans="1:9" x14ac:dyDescent="0.3">
      <c r="A132" s="122" t="str">
        <f t="shared" si="53"/>
        <v xml:space="preserve">SILVO </v>
      </c>
      <c r="B132" s="111">
        <f t="shared" si="51"/>
        <v>0</v>
      </c>
      <c r="C132" s="112">
        <f t="shared" si="52"/>
        <v>44706</v>
      </c>
      <c r="D132" s="113">
        <v>0.29166666666666702</v>
      </c>
      <c r="E132" s="113">
        <v>0.45833333333333298</v>
      </c>
      <c r="F132" s="113">
        <v>0.54166666666666596</v>
      </c>
      <c r="G132" s="113">
        <v>0.70833333333333204</v>
      </c>
      <c r="H132" s="111"/>
      <c r="I132" s="128">
        <f t="shared" si="20"/>
        <v>0.33333333333333204</v>
      </c>
    </row>
    <row r="133" spans="1:9" ht="15" thickBot="1" x14ac:dyDescent="0.35">
      <c r="A133" s="123" t="str">
        <f t="shared" si="53"/>
        <v>MATHEUS</v>
      </c>
      <c r="B133" s="124">
        <f t="shared" si="51"/>
        <v>0</v>
      </c>
      <c r="C133" s="125">
        <f t="shared" si="52"/>
        <v>44706</v>
      </c>
      <c r="D133" s="126">
        <v>0.29166666666666702</v>
      </c>
      <c r="E133" s="126">
        <v>0.45833333333333298</v>
      </c>
      <c r="F133" s="126">
        <v>0.54166666666666596</v>
      </c>
      <c r="G133" s="126">
        <v>0.70833333333333204</v>
      </c>
      <c r="H133" s="124"/>
      <c r="I133" s="129">
        <f t="shared" si="20"/>
        <v>0.33333333333333204</v>
      </c>
    </row>
    <row r="134" spans="1:9" x14ac:dyDescent="0.3">
      <c r="A134" s="134" t="str">
        <f>A129</f>
        <v>MATHEUS APARECIDO GONSALVES FERNANDES</v>
      </c>
      <c r="B134" s="115">
        <f>B129</f>
        <v>0</v>
      </c>
      <c r="C134" s="116">
        <f>C133+1</f>
        <v>44707</v>
      </c>
      <c r="D134" s="117">
        <v>0.29166666666666669</v>
      </c>
      <c r="E134" s="121">
        <v>0.45833333333333298</v>
      </c>
      <c r="F134" s="121">
        <v>0.54166666666666596</v>
      </c>
      <c r="G134" s="121">
        <v>0.70833333333333204</v>
      </c>
      <c r="H134" s="115"/>
      <c r="I134" s="135">
        <f t="shared" si="20"/>
        <v>0.33333333333333237</v>
      </c>
    </row>
    <row r="135" spans="1:9" x14ac:dyDescent="0.3">
      <c r="A135" s="122" t="str">
        <f>A130</f>
        <v xml:space="preserve">GLAUDIELI MARTINENEZ DE REZENDE </v>
      </c>
      <c r="B135" s="111">
        <f t="shared" ref="B135:B138" si="54">B130</f>
        <v>0</v>
      </c>
      <c r="C135" s="112">
        <f t="shared" ref="C135:C138" si="55">C134</f>
        <v>44707</v>
      </c>
      <c r="D135" s="113">
        <v>0.29166666666666669</v>
      </c>
      <c r="E135" s="113">
        <v>0.45833333333333298</v>
      </c>
      <c r="F135" s="113">
        <v>0.54166666666666596</v>
      </c>
      <c r="G135" s="113">
        <v>0.70833333333333204</v>
      </c>
      <c r="H135" s="111"/>
      <c r="I135" s="128">
        <f t="shared" si="20"/>
        <v>0.33333333333333237</v>
      </c>
    </row>
    <row r="136" spans="1:9" x14ac:dyDescent="0.3">
      <c r="A136" s="122" t="str">
        <f t="shared" ref="A136:A138" si="56">A131</f>
        <v>THALES SERPA FANAIA</v>
      </c>
      <c r="B136" s="111" t="str">
        <f t="shared" si="54"/>
        <v>031789501-09</v>
      </c>
      <c r="C136" s="112">
        <f t="shared" si="55"/>
        <v>44707</v>
      </c>
      <c r="D136" s="113">
        <v>0.29166666666666702</v>
      </c>
      <c r="E136" s="113">
        <v>0.45833333333333298</v>
      </c>
      <c r="F136" s="113">
        <v>0.54166666666666596</v>
      </c>
      <c r="G136" s="113">
        <v>0.70833333333333204</v>
      </c>
      <c r="H136" s="114"/>
      <c r="I136" s="128">
        <f t="shared" si="20"/>
        <v>0.33333333333333204</v>
      </c>
    </row>
    <row r="137" spans="1:9" x14ac:dyDescent="0.3">
      <c r="A137" s="122" t="str">
        <f t="shared" si="56"/>
        <v xml:space="preserve">SILVO </v>
      </c>
      <c r="B137" s="111">
        <f t="shared" si="54"/>
        <v>0</v>
      </c>
      <c r="C137" s="112">
        <f t="shared" si="55"/>
        <v>44707</v>
      </c>
      <c r="D137" s="113">
        <v>0.29166666666666702</v>
      </c>
      <c r="E137" s="113">
        <v>0.45833333333333298</v>
      </c>
      <c r="F137" s="113">
        <v>0.54166666666666596</v>
      </c>
      <c r="G137" s="113">
        <v>0.70833333333333204</v>
      </c>
      <c r="H137" s="111"/>
      <c r="I137" s="128">
        <f t="shared" si="20"/>
        <v>0.33333333333333204</v>
      </c>
    </row>
    <row r="138" spans="1:9" ht="15" thickBot="1" x14ac:dyDescent="0.35">
      <c r="A138" s="123" t="str">
        <f t="shared" si="56"/>
        <v>MATHEUS</v>
      </c>
      <c r="B138" s="124">
        <f t="shared" si="54"/>
        <v>0</v>
      </c>
      <c r="C138" s="125">
        <f t="shared" si="55"/>
        <v>44707</v>
      </c>
      <c r="D138" s="126">
        <v>0.29166666666666702</v>
      </c>
      <c r="E138" s="126">
        <v>0.45833333333333298</v>
      </c>
      <c r="F138" s="126">
        <v>0.54166666666666596</v>
      </c>
      <c r="G138" s="126">
        <v>0.70833333333333204</v>
      </c>
      <c r="H138" s="124"/>
      <c r="I138" s="129">
        <f t="shared" si="20"/>
        <v>0.33333333333333204</v>
      </c>
    </row>
    <row r="139" spans="1:9" x14ac:dyDescent="0.3">
      <c r="A139" s="134" t="str">
        <f>A134</f>
        <v>MATHEUS APARECIDO GONSALVES FERNANDES</v>
      </c>
      <c r="B139" s="115">
        <f>B134</f>
        <v>0</v>
      </c>
      <c r="C139" s="116">
        <f>C138+1</f>
        <v>44708</v>
      </c>
      <c r="D139" s="117">
        <v>0.29166666666666669</v>
      </c>
      <c r="E139" s="121">
        <v>0.45833333333333298</v>
      </c>
      <c r="F139" s="121">
        <v>0.54166666666666596</v>
      </c>
      <c r="G139" s="121">
        <v>0.70833333333333204</v>
      </c>
      <c r="H139" s="115"/>
      <c r="I139" s="135">
        <f t="shared" si="20"/>
        <v>0.33333333333333237</v>
      </c>
    </row>
    <row r="140" spans="1:9" x14ac:dyDescent="0.3">
      <c r="A140" s="122" t="str">
        <f>A135</f>
        <v xml:space="preserve">GLAUDIELI MARTINENEZ DE REZENDE </v>
      </c>
      <c r="B140" s="111">
        <f t="shared" ref="B140:B143" si="57">B135</f>
        <v>0</v>
      </c>
      <c r="C140" s="112">
        <f t="shared" ref="C140:C143" si="58">C139</f>
        <v>44708</v>
      </c>
      <c r="D140" s="113">
        <v>0.29166666666666669</v>
      </c>
      <c r="E140" s="113">
        <v>0.45833333333333298</v>
      </c>
      <c r="F140" s="113">
        <v>0.54166666666666596</v>
      </c>
      <c r="G140" s="113">
        <v>0.70833333333333204</v>
      </c>
      <c r="H140" s="111"/>
      <c r="I140" s="128">
        <f t="shared" si="20"/>
        <v>0.33333333333333237</v>
      </c>
    </row>
    <row r="141" spans="1:9" x14ac:dyDescent="0.3">
      <c r="A141" s="122" t="str">
        <f t="shared" ref="A141:A143" si="59">A136</f>
        <v>THALES SERPA FANAIA</v>
      </c>
      <c r="B141" s="111" t="str">
        <f t="shared" si="57"/>
        <v>031789501-09</v>
      </c>
      <c r="C141" s="112">
        <f t="shared" si="58"/>
        <v>44708</v>
      </c>
      <c r="D141" s="113">
        <v>0.29166666666666702</v>
      </c>
      <c r="E141" s="113">
        <v>0.45833333333333298</v>
      </c>
      <c r="F141" s="113">
        <v>0.54166666666666596</v>
      </c>
      <c r="G141" s="113">
        <v>0.70833333333333204</v>
      </c>
      <c r="H141" s="114"/>
      <c r="I141" s="128">
        <f t="shared" si="20"/>
        <v>0.33333333333333204</v>
      </c>
    </row>
    <row r="142" spans="1:9" x14ac:dyDescent="0.3">
      <c r="A142" s="122" t="str">
        <f t="shared" si="59"/>
        <v xml:space="preserve">SILVO </v>
      </c>
      <c r="B142" s="111">
        <f t="shared" si="57"/>
        <v>0</v>
      </c>
      <c r="C142" s="112">
        <f t="shared" si="58"/>
        <v>44708</v>
      </c>
      <c r="D142" s="113">
        <v>0.29166666666666702</v>
      </c>
      <c r="E142" s="113">
        <v>0.45833333333333298</v>
      </c>
      <c r="F142" s="113">
        <v>0.54166666666666596</v>
      </c>
      <c r="G142" s="113">
        <v>0.70833333333333204</v>
      </c>
      <c r="H142" s="111"/>
      <c r="I142" s="128">
        <f t="shared" ref="I142:I163" si="60">(E142-D142)+(G142-F142)</f>
        <v>0.33333333333333204</v>
      </c>
    </row>
    <row r="143" spans="1:9" ht="15" thickBot="1" x14ac:dyDescent="0.35">
      <c r="A143" s="123" t="str">
        <f t="shared" si="59"/>
        <v>MATHEUS</v>
      </c>
      <c r="B143" s="124">
        <f t="shared" si="57"/>
        <v>0</v>
      </c>
      <c r="C143" s="125">
        <f t="shared" si="58"/>
        <v>44708</v>
      </c>
      <c r="D143" s="126">
        <v>0.29166666666666702</v>
      </c>
      <c r="E143" s="126">
        <v>0.45833333333333298</v>
      </c>
      <c r="F143" s="126">
        <v>0.54166666666666596</v>
      </c>
      <c r="G143" s="126">
        <v>0.70833333333333204</v>
      </c>
      <c r="H143" s="124"/>
      <c r="I143" s="129">
        <f t="shared" si="60"/>
        <v>0.33333333333333204</v>
      </c>
    </row>
    <row r="144" spans="1:9" x14ac:dyDescent="0.3">
      <c r="A144" s="134" t="str">
        <f>A139</f>
        <v>MATHEUS APARECIDO GONSALVES FERNANDES</v>
      </c>
      <c r="B144" s="115">
        <f>B139</f>
        <v>0</v>
      </c>
      <c r="C144" s="116">
        <f>C143+1</f>
        <v>44709</v>
      </c>
      <c r="D144" s="117">
        <v>0.29166666666666669</v>
      </c>
      <c r="E144" s="121">
        <v>0.45833333333333298</v>
      </c>
      <c r="F144" s="121">
        <v>0.54166666666666596</v>
      </c>
      <c r="G144" s="121">
        <v>0.70833333333333204</v>
      </c>
      <c r="H144" s="115"/>
      <c r="I144" s="135">
        <f t="shared" si="60"/>
        <v>0.33333333333333237</v>
      </c>
    </row>
    <row r="145" spans="1:9" x14ac:dyDescent="0.3">
      <c r="A145" s="122" t="str">
        <f>A140</f>
        <v xml:space="preserve">GLAUDIELI MARTINENEZ DE REZENDE </v>
      </c>
      <c r="B145" s="111">
        <f t="shared" ref="B145:B148" si="61">B140</f>
        <v>0</v>
      </c>
      <c r="C145" s="112">
        <f t="shared" ref="C145:C148" si="62">C144</f>
        <v>44709</v>
      </c>
      <c r="D145" s="113">
        <v>0.29166666666666669</v>
      </c>
      <c r="E145" s="113">
        <v>0.45833333333333298</v>
      </c>
      <c r="F145" s="113">
        <v>0.54166666666666596</v>
      </c>
      <c r="G145" s="113">
        <v>0.70833333333333204</v>
      </c>
      <c r="H145" s="111"/>
      <c r="I145" s="128">
        <f t="shared" si="60"/>
        <v>0.33333333333333237</v>
      </c>
    </row>
    <row r="146" spans="1:9" x14ac:dyDescent="0.3">
      <c r="A146" s="122" t="str">
        <f t="shared" ref="A146:A148" si="63">A141</f>
        <v>THALES SERPA FANAIA</v>
      </c>
      <c r="B146" s="111" t="str">
        <f t="shared" si="61"/>
        <v>031789501-09</v>
      </c>
      <c r="C146" s="112">
        <f t="shared" si="62"/>
        <v>44709</v>
      </c>
      <c r="D146" s="113">
        <v>0.29166666666666702</v>
      </c>
      <c r="E146" s="113">
        <v>0.45833333333333298</v>
      </c>
      <c r="F146" s="113">
        <v>0.54166666666666596</v>
      </c>
      <c r="G146" s="113">
        <v>0.70833333333333204</v>
      </c>
      <c r="H146" s="114"/>
      <c r="I146" s="128">
        <f t="shared" si="60"/>
        <v>0.33333333333333204</v>
      </c>
    </row>
    <row r="147" spans="1:9" x14ac:dyDescent="0.3">
      <c r="A147" s="122" t="str">
        <f t="shared" si="63"/>
        <v xml:space="preserve">SILVO </v>
      </c>
      <c r="B147" s="111">
        <f t="shared" si="61"/>
        <v>0</v>
      </c>
      <c r="C147" s="112">
        <f t="shared" si="62"/>
        <v>44709</v>
      </c>
      <c r="D147" s="113">
        <v>0.29166666666666702</v>
      </c>
      <c r="E147" s="113">
        <v>0.45833333333333298</v>
      </c>
      <c r="F147" s="113">
        <v>0.54166666666666596</v>
      </c>
      <c r="G147" s="113">
        <v>0.70833333333333204</v>
      </c>
      <c r="H147" s="111"/>
      <c r="I147" s="128">
        <f t="shared" si="60"/>
        <v>0.33333333333333204</v>
      </c>
    </row>
    <row r="148" spans="1:9" ht="15" thickBot="1" x14ac:dyDescent="0.35">
      <c r="A148" s="123" t="str">
        <f t="shared" si="63"/>
        <v>MATHEUS</v>
      </c>
      <c r="B148" s="124">
        <f t="shared" si="61"/>
        <v>0</v>
      </c>
      <c r="C148" s="125">
        <f t="shared" si="62"/>
        <v>44709</v>
      </c>
      <c r="D148" s="126">
        <v>0.29166666666666702</v>
      </c>
      <c r="E148" s="126">
        <v>0.45833333333333298</v>
      </c>
      <c r="F148" s="126">
        <v>0.54166666666666596</v>
      </c>
      <c r="G148" s="126">
        <v>0.70833333333333204</v>
      </c>
      <c r="H148" s="124"/>
      <c r="I148" s="129">
        <f t="shared" si="60"/>
        <v>0.33333333333333204</v>
      </c>
    </row>
    <row r="149" spans="1:9" x14ac:dyDescent="0.3">
      <c r="A149" s="134" t="str">
        <f>A144</f>
        <v>MATHEUS APARECIDO GONSALVES FERNANDES</v>
      </c>
      <c r="B149" s="115">
        <f>B144</f>
        <v>0</v>
      </c>
      <c r="C149" s="116">
        <f>C148+1</f>
        <v>44710</v>
      </c>
      <c r="D149" s="117">
        <v>0.29166666666666669</v>
      </c>
      <c r="E149" s="121">
        <v>0.45833333333333298</v>
      </c>
      <c r="F149" s="121">
        <v>0.54166666666666596</v>
      </c>
      <c r="G149" s="121">
        <v>0.70833333333333204</v>
      </c>
      <c r="H149" s="115"/>
      <c r="I149" s="135">
        <f t="shared" si="60"/>
        <v>0.33333333333333237</v>
      </c>
    </row>
    <row r="150" spans="1:9" x14ac:dyDescent="0.3">
      <c r="A150" s="122" t="str">
        <f>A145</f>
        <v xml:space="preserve">GLAUDIELI MARTINENEZ DE REZENDE </v>
      </c>
      <c r="B150" s="111">
        <f t="shared" ref="B150:B153" si="64">B145</f>
        <v>0</v>
      </c>
      <c r="C150" s="112">
        <f t="shared" ref="C150:C153" si="65">C149</f>
        <v>44710</v>
      </c>
      <c r="D150" s="113">
        <v>0.29166666666666669</v>
      </c>
      <c r="E150" s="113">
        <v>0.45833333333333298</v>
      </c>
      <c r="F150" s="113">
        <v>0.54166666666666596</v>
      </c>
      <c r="G150" s="113">
        <v>0.70833333333333204</v>
      </c>
      <c r="H150" s="111"/>
      <c r="I150" s="128">
        <f t="shared" si="60"/>
        <v>0.33333333333333237</v>
      </c>
    </row>
    <row r="151" spans="1:9" x14ac:dyDescent="0.3">
      <c r="A151" s="122" t="str">
        <f t="shared" ref="A151:A153" si="66">A146</f>
        <v>THALES SERPA FANAIA</v>
      </c>
      <c r="B151" s="111" t="str">
        <f t="shared" si="64"/>
        <v>031789501-09</v>
      </c>
      <c r="C151" s="112">
        <f t="shared" si="65"/>
        <v>44710</v>
      </c>
      <c r="D151" s="113">
        <v>0.29166666666666702</v>
      </c>
      <c r="E151" s="113">
        <v>0.45833333333333298</v>
      </c>
      <c r="F151" s="113">
        <v>0.54166666666666596</v>
      </c>
      <c r="G151" s="113">
        <v>0.70833333333333204</v>
      </c>
      <c r="H151" s="114"/>
      <c r="I151" s="128">
        <f t="shared" si="60"/>
        <v>0.33333333333333204</v>
      </c>
    </row>
    <row r="152" spans="1:9" x14ac:dyDescent="0.3">
      <c r="A152" s="122" t="str">
        <f t="shared" si="66"/>
        <v xml:space="preserve">SILVO </v>
      </c>
      <c r="B152" s="111">
        <f t="shared" si="64"/>
        <v>0</v>
      </c>
      <c r="C152" s="112">
        <f t="shared" si="65"/>
        <v>44710</v>
      </c>
      <c r="D152" s="113">
        <v>0.29166666666666702</v>
      </c>
      <c r="E152" s="113">
        <v>0.45833333333333298</v>
      </c>
      <c r="F152" s="113">
        <v>0.54166666666666596</v>
      </c>
      <c r="G152" s="113">
        <v>0.70833333333333204</v>
      </c>
      <c r="H152" s="111"/>
      <c r="I152" s="128">
        <f t="shared" si="60"/>
        <v>0.33333333333333204</v>
      </c>
    </row>
    <row r="153" spans="1:9" ht="15" thickBot="1" x14ac:dyDescent="0.35">
      <c r="A153" s="123" t="str">
        <f t="shared" si="66"/>
        <v>MATHEUS</v>
      </c>
      <c r="B153" s="124">
        <f t="shared" si="64"/>
        <v>0</v>
      </c>
      <c r="C153" s="125">
        <f t="shared" si="65"/>
        <v>44710</v>
      </c>
      <c r="D153" s="126">
        <v>0.29166666666666702</v>
      </c>
      <c r="E153" s="126">
        <v>0.45833333333333298</v>
      </c>
      <c r="F153" s="126">
        <v>0.54166666666666596</v>
      </c>
      <c r="G153" s="126">
        <v>0.70833333333333204</v>
      </c>
      <c r="H153" s="124"/>
      <c r="I153" s="129">
        <f t="shared" si="60"/>
        <v>0.33333333333333204</v>
      </c>
    </row>
    <row r="154" spans="1:9" x14ac:dyDescent="0.3">
      <c r="A154" s="134" t="str">
        <f>A149</f>
        <v>MATHEUS APARECIDO GONSALVES FERNANDES</v>
      </c>
      <c r="B154" s="115">
        <f>B149</f>
        <v>0</v>
      </c>
      <c r="C154" s="116">
        <f>C153+1</f>
        <v>44711</v>
      </c>
      <c r="D154" s="117">
        <v>0.29166666666666669</v>
      </c>
      <c r="E154" s="121">
        <v>0.45833333333333298</v>
      </c>
      <c r="F154" s="121">
        <v>0.54166666666666596</v>
      </c>
      <c r="G154" s="121">
        <v>0.70833333333333204</v>
      </c>
      <c r="H154" s="115"/>
      <c r="I154" s="135">
        <f t="shared" si="60"/>
        <v>0.33333333333333237</v>
      </c>
    </row>
    <row r="155" spans="1:9" x14ac:dyDescent="0.3">
      <c r="A155" s="122" t="str">
        <f>A150</f>
        <v xml:space="preserve">GLAUDIELI MARTINENEZ DE REZENDE </v>
      </c>
      <c r="B155" s="111">
        <f t="shared" ref="B155:B158" si="67">B150</f>
        <v>0</v>
      </c>
      <c r="C155" s="112">
        <f t="shared" ref="C155:C158" si="68">C154</f>
        <v>44711</v>
      </c>
      <c r="D155" s="113">
        <v>0.29166666666666669</v>
      </c>
      <c r="E155" s="113">
        <v>0.45833333333333298</v>
      </c>
      <c r="F155" s="113">
        <v>0.54166666666666596</v>
      </c>
      <c r="G155" s="113">
        <v>0.70833333333333204</v>
      </c>
      <c r="H155" s="111"/>
      <c r="I155" s="128">
        <f t="shared" si="60"/>
        <v>0.33333333333333237</v>
      </c>
    </row>
    <row r="156" spans="1:9" x14ac:dyDescent="0.3">
      <c r="A156" s="122" t="str">
        <f t="shared" ref="A156:A158" si="69">A151</f>
        <v>THALES SERPA FANAIA</v>
      </c>
      <c r="B156" s="111" t="str">
        <f t="shared" si="67"/>
        <v>031789501-09</v>
      </c>
      <c r="C156" s="112">
        <f t="shared" si="68"/>
        <v>44711</v>
      </c>
      <c r="D156" s="113">
        <v>0.29166666666666702</v>
      </c>
      <c r="E156" s="113">
        <v>0.45833333333333298</v>
      </c>
      <c r="F156" s="113">
        <v>0.54166666666666596</v>
      </c>
      <c r="G156" s="113">
        <v>0.70833333333333204</v>
      </c>
      <c r="H156" s="114"/>
      <c r="I156" s="128">
        <f t="shared" si="60"/>
        <v>0.33333333333333204</v>
      </c>
    </row>
    <row r="157" spans="1:9" x14ac:dyDescent="0.3">
      <c r="A157" s="122" t="str">
        <f t="shared" si="69"/>
        <v xml:space="preserve">SILVO </v>
      </c>
      <c r="B157" s="111">
        <f t="shared" si="67"/>
        <v>0</v>
      </c>
      <c r="C157" s="112">
        <f t="shared" si="68"/>
        <v>44711</v>
      </c>
      <c r="D157" s="113">
        <v>0.29166666666666702</v>
      </c>
      <c r="E157" s="113">
        <v>0.45833333333333298</v>
      </c>
      <c r="F157" s="113">
        <v>0.54166666666666596</v>
      </c>
      <c r="G157" s="113">
        <v>0.70833333333333204</v>
      </c>
      <c r="H157" s="111"/>
      <c r="I157" s="128">
        <f t="shared" si="60"/>
        <v>0.33333333333333204</v>
      </c>
    </row>
    <row r="158" spans="1:9" ht="15" thickBot="1" x14ac:dyDescent="0.35">
      <c r="A158" s="123" t="str">
        <f t="shared" si="69"/>
        <v>MATHEUS</v>
      </c>
      <c r="B158" s="124">
        <f t="shared" si="67"/>
        <v>0</v>
      </c>
      <c r="C158" s="125">
        <f t="shared" si="68"/>
        <v>44711</v>
      </c>
      <c r="D158" s="126">
        <v>0.29166666666666702</v>
      </c>
      <c r="E158" s="126">
        <v>0.45833333333333298</v>
      </c>
      <c r="F158" s="126">
        <v>0.54166666666666596</v>
      </c>
      <c r="G158" s="126">
        <v>0.70833333333333204</v>
      </c>
      <c r="H158" s="124"/>
      <c r="I158" s="129">
        <f t="shared" si="60"/>
        <v>0.33333333333333204</v>
      </c>
    </row>
    <row r="159" spans="1:9" x14ac:dyDescent="0.3">
      <c r="A159" s="134" t="str">
        <f>A154</f>
        <v>MATHEUS APARECIDO GONSALVES FERNANDES</v>
      </c>
      <c r="B159" s="115">
        <f>B154</f>
        <v>0</v>
      </c>
      <c r="C159" s="116">
        <f>C158+1</f>
        <v>44712</v>
      </c>
      <c r="D159" s="117">
        <v>0.29166666666666669</v>
      </c>
      <c r="E159" s="121">
        <v>0.45833333333333298</v>
      </c>
      <c r="F159" s="121">
        <v>0.54166666666666596</v>
      </c>
      <c r="G159" s="121">
        <v>0.70833333333333204</v>
      </c>
      <c r="H159" s="115"/>
      <c r="I159" s="135">
        <f t="shared" si="60"/>
        <v>0.33333333333333237</v>
      </c>
    </row>
    <row r="160" spans="1:9" x14ac:dyDescent="0.3">
      <c r="A160" s="122" t="str">
        <f>A155</f>
        <v xml:space="preserve">GLAUDIELI MARTINENEZ DE REZENDE </v>
      </c>
      <c r="B160" s="111">
        <f t="shared" ref="B160:B163" si="70">B155</f>
        <v>0</v>
      </c>
      <c r="C160" s="112">
        <f t="shared" ref="C160:C163" si="71">C159</f>
        <v>44712</v>
      </c>
      <c r="D160" s="113">
        <v>0.29166666666666669</v>
      </c>
      <c r="E160" s="113">
        <v>0.45833333333333298</v>
      </c>
      <c r="F160" s="113">
        <v>0.54166666666666596</v>
      </c>
      <c r="G160" s="113">
        <v>0.70833333333333204</v>
      </c>
      <c r="H160" s="111"/>
      <c r="I160" s="128">
        <f t="shared" si="60"/>
        <v>0.33333333333333237</v>
      </c>
    </row>
    <row r="161" spans="1:9" x14ac:dyDescent="0.3">
      <c r="A161" s="122" t="str">
        <f t="shared" ref="A161:A163" si="72">A156</f>
        <v>THALES SERPA FANAIA</v>
      </c>
      <c r="B161" s="111" t="str">
        <f t="shared" si="70"/>
        <v>031789501-09</v>
      </c>
      <c r="C161" s="112">
        <f t="shared" si="71"/>
        <v>44712</v>
      </c>
      <c r="D161" s="113">
        <v>0.29166666666666702</v>
      </c>
      <c r="E161" s="113">
        <v>0.45833333333333298</v>
      </c>
      <c r="F161" s="113">
        <v>0.54166666666666596</v>
      </c>
      <c r="G161" s="113">
        <v>0.70833333333333204</v>
      </c>
      <c r="H161" s="114"/>
      <c r="I161" s="128">
        <f t="shared" si="60"/>
        <v>0.33333333333333204</v>
      </c>
    </row>
    <row r="162" spans="1:9" x14ac:dyDescent="0.3">
      <c r="A162" s="122" t="str">
        <f t="shared" si="72"/>
        <v xml:space="preserve">SILVO </v>
      </c>
      <c r="B162" s="111">
        <f t="shared" si="70"/>
        <v>0</v>
      </c>
      <c r="C162" s="112">
        <f t="shared" si="71"/>
        <v>44712</v>
      </c>
      <c r="D162" s="113">
        <v>0.29166666666666702</v>
      </c>
      <c r="E162" s="113">
        <v>0.45833333333333298</v>
      </c>
      <c r="F162" s="113">
        <v>0.54166666666666596</v>
      </c>
      <c r="G162" s="113">
        <v>0.70833333333333204</v>
      </c>
      <c r="H162" s="111"/>
      <c r="I162" s="128">
        <f t="shared" si="60"/>
        <v>0.33333333333333204</v>
      </c>
    </row>
    <row r="163" spans="1:9" ht="15" thickBot="1" x14ac:dyDescent="0.35">
      <c r="A163" s="123" t="str">
        <f t="shared" si="72"/>
        <v>MATHEUS</v>
      </c>
      <c r="B163" s="124">
        <f t="shared" si="70"/>
        <v>0</v>
      </c>
      <c r="C163" s="125">
        <f t="shared" si="71"/>
        <v>44712</v>
      </c>
      <c r="D163" s="126">
        <v>0.29166666666666702</v>
      </c>
      <c r="E163" s="126">
        <v>0.45833333333333298</v>
      </c>
      <c r="F163" s="126">
        <v>0.54166666666666596</v>
      </c>
      <c r="G163" s="126">
        <v>0.70833333333333204</v>
      </c>
      <c r="H163" s="124"/>
      <c r="I163" s="129">
        <f t="shared" si="60"/>
        <v>0.33333333333333204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 xr:uid="{184FEAAB-0F12-4B39-B238-69B7234D46B0}">
      <formula1>HORARIOSS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19</vt:i4>
      </vt:variant>
    </vt:vector>
  </HeadingPairs>
  <TitlesOfParts>
    <vt:vector size="35" baseType="lpstr">
      <vt:lpstr>LIVRO CAIXA DIARIO</vt:lpstr>
      <vt:lpstr>MENU</vt:lpstr>
      <vt:lpstr>DIARISTA </vt:lpstr>
      <vt:lpstr>RECIBO</vt:lpstr>
      <vt:lpstr>LANÇAMENTO DO DIRISTA </vt:lpstr>
      <vt:lpstr>FIXA DOS DIARISTA </vt:lpstr>
      <vt:lpstr>CADASTRO DE PRODUTO </vt:lpstr>
      <vt:lpstr>FUNCIONARIOS MENSAI</vt:lpstr>
      <vt:lpstr>FOLHA DE PONTO</vt:lpstr>
      <vt:lpstr>Planilha4</vt:lpstr>
      <vt:lpstr>Planilha5</vt:lpstr>
      <vt:lpstr>ENTRADA E SAIDA MES</vt:lpstr>
      <vt:lpstr>ESTOQUE</vt:lpstr>
      <vt:lpstr>PLANILA DE LIVRO CAIXA MENSAL</vt:lpstr>
      <vt:lpstr>PLANILA DE LIVRO CAIXA ANUAL</vt:lpstr>
      <vt:lpstr>LISTA</vt:lpstr>
      <vt:lpstr>FIXA01</vt:lpstr>
      <vt:lpstr>FIXA02</vt:lpstr>
      <vt:lpstr>FIXA03</vt:lpstr>
      <vt:lpstr>FIXADIA</vt:lpstr>
      <vt:lpstr>FOR.PAG</vt:lpstr>
      <vt:lpstr>h000</vt:lpstr>
      <vt:lpstr>HORA8</vt:lpstr>
      <vt:lpstr>HORARIOS</vt:lpstr>
      <vt:lpstr>HORARIOSS</vt:lpstr>
      <vt:lpstr>IND</vt:lpstr>
      <vt:lpstr>INDD</vt:lpstr>
      <vt:lpstr>LCD</vt:lpstr>
      <vt:lpstr>MENU</vt:lpstr>
      <vt:lpstr>NOMEDIRISTA</vt:lpstr>
      <vt:lpstr>OKOFF</vt:lpstr>
      <vt:lpstr>PAGO</vt:lpstr>
      <vt:lpstr>produto01</vt:lpstr>
      <vt:lpstr>UNIDMED</vt:lpstr>
      <vt:lpstr>VALORDIARISTA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Thiago Esteves</cp:lastModifiedBy>
  <dcterms:created xsi:type="dcterms:W3CDTF">2022-04-26T20:49:17Z</dcterms:created>
  <dcterms:modified xsi:type="dcterms:W3CDTF">2022-05-05T20:08:00Z</dcterms:modified>
</cp:coreProperties>
</file>