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Default Extension="svg" ContentType="image/sv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19440" windowHeight="12570"/>
  </bookViews>
  <sheets>
    <sheet name="LIVRO CAIXA DIARIO" sheetId="3" r:id="rId1"/>
    <sheet name="MENU" sheetId="11" r:id="rId2"/>
    <sheet name="DIARISTA " sheetId="8" r:id="rId3"/>
    <sheet name="CADASTRO DE PRODUTO " sheetId="10" r:id="rId4"/>
    <sheet name="FUNCIONARIOS MENSAI" sheetId="1" r:id="rId5"/>
    <sheet name="FOLHA DE PONTO" sheetId="9" r:id="rId6"/>
    <sheet name="ENTRADA E SAIDA MES" sheetId="2" r:id="rId7"/>
    <sheet name="ESTOQUE" sheetId="4" r:id="rId8"/>
    <sheet name="PLANILA DE LIVRO CAIXA MENSAL" sheetId="6" r:id="rId9"/>
    <sheet name="PLANILA DE LIVRO CAIXA ANUAL" sheetId="7" r:id="rId10"/>
  </sheets>
  <definedNames>
    <definedName name="_xlnm.Print_Area" localSheetId="3">'CADASTRO DE PRODUTO '!$A$12:$F$137</definedName>
    <definedName name="FIXADIA">'DIARISTA '!$AH$2:$AP$85</definedName>
    <definedName name="FOR.PAG">'LIVRO CAIXA DIARIO'!$AE$1:$AE$5</definedName>
    <definedName name="HORARIOS">'FUNCIONARIOS MENSAI'!$AD$2:$AD$21</definedName>
    <definedName name="IND">'CADASTRO DE PRODUTO '!$A$13:$A$168</definedName>
    <definedName name="INDD">'CADASTRO DE PRODUTO '!$A$12:$A$168</definedName>
    <definedName name="LCD">'LIVRO CAIXA DIARIO'!$A$11:$H$112</definedName>
    <definedName name="MENU">MENU!$D$2:$Q$25</definedName>
    <definedName name="produto01">'CADASTRO DE PRODUTO '!$B$13:$B$45</definedName>
    <definedName name="UNIDMED">'LIVRO CAIXA DIARIO'!$AF$1:$AF$11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1"/>
  <c r="E10"/>
  <c r="E9"/>
  <c r="E8"/>
  <c r="E4"/>
  <c r="E5"/>
  <c r="E6"/>
  <c r="E3"/>
  <c r="I163" i="9"/>
  <c r="B163"/>
  <c r="A163"/>
  <c r="I162"/>
  <c r="B162"/>
  <c r="A162"/>
  <c r="I161"/>
  <c r="B161"/>
  <c r="A161"/>
  <c r="I160"/>
  <c r="B160"/>
  <c r="A160"/>
  <c r="I159"/>
  <c r="C159"/>
  <c r="C160" s="1"/>
  <c r="C161" s="1"/>
  <c r="C162" s="1"/>
  <c r="C163" s="1"/>
  <c r="B159"/>
  <c r="A159"/>
  <c r="I158"/>
  <c r="B158"/>
  <c r="A158"/>
  <c r="I157"/>
  <c r="B157"/>
  <c r="A157"/>
  <c r="I156"/>
  <c r="B156"/>
  <c r="A156"/>
  <c r="I155"/>
  <c r="B155"/>
  <c r="A155"/>
  <c r="I154"/>
  <c r="C154"/>
  <c r="C155" s="1"/>
  <c r="C156" s="1"/>
  <c r="C157" s="1"/>
  <c r="C158" s="1"/>
  <c r="B154"/>
  <c r="A154"/>
  <c r="I153"/>
  <c r="B153"/>
  <c r="A153"/>
  <c r="I152"/>
  <c r="B152"/>
  <c r="A152"/>
  <c r="I151"/>
  <c r="B151"/>
  <c r="A151"/>
  <c r="I150"/>
  <c r="B150"/>
  <c r="A150"/>
  <c r="I149"/>
  <c r="C149"/>
  <c r="C150" s="1"/>
  <c r="C151" s="1"/>
  <c r="C152" s="1"/>
  <c r="C153" s="1"/>
  <c r="B149"/>
  <c r="A149"/>
  <c r="I148"/>
  <c r="B148"/>
  <c r="A148"/>
  <c r="I147"/>
  <c r="B147"/>
  <c r="A147"/>
  <c r="I146"/>
  <c r="B146"/>
  <c r="A146"/>
  <c r="I145"/>
  <c r="B145"/>
  <c r="A145"/>
  <c r="I144"/>
  <c r="C144"/>
  <c r="C145" s="1"/>
  <c r="C146" s="1"/>
  <c r="C147" s="1"/>
  <c r="C148" s="1"/>
  <c r="B144"/>
  <c r="A144"/>
  <c r="I143"/>
  <c r="B143"/>
  <c r="A143"/>
  <c r="I142"/>
  <c r="B142"/>
  <c r="A142"/>
  <c r="I141"/>
  <c r="B141"/>
  <c r="A141"/>
  <c r="I140"/>
  <c r="B140"/>
  <c r="A140"/>
  <c r="I139"/>
  <c r="C139"/>
  <c r="C140" s="1"/>
  <c r="C141" s="1"/>
  <c r="C142" s="1"/>
  <c r="C143" s="1"/>
  <c r="B139"/>
  <c r="A139"/>
  <c r="I138"/>
  <c r="B138"/>
  <c r="A138"/>
  <c r="I137"/>
  <c r="B137"/>
  <c r="A137"/>
  <c r="I136"/>
  <c r="B136"/>
  <c r="A136"/>
  <c r="I135"/>
  <c r="B135"/>
  <c r="A135"/>
  <c r="I134"/>
  <c r="C134"/>
  <c r="C135" s="1"/>
  <c r="C136" s="1"/>
  <c r="C137" s="1"/>
  <c r="C138" s="1"/>
  <c r="B134"/>
  <c r="A134"/>
  <c r="I133"/>
  <c r="B133"/>
  <c r="A133"/>
  <c r="I132"/>
  <c r="B132"/>
  <c r="A132"/>
  <c r="I131"/>
  <c r="B131"/>
  <c r="A131"/>
  <c r="I130"/>
  <c r="B130"/>
  <c r="A130"/>
  <c r="I129"/>
  <c r="C129"/>
  <c r="C130" s="1"/>
  <c r="C131" s="1"/>
  <c r="C132" s="1"/>
  <c r="C133" s="1"/>
  <c r="B129"/>
  <c r="A129"/>
  <c r="I128"/>
  <c r="B128"/>
  <c r="A128"/>
  <c r="I127"/>
  <c r="B127"/>
  <c r="A127"/>
  <c r="I126"/>
  <c r="B126"/>
  <c r="A126"/>
  <c r="I125"/>
  <c r="B125"/>
  <c r="A125"/>
  <c r="I124"/>
  <c r="C124"/>
  <c r="C125" s="1"/>
  <c r="C126" s="1"/>
  <c r="C127" s="1"/>
  <c r="C128" s="1"/>
  <c r="B124"/>
  <c r="A124"/>
  <c r="I123"/>
  <c r="B123"/>
  <c r="A123"/>
  <c r="I122"/>
  <c r="B122"/>
  <c r="A122"/>
  <c r="I121"/>
  <c r="B121"/>
  <c r="A121"/>
  <c r="I120"/>
  <c r="B120"/>
  <c r="A120"/>
  <c r="I119"/>
  <c r="C119"/>
  <c r="C120" s="1"/>
  <c r="C121" s="1"/>
  <c r="C122" s="1"/>
  <c r="C123" s="1"/>
  <c r="B119"/>
  <c r="A119"/>
  <c r="I118"/>
  <c r="B118"/>
  <c r="A118"/>
  <c r="I117"/>
  <c r="B117"/>
  <c r="A117"/>
  <c r="I116"/>
  <c r="B116"/>
  <c r="A116"/>
  <c r="I115"/>
  <c r="B115"/>
  <c r="A115"/>
  <c r="I114"/>
  <c r="C114"/>
  <c r="C115" s="1"/>
  <c r="C116" s="1"/>
  <c r="C117" s="1"/>
  <c r="C118" s="1"/>
  <c r="B114"/>
  <c r="A114"/>
  <c r="I113"/>
  <c r="B113"/>
  <c r="A113"/>
  <c r="I112"/>
  <c r="B112"/>
  <c r="A112"/>
  <c r="I111"/>
  <c r="B111"/>
  <c r="A111"/>
  <c r="I110"/>
  <c r="B110"/>
  <c r="A110"/>
  <c r="I109"/>
  <c r="C109"/>
  <c r="C110" s="1"/>
  <c r="C111" s="1"/>
  <c r="C112" s="1"/>
  <c r="C113" s="1"/>
  <c r="B109"/>
  <c r="A109"/>
  <c r="I108"/>
  <c r="B108"/>
  <c r="A108"/>
  <c r="I107"/>
  <c r="B107"/>
  <c r="A107"/>
  <c r="I106"/>
  <c r="B106"/>
  <c r="A106"/>
  <c r="I105"/>
  <c r="B105"/>
  <c r="A105"/>
  <c r="I104"/>
  <c r="C104"/>
  <c r="C105" s="1"/>
  <c r="C106" s="1"/>
  <c r="C107" s="1"/>
  <c r="C108" s="1"/>
  <c r="B104"/>
  <c r="A104"/>
  <c r="I103"/>
  <c r="B103"/>
  <c r="A103"/>
  <c r="I102"/>
  <c r="B102"/>
  <c r="A102"/>
  <c r="I101"/>
  <c r="B101"/>
  <c r="A101"/>
  <c r="I100"/>
  <c r="B100"/>
  <c r="A100"/>
  <c r="I99"/>
  <c r="C99"/>
  <c r="C100" s="1"/>
  <c r="C101" s="1"/>
  <c r="C102" s="1"/>
  <c r="C103" s="1"/>
  <c r="B99"/>
  <c r="A99"/>
  <c r="I98"/>
  <c r="B98"/>
  <c r="A98"/>
  <c r="I97"/>
  <c r="B97"/>
  <c r="A97"/>
  <c r="I96"/>
  <c r="B96"/>
  <c r="A96"/>
  <c r="I95"/>
  <c r="B95"/>
  <c r="A95"/>
  <c r="I94"/>
  <c r="C94"/>
  <c r="C95" s="1"/>
  <c r="C96" s="1"/>
  <c r="C97" s="1"/>
  <c r="C98" s="1"/>
  <c r="B94"/>
  <c r="A94"/>
  <c r="I93"/>
  <c r="B93"/>
  <c r="A93"/>
  <c r="I92"/>
  <c r="B92"/>
  <c r="A92"/>
  <c r="I91"/>
  <c r="B91"/>
  <c r="A91"/>
  <c r="I90"/>
  <c r="B90"/>
  <c r="A90"/>
  <c r="I89"/>
  <c r="C89"/>
  <c r="C90" s="1"/>
  <c r="C91" s="1"/>
  <c r="C92" s="1"/>
  <c r="C93" s="1"/>
  <c r="B89"/>
  <c r="A89"/>
  <c r="I88"/>
  <c r="B88"/>
  <c r="A88"/>
  <c r="I87"/>
  <c r="B87"/>
  <c r="A87"/>
  <c r="I86"/>
  <c r="B86"/>
  <c r="A86"/>
  <c r="I85"/>
  <c r="B85"/>
  <c r="A85"/>
  <c r="I84"/>
  <c r="C84"/>
  <c r="C85" s="1"/>
  <c r="C86" s="1"/>
  <c r="C87" s="1"/>
  <c r="C88" s="1"/>
  <c r="B84"/>
  <c r="A84"/>
  <c r="I83"/>
  <c r="B83"/>
  <c r="A83"/>
  <c r="I82"/>
  <c r="B82"/>
  <c r="A82"/>
  <c r="I81"/>
  <c r="B81"/>
  <c r="A81"/>
  <c r="I80"/>
  <c r="B80"/>
  <c r="A80"/>
  <c r="I79"/>
  <c r="C79"/>
  <c r="C80" s="1"/>
  <c r="C81" s="1"/>
  <c r="C82" s="1"/>
  <c r="C83" s="1"/>
  <c r="B79"/>
  <c r="A79"/>
  <c r="I78"/>
  <c r="B78"/>
  <c r="A78"/>
  <c r="I77"/>
  <c r="B77"/>
  <c r="A77"/>
  <c r="I76"/>
  <c r="B76"/>
  <c r="A76"/>
  <c r="I75"/>
  <c r="B75"/>
  <c r="A75"/>
  <c r="I74"/>
  <c r="C74"/>
  <c r="C75" s="1"/>
  <c r="C76" s="1"/>
  <c r="C77" s="1"/>
  <c r="C78" s="1"/>
  <c r="B74"/>
  <c r="A74"/>
  <c r="I73"/>
  <c r="B73"/>
  <c r="A73"/>
  <c r="I72"/>
  <c r="B72"/>
  <c r="A72"/>
  <c r="I71"/>
  <c r="B71"/>
  <c r="A71"/>
  <c r="I70"/>
  <c r="B70"/>
  <c r="A70"/>
  <c r="I69"/>
  <c r="C69"/>
  <c r="C70" s="1"/>
  <c r="C71" s="1"/>
  <c r="C72" s="1"/>
  <c r="C73" s="1"/>
  <c r="B69"/>
  <c r="A69"/>
  <c r="I68"/>
  <c r="B68"/>
  <c r="A68"/>
  <c r="I67"/>
  <c r="B67"/>
  <c r="A67"/>
  <c r="I66"/>
  <c r="B66"/>
  <c r="A66"/>
  <c r="I65"/>
  <c r="B65"/>
  <c r="A65"/>
  <c r="I64"/>
  <c r="C64"/>
  <c r="C65" s="1"/>
  <c r="C66" s="1"/>
  <c r="C67" s="1"/>
  <c r="C68" s="1"/>
  <c r="B64"/>
  <c r="A64"/>
  <c r="I63"/>
  <c r="B63"/>
  <c r="A63"/>
  <c r="I62"/>
  <c r="B62"/>
  <c r="A62"/>
  <c r="I61"/>
  <c r="B61"/>
  <c r="A61"/>
  <c r="I60"/>
  <c r="B60"/>
  <c r="A60"/>
  <c r="I59"/>
  <c r="C59"/>
  <c r="C60" s="1"/>
  <c r="C61" s="1"/>
  <c r="C62" s="1"/>
  <c r="C63" s="1"/>
  <c r="B59"/>
  <c r="A59"/>
  <c r="I58"/>
  <c r="B58"/>
  <c r="A58"/>
  <c r="I57"/>
  <c r="B57"/>
  <c r="A57"/>
  <c r="I56"/>
  <c r="B56"/>
  <c r="A56"/>
  <c r="I55"/>
  <c r="B55"/>
  <c r="A55"/>
  <c r="I54"/>
  <c r="C54"/>
  <c r="C55" s="1"/>
  <c r="C56" s="1"/>
  <c r="C57" s="1"/>
  <c r="C58" s="1"/>
  <c r="B54"/>
  <c r="A54"/>
  <c r="I53"/>
  <c r="B53"/>
  <c r="A53"/>
  <c r="I52"/>
  <c r="B52"/>
  <c r="A52"/>
  <c r="I51"/>
  <c r="B51"/>
  <c r="A51"/>
  <c r="I50"/>
  <c r="B50"/>
  <c r="A50"/>
  <c r="I49"/>
  <c r="C49"/>
  <c r="C50" s="1"/>
  <c r="C51" s="1"/>
  <c r="C52" s="1"/>
  <c r="C53" s="1"/>
  <c r="B49"/>
  <c r="A49"/>
  <c r="I48"/>
  <c r="B48"/>
  <c r="A48"/>
  <c r="I47"/>
  <c r="B47"/>
  <c r="A47"/>
  <c r="I46"/>
  <c r="B46"/>
  <c r="A46"/>
  <c r="I45"/>
  <c r="B45"/>
  <c r="A45"/>
  <c r="I44"/>
  <c r="C44"/>
  <c r="C45" s="1"/>
  <c r="C46" s="1"/>
  <c r="C47" s="1"/>
  <c r="C48" s="1"/>
  <c r="B44"/>
  <c r="A44"/>
  <c r="I43"/>
  <c r="B43"/>
  <c r="A43"/>
  <c r="I42"/>
  <c r="B42"/>
  <c r="A42"/>
  <c r="I41"/>
  <c r="B41"/>
  <c r="A41"/>
  <c r="I40"/>
  <c r="B40"/>
  <c r="A40"/>
  <c r="I39"/>
  <c r="C39"/>
  <c r="C40" s="1"/>
  <c r="C41" s="1"/>
  <c r="C42" s="1"/>
  <c r="C43" s="1"/>
  <c r="B39"/>
  <c r="A39"/>
  <c r="I38"/>
  <c r="B38"/>
  <c r="A38"/>
  <c r="I37"/>
  <c r="B37"/>
  <c r="A37"/>
  <c r="I36"/>
  <c r="B36"/>
  <c r="A36"/>
  <c r="I35"/>
  <c r="B35"/>
  <c r="A35"/>
  <c r="I34"/>
  <c r="C34"/>
  <c r="C35" s="1"/>
  <c r="C36" s="1"/>
  <c r="C37" s="1"/>
  <c r="C38" s="1"/>
  <c r="B34"/>
  <c r="A34"/>
  <c r="I33"/>
  <c r="B33"/>
  <c r="A33"/>
  <c r="I32"/>
  <c r="B32"/>
  <c r="A32"/>
  <c r="I31"/>
  <c r="B31"/>
  <c r="A31"/>
  <c r="I30"/>
  <c r="B30"/>
  <c r="A30"/>
  <c r="I29"/>
  <c r="C29"/>
  <c r="C30" s="1"/>
  <c r="C31" s="1"/>
  <c r="C32" s="1"/>
  <c r="C33" s="1"/>
  <c r="B29"/>
  <c r="A29"/>
  <c r="I28"/>
  <c r="B28"/>
  <c r="A28"/>
  <c r="I27"/>
  <c r="B27"/>
  <c r="A27"/>
  <c r="I26"/>
  <c r="B26"/>
  <c r="A26"/>
  <c r="I25"/>
  <c r="B25"/>
  <c r="A25"/>
  <c r="I24"/>
  <c r="C24"/>
  <c r="C25" s="1"/>
  <c r="C26" s="1"/>
  <c r="C27" s="1"/>
  <c r="C28" s="1"/>
  <c r="B24"/>
  <c r="A24"/>
  <c r="I23"/>
  <c r="B23"/>
  <c r="A23"/>
  <c r="I22"/>
  <c r="B22"/>
  <c r="A22"/>
  <c r="I21"/>
  <c r="B21"/>
  <c r="A21"/>
  <c r="I20"/>
  <c r="B20"/>
  <c r="A20"/>
  <c r="I19"/>
  <c r="C19"/>
  <c r="C20" s="1"/>
  <c r="C21" s="1"/>
  <c r="C22" s="1"/>
  <c r="C23" s="1"/>
  <c r="B19"/>
  <c r="A19"/>
  <c r="I18"/>
  <c r="B18"/>
  <c r="A18"/>
  <c r="I17"/>
  <c r="B17"/>
  <c r="A17"/>
  <c r="I16"/>
  <c r="B16"/>
  <c r="A16"/>
  <c r="I15"/>
  <c r="B15"/>
  <c r="A15"/>
  <c r="I14"/>
  <c r="C14"/>
  <c r="C15" s="1"/>
  <c r="C16" s="1"/>
  <c r="C17" s="1"/>
  <c r="C18" s="1"/>
  <c r="B14"/>
  <c r="A14"/>
  <c r="C9"/>
  <c r="C10" s="1"/>
  <c r="C11" s="1"/>
  <c r="C12" s="1"/>
  <c r="C13" s="1"/>
  <c r="I13"/>
  <c r="I12"/>
  <c r="I11"/>
  <c r="I10"/>
  <c r="I9"/>
  <c r="I8"/>
  <c r="I7"/>
  <c r="I6"/>
  <c r="I5"/>
  <c r="I4"/>
  <c r="J4" s="1"/>
  <c r="B10"/>
  <c r="B11"/>
  <c r="B12"/>
  <c r="B13"/>
  <c r="B9"/>
  <c r="A11"/>
  <c r="A12"/>
  <c r="A13"/>
  <c r="A10"/>
  <c r="A9"/>
  <c r="C5"/>
  <c r="C6" s="1"/>
  <c r="C7" s="1"/>
  <c r="C8" s="1"/>
  <c r="X8" i="8"/>
  <c r="X6"/>
  <c r="F14" i="10"/>
  <c r="AP2" i="8"/>
  <c r="AH66"/>
  <c r="AH45"/>
  <c r="AH24"/>
  <c r="AH3"/>
  <c r="AM85"/>
  <c r="AN85" s="1"/>
  <c r="AK85"/>
  <c r="AJ85"/>
  <c r="AM84"/>
  <c r="AN84" s="1"/>
  <c r="AK84"/>
  <c r="AJ84"/>
  <c r="AM83"/>
  <c r="AN83" s="1"/>
  <c r="AK83"/>
  <c r="AJ83"/>
  <c r="AM82"/>
  <c r="AN82" s="1"/>
  <c r="AK82"/>
  <c r="AJ82"/>
  <c r="AM81"/>
  <c r="AN81" s="1"/>
  <c r="AK81"/>
  <c r="AJ81"/>
  <c r="AM80"/>
  <c r="AN80" s="1"/>
  <c r="AK80"/>
  <c r="AJ80"/>
  <c r="AM79"/>
  <c r="AN79" s="1"/>
  <c r="AK79"/>
  <c r="AJ79"/>
  <c r="AM78"/>
  <c r="AN78" s="1"/>
  <c r="AK78"/>
  <c r="AJ78"/>
  <c r="AM77"/>
  <c r="AN77" s="1"/>
  <c r="AK77"/>
  <c r="AJ77"/>
  <c r="AM76"/>
  <c r="AN76" s="1"/>
  <c r="AK76"/>
  <c r="AJ76"/>
  <c r="AM75"/>
  <c r="AN75" s="1"/>
  <c r="AK75"/>
  <c r="AJ75"/>
  <c r="AM74"/>
  <c r="AN74" s="1"/>
  <c r="AK74"/>
  <c r="AJ74"/>
  <c r="AM73"/>
  <c r="AN73" s="1"/>
  <c r="AK73"/>
  <c r="AJ73"/>
  <c r="AM72"/>
  <c r="AN72" s="1"/>
  <c r="AK72"/>
  <c r="AJ72"/>
  <c r="AM71"/>
  <c r="AN71" s="1"/>
  <c r="AK71"/>
  <c r="AJ71"/>
  <c r="AM70"/>
  <c r="AN70" s="1"/>
  <c r="AK70"/>
  <c r="AJ70"/>
  <c r="AM69"/>
  <c r="AN69" s="1"/>
  <c r="AK69"/>
  <c r="AJ69"/>
  <c r="AM68"/>
  <c r="AN68" s="1"/>
  <c r="AK68"/>
  <c r="AJ68"/>
  <c r="AM64"/>
  <c r="AN64" s="1"/>
  <c r="AK64"/>
  <c r="AJ64"/>
  <c r="AM63"/>
  <c r="AN63" s="1"/>
  <c r="AK63"/>
  <c r="AJ63"/>
  <c r="AM62"/>
  <c r="AN62" s="1"/>
  <c r="AK62"/>
  <c r="AJ62"/>
  <c r="AM61"/>
  <c r="AN61" s="1"/>
  <c r="AK61"/>
  <c r="AJ61"/>
  <c r="AM60"/>
  <c r="AN60" s="1"/>
  <c r="AK60"/>
  <c r="AJ60"/>
  <c r="AM59"/>
  <c r="AN59" s="1"/>
  <c r="AK59"/>
  <c r="AJ59"/>
  <c r="AM58"/>
  <c r="AN58" s="1"/>
  <c r="AK58"/>
  <c r="AJ58"/>
  <c r="AM57"/>
  <c r="AN57" s="1"/>
  <c r="AK57"/>
  <c r="AJ57"/>
  <c r="AM56"/>
  <c r="AN56" s="1"/>
  <c r="AK56"/>
  <c r="AJ56"/>
  <c r="AM55"/>
  <c r="AN55" s="1"/>
  <c r="AK55"/>
  <c r="AJ55"/>
  <c r="AM54"/>
  <c r="AN54" s="1"/>
  <c r="AK54"/>
  <c r="AJ54"/>
  <c r="AM53"/>
  <c r="AN53" s="1"/>
  <c r="AK53"/>
  <c r="AJ53"/>
  <c r="AM52"/>
  <c r="AN52" s="1"/>
  <c r="AK52"/>
  <c r="AJ52"/>
  <c r="AM51"/>
  <c r="AN51" s="1"/>
  <c r="AK51"/>
  <c r="AJ51"/>
  <c r="AM50"/>
  <c r="AN50" s="1"/>
  <c r="AK50"/>
  <c r="AJ50"/>
  <c r="AM49"/>
  <c r="AN49" s="1"/>
  <c r="AK49"/>
  <c r="AJ49"/>
  <c r="AM48"/>
  <c r="AN48" s="1"/>
  <c r="AK48"/>
  <c r="AJ48"/>
  <c r="AM47"/>
  <c r="AN47" s="1"/>
  <c r="AK47"/>
  <c r="AJ47"/>
  <c r="AM43"/>
  <c r="AN43" s="1"/>
  <c r="AK43"/>
  <c r="AJ43"/>
  <c r="AM42"/>
  <c r="AN42" s="1"/>
  <c r="AK42"/>
  <c r="AJ42"/>
  <c r="AM41"/>
  <c r="AN41" s="1"/>
  <c r="AK41"/>
  <c r="AJ41"/>
  <c r="AM40"/>
  <c r="AN40" s="1"/>
  <c r="AK40"/>
  <c r="AJ40"/>
  <c r="AM39"/>
  <c r="AN39" s="1"/>
  <c r="AK39"/>
  <c r="AJ39"/>
  <c r="AM38"/>
  <c r="AN38" s="1"/>
  <c r="AK38"/>
  <c r="AJ38"/>
  <c r="AM37"/>
  <c r="AN37" s="1"/>
  <c r="AK37"/>
  <c r="AJ37"/>
  <c r="AM36"/>
  <c r="AN36" s="1"/>
  <c r="AK36"/>
  <c r="AJ36"/>
  <c r="AM35"/>
  <c r="AN35" s="1"/>
  <c r="AK35"/>
  <c r="AJ35"/>
  <c r="AM34"/>
  <c r="AN34" s="1"/>
  <c r="AK34"/>
  <c r="AJ34"/>
  <c r="AM33"/>
  <c r="AN33" s="1"/>
  <c r="AK33"/>
  <c r="AJ33"/>
  <c r="AM32"/>
  <c r="AN32" s="1"/>
  <c r="AK32"/>
  <c r="AJ32"/>
  <c r="AM31"/>
  <c r="AN31" s="1"/>
  <c r="AK31"/>
  <c r="AJ31"/>
  <c r="AM30"/>
  <c r="AN30" s="1"/>
  <c r="AK30"/>
  <c r="AJ30"/>
  <c r="AM29"/>
  <c r="AN29" s="1"/>
  <c r="AK29"/>
  <c r="AJ29"/>
  <c r="AM28"/>
  <c r="AN28" s="1"/>
  <c r="AK28"/>
  <c r="AJ28"/>
  <c r="AM27"/>
  <c r="AN27" s="1"/>
  <c r="AK27"/>
  <c r="AJ27"/>
  <c r="AM26"/>
  <c r="AN26" s="1"/>
  <c r="AK26"/>
  <c r="AJ26"/>
  <c r="AJ16"/>
  <c r="AK16"/>
  <c r="AM16"/>
  <c r="AN16" s="1"/>
  <c r="AJ17"/>
  <c r="AK17"/>
  <c r="AM17"/>
  <c r="AN17" s="1"/>
  <c r="AJ18"/>
  <c r="AK18"/>
  <c r="AM18"/>
  <c r="AN18" s="1"/>
  <c r="AJ19"/>
  <c r="AK19"/>
  <c r="AM19"/>
  <c r="AN19" s="1"/>
  <c r="AJ20"/>
  <c r="AK20"/>
  <c r="AM20"/>
  <c r="AN20" s="1"/>
  <c r="AJ21"/>
  <c r="AK21"/>
  <c r="AM21"/>
  <c r="AN21" s="1"/>
  <c r="AJ22"/>
  <c r="AK22"/>
  <c r="AM22"/>
  <c r="AN22" s="1"/>
  <c r="E9"/>
  <c r="AM15"/>
  <c r="AN15" s="1"/>
  <c r="AK15"/>
  <c r="AJ15"/>
  <c r="AM14"/>
  <c r="AN14" s="1"/>
  <c r="AK14"/>
  <c r="AJ14"/>
  <c r="AM13"/>
  <c r="AN13" s="1"/>
  <c r="AK13"/>
  <c r="AJ13"/>
  <c r="AM12"/>
  <c r="AN12" s="1"/>
  <c r="AK12"/>
  <c r="AJ12"/>
  <c r="AM11"/>
  <c r="AN11" s="1"/>
  <c r="AK11"/>
  <c r="AJ11"/>
  <c r="AM10"/>
  <c r="AN10" s="1"/>
  <c r="AK10"/>
  <c r="AJ10"/>
  <c r="AM9"/>
  <c r="AN9" s="1"/>
  <c r="AK9"/>
  <c r="AJ9"/>
  <c r="AM8"/>
  <c r="AN8" s="1"/>
  <c r="AK8"/>
  <c r="AJ8"/>
  <c r="AM7"/>
  <c r="AN7" s="1"/>
  <c r="AK7"/>
  <c r="AJ7"/>
  <c r="AM6"/>
  <c r="AN6" s="1"/>
  <c r="AK6"/>
  <c r="AJ6"/>
  <c r="AM5"/>
  <c r="AN5" s="1"/>
  <c r="AK5"/>
  <c r="AJ5"/>
  <c r="D9"/>
  <c r="D10"/>
  <c r="E10" s="1"/>
  <c r="D11"/>
  <c r="E11" s="1"/>
  <c r="D8"/>
  <c r="D4"/>
  <c r="E4" s="1"/>
  <c r="D5"/>
  <c r="E5" s="1"/>
  <c r="D6"/>
  <c r="E6" s="1"/>
  <c r="D3"/>
  <c r="AP68" l="1"/>
  <c r="AP23"/>
  <c r="AP26"/>
  <c r="AP47"/>
  <c r="AP5"/>
  <c r="E3" s="1"/>
  <c r="AP44" l="1"/>
  <c r="AP65" s="1"/>
  <c r="L15" i="3" l="1"/>
  <c r="L14"/>
  <c r="F112" i="7"/>
  <c r="G112" s="1"/>
  <c r="D112"/>
  <c r="C112"/>
  <c r="F111"/>
  <c r="G111" s="1"/>
  <c r="D111"/>
  <c r="C111"/>
  <c r="F110"/>
  <c r="G110" s="1"/>
  <c r="D110"/>
  <c r="C110"/>
  <c r="F109"/>
  <c r="G109" s="1"/>
  <c r="D109"/>
  <c r="C109"/>
  <c r="F108"/>
  <c r="G108" s="1"/>
  <c r="D108"/>
  <c r="C108"/>
  <c r="F107"/>
  <c r="G107" s="1"/>
  <c r="D107"/>
  <c r="C107"/>
  <c r="F106"/>
  <c r="G106" s="1"/>
  <c r="D106"/>
  <c r="C106"/>
  <c r="F105"/>
  <c r="G105" s="1"/>
  <c r="D105"/>
  <c r="C105"/>
  <c r="F104"/>
  <c r="G104" s="1"/>
  <c r="D104"/>
  <c r="C104"/>
  <c r="F103"/>
  <c r="G103" s="1"/>
  <c r="D103"/>
  <c r="C103"/>
  <c r="F102"/>
  <c r="G102" s="1"/>
  <c r="D102"/>
  <c r="C102"/>
  <c r="F101"/>
  <c r="G101" s="1"/>
  <c r="D101"/>
  <c r="C101"/>
  <c r="F100"/>
  <c r="G100" s="1"/>
  <c r="D100"/>
  <c r="C100"/>
  <c r="F99"/>
  <c r="G99" s="1"/>
  <c r="D99"/>
  <c r="C99"/>
  <c r="F98"/>
  <c r="G98" s="1"/>
  <c r="D98"/>
  <c r="C98"/>
  <c r="F97"/>
  <c r="G97" s="1"/>
  <c r="D97"/>
  <c r="C97"/>
  <c r="F96"/>
  <c r="G96" s="1"/>
  <c r="D96"/>
  <c r="C96"/>
  <c r="F95"/>
  <c r="G95" s="1"/>
  <c r="D95"/>
  <c r="C95"/>
  <c r="F94"/>
  <c r="G94" s="1"/>
  <c r="D94"/>
  <c r="C94"/>
  <c r="F93"/>
  <c r="G93" s="1"/>
  <c r="D93"/>
  <c r="C93"/>
  <c r="F92"/>
  <c r="G92" s="1"/>
  <c r="D92"/>
  <c r="C92"/>
  <c r="F91"/>
  <c r="G91" s="1"/>
  <c r="D91"/>
  <c r="C91"/>
  <c r="F90"/>
  <c r="G90" s="1"/>
  <c r="D90"/>
  <c r="C90"/>
  <c r="F89"/>
  <c r="G89" s="1"/>
  <c r="D89"/>
  <c r="C89"/>
  <c r="F88"/>
  <c r="G88" s="1"/>
  <c r="D88"/>
  <c r="C88"/>
  <c r="F87"/>
  <c r="G87" s="1"/>
  <c r="D87"/>
  <c r="C87"/>
  <c r="F86"/>
  <c r="G86" s="1"/>
  <c r="D86"/>
  <c r="C86"/>
  <c r="F85"/>
  <c r="G85" s="1"/>
  <c r="D85"/>
  <c r="C85"/>
  <c r="F84"/>
  <c r="G84" s="1"/>
  <c r="D84"/>
  <c r="C84"/>
  <c r="F83"/>
  <c r="G83" s="1"/>
  <c r="D83"/>
  <c r="C83"/>
  <c r="F82"/>
  <c r="G82" s="1"/>
  <c r="D82"/>
  <c r="C82"/>
  <c r="F81"/>
  <c r="G81" s="1"/>
  <c r="D81"/>
  <c r="C81"/>
  <c r="F80"/>
  <c r="G80" s="1"/>
  <c r="D80"/>
  <c r="C80"/>
  <c r="F79"/>
  <c r="G79" s="1"/>
  <c r="D79"/>
  <c r="C79"/>
  <c r="F78"/>
  <c r="G78" s="1"/>
  <c r="D78"/>
  <c r="C78"/>
  <c r="F77"/>
  <c r="G77" s="1"/>
  <c r="D77"/>
  <c r="C77"/>
  <c r="F76"/>
  <c r="G76" s="1"/>
  <c r="D76"/>
  <c r="C76"/>
  <c r="F75"/>
  <c r="G75" s="1"/>
  <c r="D75"/>
  <c r="C75"/>
  <c r="F74"/>
  <c r="G74" s="1"/>
  <c r="D74"/>
  <c r="C74"/>
  <c r="F73"/>
  <c r="G73" s="1"/>
  <c r="D73"/>
  <c r="C73"/>
  <c r="F72"/>
  <c r="G72" s="1"/>
  <c r="D72"/>
  <c r="C72"/>
  <c r="F71"/>
  <c r="G71" s="1"/>
  <c r="D71"/>
  <c r="C71"/>
  <c r="F70"/>
  <c r="G70" s="1"/>
  <c r="D70"/>
  <c r="C70"/>
  <c r="F69"/>
  <c r="G69" s="1"/>
  <c r="D69"/>
  <c r="C69"/>
  <c r="F68"/>
  <c r="G68" s="1"/>
  <c r="D68"/>
  <c r="C68"/>
  <c r="F67"/>
  <c r="G67" s="1"/>
  <c r="D67"/>
  <c r="C67"/>
  <c r="F66"/>
  <c r="G66" s="1"/>
  <c r="D66"/>
  <c r="C66"/>
  <c r="F65"/>
  <c r="G65" s="1"/>
  <c r="D65"/>
  <c r="C65"/>
  <c r="F64"/>
  <c r="G64" s="1"/>
  <c r="D64"/>
  <c r="C64"/>
  <c r="F63"/>
  <c r="G63" s="1"/>
  <c r="D63"/>
  <c r="C63"/>
  <c r="F62"/>
  <c r="G62" s="1"/>
  <c r="D62"/>
  <c r="C62"/>
  <c r="F61"/>
  <c r="G61" s="1"/>
  <c r="D61"/>
  <c r="C61"/>
  <c r="F60"/>
  <c r="G60" s="1"/>
  <c r="D60"/>
  <c r="C60"/>
  <c r="F59"/>
  <c r="G59" s="1"/>
  <c r="D59"/>
  <c r="C59"/>
  <c r="F58"/>
  <c r="G58" s="1"/>
  <c r="D58"/>
  <c r="C58"/>
  <c r="F57"/>
  <c r="G57" s="1"/>
  <c r="D57"/>
  <c r="C57"/>
  <c r="F56"/>
  <c r="G56" s="1"/>
  <c r="D56"/>
  <c r="C56"/>
  <c r="F55"/>
  <c r="G55" s="1"/>
  <c r="D55"/>
  <c r="C55"/>
  <c r="F54"/>
  <c r="G54" s="1"/>
  <c r="D54"/>
  <c r="C54"/>
  <c r="F53"/>
  <c r="G53" s="1"/>
  <c r="D53"/>
  <c r="C53"/>
  <c r="F52"/>
  <c r="G52" s="1"/>
  <c r="D52"/>
  <c r="C52"/>
  <c r="F51"/>
  <c r="G51" s="1"/>
  <c r="D51"/>
  <c r="C51"/>
  <c r="F50"/>
  <c r="G50" s="1"/>
  <c r="D50"/>
  <c r="C50"/>
  <c r="F49"/>
  <c r="G49" s="1"/>
  <c r="D49"/>
  <c r="C49"/>
  <c r="F48"/>
  <c r="G48" s="1"/>
  <c r="D48"/>
  <c r="C48"/>
  <c r="F47"/>
  <c r="G47" s="1"/>
  <c r="D47"/>
  <c r="C47"/>
  <c r="F46"/>
  <c r="G46" s="1"/>
  <c r="D46"/>
  <c r="C46"/>
  <c r="F45"/>
  <c r="G45" s="1"/>
  <c r="D45"/>
  <c r="C45"/>
  <c r="F44"/>
  <c r="G44" s="1"/>
  <c r="D44"/>
  <c r="C44"/>
  <c r="F43"/>
  <c r="G43" s="1"/>
  <c r="D43"/>
  <c r="C43"/>
  <c r="F42"/>
  <c r="G42" s="1"/>
  <c r="D42"/>
  <c r="C42"/>
  <c r="F41"/>
  <c r="G41" s="1"/>
  <c r="D41"/>
  <c r="C41"/>
  <c r="F40"/>
  <c r="G40" s="1"/>
  <c r="D40"/>
  <c r="C40"/>
  <c r="F39"/>
  <c r="G39" s="1"/>
  <c r="D39"/>
  <c r="C39"/>
  <c r="F38"/>
  <c r="G38" s="1"/>
  <c r="D38"/>
  <c r="C38"/>
  <c r="F37"/>
  <c r="G37" s="1"/>
  <c r="D37"/>
  <c r="C37"/>
  <c r="F36"/>
  <c r="G36" s="1"/>
  <c r="D36"/>
  <c r="C36"/>
  <c r="F35"/>
  <c r="G35" s="1"/>
  <c r="D35"/>
  <c r="C35"/>
  <c r="F34"/>
  <c r="G34" s="1"/>
  <c r="D34"/>
  <c r="C34"/>
  <c r="F33"/>
  <c r="G33" s="1"/>
  <c r="D33"/>
  <c r="C33"/>
  <c r="F32"/>
  <c r="G32" s="1"/>
  <c r="D32"/>
  <c r="C32"/>
  <c r="F31"/>
  <c r="G31" s="1"/>
  <c r="D31"/>
  <c r="C31"/>
  <c r="F30"/>
  <c r="G30" s="1"/>
  <c r="D30"/>
  <c r="C30"/>
  <c r="F29"/>
  <c r="G29" s="1"/>
  <c r="D29"/>
  <c r="C29"/>
  <c r="F28"/>
  <c r="G28" s="1"/>
  <c r="D28"/>
  <c r="C28"/>
  <c r="F27"/>
  <c r="G27" s="1"/>
  <c r="D27"/>
  <c r="C27"/>
  <c r="F26"/>
  <c r="G26" s="1"/>
  <c r="D26"/>
  <c r="C26"/>
  <c r="F25"/>
  <c r="G25" s="1"/>
  <c r="D25"/>
  <c r="C25"/>
  <c r="F24"/>
  <c r="G24" s="1"/>
  <c r="D24"/>
  <c r="C24"/>
  <c r="F23"/>
  <c r="G23" s="1"/>
  <c r="D23"/>
  <c r="C23"/>
  <c r="F22"/>
  <c r="G22" s="1"/>
  <c r="D22"/>
  <c r="C22"/>
  <c r="F21"/>
  <c r="G21" s="1"/>
  <c r="D21"/>
  <c r="C21"/>
  <c r="F20"/>
  <c r="G20" s="1"/>
  <c r="D20"/>
  <c r="C20"/>
  <c r="F19"/>
  <c r="G19" s="1"/>
  <c r="D19"/>
  <c r="C19"/>
  <c r="F18"/>
  <c r="G18" s="1"/>
  <c r="D18"/>
  <c r="C18"/>
  <c r="F17"/>
  <c r="G17" s="1"/>
  <c r="D17"/>
  <c r="C17"/>
  <c r="F16"/>
  <c r="G16" s="1"/>
  <c r="D16"/>
  <c r="C16"/>
  <c r="F15"/>
  <c r="G15" s="1"/>
  <c r="D15"/>
  <c r="C15"/>
  <c r="F14"/>
  <c r="G14" s="1"/>
  <c r="D14"/>
  <c r="C14"/>
  <c r="F13"/>
  <c r="G13" s="1"/>
  <c r="D13"/>
  <c r="C13"/>
  <c r="F12"/>
  <c r="G12" s="1"/>
  <c r="D12"/>
  <c r="C12"/>
  <c r="F11"/>
  <c r="G11" s="1"/>
  <c r="D11"/>
  <c r="C11"/>
  <c r="AG1"/>
  <c r="F112" i="6"/>
  <c r="G112" s="1"/>
  <c r="D112"/>
  <c r="C112"/>
  <c r="F111"/>
  <c r="G111" s="1"/>
  <c r="D111"/>
  <c r="C111"/>
  <c r="F110"/>
  <c r="G110" s="1"/>
  <c r="D110"/>
  <c r="C110"/>
  <c r="F109"/>
  <c r="G109" s="1"/>
  <c r="D109"/>
  <c r="C109"/>
  <c r="F108"/>
  <c r="G108" s="1"/>
  <c r="D108"/>
  <c r="C108"/>
  <c r="F107"/>
  <c r="G107" s="1"/>
  <c r="D107"/>
  <c r="C107"/>
  <c r="F106"/>
  <c r="G106" s="1"/>
  <c r="D106"/>
  <c r="C106"/>
  <c r="F105"/>
  <c r="G105" s="1"/>
  <c r="D105"/>
  <c r="C105"/>
  <c r="F104"/>
  <c r="G104" s="1"/>
  <c r="D104"/>
  <c r="C104"/>
  <c r="F103"/>
  <c r="G103" s="1"/>
  <c r="D103"/>
  <c r="C103"/>
  <c r="F102"/>
  <c r="G102" s="1"/>
  <c r="D102"/>
  <c r="C102"/>
  <c r="F101"/>
  <c r="G101" s="1"/>
  <c r="D101"/>
  <c r="C101"/>
  <c r="F100"/>
  <c r="G100" s="1"/>
  <c r="D100"/>
  <c r="C100"/>
  <c r="F99"/>
  <c r="G99" s="1"/>
  <c r="D99"/>
  <c r="C99"/>
  <c r="F98"/>
  <c r="G98" s="1"/>
  <c r="D98"/>
  <c r="C98"/>
  <c r="F97"/>
  <c r="G97" s="1"/>
  <c r="D97"/>
  <c r="C97"/>
  <c r="F96"/>
  <c r="G96" s="1"/>
  <c r="D96"/>
  <c r="C96"/>
  <c r="F95"/>
  <c r="G95" s="1"/>
  <c r="D95"/>
  <c r="C95"/>
  <c r="F94"/>
  <c r="G94" s="1"/>
  <c r="D94"/>
  <c r="C94"/>
  <c r="F93"/>
  <c r="G93" s="1"/>
  <c r="D93"/>
  <c r="C93"/>
  <c r="F92"/>
  <c r="G92" s="1"/>
  <c r="D92"/>
  <c r="C92"/>
  <c r="F91"/>
  <c r="G91" s="1"/>
  <c r="D91"/>
  <c r="C91"/>
  <c r="F90"/>
  <c r="G90" s="1"/>
  <c r="D90"/>
  <c r="C90"/>
  <c r="F89"/>
  <c r="G89" s="1"/>
  <c r="D89"/>
  <c r="C89"/>
  <c r="F88"/>
  <c r="G88" s="1"/>
  <c r="D88"/>
  <c r="C88"/>
  <c r="F87"/>
  <c r="G87" s="1"/>
  <c r="D87"/>
  <c r="C87"/>
  <c r="F86"/>
  <c r="G86" s="1"/>
  <c r="D86"/>
  <c r="C86"/>
  <c r="F85"/>
  <c r="G85" s="1"/>
  <c r="D85"/>
  <c r="C85"/>
  <c r="F84"/>
  <c r="G84" s="1"/>
  <c r="D84"/>
  <c r="C84"/>
  <c r="F83"/>
  <c r="G83" s="1"/>
  <c r="D83"/>
  <c r="C83"/>
  <c r="F82"/>
  <c r="G82" s="1"/>
  <c r="D82"/>
  <c r="C82"/>
  <c r="F81"/>
  <c r="G81" s="1"/>
  <c r="D81"/>
  <c r="C81"/>
  <c r="F80"/>
  <c r="G80" s="1"/>
  <c r="D80"/>
  <c r="C80"/>
  <c r="F79"/>
  <c r="G79" s="1"/>
  <c r="D79"/>
  <c r="C79"/>
  <c r="F78"/>
  <c r="G78" s="1"/>
  <c r="D78"/>
  <c r="C78"/>
  <c r="F77"/>
  <c r="G77" s="1"/>
  <c r="D77"/>
  <c r="C77"/>
  <c r="F76"/>
  <c r="G76" s="1"/>
  <c r="D76"/>
  <c r="C76"/>
  <c r="F75"/>
  <c r="G75" s="1"/>
  <c r="D75"/>
  <c r="C75"/>
  <c r="F74"/>
  <c r="G74" s="1"/>
  <c r="D74"/>
  <c r="C74"/>
  <c r="F73"/>
  <c r="G73" s="1"/>
  <c r="D73"/>
  <c r="C73"/>
  <c r="F72"/>
  <c r="G72" s="1"/>
  <c r="D72"/>
  <c r="C72"/>
  <c r="F71"/>
  <c r="G71" s="1"/>
  <c r="D71"/>
  <c r="C71"/>
  <c r="F70"/>
  <c r="G70" s="1"/>
  <c r="D70"/>
  <c r="C70"/>
  <c r="F69"/>
  <c r="G69" s="1"/>
  <c r="D69"/>
  <c r="C69"/>
  <c r="F68"/>
  <c r="G68" s="1"/>
  <c r="D68"/>
  <c r="C68"/>
  <c r="F67"/>
  <c r="G67" s="1"/>
  <c r="D67"/>
  <c r="C67"/>
  <c r="F66"/>
  <c r="G66" s="1"/>
  <c r="D66"/>
  <c r="C66"/>
  <c r="F65"/>
  <c r="G65" s="1"/>
  <c r="D65"/>
  <c r="C65"/>
  <c r="F64"/>
  <c r="G64" s="1"/>
  <c r="D64"/>
  <c r="C64"/>
  <c r="F63"/>
  <c r="G63" s="1"/>
  <c r="D63"/>
  <c r="C63"/>
  <c r="F62"/>
  <c r="G62" s="1"/>
  <c r="D62"/>
  <c r="C62"/>
  <c r="F61"/>
  <c r="G61" s="1"/>
  <c r="D61"/>
  <c r="C61"/>
  <c r="F60"/>
  <c r="G60" s="1"/>
  <c r="D60"/>
  <c r="C60"/>
  <c r="F59"/>
  <c r="G59" s="1"/>
  <c r="D59"/>
  <c r="C59"/>
  <c r="F58"/>
  <c r="G58" s="1"/>
  <c r="D58"/>
  <c r="C58"/>
  <c r="F57"/>
  <c r="G57" s="1"/>
  <c r="D57"/>
  <c r="C57"/>
  <c r="F56"/>
  <c r="G56" s="1"/>
  <c r="D56"/>
  <c r="C56"/>
  <c r="F55"/>
  <c r="G55" s="1"/>
  <c r="D55"/>
  <c r="C55"/>
  <c r="F54"/>
  <c r="G54" s="1"/>
  <c r="D54"/>
  <c r="C54"/>
  <c r="F53"/>
  <c r="G53" s="1"/>
  <c r="D53"/>
  <c r="C53"/>
  <c r="F52"/>
  <c r="G52" s="1"/>
  <c r="D52"/>
  <c r="C52"/>
  <c r="F51"/>
  <c r="G51" s="1"/>
  <c r="D51"/>
  <c r="C51"/>
  <c r="F50"/>
  <c r="G50" s="1"/>
  <c r="D50"/>
  <c r="C50"/>
  <c r="F49"/>
  <c r="G49" s="1"/>
  <c r="D49"/>
  <c r="C49"/>
  <c r="F48"/>
  <c r="G48" s="1"/>
  <c r="D48"/>
  <c r="C48"/>
  <c r="F47"/>
  <c r="G47" s="1"/>
  <c r="D47"/>
  <c r="C47"/>
  <c r="F46"/>
  <c r="G46" s="1"/>
  <c r="D46"/>
  <c r="C46"/>
  <c r="F45"/>
  <c r="G45" s="1"/>
  <c r="D45"/>
  <c r="C45"/>
  <c r="F44"/>
  <c r="G44" s="1"/>
  <c r="D44"/>
  <c r="C44"/>
  <c r="F43"/>
  <c r="G43" s="1"/>
  <c r="D43"/>
  <c r="C43"/>
  <c r="F42"/>
  <c r="G42" s="1"/>
  <c r="D42"/>
  <c r="C42"/>
  <c r="F41"/>
  <c r="G41" s="1"/>
  <c r="D41"/>
  <c r="C41"/>
  <c r="F40"/>
  <c r="G40" s="1"/>
  <c r="D40"/>
  <c r="C40"/>
  <c r="F39"/>
  <c r="G39" s="1"/>
  <c r="D39"/>
  <c r="C39"/>
  <c r="F38"/>
  <c r="G38" s="1"/>
  <c r="D38"/>
  <c r="C38"/>
  <c r="F37"/>
  <c r="G37" s="1"/>
  <c r="D37"/>
  <c r="C37"/>
  <c r="F36"/>
  <c r="G36" s="1"/>
  <c r="D36"/>
  <c r="C36"/>
  <c r="F35"/>
  <c r="G35" s="1"/>
  <c r="D35"/>
  <c r="C35"/>
  <c r="F34"/>
  <c r="G34" s="1"/>
  <c r="D34"/>
  <c r="C34"/>
  <c r="F33"/>
  <c r="G33" s="1"/>
  <c r="D33"/>
  <c r="C33"/>
  <c r="F32"/>
  <c r="G32" s="1"/>
  <c r="D32"/>
  <c r="C32"/>
  <c r="F31"/>
  <c r="G31" s="1"/>
  <c r="D31"/>
  <c r="C31"/>
  <c r="F30"/>
  <c r="G30" s="1"/>
  <c r="D30"/>
  <c r="C30"/>
  <c r="F29"/>
  <c r="G29" s="1"/>
  <c r="D29"/>
  <c r="C29"/>
  <c r="F28"/>
  <c r="G28" s="1"/>
  <c r="D28"/>
  <c r="C28"/>
  <c r="F27"/>
  <c r="G27" s="1"/>
  <c r="D27"/>
  <c r="C27"/>
  <c r="F26"/>
  <c r="G26" s="1"/>
  <c r="D26"/>
  <c r="C26"/>
  <c r="F25"/>
  <c r="G25" s="1"/>
  <c r="D25"/>
  <c r="C25"/>
  <c r="F24"/>
  <c r="G24" s="1"/>
  <c r="D24"/>
  <c r="C24"/>
  <c r="F23"/>
  <c r="G23" s="1"/>
  <c r="D23"/>
  <c r="C23"/>
  <c r="F22"/>
  <c r="G22" s="1"/>
  <c r="D22"/>
  <c r="C22"/>
  <c r="F21"/>
  <c r="G21" s="1"/>
  <c r="D21"/>
  <c r="C21"/>
  <c r="F20"/>
  <c r="G20" s="1"/>
  <c r="D20"/>
  <c r="C20"/>
  <c r="F19"/>
  <c r="G19" s="1"/>
  <c r="D19"/>
  <c r="C19"/>
  <c r="F18"/>
  <c r="G18" s="1"/>
  <c r="D18"/>
  <c r="C18"/>
  <c r="F17"/>
  <c r="G17" s="1"/>
  <c r="D17"/>
  <c r="C17"/>
  <c r="F16"/>
  <c r="G16" s="1"/>
  <c r="D16"/>
  <c r="C16"/>
  <c r="F15"/>
  <c r="G15" s="1"/>
  <c r="D15"/>
  <c r="C15"/>
  <c r="F14"/>
  <c r="G14" s="1"/>
  <c r="D14"/>
  <c r="C14"/>
  <c r="F13"/>
  <c r="G13" s="1"/>
  <c r="D13"/>
  <c r="C13"/>
  <c r="F12"/>
  <c r="G12" s="1"/>
  <c r="D12"/>
  <c r="C12"/>
  <c r="F11"/>
  <c r="G11" s="1"/>
  <c r="D11"/>
  <c r="C11"/>
  <c r="AG1"/>
  <c r="F12" i="3"/>
  <c r="C12"/>
  <c r="D12"/>
  <c r="C13"/>
  <c r="D13"/>
  <c r="F13"/>
  <c r="C15"/>
  <c r="D15"/>
  <c r="F15"/>
  <c r="C16"/>
  <c r="D16"/>
  <c r="F16"/>
  <c r="C17"/>
  <c r="D17"/>
  <c r="F17"/>
  <c r="C18"/>
  <c r="D18"/>
  <c r="F18"/>
  <c r="C19"/>
  <c r="D19"/>
  <c r="F19"/>
  <c r="C20"/>
  <c r="D20"/>
  <c r="F20"/>
  <c r="C21"/>
  <c r="D21"/>
  <c r="F21"/>
  <c r="C22"/>
  <c r="D22"/>
  <c r="C23"/>
  <c r="D23"/>
  <c r="F23"/>
  <c r="C24"/>
  <c r="D24"/>
  <c r="F24"/>
  <c r="C25"/>
  <c r="D25"/>
  <c r="F25"/>
  <c r="C26"/>
  <c r="D26"/>
  <c r="F26"/>
  <c r="C27"/>
  <c r="D27"/>
  <c r="C28"/>
  <c r="D28"/>
  <c r="F28"/>
  <c r="C29"/>
  <c r="D29"/>
  <c r="F29"/>
  <c r="C30"/>
  <c r="D30"/>
  <c r="F30"/>
  <c r="G30" s="1"/>
  <c r="D31"/>
  <c r="F31"/>
  <c r="C32"/>
  <c r="D32"/>
  <c r="F32"/>
  <c r="C33"/>
  <c r="D33"/>
  <c r="F33"/>
  <c r="C34"/>
  <c r="D34"/>
  <c r="F34"/>
  <c r="G34" s="1"/>
  <c r="C35"/>
  <c r="D35"/>
  <c r="F35"/>
  <c r="C36"/>
  <c r="D36"/>
  <c r="C37"/>
  <c r="D37"/>
  <c r="F37"/>
  <c r="C38"/>
  <c r="D38"/>
  <c r="F38"/>
  <c r="C39"/>
  <c r="D39"/>
  <c r="F39"/>
  <c r="G39" s="1"/>
  <c r="C40"/>
  <c r="D40"/>
  <c r="F40"/>
  <c r="C41"/>
  <c r="D41"/>
  <c r="G41"/>
  <c r="C42"/>
  <c r="D42"/>
  <c r="F42"/>
  <c r="G42" s="1"/>
  <c r="C43"/>
  <c r="D43"/>
  <c r="F43"/>
  <c r="G43" s="1"/>
  <c r="C44"/>
  <c r="D44"/>
  <c r="F44"/>
  <c r="G44" s="1"/>
  <c r="C45"/>
  <c r="D45"/>
  <c r="F45"/>
  <c r="G45" s="1"/>
  <c r="C46"/>
  <c r="D46"/>
  <c r="F46"/>
  <c r="G46" s="1"/>
  <c r="C47"/>
  <c r="D47"/>
  <c r="F47"/>
  <c r="G47" s="1"/>
  <c r="C48"/>
  <c r="D48"/>
  <c r="F48"/>
  <c r="G48" s="1"/>
  <c r="C49"/>
  <c r="D49"/>
  <c r="F49"/>
  <c r="G49" s="1"/>
  <c r="C50"/>
  <c r="D50"/>
  <c r="F50"/>
  <c r="G50" s="1"/>
  <c r="C51"/>
  <c r="D51"/>
  <c r="F51"/>
  <c r="G51" s="1"/>
  <c r="C52"/>
  <c r="D52"/>
  <c r="F52"/>
  <c r="G52" s="1"/>
  <c r="C53"/>
  <c r="D53"/>
  <c r="F53"/>
  <c r="G53" s="1"/>
  <c r="C54"/>
  <c r="D54"/>
  <c r="F54"/>
  <c r="G54" s="1"/>
  <c r="C55"/>
  <c r="D55"/>
  <c r="F55"/>
  <c r="G55" s="1"/>
  <c r="C56"/>
  <c r="D56"/>
  <c r="F56"/>
  <c r="G56" s="1"/>
  <c r="C57"/>
  <c r="D57"/>
  <c r="F57"/>
  <c r="G57" s="1"/>
  <c r="C58"/>
  <c r="D58"/>
  <c r="F58"/>
  <c r="G58" s="1"/>
  <c r="C59"/>
  <c r="D59"/>
  <c r="F59"/>
  <c r="G59" s="1"/>
  <c r="C60"/>
  <c r="D60"/>
  <c r="F60"/>
  <c r="G60" s="1"/>
  <c r="C61"/>
  <c r="D61"/>
  <c r="F61"/>
  <c r="G61" s="1"/>
  <c r="C62"/>
  <c r="D62"/>
  <c r="F62"/>
  <c r="G62" s="1"/>
  <c r="C63"/>
  <c r="D63"/>
  <c r="F63"/>
  <c r="G63" s="1"/>
  <c r="C64"/>
  <c r="D64"/>
  <c r="F64"/>
  <c r="G64" s="1"/>
  <c r="C65"/>
  <c r="D65"/>
  <c r="F65"/>
  <c r="G65" s="1"/>
  <c r="C66"/>
  <c r="D66"/>
  <c r="F66"/>
  <c r="G66" s="1"/>
  <c r="C67"/>
  <c r="D67"/>
  <c r="F67"/>
  <c r="G67" s="1"/>
  <c r="C68"/>
  <c r="D68"/>
  <c r="F68"/>
  <c r="G68" s="1"/>
  <c r="C69"/>
  <c r="D69"/>
  <c r="F69"/>
  <c r="G69" s="1"/>
  <c r="C70"/>
  <c r="D70"/>
  <c r="F70"/>
  <c r="G70" s="1"/>
  <c r="C71"/>
  <c r="D71"/>
  <c r="F71"/>
  <c r="G71" s="1"/>
  <c r="C72"/>
  <c r="D72"/>
  <c r="F72"/>
  <c r="G72" s="1"/>
  <c r="C73"/>
  <c r="D73"/>
  <c r="F73"/>
  <c r="G73" s="1"/>
  <c r="C74"/>
  <c r="D74"/>
  <c r="F74"/>
  <c r="G74" s="1"/>
  <c r="C75"/>
  <c r="D75"/>
  <c r="F75"/>
  <c r="G75" s="1"/>
  <c r="C76"/>
  <c r="D76"/>
  <c r="F76"/>
  <c r="G76" s="1"/>
  <c r="C77"/>
  <c r="D77"/>
  <c r="F77"/>
  <c r="G77" s="1"/>
  <c r="C78"/>
  <c r="D78"/>
  <c r="F78"/>
  <c r="G78" s="1"/>
  <c r="C79"/>
  <c r="D79"/>
  <c r="F79"/>
  <c r="G79" s="1"/>
  <c r="C80"/>
  <c r="D80"/>
  <c r="F80"/>
  <c r="G80" s="1"/>
  <c r="C81"/>
  <c r="D81"/>
  <c r="F81"/>
  <c r="G81" s="1"/>
  <c r="C82"/>
  <c r="D82"/>
  <c r="F82"/>
  <c r="G82" s="1"/>
  <c r="C83"/>
  <c r="D83"/>
  <c r="F83"/>
  <c r="G83" s="1"/>
  <c r="C84"/>
  <c r="D84"/>
  <c r="F84"/>
  <c r="G84" s="1"/>
  <c r="C85"/>
  <c r="D85"/>
  <c r="F85"/>
  <c r="G85" s="1"/>
  <c r="C86"/>
  <c r="D86"/>
  <c r="F86"/>
  <c r="G86" s="1"/>
  <c r="C87"/>
  <c r="D87"/>
  <c r="F87"/>
  <c r="G87" s="1"/>
  <c r="C88"/>
  <c r="D88"/>
  <c r="F88"/>
  <c r="G88" s="1"/>
  <c r="C89"/>
  <c r="D89"/>
  <c r="F89"/>
  <c r="G89" s="1"/>
  <c r="C90"/>
  <c r="D90"/>
  <c r="F90"/>
  <c r="G90" s="1"/>
  <c r="C91"/>
  <c r="D91"/>
  <c r="F91"/>
  <c r="G91" s="1"/>
  <c r="C92"/>
  <c r="D92"/>
  <c r="F92"/>
  <c r="G92" s="1"/>
  <c r="C93"/>
  <c r="D93"/>
  <c r="F93"/>
  <c r="G93" s="1"/>
  <c r="C94"/>
  <c r="D94"/>
  <c r="F94"/>
  <c r="G94" s="1"/>
  <c r="C95"/>
  <c r="D95"/>
  <c r="F95"/>
  <c r="G95" s="1"/>
  <c r="C96"/>
  <c r="D96"/>
  <c r="F96"/>
  <c r="G96" s="1"/>
  <c r="C97"/>
  <c r="D97"/>
  <c r="F97"/>
  <c r="G97" s="1"/>
  <c r="C98"/>
  <c r="D98"/>
  <c r="F98"/>
  <c r="G98" s="1"/>
  <c r="C99"/>
  <c r="D99"/>
  <c r="F99"/>
  <c r="G99" s="1"/>
  <c r="C100"/>
  <c r="D100"/>
  <c r="F100"/>
  <c r="G100" s="1"/>
  <c r="C101"/>
  <c r="D101"/>
  <c r="F101"/>
  <c r="G101" s="1"/>
  <c r="C102"/>
  <c r="D102"/>
  <c r="F102"/>
  <c r="G102" s="1"/>
  <c r="C103"/>
  <c r="D103"/>
  <c r="F103"/>
  <c r="G103" s="1"/>
  <c r="C104"/>
  <c r="D104"/>
  <c r="F104"/>
  <c r="G104" s="1"/>
  <c r="C105"/>
  <c r="D105"/>
  <c r="F105"/>
  <c r="G105" s="1"/>
  <c r="C106"/>
  <c r="D106"/>
  <c r="F106"/>
  <c r="G106" s="1"/>
  <c r="C107"/>
  <c r="D107"/>
  <c r="F107"/>
  <c r="G107" s="1"/>
  <c r="C108"/>
  <c r="D108"/>
  <c r="F108"/>
  <c r="G108" s="1"/>
  <c r="C109"/>
  <c r="D109"/>
  <c r="F109"/>
  <c r="G109" s="1"/>
  <c r="C110"/>
  <c r="D110"/>
  <c r="F110"/>
  <c r="G110" s="1"/>
  <c r="C111"/>
  <c r="D111"/>
  <c r="F111"/>
  <c r="G111" s="1"/>
  <c r="C112"/>
  <c r="D112"/>
  <c r="F112"/>
  <c r="G112" s="1"/>
  <c r="F14"/>
  <c r="D14"/>
  <c r="D11"/>
  <c r="C14"/>
  <c r="C11"/>
  <c r="AG1"/>
  <c r="F164" i="10"/>
  <c r="F165"/>
  <c r="F166"/>
  <c r="F167"/>
  <c r="F168"/>
  <c r="F70"/>
  <c r="F71"/>
  <c r="F72"/>
  <c r="F159"/>
  <c r="F160"/>
  <c r="F161"/>
  <c r="F162"/>
  <c r="F163"/>
  <c r="F145"/>
  <c r="F146"/>
  <c r="F147"/>
  <c r="F148"/>
  <c r="F149"/>
  <c r="F150"/>
  <c r="F151"/>
  <c r="F152"/>
  <c r="F153"/>
  <c r="F154"/>
  <c r="F155"/>
  <c r="F156"/>
  <c r="F157"/>
  <c r="F158"/>
  <c r="F129"/>
  <c r="F130"/>
  <c r="F131"/>
  <c r="F132"/>
  <c r="F133"/>
  <c r="F134"/>
  <c r="F135"/>
  <c r="F136"/>
  <c r="F137"/>
  <c r="F138"/>
  <c r="F139"/>
  <c r="F140"/>
  <c r="F141"/>
  <c r="F142"/>
  <c r="F143"/>
  <c r="F144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39"/>
  <c r="F40"/>
  <c r="F41"/>
  <c r="F42"/>
  <c r="F43"/>
  <c r="F44"/>
  <c r="F45"/>
  <c r="F38"/>
  <c r="H37" i="2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I13" s="1"/>
  <c r="J13" s="1"/>
  <c r="H13"/>
  <c r="F37" i="10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3"/>
  <c r="L7" i="7" l="1"/>
  <c r="L7" i="6"/>
  <c r="G13" i="10"/>
  <c r="H13" s="1"/>
  <c r="L7" i="3" l="1"/>
</calcChain>
</file>

<file path=xl/sharedStrings.xml><?xml version="1.0" encoding="utf-8"?>
<sst xmlns="http://schemas.openxmlformats.org/spreadsheetml/2006/main" count="1029" uniqueCount="234">
  <si>
    <t>T</t>
  </si>
  <si>
    <t>uidade</t>
  </si>
  <si>
    <t>CHI</t>
  </si>
  <si>
    <r>
      <rPr>
        <b/>
        <sz val="12"/>
        <rFont val="Arial"/>
        <family val="2"/>
      </rPr>
      <t>Localização:</t>
    </r>
    <r>
      <rPr>
        <sz val="9"/>
        <rFont val="Arial"/>
        <family val="2"/>
      </rPr>
      <t xml:space="preserve"> 
</t>
    </r>
  </si>
  <si>
    <t>H</t>
  </si>
  <si>
    <t>M³</t>
  </si>
  <si>
    <t>Data do CTEF:</t>
  </si>
  <si>
    <t>M²</t>
  </si>
  <si>
    <t>UN</t>
  </si>
  <si>
    <t>Kg</t>
  </si>
  <si>
    <t>DISCRIMINAÇÃO DOS SERVIÇOS E FORNECIMENTOS DO ORÇAMENTO</t>
  </si>
  <si>
    <t>-</t>
  </si>
  <si>
    <t xml:space="preserve">ESPECIFICAÇÃO </t>
  </si>
  <si>
    <t>L</t>
  </si>
  <si>
    <t>M</t>
  </si>
  <si>
    <t>INSUMO 01</t>
  </si>
  <si>
    <t>Unid</t>
  </si>
  <si>
    <t>Quant</t>
  </si>
  <si>
    <t>Preço Unitário</t>
  </si>
  <si>
    <t xml:space="preserve">Preço compra </t>
  </si>
  <si>
    <t>Total</t>
  </si>
  <si>
    <t>Total a cobrar</t>
  </si>
  <si>
    <t>unidade</t>
  </si>
  <si>
    <t>IND</t>
  </si>
  <si>
    <r>
      <rPr>
        <b/>
        <sz val="11"/>
        <rFont val="Arial"/>
        <family val="2"/>
      </rPr>
      <t>Agente Promotor: THIAGO CRUZ ESTEVES</t>
    </r>
    <r>
      <rPr>
        <sz val="11"/>
        <rFont val="Arial"/>
        <family val="2"/>
      </rPr>
      <t xml:space="preserve">
                       </t>
    </r>
  </si>
  <si>
    <t xml:space="preserve">Objetivo: CADASTRO DE DE PRODUTO </t>
  </si>
  <si>
    <t xml:space="preserve">BDI: </t>
  </si>
  <si>
    <t>Numero do contrato: 01</t>
  </si>
  <si>
    <r>
      <rPr>
        <b/>
        <sz val="12"/>
        <rFont val="Arial"/>
        <family val="2"/>
      </rPr>
      <t>Início da CONTRATO:</t>
    </r>
    <r>
      <rPr>
        <sz val="9"/>
        <rFont val="Arial"/>
        <family val="2"/>
      </rPr>
      <t xml:space="preserve">
               </t>
    </r>
    <r>
      <rPr>
        <b/>
        <sz val="9"/>
        <rFont val="Arial"/>
        <family val="2"/>
      </rPr>
      <t xml:space="preserve">  27/04/2022</t>
    </r>
  </si>
  <si>
    <r>
      <rPr>
        <b/>
        <sz val="12"/>
        <color theme="1"/>
        <rFont val="Arial"/>
        <family val="2"/>
      </rPr>
      <t>Término Do contrato:</t>
    </r>
    <r>
      <rPr>
        <sz val="9"/>
        <color theme="1"/>
        <rFont val="Arial"/>
        <family val="2"/>
      </rPr>
      <t xml:space="preserve">
                  </t>
    </r>
    <r>
      <rPr>
        <b/>
        <sz val="11"/>
        <color theme="1"/>
        <rFont val="Arial"/>
        <family val="2"/>
      </rPr>
      <t xml:space="preserve">  27/10/2022</t>
    </r>
  </si>
  <si>
    <t xml:space="preserve">NUMERO DO PRODUTO  </t>
  </si>
  <si>
    <r>
      <rPr>
        <b/>
        <sz val="9"/>
        <rFont val="Arial"/>
        <family val="2"/>
      </rPr>
      <t xml:space="preserve">EMPRESA: PEXARIA </t>
    </r>
    <r>
      <rPr>
        <sz val="9"/>
        <rFont val="Arial"/>
        <family val="2"/>
      </rPr>
      <t xml:space="preserve">
</t>
    </r>
  </si>
  <si>
    <t xml:space="preserve">CNPJ: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</si>
  <si>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</t>
  </si>
  <si>
    <t>MENU</t>
  </si>
  <si>
    <t>LIVRO D</t>
  </si>
  <si>
    <t>FUN. DIA...</t>
  </si>
  <si>
    <t>ESTOQUE</t>
  </si>
  <si>
    <t>PEIXES + INSUMOS</t>
  </si>
  <si>
    <t>BEBIDAS</t>
  </si>
  <si>
    <t>PROTUDO PRAT</t>
  </si>
  <si>
    <t>LIVRO MÊS</t>
  </si>
  <si>
    <t>LIVRO ANUAL</t>
  </si>
  <si>
    <t>FUN. MÊS</t>
  </si>
  <si>
    <t xml:space="preserve">ENTRADA E SAIDA </t>
  </si>
  <si>
    <t xml:space="preserve">CDASTRO DE PRODUTO </t>
  </si>
  <si>
    <t>DATA : 13/04/2022</t>
  </si>
  <si>
    <t>FORMA DE PAG</t>
  </si>
  <si>
    <t>DEB</t>
  </si>
  <si>
    <t>DIN</t>
  </si>
  <si>
    <t>CRED</t>
  </si>
  <si>
    <t>PIX</t>
  </si>
  <si>
    <t>SAIDA</t>
  </si>
  <si>
    <t>valor ser a cobrado</t>
  </si>
  <si>
    <t>Costela com espinha e com lombo</t>
  </si>
  <si>
    <t>Costela sem espinha</t>
  </si>
  <si>
    <t xml:space="preserve">Pacu inteiro </t>
  </si>
  <si>
    <t>Pacu inteiro desossado</t>
  </si>
  <si>
    <t>Costela atacado com toco</t>
  </si>
  <si>
    <t>Pintado inteiro</t>
  </si>
  <si>
    <t>Carcaça de pintado</t>
  </si>
  <si>
    <t>Cabeça de pacu</t>
  </si>
  <si>
    <t>Costela com toco do rabo</t>
  </si>
  <si>
    <t>Retalho de filé de pacu com espinha</t>
  </si>
  <si>
    <t>Rabo de pacu</t>
  </si>
  <si>
    <t>Carcaça de pacu</t>
  </si>
  <si>
    <t>Mandioca</t>
  </si>
  <si>
    <t>Banda de Pacu desossada</t>
  </si>
  <si>
    <t>Filé pacu sem espinha e sem osso</t>
  </si>
  <si>
    <t>Peixe moído</t>
  </si>
  <si>
    <t>Sardinha</t>
  </si>
  <si>
    <t>Posta de pintado cativeiro</t>
  </si>
  <si>
    <t>Posta de pintado rio</t>
  </si>
  <si>
    <t>Camarão P</t>
  </si>
  <si>
    <t>Camarão M</t>
  </si>
  <si>
    <t>Camarão Rosa G</t>
  </si>
  <si>
    <t>Filé de pintado sem o couro e sem gordura</t>
  </si>
  <si>
    <t>Isca de pintado</t>
  </si>
  <si>
    <t>Filé de pintado com o couro e sem gordura</t>
  </si>
  <si>
    <t>Isca de Pacu</t>
  </si>
  <si>
    <t>Costela palito</t>
  </si>
  <si>
    <t>Colarinho de pintado</t>
  </si>
  <si>
    <t>Colarinho de Pacu</t>
  </si>
  <si>
    <t>Torresmo de Pacu</t>
  </si>
  <si>
    <t>Gelo em barra</t>
  </si>
  <si>
    <t>Salmão</t>
  </si>
  <si>
    <t>Filé de tilápia</t>
  </si>
  <si>
    <t>Mandira</t>
  </si>
  <si>
    <t xml:space="preserve">Doritos </t>
  </si>
  <si>
    <t xml:space="preserve">Cheetos </t>
  </si>
  <si>
    <t xml:space="preserve">Fandangos </t>
  </si>
  <si>
    <t>Batata Ruffles</t>
  </si>
  <si>
    <t xml:space="preserve">Cebolitos </t>
  </si>
  <si>
    <t>Pit stop queijo provolone e calabresa acebolada</t>
  </si>
  <si>
    <t xml:space="preserve">Stiksy </t>
  </si>
  <si>
    <t>Bolacha marilan e Dallas</t>
  </si>
  <si>
    <t>Trens chocolate</t>
  </si>
  <si>
    <t>Bolacha brigadeiro</t>
  </si>
  <si>
    <t>Farofinha crocante</t>
  </si>
  <si>
    <t>Azeite de oliva porto galo</t>
  </si>
  <si>
    <t>Shoyu hinomoto</t>
  </si>
  <si>
    <t>Molho inglês</t>
  </si>
  <si>
    <t>Molho shoyu Donana</t>
  </si>
  <si>
    <t>Mostarda</t>
  </si>
  <si>
    <t>Ketchup</t>
  </si>
  <si>
    <t>Molho de pimenta</t>
  </si>
  <si>
    <t>Molho de pimenta com pequi</t>
  </si>
  <si>
    <t>Tempero baiano</t>
  </si>
  <si>
    <t>Pimenta calabresa em pó e folha de louro</t>
  </si>
  <si>
    <t>Chimichuri</t>
  </si>
  <si>
    <t>Sal rosa do Himalaia</t>
  </si>
  <si>
    <t>Fubá mimoso</t>
  </si>
  <si>
    <t>Milharina</t>
  </si>
  <si>
    <t>Óleo</t>
  </si>
  <si>
    <t>Farinha de trigo</t>
  </si>
  <si>
    <t>Filme de PVC</t>
  </si>
  <si>
    <t>Cumbuca</t>
  </si>
  <si>
    <t xml:space="preserve">Pimenta biquinho </t>
  </si>
  <si>
    <t>Mix de pimentas</t>
  </si>
  <si>
    <t>Coentro folhas</t>
  </si>
  <si>
    <t xml:space="preserve">Orégano </t>
  </si>
  <si>
    <t>Alcaparras em conserva</t>
  </si>
  <si>
    <t>Tomate seco</t>
  </si>
  <si>
    <t>Champion</t>
  </si>
  <si>
    <t>Colorau</t>
  </si>
  <si>
    <t xml:space="preserve">Tempero do rancho </t>
  </si>
  <si>
    <t>Alho e cebola pronto</t>
  </si>
  <si>
    <t>Tempero de peixe pronto</t>
  </si>
  <si>
    <t>Alho e sal Donana</t>
  </si>
  <si>
    <t>Maionese Hellmann's</t>
  </si>
  <si>
    <t>Palmito em conserva</t>
  </si>
  <si>
    <t>Milho</t>
  </si>
  <si>
    <t>Ervilhas</t>
  </si>
  <si>
    <t>Toalha de papel</t>
  </si>
  <si>
    <t>Leite condensado</t>
  </si>
  <si>
    <t>Caixa de fósforo</t>
  </si>
  <si>
    <t xml:space="preserve"> fósforo unidade</t>
  </si>
  <si>
    <t xml:space="preserve">Palito </t>
  </si>
  <si>
    <t>Guardanapo</t>
  </si>
  <si>
    <t>Molho de tomate</t>
  </si>
  <si>
    <t>Cerveja antártica sub zero LATA</t>
  </si>
  <si>
    <t>Cerveja Brahma LATA</t>
  </si>
  <si>
    <t>Skol palito LATA</t>
  </si>
  <si>
    <t>Cerveja Brahma longe neck</t>
  </si>
  <si>
    <t>Cerveja Skol longe neck</t>
  </si>
  <si>
    <t>Cerveja Budweiser longe neck</t>
  </si>
  <si>
    <t>Eisenbahn long neck</t>
  </si>
  <si>
    <t>Heineken long neck</t>
  </si>
  <si>
    <t>Corona long neck</t>
  </si>
  <si>
    <t>Stella long neck</t>
  </si>
  <si>
    <t>Água com gás e água sem gás</t>
  </si>
  <si>
    <t>Água sem gás 1,5 litro</t>
  </si>
  <si>
    <t>Coca cola 2 litros</t>
  </si>
  <si>
    <t>Guaraná 2 litros</t>
  </si>
  <si>
    <t>Fanta 2 litros</t>
  </si>
  <si>
    <t>Sukita 2 litros</t>
  </si>
  <si>
    <t>Coca cola 350ml</t>
  </si>
  <si>
    <t>Fanta 350ml</t>
  </si>
  <si>
    <t xml:space="preserve">Coca cola mini </t>
  </si>
  <si>
    <t xml:space="preserve">Gatorade </t>
  </si>
  <si>
    <t>Power ade</t>
  </si>
  <si>
    <t>Gt</t>
  </si>
  <si>
    <t>Schweppes citrus</t>
  </si>
  <si>
    <t>Schweppes tônica</t>
  </si>
  <si>
    <t xml:space="preserve">Todinho </t>
  </si>
  <si>
    <t>Energético</t>
  </si>
  <si>
    <t>Cocada</t>
  </si>
  <si>
    <t>Goma de mascar mentos</t>
  </si>
  <si>
    <t>Chiclete mentos</t>
  </si>
  <si>
    <t>Paçoca grande</t>
  </si>
  <si>
    <t xml:space="preserve">Carvão vegetal </t>
  </si>
  <si>
    <t>Angico</t>
  </si>
  <si>
    <t>Tempero completo</t>
  </si>
  <si>
    <t>Sal grosso</t>
  </si>
  <si>
    <t>Sal moído</t>
  </si>
  <si>
    <t>TOTAL DIN</t>
  </si>
  <si>
    <t>TOTAL DEB</t>
  </si>
  <si>
    <t>TOTAL  CRED</t>
  </si>
  <si>
    <t>TOTAL PIX</t>
  </si>
  <si>
    <t xml:space="preserve">TOTAL BRUTO </t>
  </si>
  <si>
    <t>ITEM</t>
  </si>
  <si>
    <r>
      <rPr>
        <b/>
        <sz val="12"/>
        <rFont val="Arial"/>
        <family val="2"/>
      </rPr>
      <t>Localização:</t>
    </r>
    <r>
      <rPr>
        <sz val="9"/>
        <rFont val="Arial"/>
        <family val="2"/>
      </rPr>
      <t xml:space="preserve"> AQUIDAUNA,MS
</t>
    </r>
  </si>
  <si>
    <t>DESCRITIVO DO PRODUTO</t>
  </si>
  <si>
    <t xml:space="preserve">QUANT... DE DIAS </t>
  </si>
  <si>
    <t xml:space="preserve">SALARIO DOS FUNCINARIOS </t>
  </si>
  <si>
    <t>TOTAL</t>
  </si>
  <si>
    <t xml:space="preserve">DIARISTA </t>
  </si>
  <si>
    <t xml:space="preserve">NARDO </t>
  </si>
  <si>
    <t>VALMIR</t>
  </si>
  <si>
    <t>FELIPE</t>
  </si>
  <si>
    <t xml:space="preserve">MARCELO </t>
  </si>
  <si>
    <t>DIA NORMAL</t>
  </si>
  <si>
    <t>LIMPEZA DE PEIXE</t>
  </si>
  <si>
    <t xml:space="preserve">FIXA DOS DIARISTA </t>
  </si>
  <si>
    <t xml:space="preserve">VALOR TOTAL SER DESCONTADO </t>
  </si>
  <si>
    <t>VALOR - DESCONTO</t>
  </si>
  <si>
    <t xml:space="preserve">SILVIO </t>
  </si>
  <si>
    <t xml:space="preserve">RECIBO PARA DIARISTA </t>
  </si>
  <si>
    <t>VALOR:</t>
  </si>
  <si>
    <t xml:space="preserve">   RECEBI (emos) de :</t>
  </si>
  <si>
    <t>A IMPORTANCIA DE:</t>
  </si>
  <si>
    <t>REFERENTE:_____________________________________________________________________</t>
  </si>
  <si>
    <t>_____________________________________________________________</t>
  </si>
  <si>
    <t xml:space="preserve">Nº: </t>
  </si>
  <si>
    <t>________</t>
  </si>
  <si>
    <t xml:space="preserve"> PARA MAIOR CLARESA_________________________</t>
  </si>
  <si>
    <t>O PRESENTE.</t>
  </si>
  <si>
    <t>________________________________ , _______ DE _____________________________ DE _________</t>
  </si>
  <si>
    <t>CPF/RG:</t>
  </si>
  <si>
    <t>AD</t>
  </si>
  <si>
    <t>ASS DO EMITENTE:</t>
  </si>
  <si>
    <t>ASSINATURA DO DIARISTA:_____________________________________________________________</t>
  </si>
  <si>
    <t xml:space="preserve">MENSALISTA </t>
  </si>
  <si>
    <t xml:space="preserve">NOMES </t>
  </si>
  <si>
    <t>MATHEUS</t>
  </si>
  <si>
    <t>MATHEUS APARECIDO GONSALVES FERNANDES</t>
  </si>
  <si>
    <t xml:space="preserve">GLAUDIELI MARTINENEZ DE REZENDE </t>
  </si>
  <si>
    <t xml:space="preserve">SILVO </t>
  </si>
  <si>
    <t>THALES SERPA FANAIA</t>
  </si>
  <si>
    <t>DOC...CPF</t>
  </si>
  <si>
    <t>031789501-09</t>
  </si>
  <si>
    <t xml:space="preserve">ENTRADA </t>
  </si>
  <si>
    <t xml:space="preserve"> SAIDA DO ALMOÇO </t>
  </si>
  <si>
    <t xml:space="preserve"> VOLTA DO  ALMOÇO </t>
  </si>
  <si>
    <t xml:space="preserve">HORARIOS </t>
  </si>
  <si>
    <t xml:space="preserve">FOLHA DE PONTO </t>
  </si>
  <si>
    <t>DATA</t>
  </si>
  <si>
    <t>SOMA... D.H.T.</t>
  </si>
  <si>
    <t xml:space="preserve">ASSINATURA </t>
  </si>
  <si>
    <t xml:space="preserve">SLARIO </t>
  </si>
  <si>
    <t>V.H.</t>
  </si>
  <si>
    <t>H.T.</t>
  </si>
  <si>
    <t>CUSTO DA IMPRESA</t>
  </si>
  <si>
    <t xml:space="preserve">vale matheus </t>
  </si>
</sst>
</file>

<file path=xl/styles.xml><?xml version="1.0" encoding="utf-8"?>
<styleSheet xmlns="http://schemas.openxmlformats.org/spreadsheetml/2006/main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h:mm:ss;@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name val="Arial"/>
      <family val="2"/>
    </font>
    <font>
      <sz val="10"/>
      <color rgb="FF333333"/>
      <name val="Arial"/>
      <family val="2"/>
    </font>
    <font>
      <b/>
      <sz val="12"/>
      <color theme="1"/>
      <name val="Calibri"/>
      <family val="2"/>
      <scheme val="minor"/>
    </font>
    <font>
      <b/>
      <sz val="18"/>
      <name val="Arial"/>
      <family val="2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rgb="FF0033CC"/>
      <name val="Calibri"/>
      <family val="2"/>
      <scheme val="minor"/>
    </font>
    <font>
      <b/>
      <sz val="14"/>
      <color theme="0"/>
      <name val="Arial"/>
      <family val="2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22"/>
      <color theme="1"/>
      <name val="Arial"/>
      <family val="2"/>
    </font>
    <font>
      <sz val="12"/>
      <color theme="1"/>
      <name val="Calibri"/>
      <family val="2"/>
      <scheme val="minor"/>
    </font>
    <font>
      <b/>
      <sz val="16"/>
      <name val="Arial"/>
      <family val="2"/>
    </font>
    <font>
      <sz val="16"/>
      <color theme="1"/>
      <name val="Calibri"/>
      <family val="2"/>
      <scheme val="minor"/>
    </font>
    <font>
      <b/>
      <sz val="16"/>
      <color rgb="FF0033CC"/>
      <name val="Arial"/>
      <family val="2"/>
    </font>
    <font>
      <b/>
      <sz val="26"/>
      <color theme="1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b/>
      <sz val="16"/>
      <color theme="8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EECFC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5DB4F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1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3" borderId="1" xfId="0" applyFill="1" applyBorder="1"/>
    <xf numFmtId="0" fontId="5" fillId="8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2" fontId="15" fillId="8" borderId="1" xfId="0" applyNumberFormat="1" applyFont="1" applyFill="1" applyBorder="1" applyAlignment="1" applyProtection="1">
      <alignment horizontal="center" vertical="center" wrapText="1"/>
      <protection hidden="1"/>
    </xf>
    <xf numFmtId="0" fontId="5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44" fontId="5" fillId="9" borderId="4" xfId="2" applyFont="1" applyFill="1" applyBorder="1" applyAlignment="1">
      <alignment horizontal="center" vertical="center"/>
    </xf>
    <xf numFmtId="44" fontId="14" fillId="10" borderId="1" xfId="0" applyNumberFormat="1" applyFont="1" applyFill="1" applyBorder="1" applyAlignment="1">
      <alignment horizontal="center" vertical="center"/>
    </xf>
    <xf numFmtId="43" fontId="5" fillId="11" borderId="5" xfId="1" applyFont="1" applyFill="1" applyBorder="1" applyAlignment="1">
      <alignment horizontal="center" vertical="center"/>
    </xf>
    <xf numFmtId="44" fontId="3" fillId="11" borderId="1" xfId="2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4" fontId="5" fillId="9" borderId="1" xfId="2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44" fontId="14" fillId="1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 wrapText="1"/>
    </xf>
    <xf numFmtId="0" fontId="0" fillId="14" borderId="0" xfId="0" applyFill="1"/>
    <xf numFmtId="2" fontId="12" fillId="14" borderId="0" xfId="0" applyNumberFormat="1" applyFont="1" applyFill="1" applyAlignment="1" applyProtection="1">
      <alignment vertical="center" wrapText="1"/>
      <protection hidden="1"/>
    </xf>
    <xf numFmtId="0" fontId="17" fillId="0" borderId="0" xfId="0" applyFont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21" fillId="0" borderId="1" xfId="0" applyFont="1" applyBorder="1" applyAlignment="1">
      <alignment horizontal="center" vertical="center"/>
    </xf>
    <xf numFmtId="0" fontId="5" fillId="5" borderId="1" xfId="0" applyFont="1" applyFill="1" applyBorder="1" applyAlignment="1">
      <alignment vertical="center" wrapText="1"/>
    </xf>
    <xf numFmtId="0" fontId="5" fillId="18" borderId="1" xfId="0" applyFont="1" applyFill="1" applyBorder="1" applyAlignment="1">
      <alignment vertical="center" wrapText="1"/>
    </xf>
    <xf numFmtId="0" fontId="10" fillId="0" borderId="0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7" borderId="0" xfId="0" applyFill="1"/>
    <xf numFmtId="2" fontId="12" fillId="7" borderId="0" xfId="0" applyNumberFormat="1" applyFont="1" applyFill="1" applyAlignment="1" applyProtection="1">
      <alignment vertical="center" wrapText="1"/>
      <protection hidden="1"/>
    </xf>
    <xf numFmtId="0" fontId="0" fillId="7" borderId="27" xfId="0" applyFill="1" applyBorder="1"/>
    <xf numFmtId="0" fontId="0" fillId="7" borderId="28" xfId="0" applyFill="1" applyBorder="1"/>
    <xf numFmtId="0" fontId="21" fillId="0" borderId="4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164" fontId="19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44" fontId="0" fillId="7" borderId="29" xfId="0" applyNumberFormat="1" applyFill="1" applyBorder="1"/>
    <xf numFmtId="2" fontId="15" fillId="19" borderId="24" xfId="0" applyNumberFormat="1" applyFont="1" applyFill="1" applyBorder="1" applyAlignment="1" applyProtection="1">
      <alignment horizontal="center" vertical="center" wrapText="1"/>
      <protection hidden="1"/>
    </xf>
    <xf numFmtId="2" fontId="15" fillId="6" borderId="25" xfId="0" applyNumberFormat="1" applyFont="1" applyFill="1" applyBorder="1" applyAlignment="1" applyProtection="1">
      <alignment horizontal="center" vertical="center" wrapText="1"/>
      <protection hidden="1"/>
    </xf>
    <xf numFmtId="2" fontId="15" fillId="13" borderId="25" xfId="0" applyNumberFormat="1" applyFont="1" applyFill="1" applyBorder="1" applyAlignment="1" applyProtection="1">
      <alignment horizontal="center" vertical="center" wrapText="1"/>
      <protection hidden="1"/>
    </xf>
    <xf numFmtId="2" fontId="15" fillId="20" borderId="26" xfId="0" applyNumberFormat="1" applyFont="1" applyFill="1" applyBorder="1" applyAlignment="1" applyProtection="1">
      <alignment horizontal="center" vertical="center" wrapText="1"/>
      <protection hidden="1"/>
    </xf>
    <xf numFmtId="2" fontId="23" fillId="17" borderId="25" xfId="0" applyNumberFormat="1" applyFont="1" applyFill="1" applyBorder="1" applyAlignment="1" applyProtection="1">
      <alignment horizontal="center" vertical="center" wrapText="1"/>
      <protection hidden="1"/>
    </xf>
    <xf numFmtId="2" fontId="15" fillId="21" borderId="25" xfId="0" applyNumberFormat="1" applyFont="1" applyFill="1" applyBorder="1" applyAlignment="1" applyProtection="1">
      <alignment horizontal="center" vertical="center" wrapText="1"/>
      <protection hidden="1"/>
    </xf>
    <xf numFmtId="44" fontId="19" fillId="10" borderId="1" xfId="0" applyNumberFormat="1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9" fillId="0" borderId="0" xfId="0" applyFont="1"/>
    <xf numFmtId="0" fontId="30" fillId="8" borderId="4" xfId="0" applyFont="1" applyFill="1" applyBorder="1" applyAlignment="1">
      <alignment horizontal="center" vertical="center"/>
    </xf>
    <xf numFmtId="0" fontId="28" fillId="8" borderId="4" xfId="0" applyFont="1" applyFill="1" applyBorder="1" applyAlignment="1">
      <alignment horizontal="center" vertical="center"/>
    </xf>
    <xf numFmtId="0" fontId="25" fillId="8" borderId="4" xfId="0" applyFont="1" applyFill="1" applyBorder="1" applyAlignment="1">
      <alignment horizontal="center" vertical="center" wrapText="1"/>
    </xf>
    <xf numFmtId="0" fontId="24" fillId="8" borderId="4" xfId="0" applyFont="1" applyFill="1" applyBorder="1" applyAlignment="1">
      <alignment horizontal="center" vertical="center"/>
    </xf>
    <xf numFmtId="0" fontId="24" fillId="8" borderId="1" xfId="0" applyFont="1" applyFill="1" applyBorder="1" applyAlignment="1">
      <alignment horizontal="center" vertical="center"/>
    </xf>
    <xf numFmtId="0" fontId="24" fillId="8" borderId="6" xfId="0" applyFont="1" applyFill="1" applyBorder="1" applyAlignment="1">
      <alignment horizontal="center" vertical="center"/>
    </xf>
    <xf numFmtId="0" fontId="17" fillId="23" borderId="36" xfId="0" applyFont="1" applyFill="1" applyBorder="1" applyAlignment="1">
      <alignment horizontal="center" vertical="center"/>
    </xf>
    <xf numFmtId="0" fontId="17" fillId="23" borderId="36" xfId="0" applyFont="1" applyFill="1" applyBorder="1" applyAlignment="1">
      <alignment horizontal="center" vertical="center" wrapText="1"/>
    </xf>
    <xf numFmtId="0" fontId="17" fillId="23" borderId="37" xfId="0" applyFont="1" applyFill="1" applyBorder="1" applyAlignment="1">
      <alignment horizontal="center" vertical="center"/>
    </xf>
    <xf numFmtId="164" fontId="3" fillId="0" borderId="33" xfId="0" applyNumberFormat="1" applyFont="1" applyBorder="1"/>
    <xf numFmtId="0" fontId="0" fillId="0" borderId="1" xfId="0" applyBorder="1"/>
    <xf numFmtId="0" fontId="22" fillId="0" borderId="4" xfId="0" applyFont="1" applyBorder="1" applyAlignment="1">
      <alignment horizontal="left" vertical="center"/>
    </xf>
    <xf numFmtId="0" fontId="20" fillId="0" borderId="4" xfId="0" applyFont="1" applyBorder="1" applyAlignment="1">
      <alignment horizontal="center" vertical="center"/>
    </xf>
    <xf numFmtId="0" fontId="19" fillId="0" borderId="4" xfId="0" applyFont="1" applyBorder="1" applyAlignment="1">
      <alignment horizontal="left" vertical="center"/>
    </xf>
    <xf numFmtId="0" fontId="19" fillId="0" borderId="4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164" fontId="19" fillId="0" borderId="4" xfId="0" applyNumberFormat="1" applyFont="1" applyBorder="1" applyAlignment="1">
      <alignment horizontal="center" vertical="center"/>
    </xf>
    <xf numFmtId="44" fontId="19" fillId="10" borderId="4" xfId="0" applyNumberFormat="1" applyFont="1" applyFill="1" applyBorder="1" applyAlignment="1">
      <alignment horizontal="center" vertical="center"/>
    </xf>
    <xf numFmtId="0" fontId="30" fillId="8" borderId="7" xfId="0" applyFont="1" applyFill="1" applyBorder="1" applyAlignment="1">
      <alignment horizontal="center" vertical="center"/>
    </xf>
    <xf numFmtId="0" fontId="28" fillId="8" borderId="8" xfId="0" applyFont="1" applyFill="1" applyBorder="1" applyAlignment="1">
      <alignment horizontal="center" vertical="center"/>
    </xf>
    <xf numFmtId="0" fontId="25" fillId="8" borderId="8" xfId="0" applyFont="1" applyFill="1" applyBorder="1" applyAlignment="1">
      <alignment horizontal="center" vertical="center" wrapText="1"/>
    </xf>
    <xf numFmtId="0" fontId="24" fillId="8" borderId="8" xfId="0" applyFont="1" applyFill="1" applyBorder="1" applyAlignment="1">
      <alignment horizontal="center" vertical="center"/>
    </xf>
    <xf numFmtId="0" fontId="24" fillId="8" borderId="39" xfId="0" applyFont="1" applyFill="1" applyBorder="1" applyAlignment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164" fontId="17" fillId="0" borderId="32" xfId="0" applyNumberFormat="1" applyFont="1" applyBorder="1"/>
    <xf numFmtId="0" fontId="27" fillId="0" borderId="1" xfId="0" applyFont="1" applyBorder="1"/>
    <xf numFmtId="164" fontId="17" fillId="0" borderId="38" xfId="0" applyNumberFormat="1" applyFont="1" applyBorder="1"/>
    <xf numFmtId="43" fontId="5" fillId="11" borderId="0" xfId="1" applyFont="1" applyFill="1" applyBorder="1" applyAlignment="1">
      <alignment horizontal="center" vertical="center"/>
    </xf>
    <xf numFmtId="44" fontId="3" fillId="11" borderId="0" xfId="2" applyFont="1" applyFill="1" applyBorder="1" applyAlignment="1">
      <alignment vertical="center"/>
    </xf>
    <xf numFmtId="0" fontId="5" fillId="18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 wrapText="1"/>
    </xf>
    <xf numFmtId="0" fontId="14" fillId="18" borderId="1" xfId="0" applyFont="1" applyFill="1" applyBorder="1" applyAlignment="1">
      <alignment horizontal="center" vertical="center"/>
    </xf>
    <xf numFmtId="0" fontId="13" fillId="18" borderId="1" xfId="0" applyFont="1" applyFill="1" applyBorder="1" applyAlignment="1">
      <alignment horizontal="center" vertical="center"/>
    </xf>
    <xf numFmtId="0" fontId="33" fillId="24" borderId="40" xfId="0" applyFont="1" applyFill="1" applyBorder="1" applyAlignment="1"/>
    <xf numFmtId="0" fontId="35" fillId="24" borderId="41" xfId="0" applyFont="1" applyFill="1" applyBorder="1" applyAlignment="1"/>
    <xf numFmtId="0" fontId="35" fillId="24" borderId="42" xfId="0" applyFont="1" applyFill="1" applyBorder="1" applyAlignment="1"/>
    <xf numFmtId="0" fontId="33" fillId="24" borderId="40" xfId="0" applyFont="1" applyFill="1" applyBorder="1"/>
    <xf numFmtId="0" fontId="33" fillId="24" borderId="41" xfId="0" applyFont="1" applyFill="1" applyBorder="1"/>
    <xf numFmtId="0" fontId="33" fillId="24" borderId="42" xfId="0" applyFont="1" applyFill="1" applyBorder="1"/>
    <xf numFmtId="0" fontId="34" fillId="24" borderId="40" xfId="0" applyFont="1" applyFill="1" applyBorder="1"/>
    <xf numFmtId="0" fontId="34" fillId="24" borderId="41" xfId="0" applyFont="1" applyFill="1" applyBorder="1"/>
    <xf numFmtId="0" fontId="32" fillId="24" borderId="41" xfId="0" applyFont="1" applyFill="1" applyBorder="1"/>
    <xf numFmtId="0" fontId="32" fillId="24" borderId="42" xfId="0" applyFont="1" applyFill="1" applyBorder="1"/>
    <xf numFmtId="0" fontId="33" fillId="24" borderId="21" xfId="0" applyFont="1" applyFill="1" applyBorder="1"/>
    <xf numFmtId="0" fontId="32" fillId="24" borderId="0" xfId="0" applyFont="1" applyFill="1" applyBorder="1"/>
    <xf numFmtId="0" fontId="32" fillId="24" borderId="22" xfId="0" applyFont="1" applyFill="1" applyBorder="1"/>
    <xf numFmtId="0" fontId="33" fillId="24" borderId="23" xfId="0" applyFont="1" applyFill="1" applyBorder="1" applyAlignment="1"/>
    <xf numFmtId="0" fontId="0" fillId="25" borderId="0" xfId="0" applyFill="1"/>
    <xf numFmtId="0" fontId="0" fillId="0" borderId="0" xfId="0" applyAlignment="1"/>
    <xf numFmtId="0" fontId="27" fillId="0" borderId="0" xfId="0" applyFont="1"/>
    <xf numFmtId="0" fontId="17" fillId="0" borderId="0" xfId="0" applyFont="1"/>
    <xf numFmtId="0" fontId="0" fillId="0" borderId="1" xfId="0" applyBorder="1" applyAlignment="1">
      <alignment horizontal="left" vertical="center"/>
    </xf>
    <xf numFmtId="0" fontId="17" fillId="26" borderId="1" xfId="0" applyFont="1" applyFill="1" applyBorder="1" applyAlignment="1">
      <alignment horizontal="center" vertical="center"/>
    </xf>
    <xf numFmtId="0" fontId="17" fillId="26" borderId="1" xfId="0" applyFont="1" applyFill="1" applyBorder="1" applyAlignment="1">
      <alignment horizontal="left" vertical="center"/>
    </xf>
    <xf numFmtId="21" fontId="0" fillId="0" borderId="0" xfId="0" applyNumberFormat="1"/>
    <xf numFmtId="0" fontId="3" fillId="0" borderId="1" xfId="0" applyFont="1" applyBorder="1"/>
    <xf numFmtId="14" fontId="3" fillId="0" borderId="1" xfId="0" applyNumberFormat="1" applyFont="1" applyBorder="1" applyAlignment="1">
      <alignment horizontal="left" vertical="center"/>
    </xf>
    <xf numFmtId="165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4" xfId="0" applyFont="1" applyBorder="1"/>
    <xf numFmtId="14" fontId="3" fillId="0" borderId="4" xfId="0" applyNumberFormat="1" applyFont="1" applyBorder="1" applyAlignment="1">
      <alignment horizontal="left" vertical="center"/>
    </xf>
    <xf numFmtId="165" fontId="3" fillId="0" borderId="4" xfId="0" applyNumberFormat="1" applyFont="1" applyBorder="1" applyAlignment="1">
      <alignment horizontal="left" vertical="center"/>
    </xf>
    <xf numFmtId="0" fontId="38" fillId="0" borderId="24" xfId="0" applyFont="1" applyBorder="1"/>
    <xf numFmtId="0" fontId="3" fillId="0" borderId="25" xfId="0" applyFont="1" applyBorder="1"/>
    <xf numFmtId="14" fontId="3" fillId="0" borderId="25" xfId="0" applyNumberFormat="1" applyFont="1" applyBorder="1" applyAlignment="1">
      <alignment horizontal="left" vertical="center"/>
    </xf>
    <xf numFmtId="165" fontId="3" fillId="0" borderId="25" xfId="0" applyNumberFormat="1" applyFont="1" applyBorder="1" applyAlignment="1">
      <alignment horizontal="left" vertical="center"/>
    </xf>
    <xf numFmtId="0" fontId="38" fillId="0" borderId="46" xfId="0" applyFont="1" applyBorder="1"/>
    <xf numFmtId="0" fontId="38" fillId="0" borderId="27" xfId="0" applyFont="1" applyBorder="1"/>
    <xf numFmtId="0" fontId="3" fillId="0" borderId="28" xfId="0" applyFont="1" applyBorder="1"/>
    <xf numFmtId="14" fontId="3" fillId="0" borderId="28" xfId="0" applyNumberFormat="1" applyFont="1" applyBorder="1" applyAlignment="1">
      <alignment horizontal="left" vertical="center"/>
    </xf>
    <xf numFmtId="165" fontId="3" fillId="0" borderId="28" xfId="0" applyNumberFormat="1" applyFont="1" applyBorder="1" applyAlignment="1">
      <alignment horizontal="left" vertical="center"/>
    </xf>
    <xf numFmtId="165" fontId="0" fillId="0" borderId="26" xfId="0" applyNumberFormat="1" applyBorder="1"/>
    <xf numFmtId="165" fontId="0" fillId="0" borderId="47" xfId="0" applyNumberFormat="1" applyBorder="1"/>
    <xf numFmtId="165" fontId="0" fillId="0" borderId="29" xfId="0" applyNumberFormat="1" applyBorder="1"/>
    <xf numFmtId="0" fontId="17" fillId="28" borderId="3" xfId="0" applyFont="1" applyFill="1" applyBorder="1" applyAlignment="1">
      <alignment horizontal="left" vertical="center"/>
    </xf>
    <xf numFmtId="0" fontId="17" fillId="28" borderId="3" xfId="0" applyFont="1" applyFill="1" applyBorder="1"/>
    <xf numFmtId="0" fontId="17" fillId="28" borderId="49" xfId="0" applyFont="1" applyFill="1" applyBorder="1"/>
    <xf numFmtId="0" fontId="17" fillId="28" borderId="12" xfId="0" applyFont="1" applyFill="1" applyBorder="1"/>
    <xf numFmtId="0" fontId="38" fillId="0" borderId="50" xfId="0" applyFont="1" applyBorder="1"/>
    <xf numFmtId="165" fontId="0" fillId="0" borderId="51" xfId="0" applyNumberFormat="1" applyBorder="1"/>
    <xf numFmtId="164" fontId="0" fillId="0" borderId="1" xfId="0" applyNumberFormat="1" applyBorder="1"/>
    <xf numFmtId="0" fontId="17" fillId="26" borderId="4" xfId="0" applyFont="1" applyFill="1" applyBorder="1" applyAlignment="1">
      <alignment horizontal="left" vertical="center"/>
    </xf>
    <xf numFmtId="0" fontId="17" fillId="26" borderId="4" xfId="0" applyFont="1" applyFill="1" applyBorder="1" applyAlignment="1">
      <alignment horizontal="center" vertical="center"/>
    </xf>
    <xf numFmtId="0" fontId="17" fillId="26" borderId="50" xfId="0" applyFont="1" applyFill="1" applyBorder="1"/>
    <xf numFmtId="0" fontId="17" fillId="26" borderId="51" xfId="0" applyFont="1" applyFill="1" applyBorder="1" applyAlignment="1">
      <alignment horizontal="center" vertical="center"/>
    </xf>
    <xf numFmtId="0" fontId="37" fillId="0" borderId="46" xfId="0" applyFont="1" applyBorder="1"/>
    <xf numFmtId="164" fontId="0" fillId="0" borderId="47" xfId="0" applyNumberFormat="1" applyBorder="1"/>
    <xf numFmtId="0" fontId="17" fillId="26" borderId="46" xfId="0" applyFont="1" applyFill="1" applyBorder="1"/>
    <xf numFmtId="0" fontId="17" fillId="26" borderId="47" xfId="0" applyFont="1" applyFill="1" applyBorder="1" applyAlignment="1">
      <alignment horizontal="center" vertical="center"/>
    </xf>
    <xf numFmtId="0" fontId="37" fillId="0" borderId="27" xfId="0" applyFont="1" applyBorder="1"/>
    <xf numFmtId="0" fontId="0" fillId="0" borderId="28" xfId="0" applyBorder="1" applyAlignment="1">
      <alignment horizontal="left" vertical="center"/>
    </xf>
    <xf numFmtId="164" fontId="0" fillId="0" borderId="28" xfId="0" applyNumberFormat="1" applyBorder="1"/>
    <xf numFmtId="0" fontId="0" fillId="0" borderId="28" xfId="0" applyBorder="1"/>
    <xf numFmtId="164" fontId="0" fillId="0" borderId="29" xfId="0" applyNumberFormat="1" applyBorder="1"/>
    <xf numFmtId="43" fontId="0" fillId="0" borderId="0" xfId="1" applyNumberFormat="1" applyFont="1"/>
    <xf numFmtId="0" fontId="4" fillId="0" borderId="1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20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14" fontId="24" fillId="5" borderId="14" xfId="0" applyNumberFormat="1" applyFont="1" applyFill="1" applyBorder="1" applyAlignment="1">
      <alignment horizontal="center" vertical="center"/>
    </xf>
    <xf numFmtId="0" fontId="24" fillId="5" borderId="16" xfId="0" applyFont="1" applyFill="1" applyBorder="1" applyAlignment="1">
      <alignment horizontal="center" vertical="center"/>
    </xf>
    <xf numFmtId="0" fontId="24" fillId="5" borderId="17" xfId="0" applyFont="1" applyFill="1" applyBorder="1" applyAlignment="1">
      <alignment horizontal="center" vertical="center"/>
    </xf>
    <xf numFmtId="0" fontId="24" fillId="5" borderId="19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1" fillId="0" borderId="3" xfId="0" applyFont="1" applyBorder="1" applyAlignment="1">
      <alignment horizontal="left" vertical="top"/>
    </xf>
    <xf numFmtId="0" fontId="7" fillId="0" borderId="14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18" fillId="0" borderId="15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  <xf numFmtId="0" fontId="28" fillId="5" borderId="14" xfId="0" applyFont="1" applyFill="1" applyBorder="1" applyAlignment="1" applyProtection="1">
      <alignment horizontal="center" vertical="center"/>
      <protection hidden="1"/>
    </xf>
    <xf numFmtId="0" fontId="28" fillId="5" borderId="15" xfId="0" applyFont="1" applyFill="1" applyBorder="1" applyAlignment="1" applyProtection="1">
      <alignment horizontal="center" vertical="center"/>
      <protection hidden="1"/>
    </xf>
    <xf numFmtId="0" fontId="28" fillId="5" borderId="16" xfId="0" applyFont="1" applyFill="1" applyBorder="1" applyAlignment="1" applyProtection="1">
      <alignment horizontal="center" vertical="center"/>
      <protection hidden="1"/>
    </xf>
    <xf numFmtId="0" fontId="28" fillId="5" borderId="17" xfId="0" applyFont="1" applyFill="1" applyBorder="1" applyAlignment="1" applyProtection="1">
      <alignment horizontal="center" vertical="center"/>
      <protection hidden="1"/>
    </xf>
    <xf numFmtId="0" fontId="28" fillId="5" borderId="18" xfId="0" applyFont="1" applyFill="1" applyBorder="1" applyAlignment="1" applyProtection="1">
      <alignment horizontal="center" vertical="center"/>
      <protection hidden="1"/>
    </xf>
    <xf numFmtId="0" fontId="28" fillId="5" borderId="19" xfId="0" applyFont="1" applyFill="1" applyBorder="1" applyAlignment="1" applyProtection="1">
      <alignment horizontal="center" vertical="center"/>
      <protection hidden="1"/>
    </xf>
    <xf numFmtId="0" fontId="17" fillId="0" borderId="8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44" fontId="31" fillId="0" borderId="4" xfId="0" applyNumberFormat="1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6" fillId="24" borderId="41" xfId="0" applyFont="1" applyFill="1" applyBorder="1" applyAlignment="1">
      <alignment horizontal="center"/>
    </xf>
    <xf numFmtId="14" fontId="20" fillId="0" borderId="34" xfId="0" applyNumberFormat="1" applyFont="1" applyBorder="1" applyAlignment="1">
      <alignment horizontal="center"/>
    </xf>
    <xf numFmtId="0" fontId="20" fillId="0" borderId="35" xfId="0" applyFont="1" applyBorder="1" applyAlignment="1">
      <alignment horizontal="center"/>
    </xf>
    <xf numFmtId="0" fontId="10" fillId="22" borderId="40" xfId="0" applyFont="1" applyFill="1" applyBorder="1" applyAlignment="1">
      <alignment horizontal="center"/>
    </xf>
    <xf numFmtId="0" fontId="10" fillId="22" borderId="41" xfId="0" applyFont="1" applyFill="1" applyBorder="1" applyAlignment="1">
      <alignment horizontal="center"/>
    </xf>
    <xf numFmtId="0" fontId="10" fillId="22" borderId="42" xfId="0" applyFont="1" applyFill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14" fillId="22" borderId="40" xfId="0" applyFont="1" applyFill="1" applyBorder="1" applyAlignment="1">
      <alignment horizontal="center"/>
    </xf>
    <xf numFmtId="0" fontId="14" fillId="22" borderId="41" xfId="0" applyFont="1" applyFill="1" applyBorder="1" applyAlignment="1">
      <alignment horizontal="center"/>
    </xf>
    <xf numFmtId="0" fontId="14" fillId="22" borderId="42" xfId="0" applyFont="1" applyFill="1" applyBorder="1" applyAlignment="1">
      <alignment horizontal="center"/>
    </xf>
    <xf numFmtId="0" fontId="10" fillId="22" borderId="31" xfId="0" applyFont="1" applyFill="1" applyBorder="1" applyAlignment="1">
      <alignment horizontal="center"/>
    </xf>
    <xf numFmtId="0" fontId="10" fillId="22" borderId="32" xfId="0" applyFont="1" applyFill="1" applyBorder="1" applyAlignment="1">
      <alignment horizontal="center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 wrapText="1"/>
      <protection hidden="1"/>
    </xf>
    <xf numFmtId="0" fontId="7" fillId="0" borderId="3" xfId="0" applyFont="1" applyBorder="1" applyAlignment="1" applyProtection="1">
      <alignment horizontal="center" vertical="center" wrapText="1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3" xfId="0" applyFont="1" applyBorder="1" applyAlignment="1" applyProtection="1">
      <alignment horizontal="center" vertical="center"/>
      <protection hidden="1"/>
    </xf>
    <xf numFmtId="0" fontId="11" fillId="0" borderId="6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center"/>
    </xf>
    <xf numFmtId="0" fontId="18" fillId="0" borderId="16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24" fillId="29" borderId="40" xfId="0" applyFont="1" applyFill="1" applyBorder="1" applyAlignment="1">
      <alignment horizontal="center" vertical="center"/>
    </xf>
    <xf numFmtId="0" fontId="24" fillId="29" borderId="41" xfId="0" applyFont="1" applyFill="1" applyBorder="1" applyAlignment="1">
      <alignment horizontal="center" vertical="center"/>
    </xf>
    <xf numFmtId="0" fontId="24" fillId="29" borderId="42" xfId="0" applyFont="1" applyFill="1" applyBorder="1" applyAlignment="1">
      <alignment horizontal="center" vertical="center"/>
    </xf>
    <xf numFmtId="0" fontId="24" fillId="27" borderId="40" xfId="0" applyFont="1" applyFill="1" applyBorder="1" applyAlignment="1">
      <alignment horizontal="center"/>
    </xf>
    <xf numFmtId="0" fontId="24" fillId="27" borderId="41" xfId="0" applyFont="1" applyFill="1" applyBorder="1" applyAlignment="1">
      <alignment horizontal="center"/>
    </xf>
    <xf numFmtId="0" fontId="24" fillId="27" borderId="42" xfId="0" applyFont="1" applyFill="1" applyBorder="1" applyAlignment="1">
      <alignment horizontal="center"/>
    </xf>
    <xf numFmtId="0" fontId="17" fillId="28" borderId="24" xfId="0" applyFont="1" applyFill="1" applyBorder="1" applyAlignment="1">
      <alignment horizontal="center" vertical="center"/>
    </xf>
    <xf numFmtId="0" fontId="17" fillId="28" borderId="48" xfId="0" applyFont="1" applyFill="1" applyBorder="1" applyAlignment="1">
      <alignment horizontal="center" vertical="center"/>
    </xf>
    <xf numFmtId="0" fontId="17" fillId="28" borderId="25" xfId="0" applyFont="1" applyFill="1" applyBorder="1" applyAlignment="1">
      <alignment horizontal="center" vertical="center"/>
    </xf>
    <xf numFmtId="0" fontId="17" fillId="28" borderId="3" xfId="0" applyFont="1" applyFill="1" applyBorder="1" applyAlignment="1">
      <alignment horizontal="center" vertical="center"/>
    </xf>
    <xf numFmtId="0" fontId="24" fillId="28" borderId="43" xfId="0" applyFont="1" applyFill="1" applyBorder="1" applyAlignment="1">
      <alignment horizontal="center" vertical="center"/>
    </xf>
    <xf numFmtId="0" fontId="24" fillId="28" borderId="44" xfId="0" applyFont="1" applyFill="1" applyBorder="1" applyAlignment="1">
      <alignment horizontal="center" vertical="center"/>
    </xf>
    <xf numFmtId="0" fontId="24" fillId="28" borderId="45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24" fillId="5" borderId="14" xfId="0" applyFont="1" applyFill="1" applyBorder="1" applyAlignment="1">
      <alignment horizontal="center" vertical="center"/>
    </xf>
  </cellXfs>
  <cellStyles count="3">
    <cellStyle name="Moeda" xfId="2" builtinId="4"/>
    <cellStyle name="Normal" xfId="0" builtinId="0"/>
    <cellStyle name="Separador de milhares" xfId="1" builtinId="3"/>
  </cellStyles>
  <dxfs count="2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3399"/>
      <color rgb="FF00FFFF"/>
      <color rgb="FF66FFCC"/>
      <color rgb="FFFFFF66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MENU"/><Relationship Id="rId6" Type="http://schemas.openxmlformats.org/officeDocument/2006/relationships/image" Target="../media/image4.svg"/><Relationship Id="rId5" Type="http://schemas.openxmlformats.org/officeDocument/2006/relationships/image" Target="../media/image2.png"/><Relationship Id="rId4" Type="http://schemas.openxmlformats.org/officeDocument/2006/relationships/hyperlink" Target="#'CADASTRO DE PRODUTO '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7.png"/><Relationship Id="rId18" Type="http://schemas.openxmlformats.org/officeDocument/2006/relationships/image" Target="../media/image9.png"/><Relationship Id="rId26" Type="http://schemas.openxmlformats.org/officeDocument/2006/relationships/image" Target="../media/image12.png"/><Relationship Id="rId3" Type="http://schemas.openxmlformats.org/officeDocument/2006/relationships/image" Target="../media/image6.svg"/><Relationship Id="rId21" Type="http://schemas.openxmlformats.org/officeDocument/2006/relationships/image" Target="../media/image18.svg"/><Relationship Id="rId7" Type="http://schemas.openxmlformats.org/officeDocument/2006/relationships/hyperlink" Target="#ESTOQUE!A1"/><Relationship Id="rId12" Type="http://schemas.openxmlformats.org/officeDocument/2006/relationships/image" Target="../media/image12.svg"/><Relationship Id="rId17" Type="http://schemas.openxmlformats.org/officeDocument/2006/relationships/image" Target="../media/image2.svg"/><Relationship Id="rId25" Type="http://schemas.openxmlformats.org/officeDocument/2006/relationships/hyperlink" Target="#'PLANILA DE LIVRO CAIXA ANUAL'!A1"/><Relationship Id="rId33" Type="http://schemas.openxmlformats.org/officeDocument/2006/relationships/image" Target="../media/image4.svg"/><Relationship Id="rId2" Type="http://schemas.openxmlformats.org/officeDocument/2006/relationships/image" Target="../media/image3.png"/><Relationship Id="rId16" Type="http://schemas.openxmlformats.org/officeDocument/2006/relationships/image" Target="../media/image8.png"/><Relationship Id="rId20" Type="http://schemas.openxmlformats.org/officeDocument/2006/relationships/image" Target="../media/image10.png"/><Relationship Id="rId29" Type="http://schemas.openxmlformats.org/officeDocument/2006/relationships/image" Target="../media/image13.png"/><Relationship Id="rId1" Type="http://schemas.openxmlformats.org/officeDocument/2006/relationships/hyperlink" Target="#'DIARISTA '!A1"/><Relationship Id="rId6" Type="http://schemas.openxmlformats.org/officeDocument/2006/relationships/image" Target="../media/image8.svg"/><Relationship Id="rId11" Type="http://schemas.openxmlformats.org/officeDocument/2006/relationships/image" Target="../media/image6.png"/><Relationship Id="rId24" Type="http://schemas.openxmlformats.org/officeDocument/2006/relationships/image" Target="../media/image20.svg"/><Relationship Id="rId32" Type="http://schemas.openxmlformats.org/officeDocument/2006/relationships/image" Target="../media/image2.png"/><Relationship Id="rId5" Type="http://schemas.openxmlformats.org/officeDocument/2006/relationships/image" Target="../media/image4.png"/><Relationship Id="rId15" Type="http://schemas.openxmlformats.org/officeDocument/2006/relationships/hyperlink" Target="#MENU"/><Relationship Id="rId23" Type="http://schemas.openxmlformats.org/officeDocument/2006/relationships/image" Target="../media/image11.png"/><Relationship Id="rId28" Type="http://schemas.openxmlformats.org/officeDocument/2006/relationships/hyperlink" Target="#'ENTRADA E SAIDA MES'!A1"/><Relationship Id="rId10" Type="http://schemas.openxmlformats.org/officeDocument/2006/relationships/hyperlink" Target="#'PLANILA DE LIVRO CAIXA MENSAL'!A1"/><Relationship Id="rId19" Type="http://schemas.openxmlformats.org/officeDocument/2006/relationships/image" Target="../media/image16.svg"/><Relationship Id="rId31" Type="http://schemas.openxmlformats.org/officeDocument/2006/relationships/hyperlink" Target="#'CADASTRO DE PRODUTO '!A1"/><Relationship Id="rId4" Type="http://schemas.openxmlformats.org/officeDocument/2006/relationships/hyperlink" Target="#'LIVRO CAIXA DIARIO'!A1"/><Relationship Id="rId9" Type="http://schemas.openxmlformats.org/officeDocument/2006/relationships/image" Target="../media/image10.svg"/><Relationship Id="rId14" Type="http://schemas.openxmlformats.org/officeDocument/2006/relationships/image" Target="../media/image14.svg"/><Relationship Id="rId22" Type="http://schemas.openxmlformats.org/officeDocument/2006/relationships/hyperlink" Target="#'FUNCIONARIOS MENSAI'!A1"/><Relationship Id="rId27" Type="http://schemas.openxmlformats.org/officeDocument/2006/relationships/image" Target="../media/image22.svg"/><Relationship Id="rId30" Type="http://schemas.openxmlformats.org/officeDocument/2006/relationships/image" Target="../media/image24.sv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8.png"/><Relationship Id="rId1" Type="http://schemas.openxmlformats.org/officeDocument/2006/relationships/hyperlink" Target="#MENU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8.png"/><Relationship Id="rId1" Type="http://schemas.openxmlformats.org/officeDocument/2006/relationships/hyperlink" Target="#MENU"/><Relationship Id="rId6" Type="http://schemas.openxmlformats.org/officeDocument/2006/relationships/image" Target="../media/image8.svg"/><Relationship Id="rId5" Type="http://schemas.openxmlformats.org/officeDocument/2006/relationships/image" Target="../media/image14.png"/><Relationship Id="rId4" Type="http://schemas.openxmlformats.org/officeDocument/2006/relationships/hyperlink" Target="#'LIVRO CAIXA DIARIO'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8.png"/><Relationship Id="rId1" Type="http://schemas.openxmlformats.org/officeDocument/2006/relationships/hyperlink" Target="#MENU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8.png"/><Relationship Id="rId1" Type="http://schemas.openxmlformats.org/officeDocument/2006/relationships/hyperlink" Target="#MENU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8.png"/><Relationship Id="rId1" Type="http://schemas.openxmlformats.org/officeDocument/2006/relationships/hyperlink" Target="#MENU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MENU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5.png"/><Relationship Id="rId1" Type="http://schemas.openxmlformats.org/officeDocument/2006/relationships/hyperlink" Target="#MENU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="" xmlns:a16="http://schemas.microsoft.com/office/drawing/2014/main" id="{A355BB11-203F-4FDE-97C1-41D162B3590F}"/>
            </a:ext>
          </a:extLst>
        </xdr:cNvPr>
        <xdr:cNvSpPr txBox="1"/>
      </xdr:nvSpPr>
      <xdr:spPr>
        <a:xfrm>
          <a:off x="19804380" y="29489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3</xdr:col>
      <xdr:colOff>85642</xdr:colOff>
      <xdr:row>1</xdr:row>
      <xdr:rowOff>147502</xdr:rowOff>
    </xdr:from>
    <xdr:to>
      <xdr:col>3</xdr:col>
      <xdr:colOff>773373</xdr:colOff>
      <xdr:row>5</xdr:row>
      <xdr:rowOff>13175</xdr:rowOff>
    </xdr:to>
    <xdr:pic>
      <xdr:nvPicPr>
        <xdr:cNvPr id="3" name="Gráfico 2" descr="Red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1B06C23-E257-4B1A-B52A-8A4C7C5365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420478" y="579681"/>
          <a:ext cx="687731" cy="604927"/>
        </a:xfrm>
        <a:prstGeom prst="rect">
          <a:avLst/>
        </a:prstGeom>
      </xdr:spPr>
    </xdr:pic>
    <xdr:clientData/>
  </xdr:twoCellAnchor>
  <xdr:twoCellAnchor editAs="oneCell">
    <xdr:from>
      <xdr:col>4</xdr:col>
      <xdr:colOff>136478</xdr:colOff>
      <xdr:row>1</xdr:row>
      <xdr:rowOff>11374</xdr:rowOff>
    </xdr:from>
    <xdr:to>
      <xdr:col>4</xdr:col>
      <xdr:colOff>969307</xdr:colOff>
      <xdr:row>5</xdr:row>
      <xdr:rowOff>104949</xdr:rowOff>
    </xdr:to>
    <xdr:pic>
      <xdr:nvPicPr>
        <xdr:cNvPr id="4" name="Gráfico 3" descr="Rótulo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18CDDCC9-F398-45A9-B1C9-E78795D9D3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6"/>
            </a:ext>
          </a:extLst>
        </a:blip>
        <a:stretch>
          <a:fillRect/>
        </a:stretch>
      </xdr:blipFill>
      <xdr:spPr>
        <a:xfrm rot="18969415">
          <a:off x="8097672" y="443553"/>
          <a:ext cx="832829" cy="832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150000</xdr:colOff>
      <xdr:row>1</xdr:row>
      <xdr:rowOff>195720</xdr:rowOff>
    </xdr:from>
    <xdr:to>
      <xdr:col>16</xdr:col>
      <xdr:colOff>454800</xdr:colOff>
      <xdr:row>6</xdr:row>
      <xdr:rowOff>111900</xdr:rowOff>
    </xdr:to>
    <xdr:pic>
      <xdr:nvPicPr>
        <xdr:cNvPr id="5" name="Gráfico 4" descr="Cheque bancário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C95E899D-7E12-4587-9FD8-CB6C598ED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9294000" y="40146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5</xdr:col>
      <xdr:colOff>178080</xdr:colOff>
      <xdr:row>1</xdr:row>
      <xdr:rowOff>193320</xdr:rowOff>
    </xdr:from>
    <xdr:to>
      <xdr:col>6</xdr:col>
      <xdr:colOff>482880</xdr:colOff>
      <xdr:row>6</xdr:row>
      <xdr:rowOff>109500</xdr:rowOff>
    </xdr:to>
    <xdr:pic>
      <xdr:nvPicPr>
        <xdr:cNvPr id="7" name="Gráfico 6" descr="Registrar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E7A98A9F-5FEF-4896-9234-827E90401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226080" y="39144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4</xdr:col>
      <xdr:colOff>541020</xdr:colOff>
      <xdr:row>7</xdr:row>
      <xdr:rowOff>131222</xdr:rowOff>
    </xdr:from>
    <xdr:to>
      <xdr:col>7</xdr:col>
      <xdr:colOff>106680</xdr:colOff>
      <xdr:row>10</xdr:row>
      <xdr:rowOff>53759</xdr:rowOff>
    </xdr:to>
    <xdr:pic>
      <xdr:nvPicPr>
        <xdr:cNvPr id="9" name="Gráfico 8" descr="Código de Barras">
          <a:hlinkClick xmlns:r="http://schemas.openxmlformats.org/officeDocument/2006/relationships" r:id="rId7"/>
          <a:extLst>
            <a:ext uri="{FF2B5EF4-FFF2-40B4-BE49-F238E27FC236}">
              <a16:creationId xmlns="" xmlns:a16="http://schemas.microsoft.com/office/drawing/2014/main" id="{032C76E2-7612-43E7-BAF5-85F5AA3D7C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979420" y="1540922"/>
          <a:ext cx="1394460" cy="532137"/>
        </a:xfrm>
        <a:prstGeom prst="rect">
          <a:avLst/>
        </a:prstGeom>
      </xdr:spPr>
    </xdr:pic>
    <xdr:clientData/>
  </xdr:twoCellAnchor>
  <xdr:twoCellAnchor editAs="oneCell">
    <xdr:from>
      <xdr:col>7</xdr:col>
      <xdr:colOff>132780</xdr:colOff>
      <xdr:row>2</xdr:row>
      <xdr:rowOff>18480</xdr:rowOff>
    </xdr:from>
    <xdr:to>
      <xdr:col>8</xdr:col>
      <xdr:colOff>437580</xdr:colOff>
      <xdr:row>6</xdr:row>
      <xdr:rowOff>140400</xdr:rowOff>
    </xdr:to>
    <xdr:pic>
      <xdr:nvPicPr>
        <xdr:cNvPr id="13" name="Gráfico 12" descr="Dólar">
          <a:hlinkClick xmlns:r="http://schemas.openxmlformats.org/officeDocument/2006/relationships" r:id="rId10"/>
          <a:extLst>
            <a:ext uri="{FF2B5EF4-FFF2-40B4-BE49-F238E27FC236}">
              <a16:creationId xmlns="" xmlns:a16="http://schemas.microsoft.com/office/drawing/2014/main" id="{96E4F12D-256D-4339-962F-82CFEB833B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399980" y="42996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5</xdr:col>
      <xdr:colOff>267540</xdr:colOff>
      <xdr:row>11</xdr:row>
      <xdr:rowOff>68580</xdr:rowOff>
    </xdr:from>
    <xdr:to>
      <xdr:col>6</xdr:col>
      <xdr:colOff>321720</xdr:colOff>
      <xdr:row>14</xdr:row>
      <xdr:rowOff>138000</xdr:rowOff>
    </xdr:to>
    <xdr:pic>
      <xdr:nvPicPr>
        <xdr:cNvPr id="15" name="Gráfico 14" descr="Frasco">
          <a:extLst>
            <a:ext uri="{FF2B5EF4-FFF2-40B4-BE49-F238E27FC236}">
              <a16:creationId xmlns="" xmlns:a16="http://schemas.microsoft.com/office/drawing/2014/main" id="{8501FD9B-F837-4BD8-83B0-47C0FC100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3315540" y="2293620"/>
          <a:ext cx="663780" cy="663780"/>
        </a:xfrm>
        <a:prstGeom prst="rect">
          <a:avLst/>
        </a:prstGeom>
      </xdr:spPr>
    </xdr:pic>
    <xdr:clientData/>
  </xdr:twoCellAnchor>
  <xdr:twoCellAnchor editAs="oneCell">
    <xdr:from>
      <xdr:col>3</xdr:col>
      <xdr:colOff>144780</xdr:colOff>
      <xdr:row>1</xdr:row>
      <xdr:rowOff>137160</xdr:rowOff>
    </xdr:from>
    <xdr:to>
      <xdr:col>4</xdr:col>
      <xdr:colOff>449580</xdr:colOff>
      <xdr:row>6</xdr:row>
      <xdr:rowOff>53340</xdr:rowOff>
    </xdr:to>
    <xdr:pic>
      <xdr:nvPicPr>
        <xdr:cNvPr id="17" name="Gráfico 16" descr="Rede">
          <a:hlinkClick xmlns:r="http://schemas.openxmlformats.org/officeDocument/2006/relationships" r:id="rId15"/>
          <a:extLst>
            <a:ext uri="{FF2B5EF4-FFF2-40B4-BE49-F238E27FC236}">
              <a16:creationId xmlns="" xmlns:a16="http://schemas.microsoft.com/office/drawing/2014/main" id="{4765A233-354B-44D9-8A60-93DEF78ACE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973580" y="33528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129540</xdr:colOff>
      <xdr:row>10</xdr:row>
      <xdr:rowOff>144780</xdr:rowOff>
    </xdr:from>
    <xdr:to>
      <xdr:col>4</xdr:col>
      <xdr:colOff>434340</xdr:colOff>
      <xdr:row>15</xdr:row>
      <xdr:rowOff>53340</xdr:rowOff>
    </xdr:to>
    <xdr:pic>
      <xdr:nvPicPr>
        <xdr:cNvPr id="19" name="Gráfico 18" descr="Peixe">
          <a:extLst>
            <a:ext uri="{FF2B5EF4-FFF2-40B4-BE49-F238E27FC236}">
              <a16:creationId xmlns="" xmlns:a16="http://schemas.microsoft.com/office/drawing/2014/main" id="{9124ADFF-0620-41C4-A373-BD3A3E2361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1958340" y="216408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10</xdr:row>
      <xdr:rowOff>137160</xdr:rowOff>
    </xdr:from>
    <xdr:to>
      <xdr:col>8</xdr:col>
      <xdr:colOff>457200</xdr:colOff>
      <xdr:row>15</xdr:row>
      <xdr:rowOff>45720</xdr:rowOff>
    </xdr:to>
    <xdr:pic>
      <xdr:nvPicPr>
        <xdr:cNvPr id="21" name="Gráfico 20" descr="Cesto de compras">
          <a:extLst>
            <a:ext uri="{FF2B5EF4-FFF2-40B4-BE49-F238E27FC236}">
              <a16:creationId xmlns="" xmlns:a16="http://schemas.microsoft.com/office/drawing/2014/main" id="{8EFC93C4-5FF0-468F-A15A-BAAF6A58AA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1"/>
            </a:ext>
          </a:extLst>
        </a:blip>
        <a:stretch>
          <a:fillRect/>
        </a:stretch>
      </xdr:blipFill>
      <xdr:spPr>
        <a:xfrm>
          <a:off x="4419600" y="215646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129540</xdr:colOff>
      <xdr:row>1</xdr:row>
      <xdr:rowOff>167640</xdr:rowOff>
    </xdr:from>
    <xdr:to>
      <xdr:col>14</xdr:col>
      <xdr:colOff>434340</xdr:colOff>
      <xdr:row>6</xdr:row>
      <xdr:rowOff>83820</xdr:rowOff>
    </xdr:to>
    <xdr:pic>
      <xdr:nvPicPr>
        <xdr:cNvPr id="23" name="Gráfico 22" descr="Funcionário de escritório">
          <a:hlinkClick xmlns:r="http://schemas.openxmlformats.org/officeDocument/2006/relationships" r:id="rId22"/>
          <a:extLst>
            <a:ext uri="{FF2B5EF4-FFF2-40B4-BE49-F238E27FC236}">
              <a16:creationId xmlns="" xmlns:a16="http://schemas.microsoft.com/office/drawing/2014/main" id="{2C404A81-BF5C-4059-B504-52FFF9AEED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8054340" y="37338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11</xdr:col>
      <xdr:colOff>152400</xdr:colOff>
      <xdr:row>1</xdr:row>
      <xdr:rowOff>144780</xdr:rowOff>
    </xdr:from>
    <xdr:to>
      <xdr:col>12</xdr:col>
      <xdr:colOff>457200</xdr:colOff>
      <xdr:row>6</xdr:row>
      <xdr:rowOff>60960</xdr:rowOff>
    </xdr:to>
    <xdr:pic>
      <xdr:nvPicPr>
        <xdr:cNvPr id="25" name="Gráfico 24" descr="Olho">
          <a:hlinkClick xmlns:r="http://schemas.openxmlformats.org/officeDocument/2006/relationships" r:id="rId25"/>
          <a:extLst>
            <a:ext uri="{FF2B5EF4-FFF2-40B4-BE49-F238E27FC236}">
              <a16:creationId xmlns="" xmlns:a16="http://schemas.microsoft.com/office/drawing/2014/main" id="{951F436E-7F9D-4809-BF12-D576E788A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6858000" y="35052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9</xdr:col>
      <xdr:colOff>205740</xdr:colOff>
      <xdr:row>2</xdr:row>
      <xdr:rowOff>22860</xdr:rowOff>
    </xdr:from>
    <xdr:to>
      <xdr:col>10</xdr:col>
      <xdr:colOff>510540</xdr:colOff>
      <xdr:row>6</xdr:row>
      <xdr:rowOff>144780</xdr:rowOff>
    </xdr:to>
    <xdr:pic>
      <xdr:nvPicPr>
        <xdr:cNvPr id="27" name="Gráfico 26" descr="Cabeça com engrenagens">
          <a:hlinkClick xmlns:r="http://schemas.openxmlformats.org/officeDocument/2006/relationships" r:id="rId28"/>
          <a:extLst>
            <a:ext uri="{FF2B5EF4-FFF2-40B4-BE49-F238E27FC236}">
              <a16:creationId xmlns="" xmlns:a16="http://schemas.microsoft.com/office/drawing/2014/main" id="{6051601E-23C1-4B75-B46B-90D6CDF388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5692140" y="43434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11</xdr:col>
      <xdr:colOff>115819</xdr:colOff>
      <xdr:row>6</xdr:row>
      <xdr:rowOff>182274</xdr:rowOff>
    </xdr:from>
    <xdr:to>
      <xdr:col>12</xdr:col>
      <xdr:colOff>339048</xdr:colOff>
      <xdr:row>10</xdr:row>
      <xdr:rowOff>199763</xdr:rowOff>
    </xdr:to>
    <xdr:pic>
      <xdr:nvPicPr>
        <xdr:cNvPr id="29" name="Gráfico 28" descr="Rótulo">
          <a:hlinkClick xmlns:r="http://schemas.openxmlformats.org/officeDocument/2006/relationships" r:id="rId31"/>
          <a:extLst>
            <a:ext uri="{FF2B5EF4-FFF2-40B4-BE49-F238E27FC236}">
              <a16:creationId xmlns="" xmlns:a16="http://schemas.microsoft.com/office/drawing/2014/main" id="{ED3AE484-6ECE-434A-ABEC-41A950A267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3"/>
            </a:ext>
          </a:extLst>
        </a:blip>
        <a:stretch>
          <a:fillRect/>
        </a:stretch>
      </xdr:blipFill>
      <xdr:spPr>
        <a:xfrm rot="18969415">
          <a:off x="6821419" y="1386234"/>
          <a:ext cx="832829" cy="832829"/>
        </a:xfrm>
        <a:prstGeom prst="rect">
          <a:avLst/>
        </a:prstGeom>
      </xdr:spPr>
    </xdr:pic>
    <xdr:clientData/>
  </xdr:twoCellAnchor>
  <xdr:twoCellAnchor editAs="oneCell">
    <xdr:from>
      <xdr:col>9</xdr:col>
      <xdr:colOff>205740</xdr:colOff>
      <xdr:row>10</xdr:row>
      <xdr:rowOff>114300</xdr:rowOff>
    </xdr:from>
    <xdr:to>
      <xdr:col>10</xdr:col>
      <xdr:colOff>510540</xdr:colOff>
      <xdr:row>15</xdr:row>
      <xdr:rowOff>22860</xdr:rowOff>
    </xdr:to>
    <xdr:pic>
      <xdr:nvPicPr>
        <xdr:cNvPr id="30" name="Gráfico 29" descr="Peixe">
          <a:extLst>
            <a:ext uri="{FF2B5EF4-FFF2-40B4-BE49-F238E27FC236}">
              <a16:creationId xmlns="" xmlns:a16="http://schemas.microsoft.com/office/drawing/2014/main" id="{8BC2D116-ADF4-4F0C-B0CA-E158EF3ABA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5692140" y="21336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11</xdr:col>
      <xdr:colOff>274320</xdr:colOff>
      <xdr:row>11</xdr:row>
      <xdr:rowOff>30480</xdr:rowOff>
    </xdr:from>
    <xdr:to>
      <xdr:col>12</xdr:col>
      <xdr:colOff>328500</xdr:colOff>
      <xdr:row>14</xdr:row>
      <xdr:rowOff>99900</xdr:rowOff>
    </xdr:to>
    <xdr:pic>
      <xdr:nvPicPr>
        <xdr:cNvPr id="31" name="Gráfico 30" descr="Frasco">
          <a:extLst>
            <a:ext uri="{FF2B5EF4-FFF2-40B4-BE49-F238E27FC236}">
              <a16:creationId xmlns="" xmlns:a16="http://schemas.microsoft.com/office/drawing/2014/main" id="{B00F61C6-8400-4693-BD40-230AE54D4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6979920" y="2255520"/>
          <a:ext cx="663780" cy="663780"/>
        </a:xfrm>
        <a:prstGeom prst="rect">
          <a:avLst/>
        </a:prstGeom>
      </xdr:spPr>
    </xdr:pic>
    <xdr:clientData/>
  </xdr:twoCellAnchor>
  <xdr:twoCellAnchor editAs="oneCell">
    <xdr:from>
      <xdr:col>13</xdr:col>
      <xdr:colOff>182880</xdr:colOff>
      <xdr:row>10</xdr:row>
      <xdr:rowOff>144780</xdr:rowOff>
    </xdr:from>
    <xdr:to>
      <xdr:col>14</xdr:col>
      <xdr:colOff>487680</xdr:colOff>
      <xdr:row>15</xdr:row>
      <xdr:rowOff>53340</xdr:rowOff>
    </xdr:to>
    <xdr:pic>
      <xdr:nvPicPr>
        <xdr:cNvPr id="33" name="Gráfico 32" descr="Cesto de compras">
          <a:extLst>
            <a:ext uri="{FF2B5EF4-FFF2-40B4-BE49-F238E27FC236}">
              <a16:creationId xmlns="" xmlns:a16="http://schemas.microsoft.com/office/drawing/2014/main" id="{137641EC-9344-4A83-9B52-10F27D9342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1"/>
            </a:ext>
          </a:extLst>
        </a:blip>
        <a:stretch>
          <a:fillRect/>
        </a:stretch>
      </xdr:blipFill>
      <xdr:spPr>
        <a:xfrm>
          <a:off x="8107680" y="2164080"/>
          <a:ext cx="914400" cy="914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495300</xdr:colOff>
      <xdr:row>0</xdr:row>
      <xdr:rowOff>38100</xdr:rowOff>
    </xdr:from>
    <xdr:to>
      <xdr:col>6</xdr:col>
      <xdr:colOff>1409700</xdr:colOff>
      <xdr:row>3</xdr:row>
      <xdr:rowOff>177243</xdr:rowOff>
    </xdr:to>
    <xdr:pic>
      <xdr:nvPicPr>
        <xdr:cNvPr id="2" name="Gráfico 1" descr="Red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1FB795FC-FC27-45BB-BC7E-CE9E91E750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9342120" y="38100"/>
          <a:ext cx="914400" cy="914400"/>
        </a:xfrm>
        <a:prstGeom prst="rect">
          <a:avLst/>
        </a:prstGeom>
      </xdr:spPr>
    </xdr:pic>
    <xdr:clientData/>
  </xdr:twoCellAnchor>
  <xdr:twoCellAnchor>
    <xdr:from>
      <xdr:col>0</xdr:col>
      <xdr:colOff>1546860</xdr:colOff>
      <xdr:row>7</xdr:row>
      <xdr:rowOff>38100</xdr:rowOff>
    </xdr:from>
    <xdr:to>
      <xdr:col>0</xdr:col>
      <xdr:colOff>1691640</xdr:colOff>
      <xdr:row>7</xdr:row>
      <xdr:rowOff>160020</xdr:rowOff>
    </xdr:to>
    <xdr:sp macro="" textlink="">
      <xdr:nvSpPr>
        <xdr:cNvPr id="8" name="Elipse 7">
          <a:extLst>
            <a:ext uri="{FF2B5EF4-FFF2-40B4-BE49-F238E27FC236}">
              <a16:creationId xmlns="" xmlns:a16="http://schemas.microsoft.com/office/drawing/2014/main" id="{48A7DD2B-231C-4074-81BF-29FB8A79C34E}"/>
            </a:ext>
          </a:extLst>
        </xdr:cNvPr>
        <xdr:cNvSpPr/>
      </xdr:nvSpPr>
      <xdr:spPr>
        <a:xfrm>
          <a:off x="1546860" y="1394460"/>
          <a:ext cx="14478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1531620</xdr:colOff>
      <xdr:row>8</xdr:row>
      <xdr:rowOff>38100</xdr:rowOff>
    </xdr:from>
    <xdr:to>
      <xdr:col>0</xdr:col>
      <xdr:colOff>1676400</xdr:colOff>
      <xdr:row>8</xdr:row>
      <xdr:rowOff>160020</xdr:rowOff>
    </xdr:to>
    <xdr:sp macro="" textlink="">
      <xdr:nvSpPr>
        <xdr:cNvPr id="9" name="Elipse 8">
          <a:extLst>
            <a:ext uri="{FF2B5EF4-FFF2-40B4-BE49-F238E27FC236}">
              <a16:creationId xmlns="" xmlns:a16="http://schemas.microsoft.com/office/drawing/2014/main" id="{DB6F6F43-8641-486D-BFD9-11EA1FCEE0FB}"/>
            </a:ext>
          </a:extLst>
        </xdr:cNvPr>
        <xdr:cNvSpPr/>
      </xdr:nvSpPr>
      <xdr:spPr>
        <a:xfrm>
          <a:off x="1531620" y="1577340"/>
          <a:ext cx="14478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1539240</xdr:colOff>
      <xdr:row>9</xdr:row>
      <xdr:rowOff>38100</xdr:rowOff>
    </xdr:from>
    <xdr:to>
      <xdr:col>0</xdr:col>
      <xdr:colOff>1684020</xdr:colOff>
      <xdr:row>9</xdr:row>
      <xdr:rowOff>160020</xdr:rowOff>
    </xdr:to>
    <xdr:sp macro="" textlink="">
      <xdr:nvSpPr>
        <xdr:cNvPr id="10" name="Elipse 9">
          <a:extLst>
            <a:ext uri="{FF2B5EF4-FFF2-40B4-BE49-F238E27FC236}">
              <a16:creationId xmlns="" xmlns:a16="http://schemas.microsoft.com/office/drawing/2014/main" id="{A7C33B85-008C-4B98-9EB9-828683F8580A}"/>
            </a:ext>
          </a:extLst>
        </xdr:cNvPr>
        <xdr:cNvSpPr/>
      </xdr:nvSpPr>
      <xdr:spPr>
        <a:xfrm>
          <a:off x="1539240" y="1760220"/>
          <a:ext cx="14478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1524000</xdr:colOff>
      <xdr:row>10</xdr:row>
      <xdr:rowOff>53340</xdr:rowOff>
    </xdr:from>
    <xdr:to>
      <xdr:col>0</xdr:col>
      <xdr:colOff>1668780</xdr:colOff>
      <xdr:row>10</xdr:row>
      <xdr:rowOff>175260</xdr:rowOff>
    </xdr:to>
    <xdr:sp macro="" textlink="">
      <xdr:nvSpPr>
        <xdr:cNvPr id="11" name="Elipse 10">
          <a:extLst>
            <a:ext uri="{FF2B5EF4-FFF2-40B4-BE49-F238E27FC236}">
              <a16:creationId xmlns="" xmlns:a16="http://schemas.microsoft.com/office/drawing/2014/main" id="{57A0DC42-44E8-4EA4-9488-0A20D132AA4E}"/>
            </a:ext>
          </a:extLst>
        </xdr:cNvPr>
        <xdr:cNvSpPr/>
      </xdr:nvSpPr>
      <xdr:spPr>
        <a:xfrm>
          <a:off x="1524000" y="1958340"/>
          <a:ext cx="14478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33</xdr:col>
      <xdr:colOff>1546860</xdr:colOff>
      <xdr:row>2</xdr:row>
      <xdr:rowOff>38100</xdr:rowOff>
    </xdr:from>
    <xdr:to>
      <xdr:col>33</xdr:col>
      <xdr:colOff>1691640</xdr:colOff>
      <xdr:row>2</xdr:row>
      <xdr:rowOff>160020</xdr:rowOff>
    </xdr:to>
    <xdr:sp macro="" textlink="">
      <xdr:nvSpPr>
        <xdr:cNvPr id="12" name="Elipse 11">
          <a:extLst>
            <a:ext uri="{FF2B5EF4-FFF2-40B4-BE49-F238E27FC236}">
              <a16:creationId xmlns="" xmlns:a16="http://schemas.microsoft.com/office/drawing/2014/main" id="{A7199456-E382-4A15-A77B-FE5AF02CA51D}"/>
            </a:ext>
          </a:extLst>
        </xdr:cNvPr>
        <xdr:cNvSpPr/>
      </xdr:nvSpPr>
      <xdr:spPr>
        <a:xfrm>
          <a:off x="1546860" y="1394460"/>
          <a:ext cx="14478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33</xdr:col>
      <xdr:colOff>1546860</xdr:colOff>
      <xdr:row>23</xdr:row>
      <xdr:rowOff>38100</xdr:rowOff>
    </xdr:from>
    <xdr:to>
      <xdr:col>33</xdr:col>
      <xdr:colOff>1691640</xdr:colOff>
      <xdr:row>23</xdr:row>
      <xdr:rowOff>160020</xdr:rowOff>
    </xdr:to>
    <xdr:sp macro="" textlink="">
      <xdr:nvSpPr>
        <xdr:cNvPr id="13" name="Elipse 12">
          <a:extLst>
            <a:ext uri="{FF2B5EF4-FFF2-40B4-BE49-F238E27FC236}">
              <a16:creationId xmlns="" xmlns:a16="http://schemas.microsoft.com/office/drawing/2014/main" id="{7C707899-CE44-4315-8CCA-F77E229268AE}"/>
            </a:ext>
          </a:extLst>
        </xdr:cNvPr>
        <xdr:cNvSpPr/>
      </xdr:nvSpPr>
      <xdr:spPr>
        <a:xfrm>
          <a:off x="1546860" y="3906715"/>
          <a:ext cx="14478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33</xdr:col>
      <xdr:colOff>1546860</xdr:colOff>
      <xdr:row>44</xdr:row>
      <xdr:rowOff>38100</xdr:rowOff>
    </xdr:from>
    <xdr:to>
      <xdr:col>33</xdr:col>
      <xdr:colOff>1691640</xdr:colOff>
      <xdr:row>44</xdr:row>
      <xdr:rowOff>160020</xdr:rowOff>
    </xdr:to>
    <xdr:sp macro="" textlink="">
      <xdr:nvSpPr>
        <xdr:cNvPr id="14" name="Elipse 13">
          <a:extLst>
            <a:ext uri="{FF2B5EF4-FFF2-40B4-BE49-F238E27FC236}">
              <a16:creationId xmlns="" xmlns:a16="http://schemas.microsoft.com/office/drawing/2014/main" id="{D30AD385-14BC-4209-A50D-57616FE69D89}"/>
            </a:ext>
          </a:extLst>
        </xdr:cNvPr>
        <xdr:cNvSpPr/>
      </xdr:nvSpPr>
      <xdr:spPr>
        <a:xfrm>
          <a:off x="1546860" y="3906715"/>
          <a:ext cx="14478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33</xdr:col>
      <xdr:colOff>1546860</xdr:colOff>
      <xdr:row>65</xdr:row>
      <xdr:rowOff>38100</xdr:rowOff>
    </xdr:from>
    <xdr:to>
      <xdr:col>33</xdr:col>
      <xdr:colOff>1691640</xdr:colOff>
      <xdr:row>65</xdr:row>
      <xdr:rowOff>160020</xdr:rowOff>
    </xdr:to>
    <xdr:sp macro="" textlink="">
      <xdr:nvSpPr>
        <xdr:cNvPr id="15" name="Elipse 14">
          <a:extLst>
            <a:ext uri="{FF2B5EF4-FFF2-40B4-BE49-F238E27FC236}">
              <a16:creationId xmlns="" xmlns:a16="http://schemas.microsoft.com/office/drawing/2014/main" id="{0CBC76F7-2E60-446D-A13C-1B3A9CCBC2C8}"/>
            </a:ext>
          </a:extLst>
        </xdr:cNvPr>
        <xdr:cNvSpPr/>
      </xdr:nvSpPr>
      <xdr:spPr>
        <a:xfrm>
          <a:off x="1546860" y="19639085"/>
          <a:ext cx="14478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="" xmlns:a16="http://schemas.microsoft.com/office/drawing/2014/main" id="{E2C24849-E077-474B-86D7-B1EA3388EC4C}"/>
            </a:ext>
          </a:extLst>
        </xdr:cNvPr>
        <xdr:cNvSpPr txBox="1"/>
      </xdr:nvSpPr>
      <xdr:spPr>
        <a:xfrm>
          <a:off x="17876520" y="27279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4</xdr:col>
      <xdr:colOff>729342</xdr:colOff>
      <xdr:row>7</xdr:row>
      <xdr:rowOff>32656</xdr:rowOff>
    </xdr:from>
    <xdr:to>
      <xdr:col>5</xdr:col>
      <xdr:colOff>489856</xdr:colOff>
      <xdr:row>11</xdr:row>
      <xdr:rowOff>32656</xdr:rowOff>
    </xdr:to>
    <xdr:pic>
      <xdr:nvPicPr>
        <xdr:cNvPr id="12" name="Gráfico 11" descr="Red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4F9D0687-F032-4C85-83CE-5632056645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831285" y="1861456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6</xdr:col>
      <xdr:colOff>261583</xdr:colOff>
      <xdr:row>7</xdr:row>
      <xdr:rowOff>0</xdr:rowOff>
    </xdr:from>
    <xdr:to>
      <xdr:col>6</xdr:col>
      <xdr:colOff>1175983</xdr:colOff>
      <xdr:row>11</xdr:row>
      <xdr:rowOff>4549</xdr:rowOff>
    </xdr:to>
    <xdr:pic>
      <xdr:nvPicPr>
        <xdr:cNvPr id="4" name="Gráfico 3" descr="Registrar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2BBCA5BD-99D5-4CC8-A490-3ADBE642B4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2669673" y="1819701"/>
          <a:ext cx="914400" cy="9144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316775</xdr:colOff>
      <xdr:row>1</xdr:row>
      <xdr:rowOff>3265</xdr:rowOff>
    </xdr:from>
    <xdr:to>
      <xdr:col>12</xdr:col>
      <xdr:colOff>11975</xdr:colOff>
      <xdr:row>5</xdr:row>
      <xdr:rowOff>181247</xdr:rowOff>
    </xdr:to>
    <xdr:pic>
      <xdr:nvPicPr>
        <xdr:cNvPr id="2" name="Gráfico 1" descr="Red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8B3F1BE9-98B1-4904-B7E5-06AF41162F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320746" y="275408"/>
          <a:ext cx="914400" cy="92909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="" xmlns:a16="http://schemas.microsoft.com/office/drawing/2014/main" id="{FEF7E1B1-6339-4FA0-BE99-BB715A2CC06C}"/>
            </a:ext>
          </a:extLst>
        </xdr:cNvPr>
        <xdr:cNvSpPr txBox="1"/>
      </xdr:nvSpPr>
      <xdr:spPr>
        <a:xfrm>
          <a:off x="19804380" y="29489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8</xdr:col>
      <xdr:colOff>0</xdr:colOff>
      <xdr:row>6</xdr:row>
      <xdr:rowOff>0</xdr:rowOff>
    </xdr:from>
    <xdr:to>
      <xdr:col>8</xdr:col>
      <xdr:colOff>914400</xdr:colOff>
      <xdr:row>9</xdr:row>
      <xdr:rowOff>220980</xdr:rowOff>
    </xdr:to>
    <xdr:pic>
      <xdr:nvPicPr>
        <xdr:cNvPr id="3" name="Gráfico 2" descr="Red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E9E814E9-5134-43CE-86BF-D766D720D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683240" y="1584960"/>
          <a:ext cx="914400" cy="914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16</xdr:col>
      <xdr:colOff>304800</xdr:colOff>
      <xdr:row>5</xdr:row>
      <xdr:rowOff>0</xdr:rowOff>
    </xdr:to>
    <xdr:pic>
      <xdr:nvPicPr>
        <xdr:cNvPr id="2" name="Gráfico 1" descr="Red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B4B9651F-3263-4A2E-930E-04031C302C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9144000" y="0"/>
          <a:ext cx="914400" cy="9144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3" name="CaixaDeTexto 2">
          <a:extLst>
            <a:ext uri="{FF2B5EF4-FFF2-40B4-BE49-F238E27FC236}">
              <a16:creationId xmlns="" xmlns:a16="http://schemas.microsoft.com/office/drawing/2014/main" id="{DFD94DD1-0713-4018-BF27-03070CB5CCA1}"/>
            </a:ext>
          </a:extLst>
        </xdr:cNvPr>
        <xdr:cNvSpPr txBox="1"/>
      </xdr:nvSpPr>
      <xdr:spPr>
        <a:xfrm>
          <a:off x="24406860" y="29184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3</xdr:col>
      <xdr:colOff>85642</xdr:colOff>
      <xdr:row>1</xdr:row>
      <xdr:rowOff>147502</xdr:rowOff>
    </xdr:from>
    <xdr:to>
      <xdr:col>3</xdr:col>
      <xdr:colOff>773373</xdr:colOff>
      <xdr:row>5</xdr:row>
      <xdr:rowOff>20795</xdr:rowOff>
    </xdr:to>
    <xdr:pic>
      <xdr:nvPicPr>
        <xdr:cNvPr id="4" name="Gráfico 3" descr="Red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EF9CACFE-B213-41CB-A78F-DCBC76375F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073182" y="581842"/>
          <a:ext cx="687731" cy="60481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="" xmlns:a16="http://schemas.microsoft.com/office/drawing/2014/main" id="{95D40D0E-A06A-44C3-A619-46B4740947B7}"/>
            </a:ext>
          </a:extLst>
        </xdr:cNvPr>
        <xdr:cNvSpPr txBox="1"/>
      </xdr:nvSpPr>
      <xdr:spPr>
        <a:xfrm>
          <a:off x="19804380" y="29489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4" name="CaixaDeTexto 3">
          <a:extLst>
            <a:ext uri="{FF2B5EF4-FFF2-40B4-BE49-F238E27FC236}">
              <a16:creationId xmlns="" xmlns:a16="http://schemas.microsoft.com/office/drawing/2014/main" id="{A8979344-FD01-4E8C-A094-C629A6B070B9}"/>
            </a:ext>
          </a:extLst>
        </xdr:cNvPr>
        <xdr:cNvSpPr txBox="1"/>
      </xdr:nvSpPr>
      <xdr:spPr>
        <a:xfrm>
          <a:off x="24406860" y="29184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3</xdr:col>
      <xdr:colOff>85642</xdr:colOff>
      <xdr:row>1</xdr:row>
      <xdr:rowOff>147502</xdr:rowOff>
    </xdr:from>
    <xdr:to>
      <xdr:col>3</xdr:col>
      <xdr:colOff>773373</xdr:colOff>
      <xdr:row>5</xdr:row>
      <xdr:rowOff>38100</xdr:rowOff>
    </xdr:to>
    <xdr:pic>
      <xdr:nvPicPr>
        <xdr:cNvPr id="5" name="Gráfico 4" descr="Red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9B5DB549-5153-4C3F-B1F5-6B7DC143E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073182" y="581842"/>
          <a:ext cx="687731" cy="6297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112"/>
  <sheetViews>
    <sheetView tabSelected="1" zoomScale="60" zoomScaleNormal="60" workbookViewId="0">
      <selection activeCell="B41" sqref="B41"/>
    </sheetView>
  </sheetViews>
  <sheetFormatPr defaultRowHeight="40.15" customHeight="1"/>
  <cols>
    <col min="1" max="1" width="8.5703125" bestFit="1" customWidth="1"/>
    <col min="2" max="2" width="38.7109375" bestFit="1" customWidth="1"/>
    <col min="3" max="3" width="54.5703125" customWidth="1"/>
    <col min="4" max="4" width="14.140625" bestFit="1" customWidth="1"/>
    <col min="5" max="5" width="17.140625" bestFit="1" customWidth="1"/>
    <col min="6" max="6" width="22.28515625" bestFit="1" customWidth="1"/>
    <col min="7" max="7" width="26" bestFit="1" customWidth="1"/>
    <col min="8" max="9" width="22.28515625" bestFit="1" customWidth="1"/>
    <col min="10" max="10" width="16.5703125" bestFit="1" customWidth="1"/>
    <col min="11" max="11" width="23.5703125" customWidth="1"/>
    <col min="12" max="12" width="21" customWidth="1"/>
    <col min="13" max="13" width="7.28515625" customWidth="1"/>
    <col min="14" max="14" width="16.28515625" customWidth="1"/>
    <col min="15" max="15" width="22" customWidth="1"/>
    <col min="26" max="27" width="6.85546875" bestFit="1" customWidth="1"/>
    <col min="28" max="28" width="2.85546875" customWidth="1"/>
    <col min="29" max="29" width="8" bestFit="1" customWidth="1"/>
    <col min="30" max="30" width="3.7109375" style="2" bestFit="1" customWidth="1"/>
    <col min="33" max="33" width="12.7109375" customWidth="1"/>
    <col min="44" max="44" width="23.28515625" customWidth="1"/>
    <col min="45" max="45" width="24" bestFit="1" customWidth="1"/>
    <col min="46" max="46" width="9" bestFit="1" customWidth="1"/>
    <col min="47" max="47" width="17.7109375" bestFit="1" customWidth="1"/>
    <col min="48" max="48" width="16.7109375" bestFit="1" customWidth="1"/>
    <col min="49" max="49" width="17.85546875" bestFit="1" customWidth="1"/>
    <col min="50" max="51" width="20.7109375" bestFit="1" customWidth="1"/>
  </cols>
  <sheetData>
    <row r="1" spans="1:33" ht="34.15" customHeight="1">
      <c r="A1" s="164" t="s">
        <v>24</v>
      </c>
      <c r="B1" s="164"/>
      <c r="C1" s="164"/>
      <c r="D1" s="165" t="s">
        <v>31</v>
      </c>
      <c r="E1" s="166"/>
      <c r="F1" s="166"/>
      <c r="G1" s="167"/>
      <c r="H1" s="171" t="s">
        <v>32</v>
      </c>
      <c r="I1" s="172"/>
      <c r="J1" s="172"/>
      <c r="K1" s="173"/>
      <c r="L1" s="177" t="s">
        <v>28</v>
      </c>
      <c r="M1" s="177"/>
      <c r="N1" s="178" t="s">
        <v>29</v>
      </c>
      <c r="O1" s="178"/>
      <c r="AD1"/>
      <c r="AE1" s="37" t="s">
        <v>49</v>
      </c>
      <c r="AF1" s="47" t="s">
        <v>0</v>
      </c>
      <c r="AG1" s="36">
        <f>MATCH('LIVRO CAIXA DIARIO'!B11,IND,0)</f>
        <v>1</v>
      </c>
    </row>
    <row r="2" spans="1:33" ht="15">
      <c r="A2" s="164"/>
      <c r="B2" s="164"/>
      <c r="C2" s="164"/>
      <c r="D2" s="168"/>
      <c r="E2" s="169"/>
      <c r="F2" s="169"/>
      <c r="G2" s="170"/>
      <c r="H2" s="174"/>
      <c r="I2" s="175"/>
      <c r="J2" s="175"/>
      <c r="K2" s="176"/>
      <c r="L2" s="179"/>
      <c r="M2" s="179"/>
      <c r="N2" s="180"/>
      <c r="O2" s="180"/>
      <c r="AD2"/>
      <c r="AE2" s="38" t="s">
        <v>48</v>
      </c>
      <c r="AF2" s="47" t="s">
        <v>2</v>
      </c>
    </row>
    <row r="3" spans="1:33" ht="15">
      <c r="A3" s="185" t="s">
        <v>181</v>
      </c>
      <c r="B3" s="185"/>
      <c r="C3" s="185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AD3"/>
      <c r="AE3" s="39" t="s">
        <v>50</v>
      </c>
      <c r="AF3" s="47" t="s">
        <v>4</v>
      </c>
    </row>
    <row r="4" spans="1:33" ht="15">
      <c r="A4" s="185"/>
      <c r="B4" s="185"/>
      <c r="C4" s="185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AD4"/>
      <c r="AE4" s="40" t="s">
        <v>51</v>
      </c>
      <c r="AF4" s="47" t="s">
        <v>5</v>
      </c>
    </row>
    <row r="5" spans="1:33" ht="15.75" thickBot="1">
      <c r="A5" s="188" t="s">
        <v>6</v>
      </c>
      <c r="B5" s="188"/>
      <c r="C5" s="195" t="s">
        <v>27</v>
      </c>
      <c r="D5" s="187"/>
      <c r="E5" s="187"/>
      <c r="F5" s="187"/>
      <c r="G5" s="187"/>
      <c r="H5" s="187"/>
      <c r="I5" s="187"/>
      <c r="J5" s="187"/>
      <c r="K5" s="187"/>
      <c r="L5" s="186"/>
      <c r="M5" s="186"/>
      <c r="N5" s="186"/>
      <c r="O5" s="186"/>
      <c r="AD5"/>
      <c r="AE5" s="41" t="s">
        <v>52</v>
      </c>
      <c r="AF5" s="47" t="s">
        <v>7</v>
      </c>
    </row>
    <row r="6" spans="1:33" ht="36">
      <c r="A6" s="188"/>
      <c r="B6" s="188"/>
      <c r="C6" s="196"/>
      <c r="D6" s="190" t="s">
        <v>26</v>
      </c>
      <c r="E6" s="192">
        <v>7</v>
      </c>
      <c r="F6" s="192"/>
      <c r="G6" s="59" t="s">
        <v>175</v>
      </c>
      <c r="H6" s="60" t="s">
        <v>176</v>
      </c>
      <c r="I6" s="61" t="s">
        <v>177</v>
      </c>
      <c r="J6" s="64" t="s">
        <v>178</v>
      </c>
      <c r="K6" s="63" t="s">
        <v>52</v>
      </c>
      <c r="L6" s="62" t="s">
        <v>179</v>
      </c>
      <c r="M6" s="48"/>
      <c r="N6" s="48"/>
      <c r="O6" s="48"/>
      <c r="AD6"/>
      <c r="AF6" s="47" t="s">
        <v>8</v>
      </c>
    </row>
    <row r="7" spans="1:33" ht="15.75" thickBot="1">
      <c r="A7" s="189"/>
      <c r="B7" s="189"/>
      <c r="C7" s="196"/>
      <c r="D7" s="191"/>
      <c r="E7" s="193"/>
      <c r="F7" s="194"/>
      <c r="G7" s="50"/>
      <c r="H7" s="51"/>
      <c r="I7" s="51"/>
      <c r="J7" s="51"/>
      <c r="K7" s="51"/>
      <c r="L7" s="58">
        <f>SUM(G11:G112)</f>
        <v>1767</v>
      </c>
      <c r="N7" s="48"/>
      <c r="O7" s="48"/>
      <c r="AD7"/>
      <c r="AF7" s="47" t="s">
        <v>9</v>
      </c>
    </row>
    <row r="8" spans="1:33" ht="21">
      <c r="A8" s="197" t="s">
        <v>10</v>
      </c>
      <c r="B8" s="198"/>
      <c r="C8" s="198"/>
      <c r="D8" s="198"/>
      <c r="E8" s="199"/>
      <c r="F8" s="181">
        <v>44684</v>
      </c>
      <c r="G8" s="182"/>
      <c r="H8" s="67"/>
      <c r="M8" s="48"/>
      <c r="N8" s="48"/>
      <c r="O8" s="48"/>
      <c r="AD8"/>
      <c r="AF8" s="47" t="s">
        <v>11</v>
      </c>
    </row>
    <row r="9" spans="1:33" ht="15" customHeight="1" thickBot="1">
      <c r="A9" s="200"/>
      <c r="B9" s="201"/>
      <c r="C9" s="201"/>
      <c r="D9" s="201"/>
      <c r="E9" s="202"/>
      <c r="F9" s="183"/>
      <c r="G9" s="184"/>
      <c r="H9" s="67"/>
      <c r="M9" s="48"/>
      <c r="N9" s="48"/>
      <c r="O9" s="49"/>
      <c r="AD9"/>
      <c r="AF9" s="47" t="s">
        <v>13</v>
      </c>
    </row>
    <row r="10" spans="1:33" ht="21">
      <c r="A10" s="68" t="s">
        <v>180</v>
      </c>
      <c r="B10" s="69" t="s">
        <v>30</v>
      </c>
      <c r="C10" s="70" t="s">
        <v>182</v>
      </c>
      <c r="D10" s="71" t="s">
        <v>16</v>
      </c>
      <c r="E10" s="71" t="s">
        <v>17</v>
      </c>
      <c r="F10" s="72" t="s">
        <v>18</v>
      </c>
      <c r="G10" s="73" t="s">
        <v>53</v>
      </c>
      <c r="H10" s="72" t="s">
        <v>47</v>
      </c>
      <c r="N10" s="48" t="s">
        <v>33</v>
      </c>
      <c r="O10" s="49"/>
      <c r="AD10"/>
      <c r="AF10" s="47" t="s">
        <v>14</v>
      </c>
    </row>
    <row r="11" spans="1:33" ht="31.5">
      <c r="A11" s="57">
        <v>1</v>
      </c>
      <c r="B11" s="53">
        <v>0</v>
      </c>
      <c r="C11" s="54" t="str">
        <f>INDEX('CADASTRO DE PRODUTO '!$B$13:$B$168,MATCH(B11,IND,0))</f>
        <v>AD</v>
      </c>
      <c r="D11" s="55" t="str">
        <f>INDEX('CADASTRO DE PRODUTO '!$C$13:$C$168,MATCH(B11,IND,0))</f>
        <v>Kg</v>
      </c>
      <c r="E11" s="66">
        <v>0</v>
      </c>
      <c r="F11" s="56">
        <v>13</v>
      </c>
      <c r="G11" s="65">
        <v>13</v>
      </c>
      <c r="H11" s="43" t="s">
        <v>49</v>
      </c>
      <c r="N11" s="48"/>
      <c r="O11" s="49"/>
      <c r="AD11"/>
      <c r="AF11" s="47" t="s">
        <v>1</v>
      </c>
    </row>
    <row r="12" spans="1:33" ht="40.15" customHeight="1">
      <c r="A12" s="57">
        <v>2</v>
      </c>
      <c r="B12" s="53">
        <v>0</v>
      </c>
      <c r="C12" s="54" t="str">
        <f>INDEX('CADASTRO DE PRODUTO '!$B$13:$B$168,MATCH(B12,IND,0))</f>
        <v>AD</v>
      </c>
      <c r="D12" s="55" t="str">
        <f>INDEX('CADASTRO DE PRODUTO '!$C$13:$C$168,MATCH(B12,IND,0))</f>
        <v>Kg</v>
      </c>
      <c r="E12" s="66">
        <v>0</v>
      </c>
      <c r="F12" s="56">
        <f>INDEX('CADASTRO DE PRODUTO '!$E$13:$E$168,MATCH(B12,IND,0))</f>
        <v>0</v>
      </c>
      <c r="G12" s="65">
        <v>7.5</v>
      </c>
      <c r="H12" s="43" t="s">
        <v>49</v>
      </c>
      <c r="K12">
        <v>174.25</v>
      </c>
      <c r="L12">
        <v>23900</v>
      </c>
      <c r="AD12"/>
    </row>
    <row r="13" spans="1:33" ht="40.15" customHeight="1">
      <c r="A13" s="57">
        <v>3</v>
      </c>
      <c r="B13" s="53">
        <v>0</v>
      </c>
      <c r="C13" s="54" t="str">
        <f>INDEX('CADASTRO DE PRODUTO '!$B$13:$B$168,MATCH(B13,IND,0))</f>
        <v>AD</v>
      </c>
      <c r="D13" s="55" t="str">
        <f>INDEX('CADASTRO DE PRODUTO '!$C$13:$C$168,MATCH(B13,IND,0))</f>
        <v>Kg</v>
      </c>
      <c r="E13" s="66">
        <v>0</v>
      </c>
      <c r="F13" s="56">
        <f>INDEX('CADASTRO DE PRODUTO '!$E$13:$E$168,MATCH(B13,IND,0))</f>
        <v>0</v>
      </c>
      <c r="G13" s="65">
        <v>154</v>
      </c>
      <c r="H13" s="43" t="s">
        <v>49</v>
      </c>
      <c r="K13">
        <v>174.25</v>
      </c>
      <c r="L13">
        <v>36860</v>
      </c>
      <c r="AD13"/>
    </row>
    <row r="14" spans="1:33" ht="40.15" customHeight="1">
      <c r="A14" s="57">
        <v>4</v>
      </c>
      <c r="B14" s="53">
        <v>0</v>
      </c>
      <c r="C14" s="54" t="str">
        <f>INDEX('CADASTRO DE PRODUTO '!$B$13:$B$168,MATCH(B14,IND,0))</f>
        <v>AD</v>
      </c>
      <c r="D14" s="55" t="str">
        <f>INDEX('CADASTRO DE PRODUTO '!$C$13:$C$168,MATCH(B14,IND,0))</f>
        <v>Kg</v>
      </c>
      <c r="E14" s="66">
        <v>0</v>
      </c>
      <c r="F14" s="56">
        <f>INDEX('CADASTRO DE PRODUTO '!$E$13:$E$168,MATCH(B14,IND,0))</f>
        <v>0</v>
      </c>
      <c r="G14" s="65">
        <v>78</v>
      </c>
      <c r="H14" s="43" t="s">
        <v>49</v>
      </c>
      <c r="K14">
        <v>1</v>
      </c>
      <c r="L14">
        <f>L12/K12</f>
        <v>137.15925394548063</v>
      </c>
      <c r="AD14"/>
    </row>
    <row r="15" spans="1:33" ht="40.15" customHeight="1">
      <c r="A15" s="57">
        <v>5</v>
      </c>
      <c r="B15" s="53">
        <v>0</v>
      </c>
      <c r="C15" s="54" t="str">
        <f>INDEX('CADASTRO DE PRODUTO '!$B$13:$B$168,MATCH(B15,IND,0))</f>
        <v>AD</v>
      </c>
      <c r="D15" s="55" t="str">
        <f>INDEX('CADASTRO DE PRODUTO '!$C$13:$C$168,MATCH(B15,IND,0))</f>
        <v>Kg</v>
      </c>
      <c r="E15" s="66">
        <v>0</v>
      </c>
      <c r="F15" s="56">
        <f>INDEX('CADASTRO DE PRODUTO '!$E$13:$E$168,MATCH(B15,IND,0))</f>
        <v>0</v>
      </c>
      <c r="G15" s="65">
        <v>96</v>
      </c>
      <c r="H15" s="43" t="s">
        <v>49</v>
      </c>
      <c r="K15">
        <v>1</v>
      </c>
      <c r="L15">
        <f>L13/K13</f>
        <v>211.5351506456241</v>
      </c>
      <c r="AD15"/>
    </row>
    <row r="16" spans="1:33" ht="40.15" customHeight="1">
      <c r="A16" s="57">
        <v>6</v>
      </c>
      <c r="B16" s="53">
        <v>0</v>
      </c>
      <c r="C16" s="54" t="str">
        <f>INDEX('CADASTRO DE PRODUTO '!$B$13:$B$168,MATCH(B16,IND,0))</f>
        <v>AD</v>
      </c>
      <c r="D16" s="55" t="str">
        <f>INDEX('CADASTRO DE PRODUTO '!$C$13:$C$168,MATCH(B16,IND,0))</f>
        <v>Kg</v>
      </c>
      <c r="E16" s="66">
        <v>0</v>
      </c>
      <c r="F16" s="56">
        <f>INDEX('CADASTRO DE PRODUTO '!$E$13:$E$168,MATCH(B16,IND,0))</f>
        <v>0</v>
      </c>
      <c r="G16" s="65">
        <v>100</v>
      </c>
      <c r="H16" s="43" t="s">
        <v>49</v>
      </c>
      <c r="AD16"/>
    </row>
    <row r="17" spans="1:30" ht="40.15" customHeight="1">
      <c r="A17" s="57">
        <v>7</v>
      </c>
      <c r="B17" s="53">
        <v>0</v>
      </c>
      <c r="C17" s="54" t="str">
        <f>INDEX('CADASTRO DE PRODUTO '!$B$13:$B$168,MATCH(B17,IND,0))</f>
        <v>AD</v>
      </c>
      <c r="D17" s="55" t="str">
        <f>INDEX('CADASTRO DE PRODUTO '!$C$13:$C$168,MATCH(B17,IND,0))</f>
        <v>Kg</v>
      </c>
      <c r="E17" s="66">
        <v>0</v>
      </c>
      <c r="F17" s="56">
        <f>INDEX('CADASTRO DE PRODUTO '!$E$13:$E$168,MATCH(B17,IND,0))</f>
        <v>0</v>
      </c>
      <c r="G17" s="65">
        <v>134</v>
      </c>
      <c r="H17" s="43" t="s">
        <v>48</v>
      </c>
      <c r="AD17"/>
    </row>
    <row r="18" spans="1:30" ht="40.15" customHeight="1">
      <c r="A18" s="57">
        <v>8</v>
      </c>
      <c r="B18" s="53">
        <v>0</v>
      </c>
      <c r="C18" s="54" t="str">
        <f>INDEX('CADASTRO DE PRODUTO '!$B$13:$B$168,MATCH(B18,IND,0))</f>
        <v>AD</v>
      </c>
      <c r="D18" s="55" t="str">
        <f>INDEX('CADASTRO DE PRODUTO '!$C$13:$C$168,MATCH(B18,IND,0))</f>
        <v>Kg</v>
      </c>
      <c r="E18" s="66">
        <v>0</v>
      </c>
      <c r="F18" s="56">
        <f>INDEX('CADASTRO DE PRODUTO '!$E$13:$E$168,MATCH(B18,IND,0))</f>
        <v>0</v>
      </c>
      <c r="G18" s="65">
        <v>39</v>
      </c>
      <c r="H18" s="43" t="s">
        <v>49</v>
      </c>
      <c r="AD18"/>
    </row>
    <row r="19" spans="1:30" ht="40.15" customHeight="1">
      <c r="A19" s="57">
        <v>9</v>
      </c>
      <c r="B19" s="53">
        <v>0</v>
      </c>
      <c r="C19" s="54" t="str">
        <f>INDEX('CADASTRO DE PRODUTO '!$B$13:$B$168,MATCH(B19,IND,0))</f>
        <v>AD</v>
      </c>
      <c r="D19" s="55" t="str">
        <f>INDEX('CADASTRO DE PRODUTO '!$C$13:$C$168,MATCH(B19,IND,0))</f>
        <v>Kg</v>
      </c>
      <c r="E19" s="66">
        <v>0</v>
      </c>
      <c r="F19" s="56">
        <f>INDEX('CADASTRO DE PRODUTO '!$E$13:$E$168,MATCH(B19,IND,0))</f>
        <v>0</v>
      </c>
      <c r="G19" s="65">
        <v>40</v>
      </c>
      <c r="H19" s="43" t="s">
        <v>49</v>
      </c>
      <c r="AD19"/>
    </row>
    <row r="20" spans="1:30" ht="40.15" customHeight="1">
      <c r="A20" s="57">
        <v>10</v>
      </c>
      <c r="B20" s="53">
        <v>0</v>
      </c>
      <c r="C20" s="54" t="str">
        <f>INDEX('CADASTRO DE PRODUTO '!$B$13:$B$168,MATCH(B20,IND,0))</f>
        <v>AD</v>
      </c>
      <c r="D20" s="55" t="str">
        <f>INDEX('CADASTRO DE PRODUTO '!$C$13:$C$168,MATCH(B20,IND,0))</f>
        <v>Kg</v>
      </c>
      <c r="E20" s="66">
        <v>0</v>
      </c>
      <c r="F20" s="56">
        <f>INDEX('CADASTRO DE PRODUTO '!$E$13:$E$168,MATCH(B20,IND,0))</f>
        <v>0</v>
      </c>
      <c r="G20" s="65">
        <v>95</v>
      </c>
      <c r="H20" s="43" t="s">
        <v>49</v>
      </c>
      <c r="AD20"/>
    </row>
    <row r="21" spans="1:30" ht="40.15" customHeight="1">
      <c r="A21" s="57">
        <v>11</v>
      </c>
      <c r="B21" s="53">
        <v>0</v>
      </c>
      <c r="C21" s="54" t="str">
        <f>INDEX('CADASTRO DE PRODUTO '!$B$13:$B$168,MATCH(B21,IND,0))</f>
        <v>AD</v>
      </c>
      <c r="D21" s="55" t="str">
        <f>INDEX('CADASTRO DE PRODUTO '!$C$13:$C$168,MATCH(B21,IND,0))</f>
        <v>Kg</v>
      </c>
      <c r="E21" s="66">
        <v>0</v>
      </c>
      <c r="F21" s="56">
        <f>INDEX('CADASTRO DE PRODUTO '!$E$13:$E$168,MATCH(B21,IND,0))</f>
        <v>0</v>
      </c>
      <c r="G21" s="65">
        <v>50</v>
      </c>
      <c r="H21" s="43" t="s">
        <v>48</v>
      </c>
      <c r="AD21"/>
    </row>
    <row r="22" spans="1:30" ht="40.15" customHeight="1">
      <c r="A22" s="57">
        <v>12</v>
      </c>
      <c r="B22" s="53">
        <v>0</v>
      </c>
      <c r="C22" s="54" t="str">
        <f>INDEX('CADASTRO DE PRODUTO '!$B$13:$B$168,MATCH(B22,IND,0))</f>
        <v>AD</v>
      </c>
      <c r="D22" s="55" t="str">
        <f>INDEX('CADASTRO DE PRODUTO '!$C$13:$C$168,MATCH(B22,IND,0))</f>
        <v>Kg</v>
      </c>
      <c r="E22" s="66">
        <v>0</v>
      </c>
      <c r="F22" s="56">
        <v>42</v>
      </c>
      <c r="G22" s="65">
        <v>39</v>
      </c>
      <c r="H22" s="43" t="s">
        <v>49</v>
      </c>
      <c r="AD22"/>
    </row>
    <row r="23" spans="1:30" ht="40.15" customHeight="1">
      <c r="A23" s="57">
        <v>13</v>
      </c>
      <c r="B23" s="53">
        <v>0</v>
      </c>
      <c r="C23" s="54" t="str">
        <f>INDEX('CADASTRO DE PRODUTO '!$B$13:$B$168,MATCH(B23,IND,0))</f>
        <v>AD</v>
      </c>
      <c r="D23" s="55" t="str">
        <f>INDEX('CADASTRO DE PRODUTO '!$C$13:$C$168,MATCH(B23,IND,0))</f>
        <v>Kg</v>
      </c>
      <c r="E23" s="66">
        <v>0</v>
      </c>
      <c r="F23" s="56">
        <f>INDEX('CADASTRO DE PRODUTO '!$E$13:$E$168,MATCH(B23,IND,0))</f>
        <v>0</v>
      </c>
      <c r="G23" s="65">
        <v>58.5</v>
      </c>
      <c r="H23" s="43" t="s">
        <v>49</v>
      </c>
      <c r="AD23"/>
    </row>
    <row r="24" spans="1:30" ht="40.15" customHeight="1">
      <c r="A24" s="57">
        <v>14</v>
      </c>
      <c r="B24" s="53">
        <v>0</v>
      </c>
      <c r="C24" s="54" t="str">
        <f>INDEX('CADASTRO DE PRODUTO '!$B$13:$B$168,MATCH(B24,IND,0))</f>
        <v>AD</v>
      </c>
      <c r="D24" s="55" t="str">
        <f>INDEX('CADASTRO DE PRODUTO '!$C$13:$C$168,MATCH(B24,IND,0))</f>
        <v>Kg</v>
      </c>
      <c r="E24" s="66">
        <v>0</v>
      </c>
      <c r="F24" s="56">
        <f>INDEX('CADASTRO DE PRODUTO '!$E$13:$E$168,MATCH(B24,IND,0))</f>
        <v>0</v>
      </c>
      <c r="G24" s="65">
        <v>95</v>
      </c>
      <c r="H24" s="43" t="s">
        <v>49</v>
      </c>
      <c r="AD24"/>
    </row>
    <row r="25" spans="1:30" ht="40.15" customHeight="1">
      <c r="A25" s="57">
        <v>15</v>
      </c>
      <c r="B25" s="53">
        <v>0</v>
      </c>
      <c r="C25" s="54" t="str">
        <f>INDEX('CADASTRO DE PRODUTO '!$B$13:$B$168,MATCH(B25,IND,0))</f>
        <v>AD</v>
      </c>
      <c r="D25" s="55" t="str">
        <f>INDEX('CADASTRO DE PRODUTO '!$C$13:$C$168,MATCH(B25,IND,0))</f>
        <v>Kg</v>
      </c>
      <c r="E25" s="66">
        <v>0</v>
      </c>
      <c r="F25" s="56">
        <f>INDEX('CADASTRO DE PRODUTO '!$E$13:$E$168,MATCH(B25,IND,0))</f>
        <v>0</v>
      </c>
      <c r="G25" s="65">
        <v>68</v>
      </c>
      <c r="H25" s="43" t="s">
        <v>48</v>
      </c>
      <c r="AD25"/>
    </row>
    <row r="26" spans="1:30" ht="40.15" customHeight="1">
      <c r="A26" s="57">
        <v>16</v>
      </c>
      <c r="B26" s="53">
        <v>0</v>
      </c>
      <c r="C26" s="54" t="str">
        <f>INDEX('CADASTRO DE PRODUTO '!$B$13:$B$168,MATCH(B26,IND,0))</f>
        <v>AD</v>
      </c>
      <c r="D26" s="55" t="str">
        <f>INDEX('CADASTRO DE PRODUTO '!$C$13:$C$168,MATCH(B26,IND,0))</f>
        <v>Kg</v>
      </c>
      <c r="E26" s="66">
        <v>0</v>
      </c>
      <c r="F26" s="56">
        <f>INDEX('CADASTRO DE PRODUTO '!$E$13:$E$168,MATCH(B26,IND,0))</f>
        <v>0</v>
      </c>
      <c r="G26" s="65">
        <v>83</v>
      </c>
      <c r="H26" s="43" t="s">
        <v>50</v>
      </c>
      <c r="AD26"/>
    </row>
    <row r="27" spans="1:30" ht="40.15" customHeight="1">
      <c r="A27" s="57">
        <v>17</v>
      </c>
      <c r="B27" s="53">
        <v>0</v>
      </c>
      <c r="C27" s="54" t="str">
        <f>INDEX('CADASTRO DE PRODUTO '!$B$13:$B$168,MATCH(B27,IND,0))</f>
        <v>AD</v>
      </c>
      <c r="D27" s="55" t="str">
        <f>INDEX('CADASTRO DE PRODUTO '!$C$13:$C$168,MATCH(B27,IND,0))</f>
        <v>Kg</v>
      </c>
      <c r="E27" s="66">
        <v>0</v>
      </c>
      <c r="F27" s="56">
        <v>40</v>
      </c>
      <c r="G27" s="65">
        <v>115</v>
      </c>
      <c r="H27" s="43" t="s">
        <v>49</v>
      </c>
      <c r="AD27"/>
    </row>
    <row r="28" spans="1:30" ht="40.15" customHeight="1">
      <c r="A28" s="57">
        <v>18</v>
      </c>
      <c r="B28" s="53">
        <v>0</v>
      </c>
      <c r="C28" s="54" t="str">
        <f>INDEX('CADASTRO DE PRODUTO '!$B$13:$B$168,MATCH(B28,IND,0))</f>
        <v>AD</v>
      </c>
      <c r="D28" s="55" t="str">
        <f>INDEX('CADASTRO DE PRODUTO '!$C$13:$C$168,MATCH(B28,IND,0))</f>
        <v>Kg</v>
      </c>
      <c r="E28" s="66">
        <v>1.194</v>
      </c>
      <c r="F28" s="56">
        <f>INDEX('CADASTRO DE PRODUTO '!$E$13:$E$168,MATCH(B28,IND,0))</f>
        <v>0</v>
      </c>
      <c r="G28" s="65">
        <v>46</v>
      </c>
      <c r="H28" s="43" t="s">
        <v>50</v>
      </c>
    </row>
    <row r="29" spans="1:30" ht="40.15" customHeight="1">
      <c r="A29" s="57">
        <v>19</v>
      </c>
      <c r="B29" s="53">
        <v>0</v>
      </c>
      <c r="C29" s="54" t="str">
        <f>INDEX('CADASTRO DE PRODUTO '!$B$13:$B$168,MATCH(B29,IND,0))</f>
        <v>AD</v>
      </c>
      <c r="D29" s="55" t="str">
        <f>INDEX('CADASTRO DE PRODUTO '!$C$13:$C$168,MATCH(B29,IND,0))</f>
        <v>Kg</v>
      </c>
      <c r="E29" s="66">
        <v>1.333</v>
      </c>
      <c r="F29" s="56">
        <f>INDEX('CADASTRO DE PRODUTO '!$E$13:$E$168,MATCH(B29,IND,0))</f>
        <v>0</v>
      </c>
      <c r="G29" s="65">
        <v>40</v>
      </c>
      <c r="H29" s="43" t="s">
        <v>49</v>
      </c>
    </row>
    <row r="30" spans="1:30" ht="40.15" customHeight="1">
      <c r="A30" s="57">
        <v>20</v>
      </c>
      <c r="B30" s="53">
        <v>0</v>
      </c>
      <c r="C30" s="54" t="str">
        <f>INDEX('CADASTRO DE PRODUTO '!$B$13:$B$168,MATCH(B30,IND,0))</f>
        <v>AD</v>
      </c>
      <c r="D30" s="55" t="str">
        <f>INDEX('CADASTRO DE PRODUTO '!$C$13:$C$168,MATCH(B30,IND,0))</f>
        <v>Kg</v>
      </c>
      <c r="E30" s="66">
        <v>1.6</v>
      </c>
      <c r="F30" s="56">
        <f>INDEX('CADASTRO DE PRODUTO '!$E$13:$E$168,MATCH(B30,IND,0))</f>
        <v>0</v>
      </c>
      <c r="G30" s="65">
        <f t="shared" ref="G30:G78" si="0">E30*F30</f>
        <v>0</v>
      </c>
      <c r="H30" s="43" t="s">
        <v>49</v>
      </c>
    </row>
    <row r="31" spans="1:30" ht="40.15" customHeight="1">
      <c r="A31" s="57">
        <v>21</v>
      </c>
      <c r="B31" s="53"/>
      <c r="C31" s="54" t="s">
        <v>233</v>
      </c>
      <c r="D31" s="55" t="str">
        <f>INDEX('CADASTRO DE PRODUTO '!$C$13:$C$168,MATCH(B31,IND,0))</f>
        <v>Kg</v>
      </c>
      <c r="E31" s="66">
        <v>0</v>
      </c>
      <c r="F31" s="56">
        <f>INDEX('CADASTRO DE PRODUTO '!$E$13:$E$168,MATCH(B31,IND,0))</f>
        <v>0</v>
      </c>
      <c r="G31" s="65">
        <v>-50</v>
      </c>
      <c r="H31" s="43" t="s">
        <v>52</v>
      </c>
    </row>
    <row r="32" spans="1:30" ht="40.15" customHeight="1">
      <c r="A32" s="57">
        <v>22</v>
      </c>
      <c r="B32" s="53">
        <v>0</v>
      </c>
      <c r="C32" s="54" t="str">
        <f>INDEX('CADASTRO DE PRODUTO '!$B$13:$B$168,MATCH(B32,IND,0))</f>
        <v>AD</v>
      </c>
      <c r="D32" s="55" t="str">
        <f>INDEX('CADASTRO DE PRODUTO '!$C$13:$C$168,MATCH(B32,IND,0))</f>
        <v>Kg</v>
      </c>
      <c r="E32" s="66">
        <v>1.1659999999999999</v>
      </c>
      <c r="F32" s="56">
        <f>INDEX('CADASTRO DE PRODUTO '!$E$13:$E$168,MATCH(B32,IND,0))</f>
        <v>0</v>
      </c>
      <c r="G32" s="65">
        <v>35</v>
      </c>
      <c r="H32" s="43" t="s">
        <v>49</v>
      </c>
    </row>
    <row r="33" spans="1:30" ht="40.15" customHeight="1">
      <c r="A33" s="57">
        <v>23</v>
      </c>
      <c r="B33" s="53">
        <v>0</v>
      </c>
      <c r="C33" s="54" t="str">
        <f>INDEX('CADASTRO DE PRODUTO '!$B$13:$B$168,MATCH(B33,IND,0))</f>
        <v>AD</v>
      </c>
      <c r="D33" s="55" t="str">
        <f>INDEX('CADASTRO DE PRODUTO '!$C$13:$C$168,MATCH(B33,IND,0))</f>
        <v>Kg</v>
      </c>
      <c r="E33" s="66">
        <v>0.83299999999999996</v>
      </c>
      <c r="F33" s="56">
        <f>INDEX('CADASTRO DE PRODUTO '!$E$13:$E$168,MATCH(B33,IND,0))</f>
        <v>0</v>
      </c>
      <c r="G33" s="65">
        <v>25</v>
      </c>
      <c r="H33" s="43" t="s">
        <v>49</v>
      </c>
      <c r="AD33" s="2">
        <v>28</v>
      </c>
    </row>
    <row r="34" spans="1:30" ht="40.15" customHeight="1">
      <c r="A34" s="57">
        <v>24</v>
      </c>
      <c r="B34" s="53">
        <v>0</v>
      </c>
      <c r="C34" s="54" t="str">
        <f>INDEX('CADASTRO DE PRODUTO '!$B$13:$B$168,MATCH(B34,IND,0))</f>
        <v>AD</v>
      </c>
      <c r="D34" s="55" t="str">
        <f>INDEX('CADASTRO DE PRODUTO '!$C$13:$C$168,MATCH(B34,IND,0))</f>
        <v>Kg</v>
      </c>
      <c r="E34" s="66">
        <v>1</v>
      </c>
      <c r="F34" s="56">
        <f>INDEX('CADASTRO DE PRODUTO '!$E$13:$E$168,MATCH(B34,IND,0))</f>
        <v>0</v>
      </c>
      <c r="G34" s="65">
        <f t="shared" si="0"/>
        <v>0</v>
      </c>
      <c r="H34" s="43" t="s">
        <v>48</v>
      </c>
    </row>
    <row r="35" spans="1:30" ht="40.15" customHeight="1">
      <c r="A35" s="57">
        <v>25</v>
      </c>
      <c r="B35" s="53">
        <v>0</v>
      </c>
      <c r="C35" s="54" t="str">
        <f>INDEX('CADASTRO DE PRODUTO '!$B$13:$B$168,MATCH(B35,IND,0))</f>
        <v>AD</v>
      </c>
      <c r="D35" s="55" t="str">
        <f>INDEX('CADASTRO DE PRODUTO '!$C$13:$C$168,MATCH(B35,IND,0))</f>
        <v>Kg</v>
      </c>
      <c r="E35" s="66">
        <v>3.0179999999999998</v>
      </c>
      <c r="F35" s="56">
        <f>INDEX('CADASTRO DE PRODUTO '!$E$13:$E$168,MATCH(B35,IND,0))</f>
        <v>0</v>
      </c>
      <c r="G35" s="65">
        <v>80</v>
      </c>
      <c r="H35" s="43" t="s">
        <v>48</v>
      </c>
    </row>
    <row r="36" spans="1:30" ht="40.15" customHeight="1">
      <c r="A36" s="57">
        <v>26</v>
      </c>
      <c r="B36" s="53">
        <v>0</v>
      </c>
      <c r="C36" s="54" t="str">
        <f>INDEX('CADASTRO DE PRODUTO '!$B$13:$B$168,MATCH(B36,IND,0))</f>
        <v>AD</v>
      </c>
      <c r="D36" s="55" t="str">
        <f>INDEX('CADASTRO DE PRODUTO '!$C$13:$C$168,MATCH(B36,IND,0))</f>
        <v>Kg</v>
      </c>
      <c r="E36" s="66">
        <v>2.3780000000000001</v>
      </c>
      <c r="F36" s="56">
        <v>37</v>
      </c>
      <c r="G36" s="65">
        <v>88</v>
      </c>
      <c r="H36" s="43" t="s">
        <v>48</v>
      </c>
    </row>
    <row r="37" spans="1:30" ht="40.15" customHeight="1">
      <c r="A37" s="57">
        <v>27</v>
      </c>
      <c r="B37" s="53">
        <v>0</v>
      </c>
      <c r="C37" s="54" t="str">
        <f>INDEX('CADASTRO DE PRODUTO '!$B$13:$B$168,MATCH(B37,IND,0))</f>
        <v>AD</v>
      </c>
      <c r="D37" s="55" t="str">
        <f>INDEX('CADASTRO DE PRODUTO '!$C$13:$C$168,MATCH(B37,IND,0))</f>
        <v>Kg</v>
      </c>
      <c r="E37" s="66">
        <v>0</v>
      </c>
      <c r="F37" s="56">
        <f>INDEX('CADASTRO DE PRODUTO '!$E$13:$E$168,MATCH(B37,IND,0))</f>
        <v>0</v>
      </c>
      <c r="G37" s="65">
        <v>7</v>
      </c>
      <c r="H37" s="43" t="s">
        <v>49</v>
      </c>
    </row>
    <row r="38" spans="1:30" ht="40.15" customHeight="1">
      <c r="A38" s="57">
        <v>28</v>
      </c>
      <c r="B38" s="53">
        <v>0</v>
      </c>
      <c r="C38" s="54" t="str">
        <f>INDEX('CADASTRO DE PRODUTO '!$B$13:$B$168,MATCH(B38,IND,0))</f>
        <v>AD</v>
      </c>
      <c r="D38" s="55" t="str">
        <f>INDEX('CADASTRO DE PRODUTO '!$C$13:$C$168,MATCH(B38,IND,0))</f>
        <v>Kg</v>
      </c>
      <c r="E38" s="66">
        <v>1.6659999999999999</v>
      </c>
      <c r="F38" s="56">
        <f>INDEX('CADASTRO DE PRODUTO '!$E$13:$E$168,MATCH(B38,IND,0))</f>
        <v>0</v>
      </c>
      <c r="G38" s="65">
        <v>50</v>
      </c>
      <c r="H38" s="43" t="s">
        <v>49</v>
      </c>
    </row>
    <row r="39" spans="1:30" ht="40.15" customHeight="1">
      <c r="A39" s="57">
        <v>29</v>
      </c>
      <c r="B39" s="53">
        <v>0</v>
      </c>
      <c r="C39" s="54" t="str">
        <f>INDEX('CADASTRO DE PRODUTO '!$B$13:$B$168,MATCH(B39,IND,0))</f>
        <v>AD</v>
      </c>
      <c r="D39" s="55" t="str">
        <f>INDEX('CADASTRO DE PRODUTO '!$C$13:$C$168,MATCH(B39,IND,0))</f>
        <v>Kg</v>
      </c>
      <c r="E39" s="66">
        <v>1.8</v>
      </c>
      <c r="F39" s="56">
        <f>INDEX('CADASTRO DE PRODUTO '!$E$13:$E$168,MATCH(B39,IND,0))</f>
        <v>0</v>
      </c>
      <c r="G39" s="65">
        <f t="shared" si="0"/>
        <v>0</v>
      </c>
      <c r="H39" s="43" t="s">
        <v>49</v>
      </c>
    </row>
    <row r="40" spans="1:30" ht="40.15" customHeight="1">
      <c r="A40" s="57">
        <v>30</v>
      </c>
      <c r="B40" s="53">
        <v>0</v>
      </c>
      <c r="C40" s="54" t="str">
        <f>INDEX('CADASTRO DE PRODUTO '!$B$13:$B$168,MATCH(B40,IND,0))</f>
        <v>AD</v>
      </c>
      <c r="D40" s="55" t="str">
        <f>INDEX('CADASTRO DE PRODUTO '!$C$13:$C$168,MATCH(B40,IND,0))</f>
        <v>Kg</v>
      </c>
      <c r="E40" s="66">
        <v>2.1419999999999999</v>
      </c>
      <c r="F40" s="56">
        <f>INDEX('CADASTRO DE PRODUTO '!$E$13:$E$168,MATCH(B40,IND,0))</f>
        <v>0</v>
      </c>
      <c r="G40" s="65">
        <v>90</v>
      </c>
      <c r="H40" s="43" t="s">
        <v>50</v>
      </c>
    </row>
    <row r="41" spans="1:30" ht="40.15" customHeight="1">
      <c r="A41" s="57">
        <v>31</v>
      </c>
      <c r="B41" s="53">
        <v>0</v>
      </c>
      <c r="C41" s="54" t="str">
        <f>INDEX('CADASTRO DE PRODUTO '!$B$13:$B$168,MATCH(B41,IND,0))</f>
        <v>AD</v>
      </c>
      <c r="D41" s="55" t="str">
        <f>INDEX('CADASTRO DE PRODUTO '!$C$13:$C$168,MATCH(B41,IND,0))</f>
        <v>Kg</v>
      </c>
      <c r="E41" s="66">
        <v>2.2749999999999999</v>
      </c>
      <c r="F41" s="56">
        <v>40</v>
      </c>
      <c r="G41" s="65">
        <f t="shared" si="0"/>
        <v>91</v>
      </c>
      <c r="H41" s="43" t="s">
        <v>48</v>
      </c>
      <c r="AD41" s="2">
        <v>29</v>
      </c>
    </row>
    <row r="42" spans="1:30" ht="40.15" customHeight="1">
      <c r="A42" s="57">
        <v>32</v>
      </c>
      <c r="B42" s="53"/>
      <c r="C42" s="54" t="str">
        <f>INDEX('CADASTRO DE PRODUTO '!$B$13:$B$168,MATCH(B42,IND,0))</f>
        <v>AD</v>
      </c>
      <c r="D42" s="55" t="str">
        <f>INDEX('CADASTRO DE PRODUTO '!$C$13:$C$168,MATCH(B42,IND,0))</f>
        <v>Kg</v>
      </c>
      <c r="E42" s="66">
        <v>0</v>
      </c>
      <c r="F42" s="56">
        <f>INDEX('CADASTRO DE PRODUTO '!$E$13:$E$168,MATCH(B42,IND,0))</f>
        <v>0</v>
      </c>
      <c r="G42" s="65">
        <f t="shared" si="0"/>
        <v>0</v>
      </c>
      <c r="H42" s="43"/>
      <c r="AD42" s="2">
        <v>30</v>
      </c>
    </row>
    <row r="43" spans="1:30" ht="40.15" customHeight="1">
      <c r="A43" s="57">
        <v>33</v>
      </c>
      <c r="B43" s="53"/>
      <c r="C43" s="54" t="str">
        <f>INDEX('CADASTRO DE PRODUTO '!$B$13:$B$168,MATCH(B43,IND,0))</f>
        <v>AD</v>
      </c>
      <c r="D43" s="55" t="str">
        <f>INDEX('CADASTRO DE PRODUTO '!$C$13:$C$168,MATCH(B43,IND,0))</f>
        <v>Kg</v>
      </c>
      <c r="E43" s="66">
        <v>0</v>
      </c>
      <c r="F43" s="56">
        <f>INDEX('CADASTRO DE PRODUTO '!$E$13:$E$168,MATCH(B43,IND,0))</f>
        <v>0</v>
      </c>
      <c r="G43" s="65">
        <f t="shared" si="0"/>
        <v>0</v>
      </c>
      <c r="H43" s="43"/>
      <c r="AD43" s="2">
        <v>31</v>
      </c>
    </row>
    <row r="44" spans="1:30" ht="40.15" customHeight="1">
      <c r="A44" s="57">
        <v>34</v>
      </c>
      <c r="B44" s="53"/>
      <c r="C44" s="54" t="str">
        <f>INDEX('CADASTRO DE PRODUTO '!$B$13:$B$168,MATCH(B44,IND,0))</f>
        <v>AD</v>
      </c>
      <c r="D44" s="55" t="str">
        <f>INDEX('CADASTRO DE PRODUTO '!$C$13:$C$168,MATCH(B44,IND,0))</f>
        <v>Kg</v>
      </c>
      <c r="E44" s="66">
        <v>0</v>
      </c>
      <c r="F44" s="56">
        <f>INDEX('CADASTRO DE PRODUTO '!$E$13:$E$168,MATCH(B44,IND,0))</f>
        <v>0</v>
      </c>
      <c r="G44" s="65">
        <f t="shared" si="0"/>
        <v>0</v>
      </c>
      <c r="H44" s="43"/>
      <c r="AD44" s="2">
        <v>32</v>
      </c>
    </row>
    <row r="45" spans="1:30" ht="40.15" customHeight="1">
      <c r="A45" s="57">
        <v>35</v>
      </c>
      <c r="B45" s="53"/>
      <c r="C45" s="54" t="str">
        <f>INDEX('CADASTRO DE PRODUTO '!$B$13:$B$168,MATCH(B45,IND,0))</f>
        <v>AD</v>
      </c>
      <c r="D45" s="55" t="str">
        <f>INDEX('CADASTRO DE PRODUTO '!$C$13:$C$168,MATCH(B45,IND,0))</f>
        <v>Kg</v>
      </c>
      <c r="E45" s="66">
        <v>0</v>
      </c>
      <c r="F45" s="56">
        <f>INDEX('CADASTRO DE PRODUTO '!$E$13:$E$168,MATCH(B45,IND,0))</f>
        <v>0</v>
      </c>
      <c r="G45" s="65">
        <f t="shared" si="0"/>
        <v>0</v>
      </c>
      <c r="H45" s="43"/>
    </row>
    <row r="46" spans="1:30" ht="40.15" customHeight="1">
      <c r="A46" s="57">
        <v>36</v>
      </c>
      <c r="B46" s="53"/>
      <c r="C46" s="54" t="str">
        <f>INDEX('CADASTRO DE PRODUTO '!$B$13:$B$168,MATCH(B46,IND,0))</f>
        <v>AD</v>
      </c>
      <c r="D46" s="55" t="str">
        <f>INDEX('CADASTRO DE PRODUTO '!$C$13:$C$168,MATCH(B46,IND,0))</f>
        <v>Kg</v>
      </c>
      <c r="E46" s="66">
        <v>0</v>
      </c>
      <c r="F46" s="56">
        <f>INDEX('CADASTRO DE PRODUTO '!$E$13:$E$168,MATCH(B46,IND,0))</f>
        <v>0</v>
      </c>
      <c r="G46" s="65">
        <f t="shared" si="0"/>
        <v>0</v>
      </c>
      <c r="H46" s="43"/>
      <c r="AD46" s="2">
        <v>34</v>
      </c>
    </row>
    <row r="47" spans="1:30" ht="40.15" customHeight="1">
      <c r="A47" s="57">
        <v>37</v>
      </c>
      <c r="B47" s="53"/>
      <c r="C47" s="54" t="str">
        <f>INDEX('CADASTRO DE PRODUTO '!$B$13:$B$168,MATCH(B47,IND,0))</f>
        <v>AD</v>
      </c>
      <c r="D47" s="55" t="str">
        <f>INDEX('CADASTRO DE PRODUTO '!$C$13:$C$168,MATCH(B47,IND,0))</f>
        <v>Kg</v>
      </c>
      <c r="E47" s="66">
        <v>0</v>
      </c>
      <c r="F47" s="56">
        <f>INDEX('CADASTRO DE PRODUTO '!$E$13:$E$168,MATCH(B47,IND,0))</f>
        <v>0</v>
      </c>
      <c r="G47" s="65">
        <f t="shared" si="0"/>
        <v>0</v>
      </c>
      <c r="H47" s="43"/>
      <c r="AD47" s="2">
        <v>35</v>
      </c>
    </row>
    <row r="48" spans="1:30" ht="40.15" customHeight="1">
      <c r="A48" s="57">
        <v>38</v>
      </c>
      <c r="B48" s="53"/>
      <c r="C48" s="54" t="str">
        <f>INDEX('CADASTRO DE PRODUTO '!$B$13:$B$168,MATCH(B48,IND,0))</f>
        <v>AD</v>
      </c>
      <c r="D48" s="55" t="str">
        <f>INDEX('CADASTRO DE PRODUTO '!$C$13:$C$168,MATCH(B48,IND,0))</f>
        <v>Kg</v>
      </c>
      <c r="E48" s="66">
        <v>0</v>
      </c>
      <c r="F48" s="56">
        <f>INDEX('CADASTRO DE PRODUTO '!$E$13:$E$168,MATCH(B48,IND,0))</f>
        <v>0</v>
      </c>
      <c r="G48" s="65">
        <f t="shared" si="0"/>
        <v>0</v>
      </c>
      <c r="H48" s="43"/>
      <c r="AD48" s="2">
        <v>36</v>
      </c>
    </row>
    <row r="49" spans="1:30" ht="40.15" customHeight="1">
      <c r="A49" s="57">
        <v>39</v>
      </c>
      <c r="B49" s="53"/>
      <c r="C49" s="54" t="str">
        <f>INDEX('CADASTRO DE PRODUTO '!$B$13:$B$168,MATCH(B49,IND,0))</f>
        <v>AD</v>
      </c>
      <c r="D49" s="55" t="str">
        <f>INDEX('CADASTRO DE PRODUTO '!$C$13:$C$168,MATCH(B49,IND,0))</f>
        <v>Kg</v>
      </c>
      <c r="E49" s="66">
        <v>0</v>
      </c>
      <c r="F49" s="56">
        <f>INDEX('CADASTRO DE PRODUTO '!$E$13:$E$168,MATCH(B49,IND,0))</f>
        <v>0</v>
      </c>
      <c r="G49" s="65">
        <f t="shared" si="0"/>
        <v>0</v>
      </c>
      <c r="H49" s="43"/>
    </row>
    <row r="50" spans="1:30" ht="40.15" customHeight="1">
      <c r="A50" s="57">
        <v>40</v>
      </c>
      <c r="B50" s="53"/>
      <c r="C50" s="54" t="str">
        <f>INDEX('CADASTRO DE PRODUTO '!$B$13:$B$168,MATCH(B50,IND,0))</f>
        <v>AD</v>
      </c>
      <c r="D50" s="55" t="str">
        <f>INDEX('CADASTRO DE PRODUTO '!$C$13:$C$168,MATCH(B50,IND,0))</f>
        <v>Kg</v>
      </c>
      <c r="E50" s="66">
        <v>0</v>
      </c>
      <c r="F50" s="56">
        <f>INDEX('CADASTRO DE PRODUTO '!$E$13:$E$168,MATCH(B50,IND,0))</f>
        <v>0</v>
      </c>
      <c r="G50" s="65">
        <f t="shared" si="0"/>
        <v>0</v>
      </c>
      <c r="H50" s="43"/>
    </row>
    <row r="51" spans="1:30" ht="40.15" customHeight="1">
      <c r="A51" s="57">
        <v>41</v>
      </c>
      <c r="B51" s="53"/>
      <c r="C51" s="54" t="str">
        <f>INDEX('CADASTRO DE PRODUTO '!$B$13:$B$168,MATCH(B51,IND,0))</f>
        <v>AD</v>
      </c>
      <c r="D51" s="55" t="str">
        <f>INDEX('CADASTRO DE PRODUTO '!$C$13:$C$168,MATCH(B51,IND,0))</f>
        <v>Kg</v>
      </c>
      <c r="E51" s="66">
        <v>0</v>
      </c>
      <c r="F51" s="56">
        <f>INDEX('CADASTRO DE PRODUTO '!$E$13:$E$168,MATCH(B51,IND,0))</f>
        <v>0</v>
      </c>
      <c r="G51" s="65">
        <f t="shared" si="0"/>
        <v>0</v>
      </c>
      <c r="H51" s="43"/>
    </row>
    <row r="52" spans="1:30" ht="40.15" customHeight="1">
      <c r="A52" s="57">
        <v>42</v>
      </c>
      <c r="B52" s="53"/>
      <c r="C52" s="54" t="str">
        <f>INDEX('CADASTRO DE PRODUTO '!$B$13:$B$168,MATCH(B52,IND,0))</f>
        <v>AD</v>
      </c>
      <c r="D52" s="55" t="str">
        <f>INDEX('CADASTRO DE PRODUTO '!$C$13:$C$168,MATCH(B52,IND,0))</f>
        <v>Kg</v>
      </c>
      <c r="E52" s="66">
        <v>0</v>
      </c>
      <c r="F52" s="56">
        <f>INDEX('CADASTRO DE PRODUTO '!$E$13:$E$168,MATCH(B52,IND,0))</f>
        <v>0</v>
      </c>
      <c r="G52" s="65">
        <f t="shared" si="0"/>
        <v>0</v>
      </c>
      <c r="H52" s="43"/>
    </row>
    <row r="53" spans="1:30" ht="40.15" customHeight="1">
      <c r="A53" s="57">
        <v>43</v>
      </c>
      <c r="B53" s="53"/>
      <c r="C53" s="54" t="str">
        <f>INDEX('CADASTRO DE PRODUTO '!$B$13:$B$168,MATCH(B53,IND,0))</f>
        <v>AD</v>
      </c>
      <c r="D53" s="55" t="str">
        <f>INDEX('CADASTRO DE PRODUTO '!$C$13:$C$168,MATCH(B53,IND,0))</f>
        <v>Kg</v>
      </c>
      <c r="E53" s="66">
        <v>0</v>
      </c>
      <c r="F53" s="56">
        <f>INDEX('CADASTRO DE PRODUTO '!$E$13:$E$168,MATCH(B53,IND,0))</f>
        <v>0</v>
      </c>
      <c r="G53" s="65">
        <f t="shared" si="0"/>
        <v>0</v>
      </c>
      <c r="H53" s="43"/>
    </row>
    <row r="54" spans="1:30" ht="40.15" customHeight="1">
      <c r="A54" s="57">
        <v>44</v>
      </c>
      <c r="B54" s="53"/>
      <c r="C54" s="54" t="str">
        <f>INDEX('CADASTRO DE PRODUTO '!$B$13:$B$168,MATCH(B54,IND,0))</f>
        <v>AD</v>
      </c>
      <c r="D54" s="55" t="str">
        <f>INDEX('CADASTRO DE PRODUTO '!$C$13:$C$168,MATCH(B54,IND,0))</f>
        <v>Kg</v>
      </c>
      <c r="E54" s="66">
        <v>0</v>
      </c>
      <c r="F54" s="56">
        <f>INDEX('CADASTRO DE PRODUTO '!$E$13:$E$168,MATCH(B54,IND,0))</f>
        <v>0</v>
      </c>
      <c r="G54" s="65">
        <f t="shared" si="0"/>
        <v>0</v>
      </c>
      <c r="H54" s="43"/>
    </row>
    <row r="55" spans="1:30" ht="40.15" customHeight="1">
      <c r="A55" s="57">
        <v>45</v>
      </c>
      <c r="B55" s="53"/>
      <c r="C55" s="54" t="str">
        <f>INDEX('CADASTRO DE PRODUTO '!$B$13:$B$168,MATCH(B55,IND,0))</f>
        <v>AD</v>
      </c>
      <c r="D55" s="55" t="str">
        <f>INDEX('CADASTRO DE PRODUTO '!$C$13:$C$168,MATCH(B55,IND,0))</f>
        <v>Kg</v>
      </c>
      <c r="E55" s="66">
        <v>0</v>
      </c>
      <c r="F55" s="56">
        <f>INDEX('CADASTRO DE PRODUTO '!$E$13:$E$168,MATCH(B55,IND,0))</f>
        <v>0</v>
      </c>
      <c r="G55" s="65">
        <f t="shared" si="0"/>
        <v>0</v>
      </c>
      <c r="H55" s="43"/>
    </row>
    <row r="56" spans="1:30" ht="40.15" customHeight="1">
      <c r="A56" s="57">
        <v>46</v>
      </c>
      <c r="B56" s="53"/>
      <c r="C56" s="54" t="str">
        <f>INDEX('CADASTRO DE PRODUTO '!$B$13:$B$168,MATCH(B56,IND,0))</f>
        <v>AD</v>
      </c>
      <c r="D56" s="55" t="str">
        <f>INDEX('CADASTRO DE PRODUTO '!$C$13:$C$168,MATCH(B56,IND,0))</f>
        <v>Kg</v>
      </c>
      <c r="E56" s="66">
        <v>0</v>
      </c>
      <c r="F56" s="56">
        <f>INDEX('CADASTRO DE PRODUTO '!$E$13:$E$168,MATCH(B56,IND,0))</f>
        <v>0</v>
      </c>
      <c r="G56" s="65">
        <f t="shared" si="0"/>
        <v>0</v>
      </c>
      <c r="H56" s="43"/>
    </row>
    <row r="57" spans="1:30" ht="40.15" customHeight="1">
      <c r="A57" s="57">
        <v>47</v>
      </c>
      <c r="B57" s="53"/>
      <c r="C57" s="54" t="str">
        <f>INDEX('CADASTRO DE PRODUTO '!$B$13:$B$168,MATCH(B57,IND,0))</f>
        <v>AD</v>
      </c>
      <c r="D57" s="55" t="str">
        <f>INDEX('CADASTRO DE PRODUTO '!$C$13:$C$168,MATCH(B57,IND,0))</f>
        <v>Kg</v>
      </c>
      <c r="E57" s="66">
        <v>0</v>
      </c>
      <c r="F57" s="56">
        <f>INDEX('CADASTRO DE PRODUTO '!$E$13:$E$168,MATCH(B57,IND,0))</f>
        <v>0</v>
      </c>
      <c r="G57" s="65">
        <f t="shared" si="0"/>
        <v>0</v>
      </c>
      <c r="H57" s="43"/>
    </row>
    <row r="58" spans="1:30" ht="40.15" customHeight="1">
      <c r="A58" s="57">
        <v>48</v>
      </c>
      <c r="B58" s="53"/>
      <c r="C58" s="54" t="str">
        <f>INDEX('CADASTRO DE PRODUTO '!$B$13:$B$168,MATCH(B58,IND,0))</f>
        <v>AD</v>
      </c>
      <c r="D58" s="55" t="str">
        <f>INDEX('CADASTRO DE PRODUTO '!$C$13:$C$168,MATCH(B58,IND,0))</f>
        <v>Kg</v>
      </c>
      <c r="E58" s="66">
        <v>0</v>
      </c>
      <c r="F58" s="56">
        <f>INDEX('CADASTRO DE PRODUTO '!$E$13:$E$168,MATCH(B58,IND,0))</f>
        <v>0</v>
      </c>
      <c r="G58" s="65">
        <f t="shared" si="0"/>
        <v>0</v>
      </c>
      <c r="H58" s="43"/>
    </row>
    <row r="59" spans="1:30" ht="40.15" customHeight="1">
      <c r="A59" s="57">
        <v>49</v>
      </c>
      <c r="B59" s="53"/>
      <c r="C59" s="54" t="str">
        <f>INDEX('CADASTRO DE PRODUTO '!$B$13:$B$168,MATCH(B59,IND,0))</f>
        <v>AD</v>
      </c>
      <c r="D59" s="55" t="str">
        <f>INDEX('CADASTRO DE PRODUTO '!$C$13:$C$168,MATCH(B59,IND,0))</f>
        <v>Kg</v>
      </c>
      <c r="E59" s="66">
        <v>0</v>
      </c>
      <c r="F59" s="56">
        <f>INDEX('CADASTRO DE PRODUTO '!$E$13:$E$168,MATCH(B59,IND,0))</f>
        <v>0</v>
      </c>
      <c r="G59" s="65">
        <f t="shared" si="0"/>
        <v>0</v>
      </c>
      <c r="H59" s="43"/>
    </row>
    <row r="60" spans="1:30" ht="40.15" customHeight="1">
      <c r="A60" s="57">
        <v>50</v>
      </c>
      <c r="B60" s="53"/>
      <c r="C60" s="54" t="str">
        <f>INDEX('CADASTRO DE PRODUTO '!$B$13:$B$168,MATCH(B60,IND,0))</f>
        <v>AD</v>
      </c>
      <c r="D60" s="55" t="str">
        <f>INDEX('CADASTRO DE PRODUTO '!$C$13:$C$168,MATCH(B60,IND,0))</f>
        <v>Kg</v>
      </c>
      <c r="E60" s="66">
        <v>0</v>
      </c>
      <c r="F60" s="56">
        <f>INDEX('CADASTRO DE PRODUTO '!$E$13:$E$168,MATCH(B60,IND,0))</f>
        <v>0</v>
      </c>
      <c r="G60" s="65">
        <f t="shared" si="0"/>
        <v>0</v>
      </c>
      <c r="H60" s="43"/>
    </row>
    <row r="61" spans="1:30" ht="40.15" customHeight="1">
      <c r="A61" s="57">
        <v>51</v>
      </c>
      <c r="B61" s="53"/>
      <c r="C61" s="54" t="str">
        <f>INDEX('CADASTRO DE PRODUTO '!$B$13:$B$168,MATCH(B61,IND,0))</f>
        <v>AD</v>
      </c>
      <c r="D61" s="55" t="str">
        <f>INDEX('CADASTRO DE PRODUTO '!$C$13:$C$168,MATCH(B61,IND,0))</f>
        <v>Kg</v>
      </c>
      <c r="E61" s="66">
        <v>0</v>
      </c>
      <c r="F61" s="56">
        <f>INDEX('CADASTRO DE PRODUTO '!$E$13:$E$168,MATCH(B61,IND,0))</f>
        <v>0</v>
      </c>
      <c r="G61" s="65">
        <f t="shared" si="0"/>
        <v>0</v>
      </c>
      <c r="H61" s="43"/>
    </row>
    <row r="62" spans="1:30" ht="40.15" customHeight="1">
      <c r="A62" s="57">
        <v>52</v>
      </c>
      <c r="B62" s="53"/>
      <c r="C62" s="54" t="str">
        <f>INDEX('CADASTRO DE PRODUTO '!$B$13:$B$168,MATCH(B62,IND,0))</f>
        <v>AD</v>
      </c>
      <c r="D62" s="55" t="str">
        <f>INDEX('CADASTRO DE PRODUTO '!$C$13:$C$168,MATCH(B62,IND,0))</f>
        <v>Kg</v>
      </c>
      <c r="E62" s="66">
        <v>0</v>
      </c>
      <c r="F62" s="56">
        <f>INDEX('CADASTRO DE PRODUTO '!$E$13:$E$168,MATCH(B62,IND,0))</f>
        <v>0</v>
      </c>
      <c r="G62" s="65">
        <f t="shared" si="0"/>
        <v>0</v>
      </c>
      <c r="H62" s="43"/>
      <c r="AC62" s="20" t="s">
        <v>0</v>
      </c>
      <c r="AD62" s="21"/>
    </row>
    <row r="63" spans="1:30" ht="40.15" customHeight="1">
      <c r="A63" s="57">
        <v>53</v>
      </c>
      <c r="B63" s="53"/>
      <c r="C63" s="54" t="str">
        <f>INDEX('CADASTRO DE PRODUTO '!$B$13:$B$168,MATCH(B63,IND,0))</f>
        <v>AD</v>
      </c>
      <c r="D63" s="55" t="str">
        <f>INDEX('CADASTRO DE PRODUTO '!$C$13:$C$168,MATCH(B63,IND,0))</f>
        <v>Kg</v>
      </c>
      <c r="E63" s="66">
        <v>0</v>
      </c>
      <c r="F63" s="56">
        <f>INDEX('CADASTRO DE PRODUTO '!$E$13:$E$168,MATCH(B63,IND,0))</f>
        <v>0</v>
      </c>
      <c r="G63" s="65">
        <f t="shared" si="0"/>
        <v>0</v>
      </c>
      <c r="H63" s="43"/>
      <c r="AC63" s="20" t="s">
        <v>2</v>
      </c>
      <c r="AD63" s="22"/>
    </row>
    <row r="64" spans="1:30" ht="40.15" customHeight="1">
      <c r="A64" s="57">
        <v>54</v>
      </c>
      <c r="B64" s="53"/>
      <c r="C64" s="54" t="str">
        <f>INDEX('CADASTRO DE PRODUTO '!$B$13:$B$168,MATCH(B64,IND,0))</f>
        <v>AD</v>
      </c>
      <c r="D64" s="55" t="str">
        <f>INDEX('CADASTRO DE PRODUTO '!$C$13:$C$168,MATCH(B64,IND,0))</f>
        <v>Kg</v>
      </c>
      <c r="E64" s="66">
        <v>0</v>
      </c>
      <c r="F64" s="56">
        <f>INDEX('CADASTRO DE PRODUTO '!$E$13:$E$168,MATCH(B64,IND,0))</f>
        <v>0</v>
      </c>
      <c r="G64" s="65">
        <f t="shared" si="0"/>
        <v>0</v>
      </c>
      <c r="H64" s="43"/>
      <c r="AC64" s="20" t="s">
        <v>4</v>
      </c>
      <c r="AD64" s="22"/>
    </row>
    <row r="65" spans="1:30" ht="40.15" customHeight="1">
      <c r="A65" s="57">
        <v>55</v>
      </c>
      <c r="B65" s="53"/>
      <c r="C65" s="54" t="str">
        <f>INDEX('CADASTRO DE PRODUTO '!$B$13:$B$168,MATCH(B65,IND,0))</f>
        <v>AD</v>
      </c>
      <c r="D65" s="55" t="str">
        <f>INDEX('CADASTRO DE PRODUTO '!$C$13:$C$168,MATCH(B65,IND,0))</f>
        <v>Kg</v>
      </c>
      <c r="E65" s="66">
        <v>0</v>
      </c>
      <c r="F65" s="56">
        <f>INDEX('CADASTRO DE PRODUTO '!$E$13:$E$168,MATCH(B65,IND,0))</f>
        <v>0</v>
      </c>
      <c r="G65" s="65">
        <f t="shared" si="0"/>
        <v>0</v>
      </c>
      <c r="H65" s="43"/>
      <c r="AC65" s="20" t="s">
        <v>5</v>
      </c>
      <c r="AD65" s="22"/>
    </row>
    <row r="66" spans="1:30" ht="40.15" customHeight="1">
      <c r="A66" s="57">
        <v>56</v>
      </c>
      <c r="B66" s="53"/>
      <c r="C66" s="54" t="str">
        <f>INDEX('CADASTRO DE PRODUTO '!$B$13:$B$168,MATCH(B66,IND,0))</f>
        <v>AD</v>
      </c>
      <c r="D66" s="55" t="str">
        <f>INDEX('CADASTRO DE PRODUTO '!$C$13:$C$168,MATCH(B66,IND,0))</f>
        <v>Kg</v>
      </c>
      <c r="E66" s="66">
        <v>0</v>
      </c>
      <c r="F66" s="56">
        <f>INDEX('CADASTRO DE PRODUTO '!$E$13:$E$168,MATCH(B66,IND,0))</f>
        <v>0</v>
      </c>
      <c r="G66" s="65">
        <f t="shared" si="0"/>
        <v>0</v>
      </c>
      <c r="H66" s="43"/>
      <c r="AC66" s="20" t="s">
        <v>7</v>
      </c>
      <c r="AD66" s="22"/>
    </row>
    <row r="67" spans="1:30" ht="40.15" customHeight="1">
      <c r="A67" s="57">
        <v>57</v>
      </c>
      <c r="B67" s="53"/>
      <c r="C67" s="54" t="str">
        <f>INDEX('CADASTRO DE PRODUTO '!$B$13:$B$168,MATCH(B67,IND,0))</f>
        <v>AD</v>
      </c>
      <c r="D67" s="55" t="str">
        <f>INDEX('CADASTRO DE PRODUTO '!$C$13:$C$168,MATCH(B67,IND,0))</f>
        <v>Kg</v>
      </c>
      <c r="E67" s="66">
        <v>0</v>
      </c>
      <c r="F67" s="56">
        <f>INDEX('CADASTRO DE PRODUTO '!$E$13:$E$168,MATCH(B67,IND,0))</f>
        <v>0</v>
      </c>
      <c r="G67" s="65">
        <f t="shared" si="0"/>
        <v>0</v>
      </c>
      <c r="H67" s="43"/>
      <c r="AC67" s="20" t="s">
        <v>8</v>
      </c>
      <c r="AD67" s="22"/>
    </row>
    <row r="68" spans="1:30" ht="40.15" customHeight="1">
      <c r="A68" s="57">
        <v>58</v>
      </c>
      <c r="B68" s="53"/>
      <c r="C68" s="54" t="str">
        <f>INDEX('CADASTRO DE PRODUTO '!$B$13:$B$168,MATCH(B68,IND,0))</f>
        <v>AD</v>
      </c>
      <c r="D68" s="55" t="str">
        <f>INDEX('CADASTRO DE PRODUTO '!$C$13:$C$168,MATCH(B68,IND,0))</f>
        <v>Kg</v>
      </c>
      <c r="E68" s="66">
        <v>0</v>
      </c>
      <c r="F68" s="56">
        <f>INDEX('CADASTRO DE PRODUTO '!$E$13:$E$168,MATCH(B68,IND,0))</f>
        <v>0</v>
      </c>
      <c r="G68" s="65">
        <f t="shared" si="0"/>
        <v>0</v>
      </c>
      <c r="H68" s="43"/>
      <c r="AC68" s="20" t="s">
        <v>9</v>
      </c>
      <c r="AD68" s="22"/>
    </row>
    <row r="69" spans="1:30" ht="40.15" customHeight="1">
      <c r="A69" s="57">
        <v>59</v>
      </c>
      <c r="B69" s="53"/>
      <c r="C69" s="54" t="str">
        <f>INDEX('CADASTRO DE PRODUTO '!$B$13:$B$168,MATCH(B69,IND,0))</f>
        <v>AD</v>
      </c>
      <c r="D69" s="55" t="str">
        <f>INDEX('CADASTRO DE PRODUTO '!$C$13:$C$168,MATCH(B69,IND,0))</f>
        <v>Kg</v>
      </c>
      <c r="E69" s="66">
        <v>0</v>
      </c>
      <c r="F69" s="56">
        <f>INDEX('CADASTRO DE PRODUTO '!$E$13:$E$168,MATCH(B69,IND,0))</f>
        <v>0</v>
      </c>
      <c r="G69" s="65">
        <f t="shared" si="0"/>
        <v>0</v>
      </c>
      <c r="H69" s="43"/>
      <c r="AC69" s="20" t="s">
        <v>11</v>
      </c>
      <c r="AD69" s="22"/>
    </row>
    <row r="70" spans="1:30" ht="40.15" customHeight="1">
      <c r="A70" s="57">
        <v>60</v>
      </c>
      <c r="B70" s="53"/>
      <c r="C70" s="54" t="str">
        <f>INDEX('CADASTRO DE PRODUTO '!$B$13:$B$168,MATCH(B70,IND,0))</f>
        <v>AD</v>
      </c>
      <c r="D70" s="55" t="str">
        <f>INDEX('CADASTRO DE PRODUTO '!$C$13:$C$168,MATCH(B70,IND,0))</f>
        <v>Kg</v>
      </c>
      <c r="E70" s="66">
        <v>0</v>
      </c>
      <c r="F70" s="56">
        <f>INDEX('CADASTRO DE PRODUTO '!$E$13:$E$168,MATCH(B70,IND,0))</f>
        <v>0</v>
      </c>
      <c r="G70" s="65">
        <f t="shared" si="0"/>
        <v>0</v>
      </c>
      <c r="H70" s="43"/>
      <c r="AC70" s="20" t="s">
        <v>13</v>
      </c>
      <c r="AD70" s="22"/>
    </row>
    <row r="71" spans="1:30" ht="40.15" customHeight="1">
      <c r="A71" s="57">
        <v>61</v>
      </c>
      <c r="B71" s="53"/>
      <c r="C71" s="54" t="str">
        <f>INDEX('CADASTRO DE PRODUTO '!$B$13:$B$168,MATCH(B71,IND,0))</f>
        <v>AD</v>
      </c>
      <c r="D71" s="55" t="str">
        <f>INDEX('CADASTRO DE PRODUTO '!$C$13:$C$168,MATCH(B71,IND,0))</f>
        <v>Kg</v>
      </c>
      <c r="E71" s="66">
        <v>0</v>
      </c>
      <c r="F71" s="56">
        <f>INDEX('CADASTRO DE PRODUTO '!$E$13:$E$168,MATCH(B71,IND,0))</f>
        <v>0</v>
      </c>
      <c r="G71" s="65">
        <f t="shared" si="0"/>
        <v>0</v>
      </c>
      <c r="H71" s="43"/>
      <c r="AC71" s="20" t="s">
        <v>14</v>
      </c>
      <c r="AD71" s="22"/>
    </row>
    <row r="72" spans="1:30" ht="40.15" customHeight="1">
      <c r="A72" s="57">
        <v>62</v>
      </c>
      <c r="B72" s="53"/>
      <c r="C72" s="54" t="str">
        <f>INDEX('CADASTRO DE PRODUTO '!$B$13:$B$168,MATCH(B72,IND,0))</f>
        <v>AD</v>
      </c>
      <c r="D72" s="55" t="str">
        <f>INDEX('CADASTRO DE PRODUTO '!$C$13:$C$168,MATCH(B72,IND,0))</f>
        <v>Kg</v>
      </c>
      <c r="E72" s="66">
        <v>0</v>
      </c>
      <c r="F72" s="56">
        <f>INDEX('CADASTRO DE PRODUTO '!$E$13:$E$168,MATCH(B72,IND,0))</f>
        <v>0</v>
      </c>
      <c r="G72" s="65">
        <f t="shared" si="0"/>
        <v>0</v>
      </c>
      <c r="H72" s="43"/>
      <c r="AC72" s="20" t="s">
        <v>22</v>
      </c>
    </row>
    <row r="73" spans="1:30" ht="40.15" customHeight="1">
      <c r="A73" s="57">
        <v>63</v>
      </c>
      <c r="B73" s="53"/>
      <c r="C73" s="54" t="str">
        <f>INDEX('CADASTRO DE PRODUTO '!$B$13:$B$168,MATCH(B73,IND,0))</f>
        <v>AD</v>
      </c>
      <c r="D73" s="55" t="str">
        <f>INDEX('CADASTRO DE PRODUTO '!$C$13:$C$168,MATCH(B73,IND,0))</f>
        <v>Kg</v>
      </c>
      <c r="E73" s="66">
        <v>0</v>
      </c>
      <c r="F73" s="56">
        <f>INDEX('CADASTRO DE PRODUTO '!$E$13:$E$168,MATCH(B73,IND,0))</f>
        <v>0</v>
      </c>
      <c r="G73" s="65">
        <f t="shared" si="0"/>
        <v>0</v>
      </c>
      <c r="H73" s="43"/>
    </row>
    <row r="74" spans="1:30" ht="40.15" customHeight="1">
      <c r="A74" s="57">
        <v>64</v>
      </c>
      <c r="B74" s="53"/>
      <c r="C74" s="54" t="str">
        <f>INDEX('CADASTRO DE PRODUTO '!$B$13:$B$168,MATCH(B74,IND,0))</f>
        <v>AD</v>
      </c>
      <c r="D74" s="55" t="str">
        <f>INDEX('CADASTRO DE PRODUTO '!$C$13:$C$168,MATCH(B74,IND,0))</f>
        <v>Kg</v>
      </c>
      <c r="E74" s="66">
        <v>0</v>
      </c>
      <c r="F74" s="56">
        <f>INDEX('CADASTRO DE PRODUTO '!$E$13:$E$168,MATCH(B74,IND,0))</f>
        <v>0</v>
      </c>
      <c r="G74" s="65">
        <f t="shared" si="0"/>
        <v>0</v>
      </c>
      <c r="H74" s="43"/>
    </row>
    <row r="75" spans="1:30" ht="40.15" customHeight="1">
      <c r="A75" s="57">
        <v>65</v>
      </c>
      <c r="B75" s="53"/>
      <c r="C75" s="54" t="str">
        <f>INDEX('CADASTRO DE PRODUTO '!$B$13:$B$168,MATCH(B75,IND,0))</f>
        <v>AD</v>
      </c>
      <c r="D75" s="55" t="str">
        <f>INDEX('CADASTRO DE PRODUTO '!$C$13:$C$168,MATCH(B75,IND,0))</f>
        <v>Kg</v>
      </c>
      <c r="E75" s="66">
        <v>0</v>
      </c>
      <c r="F75" s="56">
        <f>INDEX('CADASTRO DE PRODUTO '!$E$13:$E$168,MATCH(B75,IND,0))</f>
        <v>0</v>
      </c>
      <c r="G75" s="65">
        <f t="shared" si="0"/>
        <v>0</v>
      </c>
      <c r="H75" s="43"/>
    </row>
    <row r="76" spans="1:30" ht="40.15" customHeight="1">
      <c r="A76" s="57">
        <v>66</v>
      </c>
      <c r="B76" s="53"/>
      <c r="C76" s="54" t="str">
        <f>INDEX('CADASTRO DE PRODUTO '!$B$13:$B$168,MATCH(B76,IND,0))</f>
        <v>AD</v>
      </c>
      <c r="D76" s="55" t="str">
        <f>INDEX('CADASTRO DE PRODUTO '!$C$13:$C$168,MATCH(B76,IND,0))</f>
        <v>Kg</v>
      </c>
      <c r="E76" s="66">
        <v>0</v>
      </c>
      <c r="F76" s="56">
        <f>INDEX('CADASTRO DE PRODUTO '!$E$13:$E$168,MATCH(B76,IND,0))</f>
        <v>0</v>
      </c>
      <c r="G76" s="65">
        <f t="shared" si="0"/>
        <v>0</v>
      </c>
      <c r="H76" s="43"/>
    </row>
    <row r="77" spans="1:30" ht="40.15" customHeight="1">
      <c r="A77" s="57">
        <v>67</v>
      </c>
      <c r="B77" s="53"/>
      <c r="C77" s="54" t="str">
        <f>INDEX('CADASTRO DE PRODUTO '!$B$13:$B$168,MATCH(B77,IND,0))</f>
        <v>AD</v>
      </c>
      <c r="D77" s="55" t="str">
        <f>INDEX('CADASTRO DE PRODUTO '!$C$13:$C$168,MATCH(B77,IND,0))</f>
        <v>Kg</v>
      </c>
      <c r="E77" s="66">
        <v>0</v>
      </c>
      <c r="F77" s="56">
        <f>INDEX('CADASTRO DE PRODUTO '!$E$13:$E$168,MATCH(B77,IND,0))</f>
        <v>0</v>
      </c>
      <c r="G77" s="65">
        <f t="shared" si="0"/>
        <v>0</v>
      </c>
      <c r="H77" s="43"/>
    </row>
    <row r="78" spans="1:30" ht="40.15" customHeight="1">
      <c r="A78" s="57">
        <v>68</v>
      </c>
      <c r="B78" s="53"/>
      <c r="C78" s="54" t="str">
        <f>INDEX('CADASTRO DE PRODUTO '!$B$13:$B$168,MATCH(B78,IND,0))</f>
        <v>AD</v>
      </c>
      <c r="D78" s="55" t="str">
        <f>INDEX('CADASTRO DE PRODUTO '!$C$13:$C$168,MATCH(B78,IND,0))</f>
        <v>Kg</v>
      </c>
      <c r="E78" s="66">
        <v>0</v>
      </c>
      <c r="F78" s="56">
        <f>INDEX('CADASTRO DE PRODUTO '!$E$13:$E$168,MATCH(B78,IND,0))</f>
        <v>0</v>
      </c>
      <c r="G78" s="65">
        <f t="shared" si="0"/>
        <v>0</v>
      </c>
      <c r="H78" s="43"/>
    </row>
    <row r="79" spans="1:30" ht="40.15" customHeight="1">
      <c r="A79" s="57">
        <v>69</v>
      </c>
      <c r="B79" s="53"/>
      <c r="C79" s="54" t="str">
        <f>INDEX('CADASTRO DE PRODUTO '!$B$13:$B$168,MATCH(B79,IND,0))</f>
        <v>AD</v>
      </c>
      <c r="D79" s="55" t="str">
        <f>INDEX('CADASTRO DE PRODUTO '!$C$13:$C$168,MATCH(B79,IND,0))</f>
        <v>Kg</v>
      </c>
      <c r="E79" s="66">
        <v>0</v>
      </c>
      <c r="F79" s="56">
        <f>INDEX('CADASTRO DE PRODUTO '!$E$13:$E$168,MATCH(B79,IND,0))</f>
        <v>0</v>
      </c>
      <c r="G79" s="65">
        <f t="shared" ref="G79:G112" si="1">E79*F79</f>
        <v>0</v>
      </c>
      <c r="H79" s="43"/>
    </row>
    <row r="80" spans="1:30" ht="40.15" customHeight="1">
      <c r="A80" s="57">
        <v>70</v>
      </c>
      <c r="B80" s="53"/>
      <c r="C80" s="54" t="str">
        <f>INDEX('CADASTRO DE PRODUTO '!$B$13:$B$168,MATCH(B80,IND,0))</f>
        <v>AD</v>
      </c>
      <c r="D80" s="55" t="str">
        <f>INDEX('CADASTRO DE PRODUTO '!$C$13:$C$168,MATCH(B80,IND,0))</f>
        <v>Kg</v>
      </c>
      <c r="E80" s="66">
        <v>0</v>
      </c>
      <c r="F80" s="56">
        <f>INDEX('CADASTRO DE PRODUTO '!$E$13:$E$168,MATCH(B80,IND,0))</f>
        <v>0</v>
      </c>
      <c r="G80" s="65">
        <f t="shared" si="1"/>
        <v>0</v>
      </c>
      <c r="H80" s="43"/>
    </row>
    <row r="81" spans="1:8" ht="40.15" customHeight="1">
      <c r="A81" s="57">
        <v>71</v>
      </c>
      <c r="B81" s="53"/>
      <c r="C81" s="54" t="str">
        <f>INDEX('CADASTRO DE PRODUTO '!$B$13:$B$168,MATCH(B81,IND,0))</f>
        <v>AD</v>
      </c>
      <c r="D81" s="55" t="str">
        <f>INDEX('CADASTRO DE PRODUTO '!$C$13:$C$168,MATCH(B81,IND,0))</f>
        <v>Kg</v>
      </c>
      <c r="E81" s="66">
        <v>0</v>
      </c>
      <c r="F81" s="56">
        <f>INDEX('CADASTRO DE PRODUTO '!$E$13:$E$168,MATCH(B81,IND,0))</f>
        <v>0</v>
      </c>
      <c r="G81" s="65">
        <f t="shared" si="1"/>
        <v>0</v>
      </c>
      <c r="H81" s="43"/>
    </row>
    <row r="82" spans="1:8" ht="40.15" customHeight="1">
      <c r="A82" s="57">
        <v>72</v>
      </c>
      <c r="B82" s="53"/>
      <c r="C82" s="54" t="str">
        <f>INDEX('CADASTRO DE PRODUTO '!$B$13:$B$168,MATCH(B82,IND,0))</f>
        <v>AD</v>
      </c>
      <c r="D82" s="55" t="str">
        <f>INDEX('CADASTRO DE PRODUTO '!$C$13:$C$168,MATCH(B82,IND,0))</f>
        <v>Kg</v>
      </c>
      <c r="E82" s="66">
        <v>0</v>
      </c>
      <c r="F82" s="56">
        <f>INDEX('CADASTRO DE PRODUTO '!$E$13:$E$168,MATCH(B82,IND,0))</f>
        <v>0</v>
      </c>
      <c r="G82" s="65">
        <f t="shared" si="1"/>
        <v>0</v>
      </c>
      <c r="H82" s="43"/>
    </row>
    <row r="83" spans="1:8" ht="40.15" customHeight="1">
      <c r="A83" s="57">
        <v>73</v>
      </c>
      <c r="B83" s="53"/>
      <c r="C83" s="54" t="str">
        <f>INDEX('CADASTRO DE PRODUTO '!$B$13:$B$168,MATCH(B83,IND,0))</f>
        <v>AD</v>
      </c>
      <c r="D83" s="55" t="str">
        <f>INDEX('CADASTRO DE PRODUTO '!$C$13:$C$168,MATCH(B83,IND,0))</f>
        <v>Kg</v>
      </c>
      <c r="E83" s="66">
        <v>0</v>
      </c>
      <c r="F83" s="56">
        <f>INDEX('CADASTRO DE PRODUTO '!$E$13:$E$168,MATCH(B83,IND,0))</f>
        <v>0</v>
      </c>
      <c r="G83" s="65">
        <f t="shared" si="1"/>
        <v>0</v>
      </c>
      <c r="H83" s="43"/>
    </row>
    <row r="84" spans="1:8" ht="40.15" customHeight="1">
      <c r="A84" s="57">
        <v>74</v>
      </c>
      <c r="B84" s="53"/>
      <c r="C84" s="54" t="str">
        <f>INDEX('CADASTRO DE PRODUTO '!$B$13:$B$168,MATCH(B84,IND,0))</f>
        <v>AD</v>
      </c>
      <c r="D84" s="55" t="str">
        <f>INDEX('CADASTRO DE PRODUTO '!$C$13:$C$168,MATCH(B84,IND,0))</f>
        <v>Kg</v>
      </c>
      <c r="E84" s="66">
        <v>0</v>
      </c>
      <c r="F84" s="56">
        <f>INDEX('CADASTRO DE PRODUTO '!$E$13:$E$168,MATCH(B84,IND,0))</f>
        <v>0</v>
      </c>
      <c r="G84" s="65">
        <f t="shared" si="1"/>
        <v>0</v>
      </c>
      <c r="H84" s="43"/>
    </row>
    <row r="85" spans="1:8" ht="40.15" customHeight="1">
      <c r="A85" s="57">
        <v>75</v>
      </c>
      <c r="B85" s="53"/>
      <c r="C85" s="54" t="str">
        <f>INDEX('CADASTRO DE PRODUTO '!$B$13:$B$168,MATCH(B85,IND,0))</f>
        <v>AD</v>
      </c>
      <c r="D85" s="55" t="str">
        <f>INDEX('CADASTRO DE PRODUTO '!$C$13:$C$168,MATCH(B85,IND,0))</f>
        <v>Kg</v>
      </c>
      <c r="E85" s="66">
        <v>0</v>
      </c>
      <c r="F85" s="56">
        <f>INDEX('CADASTRO DE PRODUTO '!$E$13:$E$168,MATCH(B85,IND,0))</f>
        <v>0</v>
      </c>
      <c r="G85" s="65">
        <f t="shared" si="1"/>
        <v>0</v>
      </c>
      <c r="H85" s="43"/>
    </row>
    <row r="86" spans="1:8" ht="40.15" customHeight="1">
      <c r="A86" s="57">
        <v>76</v>
      </c>
      <c r="B86" s="53"/>
      <c r="C86" s="54" t="str">
        <f>INDEX('CADASTRO DE PRODUTO '!$B$13:$B$168,MATCH(B86,IND,0))</f>
        <v>AD</v>
      </c>
      <c r="D86" s="55" t="str">
        <f>INDEX('CADASTRO DE PRODUTO '!$C$13:$C$168,MATCH(B86,IND,0))</f>
        <v>Kg</v>
      </c>
      <c r="E86" s="66">
        <v>0</v>
      </c>
      <c r="F86" s="56">
        <f>INDEX('CADASTRO DE PRODUTO '!$E$13:$E$168,MATCH(B86,IND,0))</f>
        <v>0</v>
      </c>
      <c r="G86" s="65">
        <f t="shared" si="1"/>
        <v>0</v>
      </c>
      <c r="H86" s="43"/>
    </row>
    <row r="87" spans="1:8" ht="40.15" customHeight="1">
      <c r="A87" s="57">
        <v>77</v>
      </c>
      <c r="B87" s="53"/>
      <c r="C87" s="54" t="str">
        <f>INDEX('CADASTRO DE PRODUTO '!$B$13:$B$168,MATCH(B87,IND,0))</f>
        <v>AD</v>
      </c>
      <c r="D87" s="55" t="str">
        <f>INDEX('CADASTRO DE PRODUTO '!$C$13:$C$168,MATCH(B87,IND,0))</f>
        <v>Kg</v>
      </c>
      <c r="E87" s="66">
        <v>0</v>
      </c>
      <c r="F87" s="56">
        <f>INDEX('CADASTRO DE PRODUTO '!$E$13:$E$168,MATCH(B87,IND,0))</f>
        <v>0</v>
      </c>
      <c r="G87" s="65">
        <f t="shared" si="1"/>
        <v>0</v>
      </c>
      <c r="H87" s="43"/>
    </row>
    <row r="88" spans="1:8" ht="40.15" customHeight="1">
      <c r="A88" s="57">
        <v>78</v>
      </c>
      <c r="B88" s="53"/>
      <c r="C88" s="54" t="str">
        <f>INDEX('CADASTRO DE PRODUTO '!$B$13:$B$168,MATCH(B88,IND,0))</f>
        <v>AD</v>
      </c>
      <c r="D88" s="55" t="str">
        <f>INDEX('CADASTRO DE PRODUTO '!$C$13:$C$168,MATCH(B88,IND,0))</f>
        <v>Kg</v>
      </c>
      <c r="E88" s="66">
        <v>0</v>
      </c>
      <c r="F88" s="56">
        <f>INDEX('CADASTRO DE PRODUTO '!$E$13:$E$168,MATCH(B88,IND,0))</f>
        <v>0</v>
      </c>
      <c r="G88" s="65">
        <f t="shared" si="1"/>
        <v>0</v>
      </c>
      <c r="H88" s="43"/>
    </row>
    <row r="89" spans="1:8" ht="40.15" customHeight="1">
      <c r="A89" s="57">
        <v>79</v>
      </c>
      <c r="B89" s="53"/>
      <c r="C89" s="54" t="str">
        <f>INDEX('CADASTRO DE PRODUTO '!$B$13:$B$168,MATCH(B89,IND,0))</f>
        <v>AD</v>
      </c>
      <c r="D89" s="55" t="str">
        <f>INDEX('CADASTRO DE PRODUTO '!$C$13:$C$168,MATCH(B89,IND,0))</f>
        <v>Kg</v>
      </c>
      <c r="E89" s="66">
        <v>0</v>
      </c>
      <c r="F89" s="56">
        <f>INDEX('CADASTRO DE PRODUTO '!$E$13:$E$168,MATCH(B89,IND,0))</f>
        <v>0</v>
      </c>
      <c r="G89" s="65">
        <f t="shared" si="1"/>
        <v>0</v>
      </c>
      <c r="H89" s="43"/>
    </row>
    <row r="90" spans="1:8" ht="40.15" customHeight="1">
      <c r="A90" s="57">
        <v>80</v>
      </c>
      <c r="B90" s="53"/>
      <c r="C90" s="54" t="str">
        <f>INDEX('CADASTRO DE PRODUTO '!$B$13:$B$168,MATCH(B90,IND,0))</f>
        <v>AD</v>
      </c>
      <c r="D90" s="55" t="str">
        <f>INDEX('CADASTRO DE PRODUTO '!$C$13:$C$168,MATCH(B90,IND,0))</f>
        <v>Kg</v>
      </c>
      <c r="E90" s="66">
        <v>0</v>
      </c>
      <c r="F90" s="56">
        <f>INDEX('CADASTRO DE PRODUTO '!$E$13:$E$168,MATCH(B90,IND,0))</f>
        <v>0</v>
      </c>
      <c r="G90" s="65">
        <f t="shared" si="1"/>
        <v>0</v>
      </c>
      <c r="H90" s="43"/>
    </row>
    <row r="91" spans="1:8" ht="40.15" customHeight="1">
      <c r="A91" s="57">
        <v>81</v>
      </c>
      <c r="B91" s="53"/>
      <c r="C91" s="54" t="str">
        <f>INDEX('CADASTRO DE PRODUTO '!$B$13:$B$168,MATCH(B91,IND,0))</f>
        <v>AD</v>
      </c>
      <c r="D91" s="55" t="str">
        <f>INDEX('CADASTRO DE PRODUTO '!$C$13:$C$168,MATCH(B91,IND,0))</f>
        <v>Kg</v>
      </c>
      <c r="E91" s="66">
        <v>0</v>
      </c>
      <c r="F91" s="56">
        <f>INDEX('CADASTRO DE PRODUTO '!$E$13:$E$168,MATCH(B91,IND,0))</f>
        <v>0</v>
      </c>
      <c r="G91" s="65">
        <f t="shared" si="1"/>
        <v>0</v>
      </c>
      <c r="H91" s="43"/>
    </row>
    <row r="92" spans="1:8" ht="40.15" customHeight="1">
      <c r="A92" s="57">
        <v>82</v>
      </c>
      <c r="B92" s="53"/>
      <c r="C92" s="54" t="str">
        <f>INDEX('CADASTRO DE PRODUTO '!$B$13:$B$168,MATCH(B92,IND,0))</f>
        <v>AD</v>
      </c>
      <c r="D92" s="55" t="str">
        <f>INDEX('CADASTRO DE PRODUTO '!$C$13:$C$168,MATCH(B92,IND,0))</f>
        <v>Kg</v>
      </c>
      <c r="E92" s="66">
        <v>0</v>
      </c>
      <c r="F92" s="56">
        <f>INDEX('CADASTRO DE PRODUTO '!$E$13:$E$168,MATCH(B92,IND,0))</f>
        <v>0</v>
      </c>
      <c r="G92" s="65">
        <f t="shared" si="1"/>
        <v>0</v>
      </c>
      <c r="H92" s="43"/>
    </row>
    <row r="93" spans="1:8" ht="40.15" customHeight="1">
      <c r="A93" s="57">
        <v>83</v>
      </c>
      <c r="B93" s="53"/>
      <c r="C93" s="54" t="str">
        <f>INDEX('CADASTRO DE PRODUTO '!$B$13:$B$168,MATCH(B93,IND,0))</f>
        <v>AD</v>
      </c>
      <c r="D93" s="55" t="str">
        <f>INDEX('CADASTRO DE PRODUTO '!$C$13:$C$168,MATCH(B93,IND,0))</f>
        <v>Kg</v>
      </c>
      <c r="E93" s="66">
        <v>0</v>
      </c>
      <c r="F93" s="56">
        <f>INDEX('CADASTRO DE PRODUTO '!$E$13:$E$168,MATCH(B93,IND,0))</f>
        <v>0</v>
      </c>
      <c r="G93" s="65">
        <f t="shared" si="1"/>
        <v>0</v>
      </c>
      <c r="H93" s="43"/>
    </row>
    <row r="94" spans="1:8" ht="40.15" customHeight="1">
      <c r="A94" s="57">
        <v>84</v>
      </c>
      <c r="B94" s="53"/>
      <c r="C94" s="54" t="str">
        <f>INDEX('CADASTRO DE PRODUTO '!$B$13:$B$168,MATCH(B94,IND,0))</f>
        <v>AD</v>
      </c>
      <c r="D94" s="55" t="str">
        <f>INDEX('CADASTRO DE PRODUTO '!$C$13:$C$168,MATCH(B94,IND,0))</f>
        <v>Kg</v>
      </c>
      <c r="E94" s="66">
        <v>0</v>
      </c>
      <c r="F94" s="56">
        <f>INDEX('CADASTRO DE PRODUTO '!$E$13:$E$168,MATCH(B94,IND,0))</f>
        <v>0</v>
      </c>
      <c r="G94" s="65">
        <f t="shared" si="1"/>
        <v>0</v>
      </c>
      <c r="H94" s="43"/>
    </row>
    <row r="95" spans="1:8" ht="40.15" customHeight="1">
      <c r="A95" s="57">
        <v>85</v>
      </c>
      <c r="B95" s="53"/>
      <c r="C95" s="54" t="str">
        <f>INDEX('CADASTRO DE PRODUTO '!$B$13:$B$168,MATCH(B95,IND,0))</f>
        <v>AD</v>
      </c>
      <c r="D95" s="55" t="str">
        <f>INDEX('CADASTRO DE PRODUTO '!$C$13:$C$168,MATCH(B95,IND,0))</f>
        <v>Kg</v>
      </c>
      <c r="E95" s="66">
        <v>0</v>
      </c>
      <c r="F95" s="56">
        <f>INDEX('CADASTRO DE PRODUTO '!$E$13:$E$168,MATCH(B95,IND,0))</f>
        <v>0</v>
      </c>
      <c r="G95" s="65">
        <f t="shared" si="1"/>
        <v>0</v>
      </c>
      <c r="H95" s="43"/>
    </row>
    <row r="96" spans="1:8" ht="40.15" customHeight="1">
      <c r="A96" s="57">
        <v>86</v>
      </c>
      <c r="B96" s="53"/>
      <c r="C96" s="54" t="str">
        <f>INDEX('CADASTRO DE PRODUTO '!$B$13:$B$168,MATCH(B96,IND,0))</f>
        <v>AD</v>
      </c>
      <c r="D96" s="55" t="str">
        <f>INDEX('CADASTRO DE PRODUTO '!$C$13:$C$168,MATCH(B96,IND,0))</f>
        <v>Kg</v>
      </c>
      <c r="E96" s="66">
        <v>0</v>
      </c>
      <c r="F96" s="56">
        <f>INDEX('CADASTRO DE PRODUTO '!$E$13:$E$168,MATCH(B96,IND,0))</f>
        <v>0</v>
      </c>
      <c r="G96" s="65">
        <f t="shared" si="1"/>
        <v>0</v>
      </c>
      <c r="H96" s="43"/>
    </row>
    <row r="97" spans="1:8" ht="40.15" customHeight="1">
      <c r="A97" s="57">
        <v>87</v>
      </c>
      <c r="B97" s="53"/>
      <c r="C97" s="54" t="str">
        <f>INDEX('CADASTRO DE PRODUTO '!$B$13:$B$168,MATCH(B97,IND,0))</f>
        <v>AD</v>
      </c>
      <c r="D97" s="55" t="str">
        <f>INDEX('CADASTRO DE PRODUTO '!$C$13:$C$168,MATCH(B97,IND,0))</f>
        <v>Kg</v>
      </c>
      <c r="E97" s="66">
        <v>0</v>
      </c>
      <c r="F97" s="56">
        <f>INDEX('CADASTRO DE PRODUTO '!$E$13:$E$168,MATCH(B97,IND,0))</f>
        <v>0</v>
      </c>
      <c r="G97" s="65">
        <f t="shared" si="1"/>
        <v>0</v>
      </c>
      <c r="H97" s="43"/>
    </row>
    <row r="98" spans="1:8" ht="40.15" customHeight="1">
      <c r="A98" s="57">
        <v>88</v>
      </c>
      <c r="B98" s="53"/>
      <c r="C98" s="54" t="str">
        <f>INDEX('CADASTRO DE PRODUTO '!$B$13:$B$168,MATCH(B98,IND,0))</f>
        <v>AD</v>
      </c>
      <c r="D98" s="55" t="str">
        <f>INDEX('CADASTRO DE PRODUTO '!$C$13:$C$168,MATCH(B98,IND,0))</f>
        <v>Kg</v>
      </c>
      <c r="E98" s="66">
        <v>0</v>
      </c>
      <c r="F98" s="56">
        <f>INDEX('CADASTRO DE PRODUTO '!$E$13:$E$168,MATCH(B98,IND,0))</f>
        <v>0</v>
      </c>
      <c r="G98" s="65">
        <f t="shared" si="1"/>
        <v>0</v>
      </c>
      <c r="H98" s="43"/>
    </row>
    <row r="99" spans="1:8" ht="40.15" customHeight="1">
      <c r="A99" s="57">
        <v>89</v>
      </c>
      <c r="B99" s="53"/>
      <c r="C99" s="54" t="str">
        <f>INDEX('CADASTRO DE PRODUTO '!$B$13:$B$168,MATCH(B99,IND,0))</f>
        <v>AD</v>
      </c>
      <c r="D99" s="55" t="str">
        <f>INDEX('CADASTRO DE PRODUTO '!$C$13:$C$168,MATCH(B99,IND,0))</f>
        <v>Kg</v>
      </c>
      <c r="E99" s="66">
        <v>0</v>
      </c>
      <c r="F99" s="56">
        <f>INDEX('CADASTRO DE PRODUTO '!$E$13:$E$168,MATCH(B99,IND,0))</f>
        <v>0</v>
      </c>
      <c r="G99" s="65">
        <f t="shared" si="1"/>
        <v>0</v>
      </c>
      <c r="H99" s="43"/>
    </row>
    <row r="100" spans="1:8" ht="40.15" customHeight="1">
      <c r="A100" s="57">
        <v>90</v>
      </c>
      <c r="B100" s="53"/>
      <c r="C100" s="54" t="str">
        <f>INDEX('CADASTRO DE PRODUTO '!$B$13:$B$168,MATCH(B100,IND,0))</f>
        <v>AD</v>
      </c>
      <c r="D100" s="55" t="str">
        <f>INDEX('CADASTRO DE PRODUTO '!$C$13:$C$168,MATCH(B100,IND,0))</f>
        <v>Kg</v>
      </c>
      <c r="E100" s="66">
        <v>0</v>
      </c>
      <c r="F100" s="56">
        <f>INDEX('CADASTRO DE PRODUTO '!$E$13:$E$168,MATCH(B100,IND,0))</f>
        <v>0</v>
      </c>
      <c r="G100" s="65">
        <f t="shared" si="1"/>
        <v>0</v>
      </c>
      <c r="H100" s="43"/>
    </row>
    <row r="101" spans="1:8" ht="40.15" customHeight="1">
      <c r="A101" s="57">
        <v>91</v>
      </c>
      <c r="B101" s="53"/>
      <c r="C101" s="54" t="str">
        <f>INDEX('CADASTRO DE PRODUTO '!$B$13:$B$168,MATCH(B101,IND,0))</f>
        <v>AD</v>
      </c>
      <c r="D101" s="55" t="str">
        <f>INDEX('CADASTRO DE PRODUTO '!$C$13:$C$168,MATCH(B101,IND,0))</f>
        <v>Kg</v>
      </c>
      <c r="E101" s="66">
        <v>0</v>
      </c>
      <c r="F101" s="56">
        <f>INDEX('CADASTRO DE PRODUTO '!$E$13:$E$168,MATCH(B101,IND,0))</f>
        <v>0</v>
      </c>
      <c r="G101" s="65">
        <f t="shared" si="1"/>
        <v>0</v>
      </c>
      <c r="H101" s="43"/>
    </row>
    <row r="102" spans="1:8" ht="40.15" customHeight="1">
      <c r="A102" s="57">
        <v>92</v>
      </c>
      <c r="B102" s="53"/>
      <c r="C102" s="54" t="str">
        <f>INDEX('CADASTRO DE PRODUTO '!$B$13:$B$168,MATCH(B102,IND,0))</f>
        <v>AD</v>
      </c>
      <c r="D102" s="55" t="str">
        <f>INDEX('CADASTRO DE PRODUTO '!$C$13:$C$168,MATCH(B102,IND,0))</f>
        <v>Kg</v>
      </c>
      <c r="E102" s="66">
        <v>0</v>
      </c>
      <c r="F102" s="56">
        <f>INDEX('CADASTRO DE PRODUTO '!$E$13:$E$168,MATCH(B102,IND,0))</f>
        <v>0</v>
      </c>
      <c r="G102" s="65">
        <f t="shared" si="1"/>
        <v>0</v>
      </c>
      <c r="H102" s="43"/>
    </row>
    <row r="103" spans="1:8" ht="40.15" customHeight="1">
      <c r="A103" s="57">
        <v>93</v>
      </c>
      <c r="B103" s="53"/>
      <c r="C103" s="54" t="str">
        <f>INDEX('CADASTRO DE PRODUTO '!$B$13:$B$168,MATCH(B103,IND,0))</f>
        <v>AD</v>
      </c>
      <c r="D103" s="55" t="str">
        <f>INDEX('CADASTRO DE PRODUTO '!$C$13:$C$168,MATCH(B103,IND,0))</f>
        <v>Kg</v>
      </c>
      <c r="E103" s="66">
        <v>0</v>
      </c>
      <c r="F103" s="56">
        <f>INDEX('CADASTRO DE PRODUTO '!$E$13:$E$168,MATCH(B103,IND,0))</f>
        <v>0</v>
      </c>
      <c r="G103" s="65">
        <f t="shared" si="1"/>
        <v>0</v>
      </c>
      <c r="H103" s="43"/>
    </row>
    <row r="104" spans="1:8" ht="40.15" customHeight="1">
      <c r="A104" s="57">
        <v>94</v>
      </c>
      <c r="B104" s="53"/>
      <c r="C104" s="54" t="str">
        <f>INDEX('CADASTRO DE PRODUTO '!$B$13:$B$168,MATCH(B104,IND,0))</f>
        <v>AD</v>
      </c>
      <c r="D104" s="55" t="str">
        <f>INDEX('CADASTRO DE PRODUTO '!$C$13:$C$168,MATCH(B104,IND,0))</f>
        <v>Kg</v>
      </c>
      <c r="E104" s="66">
        <v>0</v>
      </c>
      <c r="F104" s="56">
        <f>INDEX('CADASTRO DE PRODUTO '!$E$13:$E$168,MATCH(B104,IND,0))</f>
        <v>0</v>
      </c>
      <c r="G104" s="65">
        <f t="shared" si="1"/>
        <v>0</v>
      </c>
      <c r="H104" s="43"/>
    </row>
    <row r="105" spans="1:8" ht="40.15" customHeight="1">
      <c r="A105" s="57">
        <v>95</v>
      </c>
      <c r="B105" s="53"/>
      <c r="C105" s="54" t="str">
        <f>INDEX('CADASTRO DE PRODUTO '!$B$13:$B$168,MATCH(B105,IND,0))</f>
        <v>AD</v>
      </c>
      <c r="D105" s="55" t="str">
        <f>INDEX('CADASTRO DE PRODUTO '!$C$13:$C$168,MATCH(B105,IND,0))</f>
        <v>Kg</v>
      </c>
      <c r="E105" s="66">
        <v>0</v>
      </c>
      <c r="F105" s="56">
        <f>INDEX('CADASTRO DE PRODUTO '!$E$13:$E$168,MATCH(B105,IND,0))</f>
        <v>0</v>
      </c>
      <c r="G105" s="65">
        <f t="shared" si="1"/>
        <v>0</v>
      </c>
      <c r="H105" s="43"/>
    </row>
    <row r="106" spans="1:8" ht="40.15" customHeight="1">
      <c r="A106" s="57">
        <v>96</v>
      </c>
      <c r="B106" s="53"/>
      <c r="C106" s="54" t="str">
        <f>INDEX('CADASTRO DE PRODUTO '!$B$13:$B$168,MATCH(B106,IND,0))</f>
        <v>AD</v>
      </c>
      <c r="D106" s="55" t="str">
        <f>INDEX('CADASTRO DE PRODUTO '!$C$13:$C$168,MATCH(B106,IND,0))</f>
        <v>Kg</v>
      </c>
      <c r="E106" s="66">
        <v>0</v>
      </c>
      <c r="F106" s="56">
        <f>INDEX('CADASTRO DE PRODUTO '!$E$13:$E$168,MATCH(B106,IND,0))</f>
        <v>0</v>
      </c>
      <c r="G106" s="65">
        <f t="shared" si="1"/>
        <v>0</v>
      </c>
      <c r="H106" s="43"/>
    </row>
    <row r="107" spans="1:8" ht="40.15" customHeight="1">
      <c r="A107" s="57">
        <v>97</v>
      </c>
      <c r="B107" s="53"/>
      <c r="C107" s="54" t="str">
        <f>INDEX('CADASTRO DE PRODUTO '!$B$13:$B$168,MATCH(B107,IND,0))</f>
        <v>AD</v>
      </c>
      <c r="D107" s="55" t="str">
        <f>INDEX('CADASTRO DE PRODUTO '!$C$13:$C$168,MATCH(B107,IND,0))</f>
        <v>Kg</v>
      </c>
      <c r="E107" s="66">
        <v>0</v>
      </c>
      <c r="F107" s="56">
        <f>INDEX('CADASTRO DE PRODUTO '!$E$13:$E$168,MATCH(B107,IND,0))</f>
        <v>0</v>
      </c>
      <c r="G107" s="65">
        <f t="shared" si="1"/>
        <v>0</v>
      </c>
      <c r="H107" s="43"/>
    </row>
    <row r="108" spans="1:8" ht="40.15" customHeight="1">
      <c r="A108" s="57">
        <v>98</v>
      </c>
      <c r="B108" s="53"/>
      <c r="C108" s="54" t="str">
        <f>INDEX('CADASTRO DE PRODUTO '!$B$13:$B$168,MATCH(B108,IND,0))</f>
        <v>AD</v>
      </c>
      <c r="D108" s="55" t="str">
        <f>INDEX('CADASTRO DE PRODUTO '!$C$13:$C$168,MATCH(B108,IND,0))</f>
        <v>Kg</v>
      </c>
      <c r="E108" s="66">
        <v>0</v>
      </c>
      <c r="F108" s="56">
        <f>INDEX('CADASTRO DE PRODUTO '!$E$13:$E$168,MATCH(B108,IND,0))</f>
        <v>0</v>
      </c>
      <c r="G108" s="65">
        <f t="shared" si="1"/>
        <v>0</v>
      </c>
      <c r="H108" s="43"/>
    </row>
    <row r="109" spans="1:8" ht="40.15" customHeight="1">
      <c r="A109" s="57">
        <v>99</v>
      </c>
      <c r="B109" s="53"/>
      <c r="C109" s="54" t="str">
        <f>INDEX('CADASTRO DE PRODUTO '!$B$13:$B$168,MATCH(B109,IND,0))</f>
        <v>AD</v>
      </c>
      <c r="D109" s="55" t="str">
        <f>INDEX('CADASTRO DE PRODUTO '!$C$13:$C$168,MATCH(B109,IND,0))</f>
        <v>Kg</v>
      </c>
      <c r="E109" s="66">
        <v>0</v>
      </c>
      <c r="F109" s="56">
        <f>INDEX('CADASTRO DE PRODUTO '!$E$13:$E$168,MATCH(B109,IND,0))</f>
        <v>0</v>
      </c>
      <c r="G109" s="65">
        <f t="shared" si="1"/>
        <v>0</v>
      </c>
      <c r="H109" s="43"/>
    </row>
    <row r="110" spans="1:8" ht="40.15" customHeight="1">
      <c r="A110" s="57">
        <v>100</v>
      </c>
      <c r="B110" s="53"/>
      <c r="C110" s="54" t="str">
        <f>INDEX('CADASTRO DE PRODUTO '!$B$13:$B$168,MATCH(B110,IND,0))</f>
        <v>AD</v>
      </c>
      <c r="D110" s="55" t="str">
        <f>INDEX('CADASTRO DE PRODUTO '!$C$13:$C$168,MATCH(B110,IND,0))</f>
        <v>Kg</v>
      </c>
      <c r="E110" s="66">
        <v>0</v>
      </c>
      <c r="F110" s="56">
        <f>INDEX('CADASTRO DE PRODUTO '!$E$13:$E$168,MATCH(B110,IND,0))</f>
        <v>0</v>
      </c>
      <c r="G110" s="65">
        <f t="shared" si="1"/>
        <v>0</v>
      </c>
      <c r="H110" s="43"/>
    </row>
    <row r="111" spans="1:8" ht="40.15" customHeight="1">
      <c r="A111" s="57">
        <v>101</v>
      </c>
      <c r="B111" s="53"/>
      <c r="C111" s="54" t="str">
        <f>INDEX('CADASTRO DE PRODUTO '!$B$13:$B$168,MATCH(B111,IND,0))</f>
        <v>AD</v>
      </c>
      <c r="D111" s="55" t="str">
        <f>INDEX('CADASTRO DE PRODUTO '!$C$13:$C$168,MATCH(B111,IND,0))</f>
        <v>Kg</v>
      </c>
      <c r="E111" s="66">
        <v>0</v>
      </c>
      <c r="F111" s="56">
        <f>INDEX('CADASTRO DE PRODUTO '!$E$13:$E$168,MATCH(B111,IND,0))</f>
        <v>0</v>
      </c>
      <c r="G111" s="65">
        <f t="shared" si="1"/>
        <v>0</v>
      </c>
      <c r="H111" s="43"/>
    </row>
    <row r="112" spans="1:8" ht="40.15" customHeight="1">
      <c r="A112" s="57">
        <v>102</v>
      </c>
      <c r="B112" s="53"/>
      <c r="C112" s="54" t="str">
        <f>INDEX('CADASTRO DE PRODUTO '!$B$13:$B$168,MATCH(B112,IND,0))</f>
        <v>AD</v>
      </c>
      <c r="D112" s="55" t="str">
        <f>INDEX('CADASTRO DE PRODUTO '!$C$13:$C$168,MATCH(B112,IND,0))</f>
        <v>Kg</v>
      </c>
      <c r="E112" s="66">
        <v>0</v>
      </c>
      <c r="F112" s="56">
        <f>INDEX('CADASTRO DE PRODUTO '!$E$13:$E$168,MATCH(B112,IND,0))</f>
        <v>0</v>
      </c>
      <c r="G112" s="65">
        <f t="shared" si="1"/>
        <v>0</v>
      </c>
      <c r="H112" s="43"/>
    </row>
  </sheetData>
  <mergeCells count="15">
    <mergeCell ref="F8:G9"/>
    <mergeCell ref="A3:C4"/>
    <mergeCell ref="D3:O5"/>
    <mergeCell ref="A5:B7"/>
    <mergeCell ref="D6:D7"/>
    <mergeCell ref="E6:F7"/>
    <mergeCell ref="C5:C7"/>
    <mergeCell ref="A8:E9"/>
    <mergeCell ref="A1:C2"/>
    <mergeCell ref="D1:G2"/>
    <mergeCell ref="H1:K2"/>
    <mergeCell ref="L1:M1"/>
    <mergeCell ref="N1:O1"/>
    <mergeCell ref="L2:M2"/>
    <mergeCell ref="N2:O2"/>
  </mergeCells>
  <conditionalFormatting sqref="A11:H112">
    <cfRule type="expression" dxfId="19" priority="1">
      <formula>$H11="SAIDA"</formula>
    </cfRule>
    <cfRule type="expression" dxfId="18" priority="2">
      <formula>$H11="PIX"</formula>
    </cfRule>
    <cfRule type="expression" dxfId="17" priority="3">
      <formula>$H11="CRED"</formula>
    </cfRule>
    <cfRule type="expression" dxfId="16" priority="4">
      <formula>$H11="DEB"</formula>
    </cfRule>
    <cfRule type="expression" dxfId="15" priority="5">
      <formula>$H11="DIN"</formula>
    </cfRule>
  </conditionalFormatting>
  <dataValidations count="3">
    <dataValidation type="list" allowBlank="1" showInputMessage="1" showErrorMessage="1" sqref="AF1:AF10 AC62:AC72">
      <formula1>$AC$62:$AC$72</formula1>
    </dataValidation>
    <dataValidation type="list" allowBlank="1" showInputMessage="1" showErrorMessage="1" sqref="B11:B112">
      <formula1>IND</formula1>
    </dataValidation>
    <dataValidation type="list" allowBlank="1" showInputMessage="1" showErrorMessage="1" sqref="H11:H112">
      <formula1>$AE$1:$AE$5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G112"/>
  <sheetViews>
    <sheetView workbookViewId="0">
      <selection activeCell="D3" sqref="D3:O5"/>
    </sheetView>
  </sheetViews>
  <sheetFormatPr defaultRowHeight="40.15" customHeight="1"/>
  <cols>
    <col min="1" max="1" width="8.5703125" bestFit="1" customWidth="1"/>
    <col min="2" max="2" width="38.7109375" bestFit="1" customWidth="1"/>
    <col min="3" max="3" width="54.5703125" customWidth="1"/>
    <col min="4" max="4" width="14.140625" bestFit="1" customWidth="1"/>
    <col min="5" max="5" width="17.140625" bestFit="1" customWidth="1"/>
    <col min="6" max="6" width="22.28515625" bestFit="1" customWidth="1"/>
    <col min="7" max="7" width="26" bestFit="1" customWidth="1"/>
    <col min="8" max="9" width="22.28515625" bestFit="1" customWidth="1"/>
    <col min="10" max="10" width="16.5703125" bestFit="1" customWidth="1"/>
    <col min="11" max="11" width="23.5703125" customWidth="1"/>
    <col min="12" max="12" width="21" customWidth="1"/>
    <col min="13" max="13" width="7.28515625" customWidth="1"/>
    <col min="14" max="14" width="16.28515625" customWidth="1"/>
    <col min="15" max="15" width="22" customWidth="1"/>
    <col min="26" max="27" width="6.85546875" bestFit="1" customWidth="1"/>
    <col min="28" max="28" width="2.85546875" customWidth="1"/>
    <col min="29" max="29" width="8" bestFit="1" customWidth="1"/>
    <col min="30" max="30" width="3.7109375" style="2" bestFit="1" customWidth="1"/>
    <col min="33" max="33" width="12.7109375" customWidth="1"/>
    <col min="44" max="44" width="23.28515625" customWidth="1"/>
    <col min="45" max="45" width="24" bestFit="1" customWidth="1"/>
    <col min="46" max="46" width="9" bestFit="1" customWidth="1"/>
    <col min="47" max="47" width="17.7109375" bestFit="1" customWidth="1"/>
    <col min="48" max="48" width="16.7109375" bestFit="1" customWidth="1"/>
    <col min="49" max="49" width="17.85546875" bestFit="1" customWidth="1"/>
    <col min="50" max="51" width="20.7109375" bestFit="1" customWidth="1"/>
  </cols>
  <sheetData>
    <row r="1" spans="1:33" ht="34.15" customHeight="1">
      <c r="A1" s="164" t="s">
        <v>24</v>
      </c>
      <c r="B1" s="164"/>
      <c r="C1" s="164"/>
      <c r="D1" s="165" t="s">
        <v>31</v>
      </c>
      <c r="E1" s="166"/>
      <c r="F1" s="166"/>
      <c r="G1" s="167"/>
      <c r="H1" s="171" t="s">
        <v>32</v>
      </c>
      <c r="I1" s="172"/>
      <c r="J1" s="172"/>
      <c r="K1" s="173"/>
      <c r="L1" s="177" t="s">
        <v>28</v>
      </c>
      <c r="M1" s="177"/>
      <c r="N1" s="178" t="s">
        <v>29</v>
      </c>
      <c r="O1" s="178"/>
      <c r="AD1"/>
      <c r="AE1" s="37" t="s">
        <v>49</v>
      </c>
      <c r="AF1" s="47" t="s">
        <v>0</v>
      </c>
      <c r="AG1" s="36">
        <f>MATCH('LIVRO CAIXA DIARIO'!B11,IND,0)</f>
        <v>1</v>
      </c>
    </row>
    <row r="2" spans="1:33" ht="15">
      <c r="A2" s="164"/>
      <c r="B2" s="164"/>
      <c r="C2" s="164"/>
      <c r="D2" s="168"/>
      <c r="E2" s="169"/>
      <c r="F2" s="169"/>
      <c r="G2" s="170"/>
      <c r="H2" s="174"/>
      <c r="I2" s="175"/>
      <c r="J2" s="175"/>
      <c r="K2" s="176"/>
      <c r="L2" s="179"/>
      <c r="M2" s="179"/>
      <c r="N2" s="180"/>
      <c r="O2" s="180"/>
      <c r="AD2"/>
      <c r="AE2" s="38" t="s">
        <v>48</v>
      </c>
      <c r="AF2" s="47" t="s">
        <v>2</v>
      </c>
    </row>
    <row r="3" spans="1:33" ht="15">
      <c r="A3" s="185" t="s">
        <v>181</v>
      </c>
      <c r="B3" s="185"/>
      <c r="C3" s="185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AD3"/>
      <c r="AE3" s="39" t="s">
        <v>50</v>
      </c>
      <c r="AF3" s="47" t="s">
        <v>4</v>
      </c>
    </row>
    <row r="4" spans="1:33" ht="15">
      <c r="A4" s="185"/>
      <c r="B4" s="185"/>
      <c r="C4" s="185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AD4"/>
      <c r="AE4" s="40" t="s">
        <v>51</v>
      </c>
      <c r="AF4" s="47" t="s">
        <v>5</v>
      </c>
    </row>
    <row r="5" spans="1:33" ht="15.75" thickBot="1">
      <c r="A5" s="188" t="s">
        <v>6</v>
      </c>
      <c r="B5" s="188"/>
      <c r="C5" s="195" t="s">
        <v>27</v>
      </c>
      <c r="D5" s="187"/>
      <c r="E5" s="187"/>
      <c r="F5" s="187"/>
      <c r="G5" s="187"/>
      <c r="H5" s="187"/>
      <c r="I5" s="187"/>
      <c r="J5" s="187"/>
      <c r="K5" s="187"/>
      <c r="L5" s="186"/>
      <c r="M5" s="186"/>
      <c r="N5" s="186"/>
      <c r="O5" s="186"/>
      <c r="AD5"/>
      <c r="AE5" s="41" t="s">
        <v>52</v>
      </c>
      <c r="AF5" s="47" t="s">
        <v>7</v>
      </c>
    </row>
    <row r="6" spans="1:33" ht="36">
      <c r="A6" s="188"/>
      <c r="B6" s="188"/>
      <c r="C6" s="196"/>
      <c r="D6" s="190" t="s">
        <v>26</v>
      </c>
      <c r="E6" s="192">
        <v>7</v>
      </c>
      <c r="F6" s="192"/>
      <c r="G6" s="59" t="s">
        <v>175</v>
      </c>
      <c r="H6" s="60" t="s">
        <v>176</v>
      </c>
      <c r="I6" s="61" t="s">
        <v>177</v>
      </c>
      <c r="J6" s="64" t="s">
        <v>178</v>
      </c>
      <c r="K6" s="63" t="s">
        <v>52</v>
      </c>
      <c r="L6" s="62" t="s">
        <v>179</v>
      </c>
      <c r="M6" s="48"/>
      <c r="N6" s="48"/>
      <c r="O6" s="48"/>
      <c r="AD6"/>
      <c r="AF6" s="47" t="s">
        <v>8</v>
      </c>
    </row>
    <row r="7" spans="1:33" ht="15.75" thickBot="1">
      <c r="A7" s="189"/>
      <c r="B7" s="189"/>
      <c r="C7" s="196"/>
      <c r="D7" s="191"/>
      <c r="E7" s="193"/>
      <c r="F7" s="194"/>
      <c r="G7" s="50"/>
      <c r="H7" s="51"/>
      <c r="I7" s="51"/>
      <c r="J7" s="51"/>
      <c r="K7" s="51"/>
      <c r="L7" s="58">
        <f>SUM(G11:G112)</f>
        <v>30</v>
      </c>
      <c r="N7" s="48"/>
      <c r="O7" s="48"/>
      <c r="AD7"/>
      <c r="AF7" s="47" t="s">
        <v>9</v>
      </c>
    </row>
    <row r="8" spans="1:33" ht="21">
      <c r="A8" s="197" t="s">
        <v>10</v>
      </c>
      <c r="B8" s="198"/>
      <c r="C8" s="198"/>
      <c r="D8" s="198"/>
      <c r="E8" s="199"/>
      <c r="F8" s="250" t="s">
        <v>46</v>
      </c>
      <c r="G8" s="182"/>
      <c r="H8" s="67"/>
      <c r="M8" s="48"/>
      <c r="N8" s="48"/>
      <c r="O8" s="48"/>
      <c r="AD8"/>
      <c r="AF8" s="47" t="s">
        <v>11</v>
      </c>
    </row>
    <row r="9" spans="1:33" ht="15" customHeight="1" thickBot="1">
      <c r="A9" s="200"/>
      <c r="B9" s="201"/>
      <c r="C9" s="201"/>
      <c r="D9" s="201"/>
      <c r="E9" s="202"/>
      <c r="F9" s="183"/>
      <c r="G9" s="184"/>
      <c r="H9" s="67"/>
      <c r="M9" s="48"/>
      <c r="N9" s="48"/>
      <c r="O9" s="49"/>
      <c r="AD9"/>
      <c r="AF9" s="47" t="s">
        <v>13</v>
      </c>
    </row>
    <row r="10" spans="1:33" ht="21">
      <c r="A10" s="68" t="s">
        <v>180</v>
      </c>
      <c r="B10" s="69" t="s">
        <v>30</v>
      </c>
      <c r="C10" s="70" t="s">
        <v>182</v>
      </c>
      <c r="D10" s="71" t="s">
        <v>16</v>
      </c>
      <c r="E10" s="71" t="s">
        <v>17</v>
      </c>
      <c r="F10" s="72" t="s">
        <v>18</v>
      </c>
      <c r="G10" s="73" t="s">
        <v>53</v>
      </c>
      <c r="H10" s="72" t="s">
        <v>47</v>
      </c>
      <c r="N10" s="48" t="s">
        <v>33</v>
      </c>
      <c r="O10" s="49"/>
      <c r="AD10"/>
      <c r="AF10" s="47" t="s">
        <v>14</v>
      </c>
    </row>
    <row r="11" spans="1:33" ht="31.5">
      <c r="A11" s="57">
        <v>1</v>
      </c>
      <c r="B11" s="53">
        <v>1</v>
      </c>
      <c r="C11" s="54" t="str">
        <f>INDEX('CADASTRO DE PRODUTO '!$B$13:$B$168,MATCH(B11,IND,0))</f>
        <v>Costela com espinha e com lombo</v>
      </c>
      <c r="D11" s="55" t="str">
        <f>INDEX('CADASTRO DE PRODUTO '!$C$13:$C$168,MATCH(B11,IND,0))</f>
        <v>Kg</v>
      </c>
      <c r="E11" s="66">
        <v>1</v>
      </c>
      <c r="F11" s="56">
        <f>INDEX('CADASTRO DE PRODUTO '!$E$13:$E$168,MATCH(B11,IND,0))</f>
        <v>30</v>
      </c>
      <c r="G11" s="65">
        <f>E11*F11</f>
        <v>30</v>
      </c>
      <c r="H11" s="43" t="s">
        <v>49</v>
      </c>
      <c r="N11" s="48"/>
      <c r="O11" s="49"/>
      <c r="AD11"/>
      <c r="AF11" s="47" t="s">
        <v>1</v>
      </c>
    </row>
    <row r="12" spans="1:33" ht="40.15" customHeight="1">
      <c r="A12" s="57">
        <v>2</v>
      </c>
      <c r="B12" s="53"/>
      <c r="C12" s="54" t="str">
        <f>INDEX('CADASTRO DE PRODUTO '!$B$13:$B$168,MATCH(B12,IND,0))</f>
        <v>AD</v>
      </c>
      <c r="D12" s="55" t="str">
        <f>INDEX('CADASTRO DE PRODUTO '!$C$13:$C$168,MATCH(B12,IND,0))</f>
        <v>Kg</v>
      </c>
      <c r="E12" s="66">
        <v>0</v>
      </c>
      <c r="F12" s="56">
        <f>INDEX('CADASTRO DE PRODUTO '!$E$13:$E$168,MATCH(B12,IND,0))</f>
        <v>0</v>
      </c>
      <c r="G12" s="65">
        <f t="shared" ref="G12:G13" si="0">E12*F12</f>
        <v>0</v>
      </c>
      <c r="H12" s="43" t="s">
        <v>52</v>
      </c>
      <c r="AD12"/>
    </row>
    <row r="13" spans="1:33" ht="40.15" customHeight="1">
      <c r="A13" s="57">
        <v>3</v>
      </c>
      <c r="B13" s="53"/>
      <c r="C13" s="54" t="str">
        <f>INDEX('CADASTRO DE PRODUTO '!$B$13:$B$168,MATCH(B13,IND,0))</f>
        <v>AD</v>
      </c>
      <c r="D13" s="55" t="str">
        <f>INDEX('CADASTRO DE PRODUTO '!$C$13:$C$168,MATCH(B13,IND,0))</f>
        <v>Kg</v>
      </c>
      <c r="E13" s="66">
        <v>0</v>
      </c>
      <c r="F13" s="56">
        <f>INDEX('CADASTRO DE PRODUTO '!$E$13:$E$168,MATCH(B13,IND,0))</f>
        <v>0</v>
      </c>
      <c r="G13" s="65">
        <f t="shared" si="0"/>
        <v>0</v>
      </c>
      <c r="H13" s="43" t="s">
        <v>50</v>
      </c>
      <c r="AD13"/>
    </row>
    <row r="14" spans="1:33" ht="40.15" customHeight="1">
      <c r="A14" s="57">
        <v>4</v>
      </c>
      <c r="B14" s="53"/>
      <c r="C14" s="54" t="str">
        <f>INDEX('CADASTRO DE PRODUTO '!$B$13:$B$168,MATCH(B14,IND,0))</f>
        <v>AD</v>
      </c>
      <c r="D14" s="55" t="str">
        <f>INDEX('CADASTRO DE PRODUTO '!$C$13:$C$168,MATCH(B14,IND,0))</f>
        <v>Kg</v>
      </c>
      <c r="E14" s="66">
        <v>0</v>
      </c>
      <c r="F14" s="56">
        <f>INDEX('CADASTRO DE PRODUTO '!$E$13:$E$168,MATCH(B14,IND,0))</f>
        <v>0</v>
      </c>
      <c r="G14" s="65">
        <f>E14*F14</f>
        <v>0</v>
      </c>
      <c r="H14" s="43" t="s">
        <v>51</v>
      </c>
      <c r="AD14"/>
    </row>
    <row r="15" spans="1:33" ht="40.15" customHeight="1">
      <c r="A15" s="57">
        <v>5</v>
      </c>
      <c r="B15" s="53"/>
      <c r="C15" s="54" t="str">
        <f>INDEX('CADASTRO DE PRODUTO '!$B$13:$B$168,MATCH(B15,IND,0))</f>
        <v>AD</v>
      </c>
      <c r="D15" s="55" t="str">
        <f>INDEX('CADASTRO DE PRODUTO '!$C$13:$C$168,MATCH(B15,IND,0))</f>
        <v>Kg</v>
      </c>
      <c r="E15" s="66">
        <v>0</v>
      </c>
      <c r="F15" s="56">
        <f>INDEX('CADASTRO DE PRODUTO '!$E$13:$E$168,MATCH(B15,IND,0))</f>
        <v>0</v>
      </c>
      <c r="G15" s="65">
        <f t="shared" ref="G15:G78" si="1">E15*F15</f>
        <v>0</v>
      </c>
      <c r="H15" s="43" t="s">
        <v>52</v>
      </c>
      <c r="AD15"/>
    </row>
    <row r="16" spans="1:33" ht="40.15" customHeight="1">
      <c r="A16" s="57">
        <v>6</v>
      </c>
      <c r="B16" s="53"/>
      <c r="C16" s="54" t="str">
        <f>INDEX('CADASTRO DE PRODUTO '!$B$13:$B$168,MATCH(B16,IND,0))</f>
        <v>AD</v>
      </c>
      <c r="D16" s="55" t="str">
        <f>INDEX('CADASTRO DE PRODUTO '!$C$13:$C$168,MATCH(B16,IND,0))</f>
        <v>Kg</v>
      </c>
      <c r="E16" s="66">
        <v>0</v>
      </c>
      <c r="F16" s="56">
        <f>INDEX('CADASTRO DE PRODUTO '!$E$13:$E$168,MATCH(B16,IND,0))</f>
        <v>0</v>
      </c>
      <c r="G16" s="65">
        <f t="shared" si="1"/>
        <v>0</v>
      </c>
      <c r="H16" s="43" t="s">
        <v>49</v>
      </c>
      <c r="AD16"/>
    </row>
    <row r="17" spans="1:30" ht="40.15" customHeight="1">
      <c r="A17" s="57">
        <v>7</v>
      </c>
      <c r="B17" s="53"/>
      <c r="C17" s="54" t="str">
        <f>INDEX('CADASTRO DE PRODUTO '!$B$13:$B$168,MATCH(B17,IND,0))</f>
        <v>AD</v>
      </c>
      <c r="D17" s="55" t="str">
        <f>INDEX('CADASTRO DE PRODUTO '!$C$13:$C$168,MATCH(B17,IND,0))</f>
        <v>Kg</v>
      </c>
      <c r="E17" s="66">
        <v>0</v>
      </c>
      <c r="F17" s="56">
        <f>INDEX('CADASTRO DE PRODUTO '!$E$13:$E$168,MATCH(B17,IND,0))</f>
        <v>0</v>
      </c>
      <c r="G17" s="65">
        <f t="shared" si="1"/>
        <v>0</v>
      </c>
      <c r="H17" s="43" t="s">
        <v>49</v>
      </c>
      <c r="AD17"/>
    </row>
    <row r="18" spans="1:30" ht="40.15" customHeight="1">
      <c r="A18" s="57">
        <v>8</v>
      </c>
      <c r="B18" s="53"/>
      <c r="C18" s="54" t="str">
        <f>INDEX('CADASTRO DE PRODUTO '!$B$13:$B$168,MATCH(B18,IND,0))</f>
        <v>AD</v>
      </c>
      <c r="D18" s="55" t="str">
        <f>INDEX('CADASTRO DE PRODUTO '!$C$13:$C$168,MATCH(B18,IND,0))</f>
        <v>Kg</v>
      </c>
      <c r="E18" s="66">
        <v>0</v>
      </c>
      <c r="F18" s="56">
        <f>INDEX('CADASTRO DE PRODUTO '!$E$13:$E$168,MATCH(B18,IND,0))</f>
        <v>0</v>
      </c>
      <c r="G18" s="65">
        <f t="shared" si="1"/>
        <v>0</v>
      </c>
      <c r="H18" s="43" t="s">
        <v>49</v>
      </c>
      <c r="AD18"/>
    </row>
    <row r="19" spans="1:30" ht="40.15" customHeight="1">
      <c r="A19" s="57">
        <v>9</v>
      </c>
      <c r="B19" s="53"/>
      <c r="C19" s="54" t="str">
        <f>INDEX('CADASTRO DE PRODUTO '!$B$13:$B$168,MATCH(B19,IND,0))</f>
        <v>AD</v>
      </c>
      <c r="D19" s="55" t="str">
        <f>INDEX('CADASTRO DE PRODUTO '!$C$13:$C$168,MATCH(B19,IND,0))</f>
        <v>Kg</v>
      </c>
      <c r="E19" s="66">
        <v>0</v>
      </c>
      <c r="F19" s="56">
        <f>INDEX('CADASTRO DE PRODUTO '!$E$13:$E$168,MATCH(B19,IND,0))</f>
        <v>0</v>
      </c>
      <c r="G19" s="65">
        <f t="shared" si="1"/>
        <v>0</v>
      </c>
      <c r="H19" s="43" t="s">
        <v>49</v>
      </c>
      <c r="AD19"/>
    </row>
    <row r="20" spans="1:30" ht="40.15" customHeight="1">
      <c r="A20" s="57">
        <v>10</v>
      </c>
      <c r="B20" s="53"/>
      <c r="C20" s="54" t="str">
        <f>INDEX('CADASTRO DE PRODUTO '!$B$13:$B$168,MATCH(B20,IND,0))</f>
        <v>AD</v>
      </c>
      <c r="D20" s="55" t="str">
        <f>INDEX('CADASTRO DE PRODUTO '!$C$13:$C$168,MATCH(B20,IND,0))</f>
        <v>Kg</v>
      </c>
      <c r="E20" s="66">
        <v>0</v>
      </c>
      <c r="F20" s="56">
        <f>INDEX('CADASTRO DE PRODUTO '!$E$13:$E$168,MATCH(B20,IND,0))</f>
        <v>0</v>
      </c>
      <c r="G20" s="65">
        <f t="shared" si="1"/>
        <v>0</v>
      </c>
      <c r="H20" s="43" t="s">
        <v>49</v>
      </c>
      <c r="AD20"/>
    </row>
    <row r="21" spans="1:30" ht="40.15" customHeight="1">
      <c r="A21" s="57">
        <v>11</v>
      </c>
      <c r="B21" s="53"/>
      <c r="C21" s="54" t="str">
        <f>INDEX('CADASTRO DE PRODUTO '!$B$13:$B$168,MATCH(B21,IND,0))</f>
        <v>AD</v>
      </c>
      <c r="D21" s="55" t="str">
        <f>INDEX('CADASTRO DE PRODUTO '!$C$13:$C$168,MATCH(B21,IND,0))</f>
        <v>Kg</v>
      </c>
      <c r="E21" s="66">
        <v>0</v>
      </c>
      <c r="F21" s="56">
        <f>INDEX('CADASTRO DE PRODUTO '!$E$13:$E$168,MATCH(B21,IND,0))</f>
        <v>0</v>
      </c>
      <c r="G21" s="65">
        <f t="shared" si="1"/>
        <v>0</v>
      </c>
      <c r="H21" s="43" t="s">
        <v>49</v>
      </c>
      <c r="AD21"/>
    </row>
    <row r="22" spans="1:30" ht="40.15" customHeight="1">
      <c r="A22" s="57">
        <v>12</v>
      </c>
      <c r="B22" s="53"/>
      <c r="C22" s="54" t="str">
        <f>INDEX('CADASTRO DE PRODUTO '!$B$13:$B$168,MATCH(B22,IND,0))</f>
        <v>AD</v>
      </c>
      <c r="D22" s="55" t="str">
        <f>INDEX('CADASTRO DE PRODUTO '!$C$13:$C$168,MATCH(B22,IND,0))</f>
        <v>Kg</v>
      </c>
      <c r="E22" s="66">
        <v>0</v>
      </c>
      <c r="F22" s="56">
        <f>INDEX('CADASTRO DE PRODUTO '!$E$13:$E$168,MATCH(B22,IND,0))</f>
        <v>0</v>
      </c>
      <c r="G22" s="65">
        <f t="shared" si="1"/>
        <v>0</v>
      </c>
      <c r="H22" s="43" t="s">
        <v>49</v>
      </c>
      <c r="AD22"/>
    </row>
    <row r="23" spans="1:30" ht="40.15" customHeight="1">
      <c r="A23" s="57">
        <v>13</v>
      </c>
      <c r="B23" s="53"/>
      <c r="C23" s="54" t="str">
        <f>INDEX('CADASTRO DE PRODUTO '!$B$13:$B$168,MATCH(B23,IND,0))</f>
        <v>AD</v>
      </c>
      <c r="D23" s="55" t="str">
        <f>INDEX('CADASTRO DE PRODUTO '!$C$13:$C$168,MATCH(B23,IND,0))</f>
        <v>Kg</v>
      </c>
      <c r="E23" s="66">
        <v>0</v>
      </c>
      <c r="F23" s="56">
        <f>INDEX('CADASTRO DE PRODUTO '!$E$13:$E$168,MATCH(B23,IND,0))</f>
        <v>0</v>
      </c>
      <c r="G23" s="65">
        <f t="shared" si="1"/>
        <v>0</v>
      </c>
      <c r="H23" s="43" t="s">
        <v>49</v>
      </c>
      <c r="AD23"/>
    </row>
    <row r="24" spans="1:30" ht="40.15" customHeight="1">
      <c r="A24" s="57">
        <v>14</v>
      </c>
      <c r="B24" s="53"/>
      <c r="C24" s="54" t="str">
        <f>INDEX('CADASTRO DE PRODUTO '!$B$13:$B$168,MATCH(B24,IND,0))</f>
        <v>AD</v>
      </c>
      <c r="D24" s="55" t="str">
        <f>INDEX('CADASTRO DE PRODUTO '!$C$13:$C$168,MATCH(B24,IND,0))</f>
        <v>Kg</v>
      </c>
      <c r="E24" s="66">
        <v>0</v>
      </c>
      <c r="F24" s="56">
        <f>INDEX('CADASTRO DE PRODUTO '!$E$13:$E$168,MATCH(B24,IND,0))</f>
        <v>0</v>
      </c>
      <c r="G24" s="65">
        <f t="shared" si="1"/>
        <v>0</v>
      </c>
      <c r="H24" s="43" t="s">
        <v>49</v>
      </c>
      <c r="AD24"/>
    </row>
    <row r="25" spans="1:30" ht="40.15" customHeight="1">
      <c r="A25" s="57">
        <v>15</v>
      </c>
      <c r="B25" s="53"/>
      <c r="C25" s="54" t="str">
        <f>INDEX('CADASTRO DE PRODUTO '!$B$13:$B$168,MATCH(B25,IND,0))</f>
        <v>AD</v>
      </c>
      <c r="D25" s="55" t="str">
        <f>INDEX('CADASTRO DE PRODUTO '!$C$13:$C$168,MATCH(B25,IND,0))</f>
        <v>Kg</v>
      </c>
      <c r="E25" s="66">
        <v>0</v>
      </c>
      <c r="F25" s="56">
        <f>INDEX('CADASTRO DE PRODUTO '!$E$13:$E$168,MATCH(B25,IND,0))</f>
        <v>0</v>
      </c>
      <c r="G25" s="65">
        <f t="shared" si="1"/>
        <v>0</v>
      </c>
      <c r="H25" s="43" t="s">
        <v>49</v>
      </c>
      <c r="AD25"/>
    </row>
    <row r="26" spans="1:30" ht="40.15" customHeight="1">
      <c r="A26" s="57">
        <v>16</v>
      </c>
      <c r="B26" s="53"/>
      <c r="C26" s="54" t="str">
        <f>INDEX('CADASTRO DE PRODUTO '!$B$13:$B$168,MATCH(B26,IND,0))</f>
        <v>AD</v>
      </c>
      <c r="D26" s="55" t="str">
        <f>INDEX('CADASTRO DE PRODUTO '!$C$13:$C$168,MATCH(B26,IND,0))</f>
        <v>Kg</v>
      </c>
      <c r="E26" s="66">
        <v>0</v>
      </c>
      <c r="F26" s="56">
        <f>INDEX('CADASTRO DE PRODUTO '!$E$13:$E$168,MATCH(B26,IND,0))</f>
        <v>0</v>
      </c>
      <c r="G26" s="65">
        <f t="shared" si="1"/>
        <v>0</v>
      </c>
      <c r="H26" s="43" t="s">
        <v>49</v>
      </c>
      <c r="AD26"/>
    </row>
    <row r="27" spans="1:30" ht="40.15" customHeight="1">
      <c r="A27" s="57">
        <v>17</v>
      </c>
      <c r="B27" s="53"/>
      <c r="C27" s="54" t="str">
        <f>INDEX('CADASTRO DE PRODUTO '!$B$13:$B$168,MATCH(B27,IND,0))</f>
        <v>AD</v>
      </c>
      <c r="D27" s="55" t="str">
        <f>INDEX('CADASTRO DE PRODUTO '!$C$13:$C$168,MATCH(B27,IND,0))</f>
        <v>Kg</v>
      </c>
      <c r="E27" s="66">
        <v>0</v>
      </c>
      <c r="F27" s="56">
        <f>INDEX('CADASTRO DE PRODUTO '!$E$13:$E$168,MATCH(B27,IND,0))</f>
        <v>0</v>
      </c>
      <c r="G27" s="65">
        <f t="shared" si="1"/>
        <v>0</v>
      </c>
      <c r="H27" s="43" t="s">
        <v>49</v>
      </c>
      <c r="AD27"/>
    </row>
    <row r="28" spans="1:30" ht="40.15" customHeight="1">
      <c r="A28" s="57">
        <v>18</v>
      </c>
      <c r="B28" s="53"/>
      <c r="C28" s="54" t="str">
        <f>INDEX('CADASTRO DE PRODUTO '!$B$13:$B$168,MATCH(B28,IND,0))</f>
        <v>AD</v>
      </c>
      <c r="D28" s="55" t="str">
        <f>INDEX('CADASTRO DE PRODUTO '!$C$13:$C$168,MATCH(B28,IND,0))</f>
        <v>Kg</v>
      </c>
      <c r="E28" s="66">
        <v>0</v>
      </c>
      <c r="F28" s="56">
        <f>INDEX('CADASTRO DE PRODUTO '!$E$13:$E$168,MATCH(B28,IND,0))</f>
        <v>0</v>
      </c>
      <c r="G28" s="65">
        <f t="shared" si="1"/>
        <v>0</v>
      </c>
      <c r="H28" s="43" t="s">
        <v>49</v>
      </c>
    </row>
    <row r="29" spans="1:30" ht="40.15" customHeight="1">
      <c r="A29" s="57">
        <v>19</v>
      </c>
      <c r="B29" s="53"/>
      <c r="C29" s="54" t="str">
        <f>INDEX('CADASTRO DE PRODUTO '!$B$13:$B$168,MATCH(B29,IND,0))</f>
        <v>AD</v>
      </c>
      <c r="D29" s="55" t="str">
        <f>INDEX('CADASTRO DE PRODUTO '!$C$13:$C$168,MATCH(B29,IND,0))</f>
        <v>Kg</v>
      </c>
      <c r="E29" s="66">
        <v>0</v>
      </c>
      <c r="F29" s="56">
        <f>INDEX('CADASTRO DE PRODUTO '!$E$13:$E$168,MATCH(B29,IND,0))</f>
        <v>0</v>
      </c>
      <c r="G29" s="65">
        <f t="shared" si="1"/>
        <v>0</v>
      </c>
      <c r="H29" s="43" t="s">
        <v>49</v>
      </c>
    </row>
    <row r="30" spans="1:30" ht="40.15" customHeight="1">
      <c r="A30" s="57">
        <v>20</v>
      </c>
      <c r="B30" s="53"/>
      <c r="C30" s="54" t="str">
        <f>INDEX('CADASTRO DE PRODUTO '!$B$13:$B$168,MATCH(B30,IND,0))</f>
        <v>AD</v>
      </c>
      <c r="D30" s="55" t="str">
        <f>INDEX('CADASTRO DE PRODUTO '!$C$13:$C$168,MATCH(B30,IND,0))</f>
        <v>Kg</v>
      </c>
      <c r="E30" s="66">
        <v>0</v>
      </c>
      <c r="F30" s="56">
        <f>INDEX('CADASTRO DE PRODUTO '!$E$13:$E$168,MATCH(B30,IND,0))</f>
        <v>0</v>
      </c>
      <c r="G30" s="65">
        <f t="shared" si="1"/>
        <v>0</v>
      </c>
      <c r="H30" s="43" t="s">
        <v>49</v>
      </c>
    </row>
    <row r="31" spans="1:30" ht="40.15" customHeight="1">
      <c r="A31" s="57">
        <v>21</v>
      </c>
      <c r="B31" s="53"/>
      <c r="C31" s="54" t="str">
        <f>INDEX('CADASTRO DE PRODUTO '!$B$13:$B$168,MATCH(B31,IND,0))</f>
        <v>AD</v>
      </c>
      <c r="D31" s="55" t="str">
        <f>INDEX('CADASTRO DE PRODUTO '!$C$13:$C$168,MATCH(B31,IND,0))</f>
        <v>Kg</v>
      </c>
      <c r="E31" s="66">
        <v>0</v>
      </c>
      <c r="F31" s="56">
        <f>INDEX('CADASTRO DE PRODUTO '!$E$13:$E$168,MATCH(B31,IND,0))</f>
        <v>0</v>
      </c>
      <c r="G31" s="65">
        <f t="shared" si="1"/>
        <v>0</v>
      </c>
      <c r="H31" s="43" t="s">
        <v>49</v>
      </c>
    </row>
    <row r="32" spans="1:30" ht="40.15" customHeight="1">
      <c r="A32" s="57">
        <v>22</v>
      </c>
      <c r="B32" s="53"/>
      <c r="C32" s="54" t="str">
        <f>INDEX('CADASTRO DE PRODUTO '!$B$13:$B$168,MATCH(B32,IND,0))</f>
        <v>AD</v>
      </c>
      <c r="D32" s="55" t="str">
        <f>INDEX('CADASTRO DE PRODUTO '!$C$13:$C$168,MATCH(B32,IND,0))</f>
        <v>Kg</v>
      </c>
      <c r="E32" s="66">
        <v>0</v>
      </c>
      <c r="F32" s="56">
        <f>INDEX('CADASTRO DE PRODUTO '!$E$13:$E$168,MATCH(B32,IND,0))</f>
        <v>0</v>
      </c>
      <c r="G32" s="65">
        <f t="shared" si="1"/>
        <v>0</v>
      </c>
      <c r="H32" s="43" t="s">
        <v>49</v>
      </c>
    </row>
    <row r="33" spans="1:30" ht="40.15" customHeight="1">
      <c r="A33" s="57">
        <v>23</v>
      </c>
      <c r="B33" s="53"/>
      <c r="C33" s="54" t="str">
        <f>INDEX('CADASTRO DE PRODUTO '!$B$13:$B$168,MATCH(B33,IND,0))</f>
        <v>AD</v>
      </c>
      <c r="D33" s="55" t="str">
        <f>INDEX('CADASTRO DE PRODUTO '!$C$13:$C$168,MATCH(B33,IND,0))</f>
        <v>Kg</v>
      </c>
      <c r="E33" s="66">
        <v>0</v>
      </c>
      <c r="F33" s="56">
        <f>INDEX('CADASTRO DE PRODUTO '!$E$13:$E$168,MATCH(B33,IND,0))</f>
        <v>0</v>
      </c>
      <c r="G33" s="65">
        <f t="shared" si="1"/>
        <v>0</v>
      </c>
      <c r="H33" s="43" t="s">
        <v>49</v>
      </c>
      <c r="AD33" s="2">
        <v>28</v>
      </c>
    </row>
    <row r="34" spans="1:30" ht="40.15" customHeight="1">
      <c r="A34" s="57">
        <v>24</v>
      </c>
      <c r="B34" s="53"/>
      <c r="C34" s="54" t="str">
        <f>INDEX('CADASTRO DE PRODUTO '!$B$13:$B$168,MATCH(B34,IND,0))</f>
        <v>AD</v>
      </c>
      <c r="D34" s="55" t="str">
        <f>INDEX('CADASTRO DE PRODUTO '!$C$13:$C$168,MATCH(B34,IND,0))</f>
        <v>Kg</v>
      </c>
      <c r="E34" s="66">
        <v>0</v>
      </c>
      <c r="F34" s="56">
        <f>INDEX('CADASTRO DE PRODUTO '!$E$13:$E$168,MATCH(B34,IND,0))</f>
        <v>0</v>
      </c>
      <c r="G34" s="65">
        <f t="shared" si="1"/>
        <v>0</v>
      </c>
      <c r="H34" s="43" t="s">
        <v>49</v>
      </c>
    </row>
    <row r="35" spans="1:30" ht="40.15" customHeight="1">
      <c r="A35" s="57">
        <v>25</v>
      </c>
      <c r="B35" s="53"/>
      <c r="C35" s="54" t="str">
        <f>INDEX('CADASTRO DE PRODUTO '!$B$13:$B$168,MATCH(B35,IND,0))</f>
        <v>AD</v>
      </c>
      <c r="D35" s="55" t="str">
        <f>INDEX('CADASTRO DE PRODUTO '!$C$13:$C$168,MATCH(B35,IND,0))</f>
        <v>Kg</v>
      </c>
      <c r="E35" s="66">
        <v>0</v>
      </c>
      <c r="F35" s="56">
        <f>INDEX('CADASTRO DE PRODUTO '!$E$13:$E$168,MATCH(B35,IND,0))</f>
        <v>0</v>
      </c>
      <c r="G35" s="65">
        <f t="shared" si="1"/>
        <v>0</v>
      </c>
      <c r="H35" s="43" t="s">
        <v>49</v>
      </c>
    </row>
    <row r="36" spans="1:30" ht="40.15" customHeight="1">
      <c r="A36" s="57">
        <v>26</v>
      </c>
      <c r="B36" s="53"/>
      <c r="C36" s="54" t="str">
        <f>INDEX('CADASTRO DE PRODUTO '!$B$13:$B$168,MATCH(B36,IND,0))</f>
        <v>AD</v>
      </c>
      <c r="D36" s="55" t="str">
        <f>INDEX('CADASTRO DE PRODUTO '!$C$13:$C$168,MATCH(B36,IND,0))</f>
        <v>Kg</v>
      </c>
      <c r="E36" s="66">
        <v>0</v>
      </c>
      <c r="F36" s="56">
        <f>INDEX('CADASTRO DE PRODUTO '!$E$13:$E$168,MATCH(B36,IND,0))</f>
        <v>0</v>
      </c>
      <c r="G36" s="65">
        <f t="shared" si="1"/>
        <v>0</v>
      </c>
      <c r="H36" s="43" t="s">
        <v>49</v>
      </c>
    </row>
    <row r="37" spans="1:30" ht="40.15" customHeight="1">
      <c r="A37" s="57">
        <v>27</v>
      </c>
      <c r="B37" s="53"/>
      <c r="C37" s="54" t="str">
        <f>INDEX('CADASTRO DE PRODUTO '!$B$13:$B$168,MATCH(B37,IND,0))</f>
        <v>AD</v>
      </c>
      <c r="D37" s="55" t="str">
        <f>INDEX('CADASTRO DE PRODUTO '!$C$13:$C$168,MATCH(B37,IND,0))</f>
        <v>Kg</v>
      </c>
      <c r="E37" s="66">
        <v>0</v>
      </c>
      <c r="F37" s="56">
        <f>INDEX('CADASTRO DE PRODUTO '!$E$13:$E$168,MATCH(B37,IND,0))</f>
        <v>0</v>
      </c>
      <c r="G37" s="65">
        <f t="shared" si="1"/>
        <v>0</v>
      </c>
      <c r="H37" s="43" t="s">
        <v>49</v>
      </c>
    </row>
    <row r="38" spans="1:30" ht="40.15" customHeight="1">
      <c r="A38" s="57">
        <v>28</v>
      </c>
      <c r="B38" s="53"/>
      <c r="C38" s="54" t="str">
        <f>INDEX('CADASTRO DE PRODUTO '!$B$13:$B$168,MATCH(B38,IND,0))</f>
        <v>AD</v>
      </c>
      <c r="D38" s="55" t="str">
        <f>INDEX('CADASTRO DE PRODUTO '!$C$13:$C$168,MATCH(B38,IND,0))</f>
        <v>Kg</v>
      </c>
      <c r="E38" s="66">
        <v>0</v>
      </c>
      <c r="F38" s="56">
        <f>INDEX('CADASTRO DE PRODUTO '!$E$13:$E$168,MATCH(B38,IND,0))</f>
        <v>0</v>
      </c>
      <c r="G38" s="65">
        <f t="shared" si="1"/>
        <v>0</v>
      </c>
      <c r="H38" s="43" t="s">
        <v>49</v>
      </c>
    </row>
    <row r="39" spans="1:30" ht="40.15" customHeight="1">
      <c r="A39" s="57">
        <v>29</v>
      </c>
      <c r="B39" s="53"/>
      <c r="C39" s="54" t="str">
        <f>INDEX('CADASTRO DE PRODUTO '!$B$13:$B$168,MATCH(B39,IND,0))</f>
        <v>AD</v>
      </c>
      <c r="D39" s="55" t="str">
        <f>INDEX('CADASTRO DE PRODUTO '!$C$13:$C$168,MATCH(B39,IND,0))</f>
        <v>Kg</v>
      </c>
      <c r="E39" s="66">
        <v>0</v>
      </c>
      <c r="F39" s="56">
        <f>INDEX('CADASTRO DE PRODUTO '!$E$13:$E$168,MATCH(B39,IND,0))</f>
        <v>0</v>
      </c>
      <c r="G39" s="65">
        <f t="shared" si="1"/>
        <v>0</v>
      </c>
      <c r="H39" s="43" t="s">
        <v>49</v>
      </c>
    </row>
    <row r="40" spans="1:30" ht="40.15" customHeight="1">
      <c r="A40" s="57">
        <v>30</v>
      </c>
      <c r="B40" s="53"/>
      <c r="C40" s="54" t="str">
        <f>INDEX('CADASTRO DE PRODUTO '!$B$13:$B$168,MATCH(B40,IND,0))</f>
        <v>AD</v>
      </c>
      <c r="D40" s="55" t="str">
        <f>INDEX('CADASTRO DE PRODUTO '!$C$13:$C$168,MATCH(B40,IND,0))</f>
        <v>Kg</v>
      </c>
      <c r="E40" s="66">
        <v>0</v>
      </c>
      <c r="F40" s="56">
        <f>INDEX('CADASTRO DE PRODUTO '!$E$13:$E$168,MATCH(B40,IND,0))</f>
        <v>0</v>
      </c>
      <c r="G40" s="65">
        <f t="shared" si="1"/>
        <v>0</v>
      </c>
      <c r="H40" s="43" t="s">
        <v>49</v>
      </c>
    </row>
    <row r="41" spans="1:30" ht="40.15" customHeight="1">
      <c r="A41" s="57">
        <v>31</v>
      </c>
      <c r="B41" s="53"/>
      <c r="C41" s="54" t="str">
        <f>INDEX('CADASTRO DE PRODUTO '!$B$13:$B$168,MATCH(B41,IND,0))</f>
        <v>AD</v>
      </c>
      <c r="D41" s="55" t="str">
        <f>INDEX('CADASTRO DE PRODUTO '!$C$13:$C$168,MATCH(B41,IND,0))</f>
        <v>Kg</v>
      </c>
      <c r="E41" s="66">
        <v>0</v>
      </c>
      <c r="F41" s="56">
        <f>INDEX('CADASTRO DE PRODUTO '!$E$13:$E$168,MATCH(B41,IND,0))</f>
        <v>0</v>
      </c>
      <c r="G41" s="65">
        <f t="shared" si="1"/>
        <v>0</v>
      </c>
      <c r="H41" s="43" t="s">
        <v>49</v>
      </c>
      <c r="AD41" s="2">
        <v>29</v>
      </c>
    </row>
    <row r="42" spans="1:30" ht="40.15" customHeight="1">
      <c r="A42" s="57">
        <v>32</v>
      </c>
      <c r="B42" s="53"/>
      <c r="C42" s="54" t="str">
        <f>INDEX('CADASTRO DE PRODUTO '!$B$13:$B$168,MATCH(B42,IND,0))</f>
        <v>AD</v>
      </c>
      <c r="D42" s="55" t="str">
        <f>INDEX('CADASTRO DE PRODUTO '!$C$13:$C$168,MATCH(B42,IND,0))</f>
        <v>Kg</v>
      </c>
      <c r="E42" s="66">
        <v>0</v>
      </c>
      <c r="F42" s="56">
        <f>INDEX('CADASTRO DE PRODUTO '!$E$13:$E$168,MATCH(B42,IND,0))</f>
        <v>0</v>
      </c>
      <c r="G42" s="65">
        <f t="shared" si="1"/>
        <v>0</v>
      </c>
      <c r="H42" s="43" t="s">
        <v>49</v>
      </c>
      <c r="AD42" s="2">
        <v>30</v>
      </c>
    </row>
    <row r="43" spans="1:30" ht="40.15" customHeight="1">
      <c r="A43" s="57">
        <v>33</v>
      </c>
      <c r="B43" s="53"/>
      <c r="C43" s="54" t="str">
        <f>INDEX('CADASTRO DE PRODUTO '!$B$13:$B$168,MATCH(B43,IND,0))</f>
        <v>AD</v>
      </c>
      <c r="D43" s="55" t="str">
        <f>INDEX('CADASTRO DE PRODUTO '!$C$13:$C$168,MATCH(B43,IND,0))</f>
        <v>Kg</v>
      </c>
      <c r="E43" s="66">
        <v>0</v>
      </c>
      <c r="F43" s="56">
        <f>INDEX('CADASTRO DE PRODUTO '!$E$13:$E$168,MATCH(B43,IND,0))</f>
        <v>0</v>
      </c>
      <c r="G43" s="65">
        <f t="shared" si="1"/>
        <v>0</v>
      </c>
      <c r="H43" s="43" t="s">
        <v>49</v>
      </c>
      <c r="AD43" s="2">
        <v>31</v>
      </c>
    </row>
    <row r="44" spans="1:30" ht="40.15" customHeight="1">
      <c r="A44" s="57">
        <v>34</v>
      </c>
      <c r="B44" s="53"/>
      <c r="C44" s="54" t="str">
        <f>INDEX('CADASTRO DE PRODUTO '!$B$13:$B$168,MATCH(B44,IND,0))</f>
        <v>AD</v>
      </c>
      <c r="D44" s="55" t="str">
        <f>INDEX('CADASTRO DE PRODUTO '!$C$13:$C$168,MATCH(B44,IND,0))</f>
        <v>Kg</v>
      </c>
      <c r="E44" s="66">
        <v>0</v>
      </c>
      <c r="F44" s="56">
        <f>INDEX('CADASTRO DE PRODUTO '!$E$13:$E$168,MATCH(B44,IND,0))</f>
        <v>0</v>
      </c>
      <c r="G44" s="65">
        <f t="shared" si="1"/>
        <v>0</v>
      </c>
      <c r="H44" s="43" t="s">
        <v>49</v>
      </c>
      <c r="AD44" s="2">
        <v>32</v>
      </c>
    </row>
    <row r="45" spans="1:30" ht="40.15" customHeight="1">
      <c r="A45" s="57">
        <v>35</v>
      </c>
      <c r="B45" s="53"/>
      <c r="C45" s="54" t="str">
        <f>INDEX('CADASTRO DE PRODUTO '!$B$13:$B$168,MATCH(B45,IND,0))</f>
        <v>AD</v>
      </c>
      <c r="D45" s="55" t="str">
        <f>INDEX('CADASTRO DE PRODUTO '!$C$13:$C$168,MATCH(B45,IND,0))</f>
        <v>Kg</v>
      </c>
      <c r="E45" s="66">
        <v>0</v>
      </c>
      <c r="F45" s="56">
        <f>INDEX('CADASTRO DE PRODUTO '!$E$13:$E$168,MATCH(B45,IND,0))</f>
        <v>0</v>
      </c>
      <c r="G45" s="65">
        <f t="shared" si="1"/>
        <v>0</v>
      </c>
      <c r="H45" s="43" t="s">
        <v>49</v>
      </c>
    </row>
    <row r="46" spans="1:30" ht="40.15" customHeight="1">
      <c r="A46" s="57">
        <v>36</v>
      </c>
      <c r="B46" s="53"/>
      <c r="C46" s="54" t="str">
        <f>INDEX('CADASTRO DE PRODUTO '!$B$13:$B$168,MATCH(B46,IND,0))</f>
        <v>AD</v>
      </c>
      <c r="D46" s="55" t="str">
        <f>INDEX('CADASTRO DE PRODUTO '!$C$13:$C$168,MATCH(B46,IND,0))</f>
        <v>Kg</v>
      </c>
      <c r="E46" s="66">
        <v>0</v>
      </c>
      <c r="F46" s="56">
        <f>INDEX('CADASTRO DE PRODUTO '!$E$13:$E$168,MATCH(B46,IND,0))</f>
        <v>0</v>
      </c>
      <c r="G46" s="65">
        <f t="shared" si="1"/>
        <v>0</v>
      </c>
      <c r="H46" s="43" t="s">
        <v>49</v>
      </c>
      <c r="AD46" s="2">
        <v>34</v>
      </c>
    </row>
    <row r="47" spans="1:30" ht="40.15" customHeight="1">
      <c r="A47" s="57">
        <v>37</v>
      </c>
      <c r="B47" s="53"/>
      <c r="C47" s="54" t="str">
        <f>INDEX('CADASTRO DE PRODUTO '!$B$13:$B$168,MATCH(B47,IND,0))</f>
        <v>AD</v>
      </c>
      <c r="D47" s="55" t="str">
        <f>INDEX('CADASTRO DE PRODUTO '!$C$13:$C$168,MATCH(B47,IND,0))</f>
        <v>Kg</v>
      </c>
      <c r="E47" s="66">
        <v>0</v>
      </c>
      <c r="F47" s="56">
        <f>INDEX('CADASTRO DE PRODUTO '!$E$13:$E$168,MATCH(B47,IND,0))</f>
        <v>0</v>
      </c>
      <c r="G47" s="65">
        <f t="shared" si="1"/>
        <v>0</v>
      </c>
      <c r="H47" s="43" t="s">
        <v>49</v>
      </c>
      <c r="AD47" s="2">
        <v>35</v>
      </c>
    </row>
    <row r="48" spans="1:30" ht="40.15" customHeight="1">
      <c r="A48" s="57">
        <v>38</v>
      </c>
      <c r="B48" s="53"/>
      <c r="C48" s="54" t="str">
        <f>INDEX('CADASTRO DE PRODUTO '!$B$13:$B$168,MATCH(B48,IND,0))</f>
        <v>AD</v>
      </c>
      <c r="D48" s="55" t="str">
        <f>INDEX('CADASTRO DE PRODUTO '!$C$13:$C$168,MATCH(B48,IND,0))</f>
        <v>Kg</v>
      </c>
      <c r="E48" s="66">
        <v>0</v>
      </c>
      <c r="F48" s="56">
        <f>INDEX('CADASTRO DE PRODUTO '!$E$13:$E$168,MATCH(B48,IND,0))</f>
        <v>0</v>
      </c>
      <c r="G48" s="65">
        <f t="shared" si="1"/>
        <v>0</v>
      </c>
      <c r="H48" s="43" t="s">
        <v>49</v>
      </c>
      <c r="AD48" s="2">
        <v>36</v>
      </c>
    </row>
    <row r="49" spans="1:30" ht="40.15" customHeight="1">
      <c r="A49" s="57">
        <v>39</v>
      </c>
      <c r="B49" s="53"/>
      <c r="C49" s="54" t="str">
        <f>INDEX('CADASTRO DE PRODUTO '!$B$13:$B$168,MATCH(B49,IND,0))</f>
        <v>AD</v>
      </c>
      <c r="D49" s="55" t="str">
        <f>INDEX('CADASTRO DE PRODUTO '!$C$13:$C$168,MATCH(B49,IND,0))</f>
        <v>Kg</v>
      </c>
      <c r="E49" s="66">
        <v>0</v>
      </c>
      <c r="F49" s="56">
        <f>INDEX('CADASTRO DE PRODUTO '!$E$13:$E$168,MATCH(B49,IND,0))</f>
        <v>0</v>
      </c>
      <c r="G49" s="65">
        <f t="shared" si="1"/>
        <v>0</v>
      </c>
      <c r="H49" s="43" t="s">
        <v>49</v>
      </c>
    </row>
    <row r="50" spans="1:30" ht="40.15" customHeight="1">
      <c r="A50" s="57">
        <v>40</v>
      </c>
      <c r="B50" s="53"/>
      <c r="C50" s="54" t="str">
        <f>INDEX('CADASTRO DE PRODUTO '!$B$13:$B$168,MATCH(B50,IND,0))</f>
        <v>AD</v>
      </c>
      <c r="D50" s="55" t="str">
        <f>INDEX('CADASTRO DE PRODUTO '!$C$13:$C$168,MATCH(B50,IND,0))</f>
        <v>Kg</v>
      </c>
      <c r="E50" s="66">
        <v>0</v>
      </c>
      <c r="F50" s="56">
        <f>INDEX('CADASTRO DE PRODUTO '!$E$13:$E$168,MATCH(B50,IND,0))</f>
        <v>0</v>
      </c>
      <c r="G50" s="65">
        <f t="shared" si="1"/>
        <v>0</v>
      </c>
      <c r="H50" s="43" t="s">
        <v>49</v>
      </c>
    </row>
    <row r="51" spans="1:30" ht="40.15" customHeight="1">
      <c r="A51" s="57">
        <v>41</v>
      </c>
      <c r="B51" s="53"/>
      <c r="C51" s="54" t="str">
        <f>INDEX('CADASTRO DE PRODUTO '!$B$13:$B$168,MATCH(B51,IND,0))</f>
        <v>AD</v>
      </c>
      <c r="D51" s="55" t="str">
        <f>INDEX('CADASTRO DE PRODUTO '!$C$13:$C$168,MATCH(B51,IND,0))</f>
        <v>Kg</v>
      </c>
      <c r="E51" s="66">
        <v>0</v>
      </c>
      <c r="F51" s="56">
        <f>INDEX('CADASTRO DE PRODUTO '!$E$13:$E$168,MATCH(B51,IND,0))</f>
        <v>0</v>
      </c>
      <c r="G51" s="65">
        <f t="shared" si="1"/>
        <v>0</v>
      </c>
      <c r="H51" s="43" t="s">
        <v>49</v>
      </c>
    </row>
    <row r="52" spans="1:30" ht="40.15" customHeight="1">
      <c r="A52" s="57">
        <v>42</v>
      </c>
      <c r="B52" s="53"/>
      <c r="C52" s="54" t="str">
        <f>INDEX('CADASTRO DE PRODUTO '!$B$13:$B$168,MATCH(B52,IND,0))</f>
        <v>AD</v>
      </c>
      <c r="D52" s="55" t="str">
        <f>INDEX('CADASTRO DE PRODUTO '!$C$13:$C$168,MATCH(B52,IND,0))</f>
        <v>Kg</v>
      </c>
      <c r="E52" s="66">
        <v>0</v>
      </c>
      <c r="F52" s="56">
        <f>INDEX('CADASTRO DE PRODUTO '!$E$13:$E$168,MATCH(B52,IND,0))</f>
        <v>0</v>
      </c>
      <c r="G52" s="65">
        <f t="shared" si="1"/>
        <v>0</v>
      </c>
      <c r="H52" s="43" t="s">
        <v>49</v>
      </c>
    </row>
    <row r="53" spans="1:30" ht="40.15" customHeight="1">
      <c r="A53" s="57">
        <v>43</v>
      </c>
      <c r="B53" s="53"/>
      <c r="C53" s="54" t="str">
        <f>INDEX('CADASTRO DE PRODUTO '!$B$13:$B$168,MATCH(B53,IND,0))</f>
        <v>AD</v>
      </c>
      <c r="D53" s="55" t="str">
        <f>INDEX('CADASTRO DE PRODUTO '!$C$13:$C$168,MATCH(B53,IND,0))</f>
        <v>Kg</v>
      </c>
      <c r="E53" s="66">
        <v>0</v>
      </c>
      <c r="F53" s="56">
        <f>INDEX('CADASTRO DE PRODUTO '!$E$13:$E$168,MATCH(B53,IND,0))</f>
        <v>0</v>
      </c>
      <c r="G53" s="65">
        <f t="shared" si="1"/>
        <v>0</v>
      </c>
      <c r="H53" s="43" t="s">
        <v>49</v>
      </c>
    </row>
    <row r="54" spans="1:30" ht="40.15" customHeight="1">
      <c r="A54" s="57">
        <v>44</v>
      </c>
      <c r="B54" s="53"/>
      <c r="C54" s="54" t="str">
        <f>INDEX('CADASTRO DE PRODUTO '!$B$13:$B$168,MATCH(B54,IND,0))</f>
        <v>AD</v>
      </c>
      <c r="D54" s="55" t="str">
        <f>INDEX('CADASTRO DE PRODUTO '!$C$13:$C$168,MATCH(B54,IND,0))</f>
        <v>Kg</v>
      </c>
      <c r="E54" s="66">
        <v>0</v>
      </c>
      <c r="F54" s="56">
        <f>INDEX('CADASTRO DE PRODUTO '!$E$13:$E$168,MATCH(B54,IND,0))</f>
        <v>0</v>
      </c>
      <c r="G54" s="65">
        <f t="shared" si="1"/>
        <v>0</v>
      </c>
      <c r="H54" s="43" t="s">
        <v>49</v>
      </c>
    </row>
    <row r="55" spans="1:30" ht="40.15" customHeight="1">
      <c r="A55" s="57">
        <v>45</v>
      </c>
      <c r="B55" s="53"/>
      <c r="C55" s="54" t="str">
        <f>INDEX('CADASTRO DE PRODUTO '!$B$13:$B$168,MATCH(B55,IND,0))</f>
        <v>AD</v>
      </c>
      <c r="D55" s="55" t="str">
        <f>INDEX('CADASTRO DE PRODUTO '!$C$13:$C$168,MATCH(B55,IND,0))</f>
        <v>Kg</v>
      </c>
      <c r="E55" s="66">
        <v>0</v>
      </c>
      <c r="F55" s="56">
        <f>INDEX('CADASTRO DE PRODUTO '!$E$13:$E$168,MATCH(B55,IND,0))</f>
        <v>0</v>
      </c>
      <c r="G55" s="65">
        <f t="shared" si="1"/>
        <v>0</v>
      </c>
      <c r="H55" s="43" t="s">
        <v>49</v>
      </c>
    </row>
    <row r="56" spans="1:30" ht="40.15" customHeight="1">
      <c r="A56" s="57">
        <v>46</v>
      </c>
      <c r="B56" s="53"/>
      <c r="C56" s="54" t="str">
        <f>INDEX('CADASTRO DE PRODUTO '!$B$13:$B$168,MATCH(B56,IND,0))</f>
        <v>AD</v>
      </c>
      <c r="D56" s="55" t="str">
        <f>INDEX('CADASTRO DE PRODUTO '!$C$13:$C$168,MATCH(B56,IND,0))</f>
        <v>Kg</v>
      </c>
      <c r="E56" s="66">
        <v>0</v>
      </c>
      <c r="F56" s="56">
        <f>INDEX('CADASTRO DE PRODUTO '!$E$13:$E$168,MATCH(B56,IND,0))</f>
        <v>0</v>
      </c>
      <c r="G56" s="65">
        <f t="shared" si="1"/>
        <v>0</v>
      </c>
      <c r="H56" s="43" t="s">
        <v>49</v>
      </c>
    </row>
    <row r="57" spans="1:30" ht="40.15" customHeight="1">
      <c r="A57" s="57">
        <v>47</v>
      </c>
      <c r="B57" s="53"/>
      <c r="C57" s="54" t="str">
        <f>INDEX('CADASTRO DE PRODUTO '!$B$13:$B$168,MATCH(B57,IND,0))</f>
        <v>AD</v>
      </c>
      <c r="D57" s="55" t="str">
        <f>INDEX('CADASTRO DE PRODUTO '!$C$13:$C$168,MATCH(B57,IND,0))</f>
        <v>Kg</v>
      </c>
      <c r="E57" s="66">
        <v>0</v>
      </c>
      <c r="F57" s="56">
        <f>INDEX('CADASTRO DE PRODUTO '!$E$13:$E$168,MATCH(B57,IND,0))</f>
        <v>0</v>
      </c>
      <c r="G57" s="65">
        <f t="shared" si="1"/>
        <v>0</v>
      </c>
      <c r="H57" s="43" t="s">
        <v>49</v>
      </c>
    </row>
    <row r="58" spans="1:30" ht="40.15" customHeight="1">
      <c r="A58" s="57">
        <v>48</v>
      </c>
      <c r="B58" s="53"/>
      <c r="C58" s="54" t="str">
        <f>INDEX('CADASTRO DE PRODUTO '!$B$13:$B$168,MATCH(B58,IND,0))</f>
        <v>AD</v>
      </c>
      <c r="D58" s="55" t="str">
        <f>INDEX('CADASTRO DE PRODUTO '!$C$13:$C$168,MATCH(B58,IND,0))</f>
        <v>Kg</v>
      </c>
      <c r="E58" s="66">
        <v>0</v>
      </c>
      <c r="F58" s="56">
        <f>INDEX('CADASTRO DE PRODUTO '!$E$13:$E$168,MATCH(B58,IND,0))</f>
        <v>0</v>
      </c>
      <c r="G58" s="65">
        <f t="shared" si="1"/>
        <v>0</v>
      </c>
      <c r="H58" s="43" t="s">
        <v>49</v>
      </c>
    </row>
    <row r="59" spans="1:30" ht="40.15" customHeight="1">
      <c r="A59" s="57">
        <v>49</v>
      </c>
      <c r="B59" s="53"/>
      <c r="C59" s="54" t="str">
        <f>INDEX('CADASTRO DE PRODUTO '!$B$13:$B$168,MATCH(B59,IND,0))</f>
        <v>AD</v>
      </c>
      <c r="D59" s="55" t="str">
        <f>INDEX('CADASTRO DE PRODUTO '!$C$13:$C$168,MATCH(B59,IND,0))</f>
        <v>Kg</v>
      </c>
      <c r="E59" s="66">
        <v>0</v>
      </c>
      <c r="F59" s="56">
        <f>INDEX('CADASTRO DE PRODUTO '!$E$13:$E$168,MATCH(B59,IND,0))</f>
        <v>0</v>
      </c>
      <c r="G59" s="65">
        <f t="shared" si="1"/>
        <v>0</v>
      </c>
      <c r="H59" s="43" t="s">
        <v>49</v>
      </c>
    </row>
    <row r="60" spans="1:30" ht="40.15" customHeight="1">
      <c r="A60" s="57">
        <v>50</v>
      </c>
      <c r="B60" s="53"/>
      <c r="C60" s="54" t="str">
        <f>INDEX('CADASTRO DE PRODUTO '!$B$13:$B$168,MATCH(B60,IND,0))</f>
        <v>AD</v>
      </c>
      <c r="D60" s="55" t="str">
        <f>INDEX('CADASTRO DE PRODUTO '!$C$13:$C$168,MATCH(B60,IND,0))</f>
        <v>Kg</v>
      </c>
      <c r="E60" s="66">
        <v>0</v>
      </c>
      <c r="F60" s="56">
        <f>INDEX('CADASTRO DE PRODUTO '!$E$13:$E$168,MATCH(B60,IND,0))</f>
        <v>0</v>
      </c>
      <c r="G60" s="65">
        <f t="shared" si="1"/>
        <v>0</v>
      </c>
      <c r="H60" s="43" t="s">
        <v>49</v>
      </c>
    </row>
    <row r="61" spans="1:30" ht="40.15" customHeight="1">
      <c r="A61" s="57">
        <v>51</v>
      </c>
      <c r="B61" s="53"/>
      <c r="C61" s="54" t="str">
        <f>INDEX('CADASTRO DE PRODUTO '!$B$13:$B$168,MATCH(B61,IND,0))</f>
        <v>AD</v>
      </c>
      <c r="D61" s="55" t="str">
        <f>INDEX('CADASTRO DE PRODUTO '!$C$13:$C$168,MATCH(B61,IND,0))</f>
        <v>Kg</v>
      </c>
      <c r="E61" s="66">
        <v>0</v>
      </c>
      <c r="F61" s="56">
        <f>INDEX('CADASTRO DE PRODUTO '!$E$13:$E$168,MATCH(B61,IND,0))</f>
        <v>0</v>
      </c>
      <c r="G61" s="65">
        <f t="shared" si="1"/>
        <v>0</v>
      </c>
      <c r="H61" s="43" t="s">
        <v>49</v>
      </c>
    </row>
    <row r="62" spans="1:30" ht="40.15" customHeight="1">
      <c r="A62" s="57">
        <v>52</v>
      </c>
      <c r="B62" s="53"/>
      <c r="C62" s="54" t="str">
        <f>INDEX('CADASTRO DE PRODUTO '!$B$13:$B$168,MATCH(B62,IND,0))</f>
        <v>AD</v>
      </c>
      <c r="D62" s="55" t="str">
        <f>INDEX('CADASTRO DE PRODUTO '!$C$13:$C$168,MATCH(B62,IND,0))</f>
        <v>Kg</v>
      </c>
      <c r="E62" s="66">
        <v>0</v>
      </c>
      <c r="F62" s="56">
        <f>INDEX('CADASTRO DE PRODUTO '!$E$13:$E$168,MATCH(B62,IND,0))</f>
        <v>0</v>
      </c>
      <c r="G62" s="65">
        <f t="shared" si="1"/>
        <v>0</v>
      </c>
      <c r="H62" s="43" t="s">
        <v>49</v>
      </c>
      <c r="AC62" s="20" t="s">
        <v>0</v>
      </c>
      <c r="AD62" s="21"/>
    </row>
    <row r="63" spans="1:30" ht="40.15" customHeight="1">
      <c r="A63" s="57">
        <v>53</v>
      </c>
      <c r="B63" s="53"/>
      <c r="C63" s="54" t="str">
        <f>INDEX('CADASTRO DE PRODUTO '!$B$13:$B$168,MATCH(B63,IND,0))</f>
        <v>AD</v>
      </c>
      <c r="D63" s="55" t="str">
        <f>INDEX('CADASTRO DE PRODUTO '!$C$13:$C$168,MATCH(B63,IND,0))</f>
        <v>Kg</v>
      </c>
      <c r="E63" s="66">
        <v>0</v>
      </c>
      <c r="F63" s="56">
        <f>INDEX('CADASTRO DE PRODUTO '!$E$13:$E$168,MATCH(B63,IND,0))</f>
        <v>0</v>
      </c>
      <c r="G63" s="65">
        <f t="shared" si="1"/>
        <v>0</v>
      </c>
      <c r="H63" s="43" t="s">
        <v>49</v>
      </c>
      <c r="AC63" s="20" t="s">
        <v>2</v>
      </c>
      <c r="AD63" s="22"/>
    </row>
    <row r="64" spans="1:30" ht="40.15" customHeight="1">
      <c r="A64" s="57">
        <v>54</v>
      </c>
      <c r="B64" s="53"/>
      <c r="C64" s="54" t="str">
        <f>INDEX('CADASTRO DE PRODUTO '!$B$13:$B$168,MATCH(B64,IND,0))</f>
        <v>AD</v>
      </c>
      <c r="D64" s="55" t="str">
        <f>INDEX('CADASTRO DE PRODUTO '!$C$13:$C$168,MATCH(B64,IND,0))</f>
        <v>Kg</v>
      </c>
      <c r="E64" s="66">
        <v>0</v>
      </c>
      <c r="F64" s="56">
        <f>INDEX('CADASTRO DE PRODUTO '!$E$13:$E$168,MATCH(B64,IND,0))</f>
        <v>0</v>
      </c>
      <c r="G64" s="65">
        <f t="shared" si="1"/>
        <v>0</v>
      </c>
      <c r="H64" s="43" t="s">
        <v>49</v>
      </c>
      <c r="AC64" s="20" t="s">
        <v>4</v>
      </c>
      <c r="AD64" s="22"/>
    </row>
    <row r="65" spans="1:30" ht="40.15" customHeight="1">
      <c r="A65" s="57">
        <v>55</v>
      </c>
      <c r="B65" s="53"/>
      <c r="C65" s="54" t="str">
        <f>INDEX('CADASTRO DE PRODUTO '!$B$13:$B$168,MATCH(B65,IND,0))</f>
        <v>AD</v>
      </c>
      <c r="D65" s="55" t="str">
        <f>INDEX('CADASTRO DE PRODUTO '!$C$13:$C$168,MATCH(B65,IND,0))</f>
        <v>Kg</v>
      </c>
      <c r="E65" s="66">
        <v>0</v>
      </c>
      <c r="F65" s="56">
        <f>INDEX('CADASTRO DE PRODUTO '!$E$13:$E$168,MATCH(B65,IND,0))</f>
        <v>0</v>
      </c>
      <c r="G65" s="65">
        <f t="shared" si="1"/>
        <v>0</v>
      </c>
      <c r="H65" s="43" t="s">
        <v>49</v>
      </c>
      <c r="AC65" s="20" t="s">
        <v>5</v>
      </c>
      <c r="AD65" s="22"/>
    </row>
    <row r="66" spans="1:30" ht="40.15" customHeight="1">
      <c r="A66" s="57">
        <v>56</v>
      </c>
      <c r="B66" s="53"/>
      <c r="C66" s="54" t="str">
        <f>INDEX('CADASTRO DE PRODUTO '!$B$13:$B$168,MATCH(B66,IND,0))</f>
        <v>AD</v>
      </c>
      <c r="D66" s="55" t="str">
        <f>INDEX('CADASTRO DE PRODUTO '!$C$13:$C$168,MATCH(B66,IND,0))</f>
        <v>Kg</v>
      </c>
      <c r="E66" s="66">
        <v>0</v>
      </c>
      <c r="F66" s="56">
        <f>INDEX('CADASTRO DE PRODUTO '!$E$13:$E$168,MATCH(B66,IND,0))</f>
        <v>0</v>
      </c>
      <c r="G66" s="65">
        <f t="shared" si="1"/>
        <v>0</v>
      </c>
      <c r="H66" s="43" t="s">
        <v>49</v>
      </c>
      <c r="AC66" s="20" t="s">
        <v>7</v>
      </c>
      <c r="AD66" s="22"/>
    </row>
    <row r="67" spans="1:30" ht="40.15" customHeight="1">
      <c r="A67" s="57">
        <v>57</v>
      </c>
      <c r="B67" s="53"/>
      <c r="C67" s="54" t="str">
        <f>INDEX('CADASTRO DE PRODUTO '!$B$13:$B$168,MATCH(B67,IND,0))</f>
        <v>AD</v>
      </c>
      <c r="D67" s="55" t="str">
        <f>INDEX('CADASTRO DE PRODUTO '!$C$13:$C$168,MATCH(B67,IND,0))</f>
        <v>Kg</v>
      </c>
      <c r="E67" s="66">
        <v>0</v>
      </c>
      <c r="F67" s="56">
        <f>INDEX('CADASTRO DE PRODUTO '!$E$13:$E$168,MATCH(B67,IND,0))</f>
        <v>0</v>
      </c>
      <c r="G67" s="65">
        <f t="shared" si="1"/>
        <v>0</v>
      </c>
      <c r="H67" s="43" t="s">
        <v>49</v>
      </c>
      <c r="AC67" s="20" t="s">
        <v>8</v>
      </c>
      <c r="AD67" s="22"/>
    </row>
    <row r="68" spans="1:30" ht="40.15" customHeight="1">
      <c r="A68" s="57">
        <v>58</v>
      </c>
      <c r="B68" s="53"/>
      <c r="C68" s="54" t="str">
        <f>INDEX('CADASTRO DE PRODUTO '!$B$13:$B$168,MATCH(B68,IND,0))</f>
        <v>AD</v>
      </c>
      <c r="D68" s="55" t="str">
        <f>INDEX('CADASTRO DE PRODUTO '!$C$13:$C$168,MATCH(B68,IND,0))</f>
        <v>Kg</v>
      </c>
      <c r="E68" s="66">
        <v>0</v>
      </c>
      <c r="F68" s="56">
        <f>INDEX('CADASTRO DE PRODUTO '!$E$13:$E$168,MATCH(B68,IND,0))</f>
        <v>0</v>
      </c>
      <c r="G68" s="65">
        <f t="shared" si="1"/>
        <v>0</v>
      </c>
      <c r="H68" s="43" t="s">
        <v>49</v>
      </c>
      <c r="AC68" s="20" t="s">
        <v>9</v>
      </c>
      <c r="AD68" s="22"/>
    </row>
    <row r="69" spans="1:30" ht="40.15" customHeight="1">
      <c r="A69" s="57">
        <v>59</v>
      </c>
      <c r="B69" s="53"/>
      <c r="C69" s="54" t="str">
        <f>INDEX('CADASTRO DE PRODUTO '!$B$13:$B$168,MATCH(B69,IND,0))</f>
        <v>AD</v>
      </c>
      <c r="D69" s="55" t="str">
        <f>INDEX('CADASTRO DE PRODUTO '!$C$13:$C$168,MATCH(B69,IND,0))</f>
        <v>Kg</v>
      </c>
      <c r="E69" s="66">
        <v>0</v>
      </c>
      <c r="F69" s="56">
        <f>INDEX('CADASTRO DE PRODUTO '!$E$13:$E$168,MATCH(B69,IND,0))</f>
        <v>0</v>
      </c>
      <c r="G69" s="65">
        <f t="shared" si="1"/>
        <v>0</v>
      </c>
      <c r="H69" s="43" t="s">
        <v>49</v>
      </c>
      <c r="AC69" s="20" t="s">
        <v>11</v>
      </c>
      <c r="AD69" s="22"/>
    </row>
    <row r="70" spans="1:30" ht="40.15" customHeight="1">
      <c r="A70" s="57">
        <v>60</v>
      </c>
      <c r="B70" s="53"/>
      <c r="C70" s="54" t="str">
        <f>INDEX('CADASTRO DE PRODUTO '!$B$13:$B$168,MATCH(B70,IND,0))</f>
        <v>AD</v>
      </c>
      <c r="D70" s="55" t="str">
        <f>INDEX('CADASTRO DE PRODUTO '!$C$13:$C$168,MATCH(B70,IND,0))</f>
        <v>Kg</v>
      </c>
      <c r="E70" s="66">
        <v>0</v>
      </c>
      <c r="F70" s="56">
        <f>INDEX('CADASTRO DE PRODUTO '!$E$13:$E$168,MATCH(B70,IND,0))</f>
        <v>0</v>
      </c>
      <c r="G70" s="65">
        <f t="shared" si="1"/>
        <v>0</v>
      </c>
      <c r="H70" s="43" t="s">
        <v>49</v>
      </c>
      <c r="AC70" s="20" t="s">
        <v>13</v>
      </c>
      <c r="AD70" s="22"/>
    </row>
    <row r="71" spans="1:30" ht="40.15" customHeight="1">
      <c r="A71" s="57">
        <v>61</v>
      </c>
      <c r="B71" s="53"/>
      <c r="C71" s="54" t="str">
        <f>INDEX('CADASTRO DE PRODUTO '!$B$13:$B$168,MATCH(B71,IND,0))</f>
        <v>AD</v>
      </c>
      <c r="D71" s="55" t="str">
        <f>INDEX('CADASTRO DE PRODUTO '!$C$13:$C$168,MATCH(B71,IND,0))</f>
        <v>Kg</v>
      </c>
      <c r="E71" s="66">
        <v>0</v>
      </c>
      <c r="F71" s="56">
        <f>INDEX('CADASTRO DE PRODUTO '!$E$13:$E$168,MATCH(B71,IND,0))</f>
        <v>0</v>
      </c>
      <c r="G71" s="65">
        <f t="shared" si="1"/>
        <v>0</v>
      </c>
      <c r="H71" s="43" t="s">
        <v>49</v>
      </c>
      <c r="AC71" s="20" t="s">
        <v>14</v>
      </c>
      <c r="AD71" s="22"/>
    </row>
    <row r="72" spans="1:30" ht="40.15" customHeight="1">
      <c r="A72" s="57">
        <v>62</v>
      </c>
      <c r="B72" s="53"/>
      <c r="C72" s="54" t="str">
        <f>INDEX('CADASTRO DE PRODUTO '!$B$13:$B$168,MATCH(B72,IND,0))</f>
        <v>AD</v>
      </c>
      <c r="D72" s="55" t="str">
        <f>INDEX('CADASTRO DE PRODUTO '!$C$13:$C$168,MATCH(B72,IND,0))</f>
        <v>Kg</v>
      </c>
      <c r="E72" s="66">
        <v>0</v>
      </c>
      <c r="F72" s="56">
        <f>INDEX('CADASTRO DE PRODUTO '!$E$13:$E$168,MATCH(B72,IND,0))</f>
        <v>0</v>
      </c>
      <c r="G72" s="65">
        <f t="shared" si="1"/>
        <v>0</v>
      </c>
      <c r="H72" s="43" t="s">
        <v>49</v>
      </c>
      <c r="AC72" s="20" t="s">
        <v>22</v>
      </c>
    </row>
    <row r="73" spans="1:30" ht="40.15" customHeight="1">
      <c r="A73" s="57">
        <v>63</v>
      </c>
      <c r="B73" s="53"/>
      <c r="C73" s="54" t="str">
        <f>INDEX('CADASTRO DE PRODUTO '!$B$13:$B$168,MATCH(B73,IND,0))</f>
        <v>AD</v>
      </c>
      <c r="D73" s="55" t="str">
        <f>INDEX('CADASTRO DE PRODUTO '!$C$13:$C$168,MATCH(B73,IND,0))</f>
        <v>Kg</v>
      </c>
      <c r="E73" s="66">
        <v>0</v>
      </c>
      <c r="F73" s="56">
        <f>INDEX('CADASTRO DE PRODUTO '!$E$13:$E$168,MATCH(B73,IND,0))</f>
        <v>0</v>
      </c>
      <c r="G73" s="65">
        <f t="shared" si="1"/>
        <v>0</v>
      </c>
      <c r="H73" s="43" t="s">
        <v>49</v>
      </c>
    </row>
    <row r="74" spans="1:30" ht="40.15" customHeight="1">
      <c r="A74" s="57">
        <v>64</v>
      </c>
      <c r="B74" s="53"/>
      <c r="C74" s="54" t="str">
        <f>INDEX('CADASTRO DE PRODUTO '!$B$13:$B$168,MATCH(B74,IND,0))</f>
        <v>AD</v>
      </c>
      <c r="D74" s="55" t="str">
        <f>INDEX('CADASTRO DE PRODUTO '!$C$13:$C$168,MATCH(B74,IND,0))</f>
        <v>Kg</v>
      </c>
      <c r="E74" s="66">
        <v>0</v>
      </c>
      <c r="F74" s="56">
        <f>INDEX('CADASTRO DE PRODUTO '!$E$13:$E$168,MATCH(B74,IND,0))</f>
        <v>0</v>
      </c>
      <c r="G74" s="65">
        <f t="shared" si="1"/>
        <v>0</v>
      </c>
      <c r="H74" s="43" t="s">
        <v>49</v>
      </c>
    </row>
    <row r="75" spans="1:30" ht="40.15" customHeight="1">
      <c r="A75" s="57">
        <v>65</v>
      </c>
      <c r="B75" s="53"/>
      <c r="C75" s="54" t="str">
        <f>INDEX('CADASTRO DE PRODUTO '!$B$13:$B$168,MATCH(B75,IND,0))</f>
        <v>AD</v>
      </c>
      <c r="D75" s="55" t="str">
        <f>INDEX('CADASTRO DE PRODUTO '!$C$13:$C$168,MATCH(B75,IND,0))</f>
        <v>Kg</v>
      </c>
      <c r="E75" s="66">
        <v>0</v>
      </c>
      <c r="F75" s="56">
        <f>INDEX('CADASTRO DE PRODUTO '!$E$13:$E$168,MATCH(B75,IND,0))</f>
        <v>0</v>
      </c>
      <c r="G75" s="65">
        <f t="shared" si="1"/>
        <v>0</v>
      </c>
      <c r="H75" s="43" t="s">
        <v>49</v>
      </c>
    </row>
    <row r="76" spans="1:30" ht="40.15" customHeight="1">
      <c r="A76" s="57">
        <v>66</v>
      </c>
      <c r="B76" s="53"/>
      <c r="C76" s="54" t="str">
        <f>INDEX('CADASTRO DE PRODUTO '!$B$13:$B$168,MATCH(B76,IND,0))</f>
        <v>AD</v>
      </c>
      <c r="D76" s="55" t="str">
        <f>INDEX('CADASTRO DE PRODUTO '!$C$13:$C$168,MATCH(B76,IND,0))</f>
        <v>Kg</v>
      </c>
      <c r="E76" s="66">
        <v>0</v>
      </c>
      <c r="F76" s="56">
        <f>INDEX('CADASTRO DE PRODUTO '!$E$13:$E$168,MATCH(B76,IND,0))</f>
        <v>0</v>
      </c>
      <c r="G76" s="65">
        <f t="shared" si="1"/>
        <v>0</v>
      </c>
      <c r="H76" s="43" t="s">
        <v>49</v>
      </c>
    </row>
    <row r="77" spans="1:30" ht="40.15" customHeight="1">
      <c r="A77" s="57">
        <v>67</v>
      </c>
      <c r="B77" s="53"/>
      <c r="C77" s="54" t="str">
        <f>INDEX('CADASTRO DE PRODUTO '!$B$13:$B$168,MATCH(B77,IND,0))</f>
        <v>AD</v>
      </c>
      <c r="D77" s="55" t="str">
        <f>INDEX('CADASTRO DE PRODUTO '!$C$13:$C$168,MATCH(B77,IND,0))</f>
        <v>Kg</v>
      </c>
      <c r="E77" s="66">
        <v>0</v>
      </c>
      <c r="F77" s="56">
        <f>INDEX('CADASTRO DE PRODUTO '!$E$13:$E$168,MATCH(B77,IND,0))</f>
        <v>0</v>
      </c>
      <c r="G77" s="65">
        <f t="shared" si="1"/>
        <v>0</v>
      </c>
      <c r="H77" s="43" t="s">
        <v>49</v>
      </c>
    </row>
    <row r="78" spans="1:30" ht="40.15" customHeight="1">
      <c r="A78" s="57">
        <v>68</v>
      </c>
      <c r="B78" s="53"/>
      <c r="C78" s="54" t="str">
        <f>INDEX('CADASTRO DE PRODUTO '!$B$13:$B$168,MATCH(B78,IND,0))</f>
        <v>AD</v>
      </c>
      <c r="D78" s="55" t="str">
        <f>INDEX('CADASTRO DE PRODUTO '!$C$13:$C$168,MATCH(B78,IND,0))</f>
        <v>Kg</v>
      </c>
      <c r="E78" s="66">
        <v>0</v>
      </c>
      <c r="F78" s="56">
        <f>INDEX('CADASTRO DE PRODUTO '!$E$13:$E$168,MATCH(B78,IND,0))</f>
        <v>0</v>
      </c>
      <c r="G78" s="65">
        <f t="shared" si="1"/>
        <v>0</v>
      </c>
      <c r="H78" s="43" t="s">
        <v>49</v>
      </c>
    </row>
    <row r="79" spans="1:30" ht="40.15" customHeight="1">
      <c r="A79" s="57">
        <v>69</v>
      </c>
      <c r="B79" s="53"/>
      <c r="C79" s="54" t="str">
        <f>INDEX('CADASTRO DE PRODUTO '!$B$13:$B$168,MATCH(B79,IND,0))</f>
        <v>AD</v>
      </c>
      <c r="D79" s="55" t="str">
        <f>INDEX('CADASTRO DE PRODUTO '!$C$13:$C$168,MATCH(B79,IND,0))</f>
        <v>Kg</v>
      </c>
      <c r="E79" s="66">
        <v>0</v>
      </c>
      <c r="F79" s="56">
        <f>INDEX('CADASTRO DE PRODUTO '!$E$13:$E$168,MATCH(B79,IND,0))</f>
        <v>0</v>
      </c>
      <c r="G79" s="65">
        <f t="shared" ref="G79:G112" si="2">E79*F79</f>
        <v>0</v>
      </c>
      <c r="H79" s="43" t="s">
        <v>49</v>
      </c>
    </row>
    <row r="80" spans="1:30" ht="40.15" customHeight="1">
      <c r="A80" s="57">
        <v>70</v>
      </c>
      <c r="B80" s="53"/>
      <c r="C80" s="54" t="str">
        <f>INDEX('CADASTRO DE PRODUTO '!$B$13:$B$168,MATCH(B80,IND,0))</f>
        <v>AD</v>
      </c>
      <c r="D80" s="55" t="str">
        <f>INDEX('CADASTRO DE PRODUTO '!$C$13:$C$168,MATCH(B80,IND,0))</f>
        <v>Kg</v>
      </c>
      <c r="E80" s="66">
        <v>0</v>
      </c>
      <c r="F80" s="56">
        <f>INDEX('CADASTRO DE PRODUTO '!$E$13:$E$168,MATCH(B80,IND,0))</f>
        <v>0</v>
      </c>
      <c r="G80" s="65">
        <f t="shared" si="2"/>
        <v>0</v>
      </c>
      <c r="H80" s="43" t="s">
        <v>49</v>
      </c>
    </row>
    <row r="81" spans="1:8" ht="40.15" customHeight="1">
      <c r="A81" s="57">
        <v>71</v>
      </c>
      <c r="B81" s="53"/>
      <c r="C81" s="54" t="str">
        <f>INDEX('CADASTRO DE PRODUTO '!$B$13:$B$168,MATCH(B81,IND,0))</f>
        <v>AD</v>
      </c>
      <c r="D81" s="55" t="str">
        <f>INDEX('CADASTRO DE PRODUTO '!$C$13:$C$168,MATCH(B81,IND,0))</f>
        <v>Kg</v>
      </c>
      <c r="E81" s="66">
        <v>0</v>
      </c>
      <c r="F81" s="56">
        <f>INDEX('CADASTRO DE PRODUTO '!$E$13:$E$168,MATCH(B81,IND,0))</f>
        <v>0</v>
      </c>
      <c r="G81" s="65">
        <f t="shared" si="2"/>
        <v>0</v>
      </c>
      <c r="H81" s="43" t="s">
        <v>49</v>
      </c>
    </row>
    <row r="82" spans="1:8" ht="40.15" customHeight="1">
      <c r="A82" s="57">
        <v>72</v>
      </c>
      <c r="B82" s="53"/>
      <c r="C82" s="54" t="str">
        <f>INDEX('CADASTRO DE PRODUTO '!$B$13:$B$168,MATCH(B82,IND,0))</f>
        <v>AD</v>
      </c>
      <c r="D82" s="55" t="str">
        <f>INDEX('CADASTRO DE PRODUTO '!$C$13:$C$168,MATCH(B82,IND,0))</f>
        <v>Kg</v>
      </c>
      <c r="E82" s="66">
        <v>0</v>
      </c>
      <c r="F82" s="56">
        <f>INDEX('CADASTRO DE PRODUTO '!$E$13:$E$168,MATCH(B82,IND,0))</f>
        <v>0</v>
      </c>
      <c r="G82" s="65">
        <f t="shared" si="2"/>
        <v>0</v>
      </c>
      <c r="H82" s="43" t="s">
        <v>49</v>
      </c>
    </row>
    <row r="83" spans="1:8" ht="40.15" customHeight="1">
      <c r="A83" s="57">
        <v>73</v>
      </c>
      <c r="B83" s="53"/>
      <c r="C83" s="54" t="str">
        <f>INDEX('CADASTRO DE PRODUTO '!$B$13:$B$168,MATCH(B83,IND,0))</f>
        <v>AD</v>
      </c>
      <c r="D83" s="55" t="str">
        <f>INDEX('CADASTRO DE PRODUTO '!$C$13:$C$168,MATCH(B83,IND,0))</f>
        <v>Kg</v>
      </c>
      <c r="E83" s="66">
        <v>0</v>
      </c>
      <c r="F83" s="56">
        <f>INDEX('CADASTRO DE PRODUTO '!$E$13:$E$168,MATCH(B83,IND,0))</f>
        <v>0</v>
      </c>
      <c r="G83" s="65">
        <f t="shared" si="2"/>
        <v>0</v>
      </c>
      <c r="H83" s="43" t="s">
        <v>49</v>
      </c>
    </row>
    <row r="84" spans="1:8" ht="40.15" customHeight="1">
      <c r="A84" s="57">
        <v>74</v>
      </c>
      <c r="B84" s="53"/>
      <c r="C84" s="54" t="str">
        <f>INDEX('CADASTRO DE PRODUTO '!$B$13:$B$168,MATCH(B84,IND,0))</f>
        <v>AD</v>
      </c>
      <c r="D84" s="55" t="str">
        <f>INDEX('CADASTRO DE PRODUTO '!$C$13:$C$168,MATCH(B84,IND,0))</f>
        <v>Kg</v>
      </c>
      <c r="E84" s="66">
        <v>0</v>
      </c>
      <c r="F84" s="56">
        <f>INDEX('CADASTRO DE PRODUTO '!$E$13:$E$168,MATCH(B84,IND,0))</f>
        <v>0</v>
      </c>
      <c r="G84" s="65">
        <f t="shared" si="2"/>
        <v>0</v>
      </c>
      <c r="H84" s="43" t="s">
        <v>49</v>
      </c>
    </row>
    <row r="85" spans="1:8" ht="40.15" customHeight="1">
      <c r="A85" s="57">
        <v>75</v>
      </c>
      <c r="B85" s="53"/>
      <c r="C85" s="54" t="str">
        <f>INDEX('CADASTRO DE PRODUTO '!$B$13:$B$168,MATCH(B85,IND,0))</f>
        <v>AD</v>
      </c>
      <c r="D85" s="55" t="str">
        <f>INDEX('CADASTRO DE PRODUTO '!$C$13:$C$168,MATCH(B85,IND,0))</f>
        <v>Kg</v>
      </c>
      <c r="E85" s="66">
        <v>0</v>
      </c>
      <c r="F85" s="56">
        <f>INDEX('CADASTRO DE PRODUTO '!$E$13:$E$168,MATCH(B85,IND,0))</f>
        <v>0</v>
      </c>
      <c r="G85" s="65">
        <f t="shared" si="2"/>
        <v>0</v>
      </c>
      <c r="H85" s="43" t="s">
        <v>49</v>
      </c>
    </row>
    <row r="86" spans="1:8" ht="40.15" customHeight="1">
      <c r="A86" s="57">
        <v>76</v>
      </c>
      <c r="B86" s="53"/>
      <c r="C86" s="54" t="str">
        <f>INDEX('CADASTRO DE PRODUTO '!$B$13:$B$168,MATCH(B86,IND,0))</f>
        <v>AD</v>
      </c>
      <c r="D86" s="55" t="str">
        <f>INDEX('CADASTRO DE PRODUTO '!$C$13:$C$168,MATCH(B86,IND,0))</f>
        <v>Kg</v>
      </c>
      <c r="E86" s="66">
        <v>0</v>
      </c>
      <c r="F86" s="56">
        <f>INDEX('CADASTRO DE PRODUTO '!$E$13:$E$168,MATCH(B86,IND,0))</f>
        <v>0</v>
      </c>
      <c r="G86" s="65">
        <f t="shared" si="2"/>
        <v>0</v>
      </c>
      <c r="H86" s="43" t="s">
        <v>49</v>
      </c>
    </row>
    <row r="87" spans="1:8" ht="40.15" customHeight="1">
      <c r="A87" s="57">
        <v>77</v>
      </c>
      <c r="B87" s="53"/>
      <c r="C87" s="54" t="str">
        <f>INDEX('CADASTRO DE PRODUTO '!$B$13:$B$168,MATCH(B87,IND,0))</f>
        <v>AD</v>
      </c>
      <c r="D87" s="55" t="str">
        <f>INDEX('CADASTRO DE PRODUTO '!$C$13:$C$168,MATCH(B87,IND,0))</f>
        <v>Kg</v>
      </c>
      <c r="E87" s="66">
        <v>0</v>
      </c>
      <c r="F87" s="56">
        <f>INDEX('CADASTRO DE PRODUTO '!$E$13:$E$168,MATCH(B87,IND,0))</f>
        <v>0</v>
      </c>
      <c r="G87" s="65">
        <f t="shared" si="2"/>
        <v>0</v>
      </c>
      <c r="H87" s="43" t="s">
        <v>49</v>
      </c>
    </row>
    <row r="88" spans="1:8" ht="40.15" customHeight="1">
      <c r="A88" s="57">
        <v>78</v>
      </c>
      <c r="B88" s="53"/>
      <c r="C88" s="54" t="str">
        <f>INDEX('CADASTRO DE PRODUTO '!$B$13:$B$168,MATCH(B88,IND,0))</f>
        <v>AD</v>
      </c>
      <c r="D88" s="55" t="str">
        <f>INDEX('CADASTRO DE PRODUTO '!$C$13:$C$168,MATCH(B88,IND,0))</f>
        <v>Kg</v>
      </c>
      <c r="E88" s="66">
        <v>0</v>
      </c>
      <c r="F88" s="56">
        <f>INDEX('CADASTRO DE PRODUTO '!$E$13:$E$168,MATCH(B88,IND,0))</f>
        <v>0</v>
      </c>
      <c r="G88" s="65">
        <f t="shared" si="2"/>
        <v>0</v>
      </c>
      <c r="H88" s="43" t="s">
        <v>49</v>
      </c>
    </row>
    <row r="89" spans="1:8" ht="40.15" customHeight="1">
      <c r="A89" s="57">
        <v>79</v>
      </c>
      <c r="B89" s="53"/>
      <c r="C89" s="54" t="str">
        <f>INDEX('CADASTRO DE PRODUTO '!$B$13:$B$168,MATCH(B89,IND,0))</f>
        <v>AD</v>
      </c>
      <c r="D89" s="55" t="str">
        <f>INDEX('CADASTRO DE PRODUTO '!$C$13:$C$168,MATCH(B89,IND,0))</f>
        <v>Kg</v>
      </c>
      <c r="E89" s="66">
        <v>0</v>
      </c>
      <c r="F89" s="56">
        <f>INDEX('CADASTRO DE PRODUTO '!$E$13:$E$168,MATCH(B89,IND,0))</f>
        <v>0</v>
      </c>
      <c r="G89" s="65">
        <f t="shared" si="2"/>
        <v>0</v>
      </c>
      <c r="H89" s="43" t="s">
        <v>49</v>
      </c>
    </row>
    <row r="90" spans="1:8" ht="40.15" customHeight="1">
      <c r="A90" s="57">
        <v>80</v>
      </c>
      <c r="B90" s="53"/>
      <c r="C90" s="54" t="str">
        <f>INDEX('CADASTRO DE PRODUTO '!$B$13:$B$168,MATCH(B90,IND,0))</f>
        <v>AD</v>
      </c>
      <c r="D90" s="55" t="str">
        <f>INDEX('CADASTRO DE PRODUTO '!$C$13:$C$168,MATCH(B90,IND,0))</f>
        <v>Kg</v>
      </c>
      <c r="E90" s="66">
        <v>0</v>
      </c>
      <c r="F90" s="56">
        <f>INDEX('CADASTRO DE PRODUTO '!$E$13:$E$168,MATCH(B90,IND,0))</f>
        <v>0</v>
      </c>
      <c r="G90" s="65">
        <f t="shared" si="2"/>
        <v>0</v>
      </c>
      <c r="H90" s="43" t="s">
        <v>49</v>
      </c>
    </row>
    <row r="91" spans="1:8" ht="40.15" customHeight="1">
      <c r="A91" s="57">
        <v>81</v>
      </c>
      <c r="B91" s="53"/>
      <c r="C91" s="54" t="str">
        <f>INDEX('CADASTRO DE PRODUTO '!$B$13:$B$168,MATCH(B91,IND,0))</f>
        <v>AD</v>
      </c>
      <c r="D91" s="55" t="str">
        <f>INDEX('CADASTRO DE PRODUTO '!$C$13:$C$168,MATCH(B91,IND,0))</f>
        <v>Kg</v>
      </c>
      <c r="E91" s="66">
        <v>0</v>
      </c>
      <c r="F91" s="56">
        <f>INDEX('CADASTRO DE PRODUTO '!$E$13:$E$168,MATCH(B91,IND,0))</f>
        <v>0</v>
      </c>
      <c r="G91" s="65">
        <f t="shared" si="2"/>
        <v>0</v>
      </c>
      <c r="H91" s="43" t="s">
        <v>49</v>
      </c>
    </row>
    <row r="92" spans="1:8" ht="40.15" customHeight="1">
      <c r="A92" s="57">
        <v>82</v>
      </c>
      <c r="B92" s="53"/>
      <c r="C92" s="54" t="str">
        <f>INDEX('CADASTRO DE PRODUTO '!$B$13:$B$168,MATCH(B92,IND,0))</f>
        <v>AD</v>
      </c>
      <c r="D92" s="55" t="str">
        <f>INDEX('CADASTRO DE PRODUTO '!$C$13:$C$168,MATCH(B92,IND,0))</f>
        <v>Kg</v>
      </c>
      <c r="E92" s="66">
        <v>0</v>
      </c>
      <c r="F92" s="56">
        <f>INDEX('CADASTRO DE PRODUTO '!$E$13:$E$168,MATCH(B92,IND,0))</f>
        <v>0</v>
      </c>
      <c r="G92" s="65">
        <f t="shared" si="2"/>
        <v>0</v>
      </c>
      <c r="H92" s="43" t="s">
        <v>49</v>
      </c>
    </row>
    <row r="93" spans="1:8" ht="40.15" customHeight="1">
      <c r="A93" s="57">
        <v>83</v>
      </c>
      <c r="B93" s="53"/>
      <c r="C93" s="54" t="str">
        <f>INDEX('CADASTRO DE PRODUTO '!$B$13:$B$168,MATCH(B93,IND,0))</f>
        <v>AD</v>
      </c>
      <c r="D93" s="55" t="str">
        <f>INDEX('CADASTRO DE PRODUTO '!$C$13:$C$168,MATCH(B93,IND,0))</f>
        <v>Kg</v>
      </c>
      <c r="E93" s="66">
        <v>0</v>
      </c>
      <c r="F93" s="56">
        <f>INDEX('CADASTRO DE PRODUTO '!$E$13:$E$168,MATCH(B93,IND,0))</f>
        <v>0</v>
      </c>
      <c r="G93" s="65">
        <f t="shared" si="2"/>
        <v>0</v>
      </c>
      <c r="H93" s="43" t="s">
        <v>49</v>
      </c>
    </row>
    <row r="94" spans="1:8" ht="40.15" customHeight="1">
      <c r="A94" s="57">
        <v>84</v>
      </c>
      <c r="B94" s="53"/>
      <c r="C94" s="54" t="str">
        <f>INDEX('CADASTRO DE PRODUTO '!$B$13:$B$168,MATCH(B94,IND,0))</f>
        <v>AD</v>
      </c>
      <c r="D94" s="55" t="str">
        <f>INDEX('CADASTRO DE PRODUTO '!$C$13:$C$168,MATCH(B94,IND,0))</f>
        <v>Kg</v>
      </c>
      <c r="E94" s="66">
        <v>0</v>
      </c>
      <c r="F94" s="56">
        <f>INDEX('CADASTRO DE PRODUTO '!$E$13:$E$168,MATCH(B94,IND,0))</f>
        <v>0</v>
      </c>
      <c r="G94" s="65">
        <f t="shared" si="2"/>
        <v>0</v>
      </c>
      <c r="H94" s="43" t="s">
        <v>49</v>
      </c>
    </row>
    <row r="95" spans="1:8" ht="40.15" customHeight="1">
      <c r="A95" s="57">
        <v>85</v>
      </c>
      <c r="B95" s="53"/>
      <c r="C95" s="54" t="str">
        <f>INDEX('CADASTRO DE PRODUTO '!$B$13:$B$168,MATCH(B95,IND,0))</f>
        <v>AD</v>
      </c>
      <c r="D95" s="55" t="str">
        <f>INDEX('CADASTRO DE PRODUTO '!$C$13:$C$168,MATCH(B95,IND,0))</f>
        <v>Kg</v>
      </c>
      <c r="E95" s="66">
        <v>0</v>
      </c>
      <c r="F95" s="56">
        <f>INDEX('CADASTRO DE PRODUTO '!$E$13:$E$168,MATCH(B95,IND,0))</f>
        <v>0</v>
      </c>
      <c r="G95" s="65">
        <f t="shared" si="2"/>
        <v>0</v>
      </c>
      <c r="H95" s="43" t="s">
        <v>49</v>
      </c>
    </row>
    <row r="96" spans="1:8" ht="40.15" customHeight="1">
      <c r="A96" s="57">
        <v>86</v>
      </c>
      <c r="B96" s="53"/>
      <c r="C96" s="54" t="str">
        <f>INDEX('CADASTRO DE PRODUTO '!$B$13:$B$168,MATCH(B96,IND,0))</f>
        <v>AD</v>
      </c>
      <c r="D96" s="55" t="str">
        <f>INDEX('CADASTRO DE PRODUTO '!$C$13:$C$168,MATCH(B96,IND,0))</f>
        <v>Kg</v>
      </c>
      <c r="E96" s="66">
        <v>0</v>
      </c>
      <c r="F96" s="56">
        <f>INDEX('CADASTRO DE PRODUTO '!$E$13:$E$168,MATCH(B96,IND,0))</f>
        <v>0</v>
      </c>
      <c r="G96" s="65">
        <f t="shared" si="2"/>
        <v>0</v>
      </c>
      <c r="H96" s="43" t="s">
        <v>49</v>
      </c>
    </row>
    <row r="97" spans="1:8" ht="40.15" customHeight="1">
      <c r="A97" s="57">
        <v>87</v>
      </c>
      <c r="B97" s="53"/>
      <c r="C97" s="54" t="str">
        <f>INDEX('CADASTRO DE PRODUTO '!$B$13:$B$168,MATCH(B97,IND,0))</f>
        <v>AD</v>
      </c>
      <c r="D97" s="55" t="str">
        <f>INDEX('CADASTRO DE PRODUTO '!$C$13:$C$168,MATCH(B97,IND,0))</f>
        <v>Kg</v>
      </c>
      <c r="E97" s="66">
        <v>0</v>
      </c>
      <c r="F97" s="56">
        <f>INDEX('CADASTRO DE PRODUTO '!$E$13:$E$168,MATCH(B97,IND,0))</f>
        <v>0</v>
      </c>
      <c r="G97" s="65">
        <f t="shared" si="2"/>
        <v>0</v>
      </c>
      <c r="H97" s="43" t="s">
        <v>49</v>
      </c>
    </row>
    <row r="98" spans="1:8" ht="40.15" customHeight="1">
      <c r="A98" s="57">
        <v>88</v>
      </c>
      <c r="B98" s="53"/>
      <c r="C98" s="54" t="str">
        <f>INDEX('CADASTRO DE PRODUTO '!$B$13:$B$168,MATCH(B98,IND,0))</f>
        <v>AD</v>
      </c>
      <c r="D98" s="55" t="str">
        <f>INDEX('CADASTRO DE PRODUTO '!$C$13:$C$168,MATCH(B98,IND,0))</f>
        <v>Kg</v>
      </c>
      <c r="E98" s="66">
        <v>0</v>
      </c>
      <c r="F98" s="56">
        <f>INDEX('CADASTRO DE PRODUTO '!$E$13:$E$168,MATCH(B98,IND,0))</f>
        <v>0</v>
      </c>
      <c r="G98" s="65">
        <f t="shared" si="2"/>
        <v>0</v>
      </c>
      <c r="H98" s="43" t="s">
        <v>49</v>
      </c>
    </row>
    <row r="99" spans="1:8" ht="40.15" customHeight="1">
      <c r="A99" s="57">
        <v>89</v>
      </c>
      <c r="B99" s="53"/>
      <c r="C99" s="54" t="str">
        <f>INDEX('CADASTRO DE PRODUTO '!$B$13:$B$168,MATCH(B99,IND,0))</f>
        <v>AD</v>
      </c>
      <c r="D99" s="55" t="str">
        <f>INDEX('CADASTRO DE PRODUTO '!$C$13:$C$168,MATCH(B99,IND,0))</f>
        <v>Kg</v>
      </c>
      <c r="E99" s="66">
        <v>0</v>
      </c>
      <c r="F99" s="56">
        <f>INDEX('CADASTRO DE PRODUTO '!$E$13:$E$168,MATCH(B99,IND,0))</f>
        <v>0</v>
      </c>
      <c r="G99" s="65">
        <f t="shared" si="2"/>
        <v>0</v>
      </c>
      <c r="H99" s="43" t="s">
        <v>49</v>
      </c>
    </row>
    <row r="100" spans="1:8" ht="40.15" customHeight="1">
      <c r="A100" s="57">
        <v>90</v>
      </c>
      <c r="B100" s="53"/>
      <c r="C100" s="54" t="str">
        <f>INDEX('CADASTRO DE PRODUTO '!$B$13:$B$168,MATCH(B100,IND,0))</f>
        <v>AD</v>
      </c>
      <c r="D100" s="55" t="str">
        <f>INDEX('CADASTRO DE PRODUTO '!$C$13:$C$168,MATCH(B100,IND,0))</f>
        <v>Kg</v>
      </c>
      <c r="E100" s="66">
        <v>0</v>
      </c>
      <c r="F100" s="56">
        <f>INDEX('CADASTRO DE PRODUTO '!$E$13:$E$168,MATCH(B100,IND,0))</f>
        <v>0</v>
      </c>
      <c r="G100" s="65">
        <f t="shared" si="2"/>
        <v>0</v>
      </c>
      <c r="H100" s="43" t="s">
        <v>49</v>
      </c>
    </row>
    <row r="101" spans="1:8" ht="40.15" customHeight="1">
      <c r="A101" s="57">
        <v>91</v>
      </c>
      <c r="B101" s="53"/>
      <c r="C101" s="54" t="str">
        <f>INDEX('CADASTRO DE PRODUTO '!$B$13:$B$168,MATCH(B101,IND,0))</f>
        <v>AD</v>
      </c>
      <c r="D101" s="55" t="str">
        <f>INDEX('CADASTRO DE PRODUTO '!$C$13:$C$168,MATCH(B101,IND,0))</f>
        <v>Kg</v>
      </c>
      <c r="E101" s="66">
        <v>0</v>
      </c>
      <c r="F101" s="56">
        <f>INDEX('CADASTRO DE PRODUTO '!$E$13:$E$168,MATCH(B101,IND,0))</f>
        <v>0</v>
      </c>
      <c r="G101" s="65">
        <f t="shared" si="2"/>
        <v>0</v>
      </c>
      <c r="H101" s="43" t="s">
        <v>49</v>
      </c>
    </row>
    <row r="102" spans="1:8" ht="40.15" customHeight="1">
      <c r="A102" s="57">
        <v>92</v>
      </c>
      <c r="B102" s="53"/>
      <c r="C102" s="54" t="str">
        <f>INDEX('CADASTRO DE PRODUTO '!$B$13:$B$168,MATCH(B102,IND,0))</f>
        <v>AD</v>
      </c>
      <c r="D102" s="55" t="str">
        <f>INDEX('CADASTRO DE PRODUTO '!$C$13:$C$168,MATCH(B102,IND,0))</f>
        <v>Kg</v>
      </c>
      <c r="E102" s="66">
        <v>0</v>
      </c>
      <c r="F102" s="56">
        <f>INDEX('CADASTRO DE PRODUTO '!$E$13:$E$168,MATCH(B102,IND,0))</f>
        <v>0</v>
      </c>
      <c r="G102" s="65">
        <f t="shared" si="2"/>
        <v>0</v>
      </c>
      <c r="H102" s="43" t="s">
        <v>49</v>
      </c>
    </row>
    <row r="103" spans="1:8" ht="40.15" customHeight="1">
      <c r="A103" s="57">
        <v>93</v>
      </c>
      <c r="B103" s="53"/>
      <c r="C103" s="54" t="str">
        <f>INDEX('CADASTRO DE PRODUTO '!$B$13:$B$168,MATCH(B103,IND,0))</f>
        <v>AD</v>
      </c>
      <c r="D103" s="55" t="str">
        <f>INDEX('CADASTRO DE PRODUTO '!$C$13:$C$168,MATCH(B103,IND,0))</f>
        <v>Kg</v>
      </c>
      <c r="E103" s="66">
        <v>0</v>
      </c>
      <c r="F103" s="56">
        <f>INDEX('CADASTRO DE PRODUTO '!$E$13:$E$168,MATCH(B103,IND,0))</f>
        <v>0</v>
      </c>
      <c r="G103" s="65">
        <f t="shared" si="2"/>
        <v>0</v>
      </c>
      <c r="H103" s="43" t="s">
        <v>49</v>
      </c>
    </row>
    <row r="104" spans="1:8" ht="40.15" customHeight="1">
      <c r="A104" s="57">
        <v>94</v>
      </c>
      <c r="B104" s="53"/>
      <c r="C104" s="54" t="str">
        <f>INDEX('CADASTRO DE PRODUTO '!$B$13:$B$168,MATCH(B104,IND,0))</f>
        <v>AD</v>
      </c>
      <c r="D104" s="55" t="str">
        <f>INDEX('CADASTRO DE PRODUTO '!$C$13:$C$168,MATCH(B104,IND,0))</f>
        <v>Kg</v>
      </c>
      <c r="E104" s="66">
        <v>0</v>
      </c>
      <c r="F104" s="56">
        <f>INDEX('CADASTRO DE PRODUTO '!$E$13:$E$168,MATCH(B104,IND,0))</f>
        <v>0</v>
      </c>
      <c r="G104" s="65">
        <f t="shared" si="2"/>
        <v>0</v>
      </c>
      <c r="H104" s="43" t="s">
        <v>49</v>
      </c>
    </row>
    <row r="105" spans="1:8" ht="40.15" customHeight="1">
      <c r="A105" s="57">
        <v>95</v>
      </c>
      <c r="B105" s="53"/>
      <c r="C105" s="54" t="str">
        <f>INDEX('CADASTRO DE PRODUTO '!$B$13:$B$168,MATCH(B105,IND,0))</f>
        <v>AD</v>
      </c>
      <c r="D105" s="55" t="str">
        <f>INDEX('CADASTRO DE PRODUTO '!$C$13:$C$168,MATCH(B105,IND,0))</f>
        <v>Kg</v>
      </c>
      <c r="E105" s="66">
        <v>0</v>
      </c>
      <c r="F105" s="56">
        <f>INDEX('CADASTRO DE PRODUTO '!$E$13:$E$168,MATCH(B105,IND,0))</f>
        <v>0</v>
      </c>
      <c r="G105" s="65">
        <f t="shared" si="2"/>
        <v>0</v>
      </c>
      <c r="H105" s="43" t="s">
        <v>49</v>
      </c>
    </row>
    <row r="106" spans="1:8" ht="40.15" customHeight="1">
      <c r="A106" s="57">
        <v>96</v>
      </c>
      <c r="B106" s="53"/>
      <c r="C106" s="54" t="str">
        <f>INDEX('CADASTRO DE PRODUTO '!$B$13:$B$168,MATCH(B106,IND,0))</f>
        <v>AD</v>
      </c>
      <c r="D106" s="55" t="str">
        <f>INDEX('CADASTRO DE PRODUTO '!$C$13:$C$168,MATCH(B106,IND,0))</f>
        <v>Kg</v>
      </c>
      <c r="E106" s="66">
        <v>0</v>
      </c>
      <c r="F106" s="56">
        <f>INDEX('CADASTRO DE PRODUTO '!$E$13:$E$168,MATCH(B106,IND,0))</f>
        <v>0</v>
      </c>
      <c r="G106" s="65">
        <f t="shared" si="2"/>
        <v>0</v>
      </c>
      <c r="H106" s="43" t="s">
        <v>49</v>
      </c>
    </row>
    <row r="107" spans="1:8" ht="40.15" customHeight="1">
      <c r="A107" s="57">
        <v>97</v>
      </c>
      <c r="B107" s="53"/>
      <c r="C107" s="54" t="str">
        <f>INDEX('CADASTRO DE PRODUTO '!$B$13:$B$168,MATCH(B107,IND,0))</f>
        <v>AD</v>
      </c>
      <c r="D107" s="55" t="str">
        <f>INDEX('CADASTRO DE PRODUTO '!$C$13:$C$168,MATCH(B107,IND,0))</f>
        <v>Kg</v>
      </c>
      <c r="E107" s="66">
        <v>0</v>
      </c>
      <c r="F107" s="56">
        <f>INDEX('CADASTRO DE PRODUTO '!$E$13:$E$168,MATCH(B107,IND,0))</f>
        <v>0</v>
      </c>
      <c r="G107" s="65">
        <f t="shared" si="2"/>
        <v>0</v>
      </c>
      <c r="H107" s="43" t="s">
        <v>49</v>
      </c>
    </row>
    <row r="108" spans="1:8" ht="40.15" customHeight="1">
      <c r="A108" s="57">
        <v>98</v>
      </c>
      <c r="B108" s="53"/>
      <c r="C108" s="54" t="str">
        <f>INDEX('CADASTRO DE PRODUTO '!$B$13:$B$168,MATCH(B108,IND,0))</f>
        <v>AD</v>
      </c>
      <c r="D108" s="55" t="str">
        <f>INDEX('CADASTRO DE PRODUTO '!$C$13:$C$168,MATCH(B108,IND,0))</f>
        <v>Kg</v>
      </c>
      <c r="E108" s="66">
        <v>0</v>
      </c>
      <c r="F108" s="56">
        <f>INDEX('CADASTRO DE PRODUTO '!$E$13:$E$168,MATCH(B108,IND,0))</f>
        <v>0</v>
      </c>
      <c r="G108" s="65">
        <f t="shared" si="2"/>
        <v>0</v>
      </c>
      <c r="H108" s="43" t="s">
        <v>49</v>
      </c>
    </row>
    <row r="109" spans="1:8" ht="40.15" customHeight="1">
      <c r="A109" s="57">
        <v>99</v>
      </c>
      <c r="B109" s="53"/>
      <c r="C109" s="54" t="str">
        <f>INDEX('CADASTRO DE PRODUTO '!$B$13:$B$168,MATCH(B109,IND,0))</f>
        <v>AD</v>
      </c>
      <c r="D109" s="55" t="str">
        <f>INDEX('CADASTRO DE PRODUTO '!$C$13:$C$168,MATCH(B109,IND,0))</f>
        <v>Kg</v>
      </c>
      <c r="E109" s="66">
        <v>0</v>
      </c>
      <c r="F109" s="56">
        <f>INDEX('CADASTRO DE PRODUTO '!$E$13:$E$168,MATCH(B109,IND,0))</f>
        <v>0</v>
      </c>
      <c r="G109" s="65">
        <f t="shared" si="2"/>
        <v>0</v>
      </c>
      <c r="H109" s="43" t="s">
        <v>49</v>
      </c>
    </row>
    <row r="110" spans="1:8" ht="40.15" customHeight="1">
      <c r="A110" s="57">
        <v>100</v>
      </c>
      <c r="B110" s="53"/>
      <c r="C110" s="54" t="str">
        <f>INDEX('CADASTRO DE PRODUTO '!$B$13:$B$168,MATCH(B110,IND,0))</f>
        <v>AD</v>
      </c>
      <c r="D110" s="55" t="str">
        <f>INDEX('CADASTRO DE PRODUTO '!$C$13:$C$168,MATCH(B110,IND,0))</f>
        <v>Kg</v>
      </c>
      <c r="E110" s="66">
        <v>0</v>
      </c>
      <c r="F110" s="56">
        <f>INDEX('CADASTRO DE PRODUTO '!$E$13:$E$168,MATCH(B110,IND,0))</f>
        <v>0</v>
      </c>
      <c r="G110" s="65">
        <f t="shared" si="2"/>
        <v>0</v>
      </c>
      <c r="H110" s="43" t="s">
        <v>49</v>
      </c>
    </row>
    <row r="111" spans="1:8" ht="40.15" customHeight="1">
      <c r="A111" s="57">
        <v>101</v>
      </c>
      <c r="B111" s="53"/>
      <c r="C111" s="54" t="str">
        <f>INDEX('CADASTRO DE PRODUTO '!$B$13:$B$168,MATCH(B111,IND,0))</f>
        <v>AD</v>
      </c>
      <c r="D111" s="55" t="str">
        <f>INDEX('CADASTRO DE PRODUTO '!$C$13:$C$168,MATCH(B111,IND,0))</f>
        <v>Kg</v>
      </c>
      <c r="E111" s="66">
        <v>0</v>
      </c>
      <c r="F111" s="56">
        <f>INDEX('CADASTRO DE PRODUTO '!$E$13:$E$168,MATCH(B111,IND,0))</f>
        <v>0</v>
      </c>
      <c r="G111" s="65">
        <f t="shared" si="2"/>
        <v>0</v>
      </c>
      <c r="H111" s="43" t="s">
        <v>49</v>
      </c>
    </row>
    <row r="112" spans="1:8" ht="40.15" customHeight="1">
      <c r="A112" s="57">
        <v>102</v>
      </c>
      <c r="B112" s="53"/>
      <c r="C112" s="54" t="str">
        <f>INDEX('CADASTRO DE PRODUTO '!$B$13:$B$168,MATCH(B112,IND,0))</f>
        <v>AD</v>
      </c>
      <c r="D112" s="55" t="str">
        <f>INDEX('CADASTRO DE PRODUTO '!$C$13:$C$168,MATCH(B112,IND,0))</f>
        <v>Kg</v>
      </c>
      <c r="E112" s="66">
        <v>0</v>
      </c>
      <c r="F112" s="56">
        <f>INDEX('CADASTRO DE PRODUTO '!$E$13:$E$168,MATCH(B112,IND,0))</f>
        <v>0</v>
      </c>
      <c r="G112" s="65">
        <f t="shared" si="2"/>
        <v>0</v>
      </c>
      <c r="H112" s="43" t="s">
        <v>49</v>
      </c>
    </row>
  </sheetData>
  <mergeCells count="15">
    <mergeCell ref="N1:O1"/>
    <mergeCell ref="L2:M2"/>
    <mergeCell ref="N2:O2"/>
    <mergeCell ref="A3:C4"/>
    <mergeCell ref="D3:O5"/>
    <mergeCell ref="A5:B7"/>
    <mergeCell ref="C5:C7"/>
    <mergeCell ref="D6:D7"/>
    <mergeCell ref="E6:F7"/>
    <mergeCell ref="F8:G9"/>
    <mergeCell ref="A1:C2"/>
    <mergeCell ref="D1:G2"/>
    <mergeCell ref="H1:K2"/>
    <mergeCell ref="L1:M1"/>
    <mergeCell ref="A8:E9"/>
  </mergeCells>
  <conditionalFormatting sqref="A11:H112">
    <cfRule type="expression" dxfId="4" priority="1">
      <formula>$H11="SAIDA"</formula>
    </cfRule>
    <cfRule type="expression" dxfId="3" priority="2">
      <formula>$H11="PIX"</formula>
    </cfRule>
    <cfRule type="expression" dxfId="2" priority="3">
      <formula>$H11="CRED"</formula>
    </cfRule>
    <cfRule type="expression" dxfId="1" priority="4">
      <formula>$H11="DEB"</formula>
    </cfRule>
    <cfRule type="expression" dxfId="0" priority="5">
      <formula>$H11="DIN"</formula>
    </cfRule>
  </conditionalFormatting>
  <dataValidations count="3">
    <dataValidation type="list" allowBlank="1" showInputMessage="1" showErrorMessage="1" sqref="AF1:AF10 AC62:AC72">
      <formula1>$AC$62:$AC$72</formula1>
    </dataValidation>
    <dataValidation type="list" allowBlank="1" showInputMessage="1" showErrorMessage="1" sqref="H11:H112">
      <formula1>$AE$1:$AE$5</formula1>
    </dataValidation>
    <dataValidation type="list" allowBlank="1" showInputMessage="1" showErrorMessage="1" sqref="B11:B112">
      <formula1>IND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D1:Q15"/>
  <sheetViews>
    <sheetView showGridLines="0" workbookViewId="0">
      <selection activeCell="D2" sqref="D2:Q25"/>
    </sheetView>
  </sheetViews>
  <sheetFormatPr defaultColWidth="8.85546875" defaultRowHeight="15.75"/>
  <cols>
    <col min="1" max="16384" width="8.85546875" style="26"/>
  </cols>
  <sheetData>
    <row r="1" spans="4:17" ht="16.5" thickBot="1"/>
    <row r="2" spans="4:17" ht="16.5" thickBot="1">
      <c r="D2" s="204" t="s">
        <v>34</v>
      </c>
      <c r="E2" s="203"/>
      <c r="F2" s="203" t="s">
        <v>35</v>
      </c>
      <c r="G2" s="203"/>
      <c r="H2" s="203" t="s">
        <v>41</v>
      </c>
      <c r="I2" s="203"/>
      <c r="J2" s="203" t="s">
        <v>44</v>
      </c>
      <c r="K2" s="203"/>
      <c r="L2" s="203" t="s">
        <v>42</v>
      </c>
      <c r="M2" s="208"/>
      <c r="N2" s="203" t="s">
        <v>43</v>
      </c>
      <c r="O2" s="203"/>
      <c r="P2" s="203" t="s">
        <v>36</v>
      </c>
      <c r="Q2" s="203"/>
    </row>
    <row r="3" spans="4:17">
      <c r="D3" s="33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5"/>
    </row>
    <row r="4" spans="4:17"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9"/>
    </row>
    <row r="5" spans="4:17">
      <c r="D5" s="27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9"/>
    </row>
    <row r="6" spans="4:17">
      <c r="D6" s="27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9"/>
    </row>
    <row r="7" spans="4:17" ht="16.5" thickBot="1">
      <c r="D7" s="30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2"/>
    </row>
    <row r="8" spans="4:17" ht="16.5" thickBot="1">
      <c r="D8" s="205" t="s">
        <v>37</v>
      </c>
      <c r="E8" s="206"/>
      <c r="F8" s="206"/>
      <c r="G8" s="206"/>
      <c r="H8" s="206"/>
      <c r="I8" s="207"/>
      <c r="J8" s="205" t="s">
        <v>45</v>
      </c>
      <c r="K8" s="206"/>
      <c r="L8" s="206"/>
      <c r="M8" s="206"/>
      <c r="N8" s="206"/>
      <c r="O8" s="207"/>
    </row>
    <row r="9" spans="4:17">
      <c r="D9" s="27"/>
      <c r="E9" s="28"/>
      <c r="F9" s="28"/>
      <c r="G9" s="28"/>
      <c r="H9" s="28"/>
      <c r="I9" s="29"/>
      <c r="J9" s="27"/>
      <c r="K9" s="28"/>
      <c r="L9" s="28"/>
      <c r="M9" s="28"/>
      <c r="N9" s="28"/>
      <c r="O9" s="29"/>
    </row>
    <row r="10" spans="4:17" ht="16.5" thickBot="1">
      <c r="D10" s="27"/>
      <c r="E10" s="28"/>
      <c r="F10" s="28"/>
      <c r="G10" s="28"/>
      <c r="H10" s="28"/>
      <c r="I10" s="29"/>
      <c r="J10" s="27"/>
      <c r="K10" s="28"/>
      <c r="L10" s="28"/>
      <c r="M10" s="28"/>
      <c r="N10" s="28"/>
      <c r="O10" s="29"/>
    </row>
    <row r="11" spans="4:17" ht="16.5" thickBot="1">
      <c r="D11" s="204" t="s">
        <v>38</v>
      </c>
      <c r="E11" s="203"/>
      <c r="F11" s="204" t="s">
        <v>39</v>
      </c>
      <c r="G11" s="203"/>
      <c r="H11" s="204" t="s">
        <v>40</v>
      </c>
      <c r="I11" s="208"/>
      <c r="J11" s="204" t="s">
        <v>38</v>
      </c>
      <c r="K11" s="203"/>
      <c r="L11" s="204" t="s">
        <v>39</v>
      </c>
      <c r="M11" s="203"/>
      <c r="N11" s="204" t="s">
        <v>40</v>
      </c>
      <c r="O11" s="208"/>
    </row>
    <row r="12" spans="4:17">
      <c r="D12" s="27"/>
      <c r="E12" s="28"/>
      <c r="F12" s="28"/>
      <c r="G12" s="28"/>
      <c r="H12" s="28"/>
      <c r="I12" s="29"/>
      <c r="J12" s="27"/>
      <c r="K12" s="28"/>
      <c r="L12" s="28"/>
      <c r="M12" s="28"/>
      <c r="N12" s="28"/>
      <c r="O12" s="29"/>
    </row>
    <row r="13" spans="4:17">
      <c r="D13" s="27"/>
      <c r="E13" s="28"/>
      <c r="F13" s="28"/>
      <c r="G13" s="28"/>
      <c r="H13" s="28"/>
      <c r="I13" s="29"/>
      <c r="J13" s="27"/>
      <c r="K13" s="28"/>
      <c r="L13" s="28"/>
      <c r="M13" s="28"/>
      <c r="N13" s="28"/>
      <c r="O13" s="29"/>
    </row>
    <row r="14" spans="4:17">
      <c r="D14" s="27"/>
      <c r="E14" s="28"/>
      <c r="F14" s="28"/>
      <c r="G14" s="28"/>
      <c r="H14" s="28"/>
      <c r="I14" s="29"/>
      <c r="J14" s="27"/>
      <c r="K14" s="28"/>
      <c r="L14" s="28"/>
      <c r="M14" s="28"/>
      <c r="N14" s="28"/>
      <c r="O14" s="29"/>
    </row>
    <row r="15" spans="4:17" ht="16.5" thickBot="1">
      <c r="D15" s="30"/>
      <c r="E15" s="31"/>
      <c r="F15" s="31"/>
      <c r="G15" s="31"/>
      <c r="H15" s="31"/>
      <c r="I15" s="32"/>
      <c r="J15" s="30"/>
      <c r="K15" s="31"/>
      <c r="L15" s="31"/>
      <c r="M15" s="31"/>
      <c r="N15" s="31"/>
      <c r="O15" s="32"/>
    </row>
  </sheetData>
  <mergeCells count="15">
    <mergeCell ref="D8:I8"/>
    <mergeCell ref="D11:E11"/>
    <mergeCell ref="F11:G11"/>
    <mergeCell ref="H11:I11"/>
    <mergeCell ref="N2:O2"/>
    <mergeCell ref="J8:O8"/>
    <mergeCell ref="J11:K11"/>
    <mergeCell ref="L11:M11"/>
    <mergeCell ref="N11:O11"/>
    <mergeCell ref="L2:M2"/>
    <mergeCell ref="P2:Q2"/>
    <mergeCell ref="J2:K2"/>
    <mergeCell ref="D2:E2"/>
    <mergeCell ref="F2:G2"/>
    <mergeCell ref="H2:I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P85"/>
  <sheetViews>
    <sheetView workbookViewId="0">
      <selection sqref="A1:F1"/>
    </sheetView>
  </sheetViews>
  <sheetFormatPr defaultRowHeight="15"/>
  <cols>
    <col min="1" max="1" width="27.7109375" bestFit="1" customWidth="1"/>
    <col min="2" max="2" width="27.28515625" bestFit="1" customWidth="1"/>
    <col min="3" max="3" width="59.7109375" bestFit="1" customWidth="1"/>
    <col min="4" max="4" width="20.7109375" bestFit="1" customWidth="1"/>
    <col min="5" max="5" width="19.85546875" bestFit="1" customWidth="1"/>
    <col min="6" max="6" width="19.5703125" bestFit="1" customWidth="1"/>
    <col min="7" max="7" width="25.7109375" bestFit="1" customWidth="1"/>
    <col min="8" max="8" width="20.7109375" bestFit="1" customWidth="1"/>
    <col min="9" max="9" width="23" customWidth="1"/>
    <col min="34" max="34" width="8.7109375" bestFit="1" customWidth="1"/>
    <col min="35" max="35" width="39.140625" bestFit="1" customWidth="1"/>
    <col min="36" max="36" width="57.7109375" bestFit="1" customWidth="1"/>
    <col min="37" max="37" width="14.140625" bestFit="1" customWidth="1"/>
    <col min="38" max="38" width="9.42578125" bestFit="1" customWidth="1"/>
    <col min="39" max="39" width="20" customWidth="1"/>
    <col min="40" max="40" width="26.28515625" bestFit="1" customWidth="1"/>
    <col min="41" max="41" width="21.7109375" bestFit="1" customWidth="1"/>
    <col min="42" max="42" width="45.140625" bestFit="1" customWidth="1"/>
  </cols>
  <sheetData>
    <row r="1" spans="1:42" ht="21.75" thickBot="1">
      <c r="A1" s="223" t="s">
        <v>186</v>
      </c>
      <c r="B1" s="224"/>
      <c r="C1" s="224"/>
      <c r="D1" s="224"/>
      <c r="E1" s="224"/>
      <c r="F1" s="224"/>
      <c r="I1" s="115" t="s">
        <v>203</v>
      </c>
      <c r="J1" s="211" t="s">
        <v>197</v>
      </c>
      <c r="K1" s="211"/>
      <c r="L1" s="211"/>
      <c r="M1" s="211"/>
      <c r="N1" s="102" t="s">
        <v>198</v>
      </c>
      <c r="O1" s="103"/>
      <c r="P1" s="104"/>
    </row>
    <row r="2" spans="1:42" ht="19.5" thickBot="1">
      <c r="A2" s="74" t="s">
        <v>184</v>
      </c>
      <c r="B2" s="75" t="s">
        <v>191</v>
      </c>
      <c r="C2" s="74" t="s">
        <v>183</v>
      </c>
      <c r="D2" s="76" t="s">
        <v>185</v>
      </c>
      <c r="E2" s="76" t="s">
        <v>195</v>
      </c>
      <c r="I2" s="105" t="s">
        <v>199</v>
      </c>
      <c r="J2" s="106" t="s">
        <v>202</v>
      </c>
      <c r="K2" s="106"/>
      <c r="L2" s="106"/>
      <c r="M2" s="106"/>
      <c r="N2" s="106"/>
      <c r="O2" s="106"/>
      <c r="P2" s="107"/>
      <c r="AH2" s="220" t="s">
        <v>193</v>
      </c>
      <c r="AI2" s="221"/>
      <c r="AJ2" s="221"/>
      <c r="AK2" s="221"/>
      <c r="AL2" s="221"/>
      <c r="AM2" s="221"/>
      <c r="AN2" s="221"/>
      <c r="AO2" s="222"/>
      <c r="AP2" s="212">
        <f ca="1">TODAY()</f>
        <v>44684</v>
      </c>
    </row>
    <row r="3" spans="1:42" ht="16.5" thickBot="1">
      <c r="A3" s="92" t="s">
        <v>187</v>
      </c>
      <c r="B3" s="93">
        <v>70</v>
      </c>
      <c r="C3" s="94">
        <v>30</v>
      </c>
      <c r="D3" s="95">
        <f>B3*C3</f>
        <v>2100</v>
      </c>
      <c r="E3" s="95">
        <f>D3-AP5</f>
        <v>2070</v>
      </c>
      <c r="I3" s="105" t="s">
        <v>200</v>
      </c>
      <c r="J3" s="106" t="s">
        <v>202</v>
      </c>
      <c r="K3" s="106"/>
      <c r="L3" s="106"/>
      <c r="M3" s="106"/>
      <c r="N3" s="106"/>
      <c r="O3" s="106"/>
      <c r="P3" s="107"/>
      <c r="AH3" s="217" t="str">
        <f>A3</f>
        <v xml:space="preserve">NARDO </v>
      </c>
      <c r="AI3" s="218"/>
      <c r="AJ3" s="218"/>
      <c r="AK3" s="218"/>
      <c r="AL3" s="218"/>
      <c r="AM3" s="218"/>
      <c r="AN3" s="218"/>
      <c r="AO3" s="219"/>
      <c r="AP3" s="213"/>
    </row>
    <row r="4" spans="1:42" ht="21.75" thickBot="1">
      <c r="A4" s="92" t="s">
        <v>188</v>
      </c>
      <c r="B4" s="93">
        <v>70</v>
      </c>
      <c r="C4" s="94">
        <v>0</v>
      </c>
      <c r="D4" s="95">
        <f t="shared" ref="D4:E6" si="0">B4*C4</f>
        <v>0</v>
      </c>
      <c r="E4" s="95">
        <f t="shared" si="0"/>
        <v>0</v>
      </c>
      <c r="I4" s="105" t="s">
        <v>201</v>
      </c>
      <c r="J4" s="106"/>
      <c r="K4" s="106"/>
      <c r="L4" s="106"/>
      <c r="M4" s="106"/>
      <c r="N4" s="106"/>
      <c r="O4" s="106"/>
      <c r="P4" s="107" t="s">
        <v>204</v>
      </c>
      <c r="AH4" s="86" t="s">
        <v>180</v>
      </c>
      <c r="AI4" s="87" t="s">
        <v>30</v>
      </c>
      <c r="AJ4" s="88" t="s">
        <v>182</v>
      </c>
      <c r="AK4" s="89" t="s">
        <v>16</v>
      </c>
      <c r="AL4" s="89" t="s">
        <v>17</v>
      </c>
      <c r="AM4" s="89" t="s">
        <v>18</v>
      </c>
      <c r="AN4" s="90" t="s">
        <v>53</v>
      </c>
      <c r="AO4" s="89" t="s">
        <v>47</v>
      </c>
      <c r="AP4" s="91" t="s">
        <v>194</v>
      </c>
    </row>
    <row r="5" spans="1:42" ht="21" customHeight="1" thickBot="1">
      <c r="A5" s="92" t="s">
        <v>189</v>
      </c>
      <c r="B5" s="93">
        <v>70</v>
      </c>
      <c r="C5" s="94">
        <v>0</v>
      </c>
      <c r="D5" s="95">
        <f t="shared" si="0"/>
        <v>0</v>
      </c>
      <c r="E5" s="95">
        <f t="shared" si="0"/>
        <v>0</v>
      </c>
      <c r="I5" s="108" t="s">
        <v>205</v>
      </c>
      <c r="J5" s="109"/>
      <c r="K5" s="109"/>
      <c r="L5" s="109"/>
      <c r="M5" s="109" t="s">
        <v>206</v>
      </c>
      <c r="N5" s="110"/>
      <c r="O5" s="110"/>
      <c r="P5" s="111"/>
      <c r="AH5" s="79">
        <v>1</v>
      </c>
      <c r="AI5" s="80">
        <v>1</v>
      </c>
      <c r="AJ5" s="81" t="str">
        <f>INDEX('CADASTRO DE PRODUTO '!$B$13:$B$168,MATCH(AI5,IND,0))</f>
        <v>Costela com espinha e com lombo</v>
      </c>
      <c r="AK5" s="82" t="str">
        <f>INDEX('CADASTRO DE PRODUTO '!$C$13:$C$168,MATCH(AI5,IND,0))</f>
        <v>Kg</v>
      </c>
      <c r="AL5" s="83">
        <v>1</v>
      </c>
      <c r="AM5" s="84">
        <f>INDEX('CADASTRO DE PRODUTO '!$E$13:$E$168,MATCH(AI5,IND,0))</f>
        <v>30</v>
      </c>
      <c r="AN5" s="85">
        <f>AL5*AM5</f>
        <v>30</v>
      </c>
      <c r="AO5" s="43"/>
      <c r="AP5" s="209">
        <f>SUM(AN5:AN15)</f>
        <v>30</v>
      </c>
    </row>
    <row r="6" spans="1:42" ht="32.25" thickBot="1">
      <c r="A6" s="92" t="s">
        <v>196</v>
      </c>
      <c r="B6" s="93">
        <v>70</v>
      </c>
      <c r="C6" s="94">
        <v>0</v>
      </c>
      <c r="D6" s="95">
        <f t="shared" si="0"/>
        <v>0</v>
      </c>
      <c r="E6" s="95">
        <f t="shared" si="0"/>
        <v>0</v>
      </c>
      <c r="I6" s="105" t="s">
        <v>207</v>
      </c>
      <c r="J6" s="110"/>
      <c r="K6" s="110"/>
      <c r="L6" s="110"/>
      <c r="M6" s="110"/>
      <c r="N6" s="110"/>
      <c r="O6" s="110"/>
      <c r="P6" s="111"/>
      <c r="V6">
        <v>174</v>
      </c>
      <c r="W6">
        <v>43</v>
      </c>
      <c r="X6">
        <f>V6*W6</f>
        <v>7482</v>
      </c>
      <c r="AH6" s="57">
        <v>2</v>
      </c>
      <c r="AI6" s="80"/>
      <c r="AJ6" s="54" t="str">
        <f>INDEX('CADASTRO DE PRODUTO '!$B$13:$B$168,MATCH(AI6,IND,0))</f>
        <v>AD</v>
      </c>
      <c r="AK6" s="55" t="str">
        <f>INDEX('CADASTRO DE PRODUTO '!$C$13:$C$168,MATCH(AI6,IND,0))</f>
        <v>Kg</v>
      </c>
      <c r="AL6" s="66">
        <v>1</v>
      </c>
      <c r="AM6" s="56">
        <f>INDEX('CADASTRO DE PRODUTO '!$E$13:$E$168,MATCH(AI6,IND,0))</f>
        <v>0</v>
      </c>
      <c r="AN6" s="65">
        <f t="shared" ref="AN6:AN7" si="1">AL6*AM6</f>
        <v>0</v>
      </c>
      <c r="AO6" s="43"/>
      <c r="AP6" s="210"/>
    </row>
    <row r="7" spans="1:42" ht="32.25" thickBot="1">
      <c r="A7" s="74" t="s">
        <v>184</v>
      </c>
      <c r="B7" s="74" t="s">
        <v>192</v>
      </c>
      <c r="C7" s="76" t="s">
        <v>183</v>
      </c>
      <c r="D7" s="76" t="s">
        <v>185</v>
      </c>
      <c r="E7" s="76" t="s">
        <v>185</v>
      </c>
      <c r="I7" s="112" t="s">
        <v>210</v>
      </c>
      <c r="J7" s="113"/>
      <c r="K7" s="113"/>
      <c r="L7" s="114"/>
      <c r="M7" s="108" t="s">
        <v>208</v>
      </c>
      <c r="N7" s="110"/>
      <c r="O7" s="110"/>
      <c r="P7" s="111"/>
      <c r="X7">
        <v>8422</v>
      </c>
      <c r="AH7" s="57">
        <v>3</v>
      </c>
      <c r="AI7" s="80"/>
      <c r="AJ7" s="54" t="str">
        <f>INDEX('CADASTRO DE PRODUTO '!$B$13:$B$168,MATCH(AI7,IND,0))</f>
        <v>AD</v>
      </c>
      <c r="AK7" s="55" t="str">
        <f>INDEX('CADASTRO DE PRODUTO '!$C$13:$C$168,MATCH(AI7,IND,0))</f>
        <v>Kg</v>
      </c>
      <c r="AL7" s="66">
        <v>1</v>
      </c>
      <c r="AM7" s="56">
        <f>INDEX('CADASTRO DE PRODUTO '!$E$13:$E$168,MATCH(AI7,IND,0))</f>
        <v>0</v>
      </c>
      <c r="AN7" s="65">
        <f t="shared" si="1"/>
        <v>0</v>
      </c>
      <c r="AO7" s="43" t="s">
        <v>49</v>
      </c>
    </row>
    <row r="8" spans="1:42" ht="32.25" thickBot="1">
      <c r="A8" s="78" t="s">
        <v>187</v>
      </c>
      <c r="B8" s="77">
        <v>100</v>
      </c>
      <c r="C8" s="78">
        <v>30</v>
      </c>
      <c r="D8" s="77">
        <f>B8*C8</f>
        <v>3000</v>
      </c>
      <c r="E8" s="77">
        <v>0</v>
      </c>
      <c r="I8" s="105" t="s">
        <v>211</v>
      </c>
      <c r="J8" s="110"/>
      <c r="K8" s="110"/>
      <c r="L8" s="110"/>
      <c r="M8" s="110"/>
      <c r="N8" s="110"/>
      <c r="O8" s="110"/>
      <c r="P8" s="111"/>
      <c r="X8">
        <f>X6+X7</f>
        <v>15904</v>
      </c>
      <c r="AH8" s="57">
        <v>4</v>
      </c>
      <c r="AI8" s="80"/>
      <c r="AJ8" s="54" t="str">
        <f>INDEX('CADASTRO DE PRODUTO '!$B$13:$B$168,MATCH(AI8,IND,0))</f>
        <v>AD</v>
      </c>
      <c r="AK8" s="55" t="str">
        <f>INDEX('CADASTRO DE PRODUTO '!$C$13:$C$168,MATCH(AI8,IND,0))</f>
        <v>Kg</v>
      </c>
      <c r="AL8" s="66">
        <v>5</v>
      </c>
      <c r="AM8" s="56">
        <f>INDEX('CADASTRO DE PRODUTO '!$E$13:$E$168,MATCH(AI8,IND,0))</f>
        <v>0</v>
      </c>
      <c r="AN8" s="65">
        <f>AL8*AM8</f>
        <v>0</v>
      </c>
      <c r="AO8" s="43" t="s">
        <v>49</v>
      </c>
    </row>
    <row r="9" spans="1:42" ht="32.25" thickBot="1">
      <c r="A9" s="78" t="s">
        <v>188</v>
      </c>
      <c r="B9" s="77">
        <v>100</v>
      </c>
      <c r="C9" s="78">
        <v>0</v>
      </c>
      <c r="D9" s="77">
        <f>B9*C9</f>
        <v>0</v>
      </c>
      <c r="E9" s="77">
        <f>C9*D9</f>
        <v>0</v>
      </c>
      <c r="I9" s="116"/>
      <c r="J9" s="116"/>
      <c r="K9" s="116"/>
      <c r="L9" s="116"/>
      <c r="M9" s="116"/>
      <c r="N9" s="116"/>
      <c r="O9" s="116"/>
      <c r="P9" s="116"/>
      <c r="AH9" s="57">
        <v>5</v>
      </c>
      <c r="AI9" s="80"/>
      <c r="AJ9" s="54" t="str">
        <f>INDEX('CADASTRO DE PRODUTO '!$B$13:$B$168,MATCH(AI9,IND,0))</f>
        <v>AD</v>
      </c>
      <c r="AK9" s="55" t="str">
        <f>INDEX('CADASTRO DE PRODUTO '!$C$13:$C$168,MATCH(AI9,IND,0))</f>
        <v>Kg</v>
      </c>
      <c r="AL9" s="66">
        <v>2</v>
      </c>
      <c r="AM9" s="56">
        <f>INDEX('CADASTRO DE PRODUTO '!$E$13:$E$168,MATCH(AI9,IND,0))</f>
        <v>0</v>
      </c>
      <c r="AN9" s="65">
        <f t="shared" ref="AN9:AN15" si="2">AL9*AM9</f>
        <v>0</v>
      </c>
      <c r="AO9" s="43" t="s">
        <v>49</v>
      </c>
    </row>
    <row r="10" spans="1:42" ht="32.25" thickBot="1">
      <c r="A10" s="78" t="s">
        <v>189</v>
      </c>
      <c r="B10" s="77">
        <v>100</v>
      </c>
      <c r="C10" s="78">
        <v>0</v>
      </c>
      <c r="D10" s="77">
        <f>B10*C10</f>
        <v>0</v>
      </c>
      <c r="E10" s="77">
        <f>C10*D10</f>
        <v>0</v>
      </c>
      <c r="I10" s="115" t="s">
        <v>203</v>
      </c>
      <c r="J10" s="211" t="s">
        <v>197</v>
      </c>
      <c r="K10" s="211"/>
      <c r="L10" s="211"/>
      <c r="M10" s="211"/>
      <c r="N10" s="102" t="s">
        <v>198</v>
      </c>
      <c r="O10" s="103"/>
      <c r="P10" s="104"/>
      <c r="AH10" s="57">
        <v>6</v>
      </c>
      <c r="AI10" s="80"/>
      <c r="AJ10" s="54" t="str">
        <f>INDEX('CADASTRO DE PRODUTO '!$B$13:$B$168,MATCH(AI10,IND,0))</f>
        <v>AD</v>
      </c>
      <c r="AK10" s="55" t="str">
        <f>INDEX('CADASTRO DE PRODUTO '!$C$13:$C$168,MATCH(AI10,IND,0))</f>
        <v>Kg</v>
      </c>
      <c r="AL10" s="66">
        <v>3</v>
      </c>
      <c r="AM10" s="56">
        <f>INDEX('CADASTRO DE PRODUTO '!$E$13:$E$168,MATCH(AI10,IND,0))</f>
        <v>0</v>
      </c>
      <c r="AN10" s="65">
        <f t="shared" si="2"/>
        <v>0</v>
      </c>
      <c r="AO10" s="43" t="s">
        <v>49</v>
      </c>
    </row>
    <row r="11" spans="1:42" ht="32.25" thickBot="1">
      <c r="A11" s="78" t="s">
        <v>190</v>
      </c>
      <c r="B11" s="77">
        <v>100</v>
      </c>
      <c r="C11" s="78">
        <v>0</v>
      </c>
      <c r="D11" s="77">
        <f>B11*C11</f>
        <v>0</v>
      </c>
      <c r="E11" s="77">
        <f>C11*D11</f>
        <v>0</v>
      </c>
      <c r="I11" s="105" t="s">
        <v>199</v>
      </c>
      <c r="J11" s="106" t="s">
        <v>202</v>
      </c>
      <c r="K11" s="106"/>
      <c r="L11" s="106"/>
      <c r="M11" s="106"/>
      <c r="N11" s="106"/>
      <c r="O11" s="106"/>
      <c r="P11" s="107"/>
      <c r="AH11" s="57">
        <v>7</v>
      </c>
      <c r="AI11" s="80"/>
      <c r="AJ11" s="54" t="str">
        <f>INDEX('CADASTRO DE PRODUTO '!$B$13:$B$168,MATCH(AI11,IND,0))</f>
        <v>AD</v>
      </c>
      <c r="AK11" s="55" t="str">
        <f>INDEX('CADASTRO DE PRODUTO '!$C$13:$C$168,MATCH(AI11,IND,0))</f>
        <v>Kg</v>
      </c>
      <c r="AL11" s="66">
        <v>2</v>
      </c>
      <c r="AM11" s="56">
        <f>INDEX('CADASTRO DE PRODUTO '!$E$13:$E$168,MATCH(AI11,IND,0))</f>
        <v>0</v>
      </c>
      <c r="AN11" s="65">
        <f t="shared" si="2"/>
        <v>0</v>
      </c>
      <c r="AO11" s="43" t="s">
        <v>49</v>
      </c>
    </row>
    <row r="12" spans="1:42" ht="32.25" thickBot="1">
      <c r="I12" s="105" t="s">
        <v>200</v>
      </c>
      <c r="J12" s="106" t="s">
        <v>202</v>
      </c>
      <c r="K12" s="106"/>
      <c r="L12" s="106"/>
      <c r="M12" s="106"/>
      <c r="N12" s="106"/>
      <c r="O12" s="106"/>
      <c r="P12" s="107"/>
      <c r="AH12" s="57">
        <v>8</v>
      </c>
      <c r="AI12" s="80"/>
      <c r="AJ12" s="54" t="str">
        <f>INDEX('CADASTRO DE PRODUTO '!$B$13:$B$168,MATCH(AI12,IND,0))</f>
        <v>AD</v>
      </c>
      <c r="AK12" s="55" t="str">
        <f>INDEX('CADASTRO DE PRODUTO '!$C$13:$C$168,MATCH(AI12,IND,0))</f>
        <v>Kg</v>
      </c>
      <c r="AL12" s="66">
        <v>21</v>
      </c>
      <c r="AM12" s="56">
        <f>INDEX('CADASTRO DE PRODUTO '!$E$13:$E$168,MATCH(AI12,IND,0))</f>
        <v>0</v>
      </c>
      <c r="AN12" s="65">
        <f t="shared" si="2"/>
        <v>0</v>
      </c>
      <c r="AO12" s="43" t="s">
        <v>49</v>
      </c>
    </row>
    <row r="13" spans="1:42" ht="32.25" thickBot="1">
      <c r="I13" s="105" t="s">
        <v>201</v>
      </c>
      <c r="J13" s="106"/>
      <c r="K13" s="106"/>
      <c r="L13" s="106"/>
      <c r="M13" s="106"/>
      <c r="N13" s="106"/>
      <c r="O13" s="106"/>
      <c r="P13" s="107" t="s">
        <v>204</v>
      </c>
      <c r="AH13" s="57">
        <v>9</v>
      </c>
      <c r="AI13" s="80"/>
      <c r="AJ13" s="54" t="str">
        <f>INDEX('CADASTRO DE PRODUTO '!$B$13:$B$168,MATCH(AI13,IND,0))</f>
        <v>AD</v>
      </c>
      <c r="AK13" s="55" t="str">
        <f>INDEX('CADASTRO DE PRODUTO '!$C$13:$C$168,MATCH(AI13,IND,0))</f>
        <v>Kg</v>
      </c>
      <c r="AL13" s="66">
        <v>12</v>
      </c>
      <c r="AM13" s="56">
        <f>INDEX('CADASTRO DE PRODUTO '!$E$13:$E$168,MATCH(AI13,IND,0))</f>
        <v>0</v>
      </c>
      <c r="AN13" s="65">
        <f t="shared" si="2"/>
        <v>0</v>
      </c>
      <c r="AO13" s="43" t="s">
        <v>49</v>
      </c>
    </row>
    <row r="14" spans="1:42" ht="32.25" thickBot="1">
      <c r="I14" s="108" t="s">
        <v>205</v>
      </c>
      <c r="J14" s="109"/>
      <c r="K14" s="109"/>
      <c r="L14" s="109"/>
      <c r="M14" s="109" t="s">
        <v>206</v>
      </c>
      <c r="N14" s="110"/>
      <c r="O14" s="110"/>
      <c r="P14" s="111"/>
      <c r="AH14" s="57">
        <v>10</v>
      </c>
      <c r="AI14" s="80"/>
      <c r="AJ14" s="54" t="str">
        <f>INDEX('CADASTRO DE PRODUTO '!$B$13:$B$168,MATCH(AI14,IND,0))</f>
        <v>AD</v>
      </c>
      <c r="AK14" s="55" t="str">
        <f>INDEX('CADASTRO DE PRODUTO '!$C$13:$C$168,MATCH(AI14,IND,0))</f>
        <v>Kg</v>
      </c>
      <c r="AL14" s="66">
        <v>12</v>
      </c>
      <c r="AM14" s="56">
        <f>INDEX('CADASTRO DE PRODUTO '!$E$13:$E$168,MATCH(AI14,IND,0))</f>
        <v>0</v>
      </c>
      <c r="AN14" s="65">
        <f t="shared" si="2"/>
        <v>0</v>
      </c>
      <c r="AO14" s="43" t="s">
        <v>49</v>
      </c>
    </row>
    <row r="15" spans="1:42" ht="32.25" thickBot="1">
      <c r="I15" s="105" t="s">
        <v>207</v>
      </c>
      <c r="J15" s="110"/>
      <c r="K15" s="110"/>
      <c r="L15" s="110"/>
      <c r="M15" s="110"/>
      <c r="N15" s="110"/>
      <c r="O15" s="110"/>
      <c r="P15" s="111"/>
      <c r="AH15" s="57">
        <v>11</v>
      </c>
      <c r="AI15" s="80"/>
      <c r="AJ15" s="54" t="str">
        <f>INDEX('CADASTRO DE PRODUTO '!$B$13:$B$168,MATCH(AI15,IND,0))</f>
        <v>AD</v>
      </c>
      <c r="AK15" s="55" t="str">
        <f>INDEX('CADASTRO DE PRODUTO '!$C$13:$C$168,MATCH(AI15,IND,0))</f>
        <v>Kg</v>
      </c>
      <c r="AL15" s="66">
        <v>12</v>
      </c>
      <c r="AM15" s="56">
        <f>INDEX('CADASTRO DE PRODUTO '!$E$13:$E$168,MATCH(AI15,IND,0))</f>
        <v>0</v>
      </c>
      <c r="AN15" s="65">
        <f t="shared" si="2"/>
        <v>0</v>
      </c>
      <c r="AO15" s="43" t="s">
        <v>49</v>
      </c>
    </row>
    <row r="16" spans="1:42" ht="32.25" thickBot="1">
      <c r="I16" s="112" t="s">
        <v>210</v>
      </c>
      <c r="J16" s="113"/>
      <c r="K16" s="113"/>
      <c r="L16" s="114"/>
      <c r="M16" s="108" t="s">
        <v>208</v>
      </c>
      <c r="N16" s="110"/>
      <c r="O16" s="110"/>
      <c r="P16" s="111"/>
      <c r="AH16" s="57">
        <v>12</v>
      </c>
      <c r="AI16" s="80"/>
      <c r="AJ16" s="54" t="str">
        <f>INDEX('CADASTRO DE PRODUTO '!$B$13:$B$168,MATCH(AI16,IND,0))</f>
        <v>AD</v>
      </c>
      <c r="AK16" s="55" t="str">
        <f>INDEX('CADASTRO DE PRODUTO '!$C$13:$C$168,MATCH(AI16,IND,0))</f>
        <v>Kg</v>
      </c>
      <c r="AL16" s="66">
        <v>13</v>
      </c>
      <c r="AM16" s="56">
        <f>INDEX('CADASTRO DE PRODUTO '!$E$13:$E$168,MATCH(AI16,IND,0))</f>
        <v>0</v>
      </c>
      <c r="AN16" s="65">
        <f t="shared" ref="AN16:AN22" si="3">AL16*AM16</f>
        <v>0</v>
      </c>
      <c r="AO16" s="43" t="s">
        <v>49</v>
      </c>
    </row>
    <row r="17" spans="9:42" ht="32.25" thickBot="1">
      <c r="I17" s="105" t="s">
        <v>211</v>
      </c>
      <c r="J17" s="110"/>
      <c r="K17" s="110"/>
      <c r="L17" s="110"/>
      <c r="M17" s="110"/>
      <c r="N17" s="110"/>
      <c r="O17" s="110"/>
      <c r="P17" s="111"/>
      <c r="AH17" s="57">
        <v>13</v>
      </c>
      <c r="AI17" s="80"/>
      <c r="AJ17" s="54" t="str">
        <f>INDEX('CADASTRO DE PRODUTO '!$B$13:$B$168,MATCH(AI17,IND,0))</f>
        <v>AD</v>
      </c>
      <c r="AK17" s="55" t="str">
        <f>INDEX('CADASTRO DE PRODUTO '!$C$13:$C$168,MATCH(AI17,IND,0))</f>
        <v>Kg</v>
      </c>
      <c r="AL17" s="66">
        <v>14</v>
      </c>
      <c r="AM17" s="56">
        <f>INDEX('CADASTRO DE PRODUTO '!$E$13:$E$168,MATCH(AI17,IND,0))</f>
        <v>0</v>
      </c>
      <c r="AN17" s="65">
        <f t="shared" si="3"/>
        <v>0</v>
      </c>
      <c r="AO17" s="43" t="s">
        <v>49</v>
      </c>
    </row>
    <row r="18" spans="9:42" ht="32.25" thickBot="1">
      <c r="I18" s="116"/>
      <c r="J18" s="116"/>
      <c r="K18" s="116"/>
      <c r="L18" s="116"/>
      <c r="M18" s="116"/>
      <c r="N18" s="116"/>
      <c r="O18" s="116"/>
      <c r="P18" s="116"/>
      <c r="AH18" s="57">
        <v>14</v>
      </c>
      <c r="AI18" s="80"/>
      <c r="AJ18" s="54" t="str">
        <f>INDEX('CADASTRO DE PRODUTO '!$B$13:$B$168,MATCH(AI18,IND,0))</f>
        <v>AD</v>
      </c>
      <c r="AK18" s="55" t="str">
        <f>INDEX('CADASTRO DE PRODUTO '!$C$13:$C$168,MATCH(AI18,IND,0))</f>
        <v>Kg</v>
      </c>
      <c r="AL18" s="66">
        <v>15</v>
      </c>
      <c r="AM18" s="56">
        <f>INDEX('CADASTRO DE PRODUTO '!$E$13:$E$168,MATCH(AI18,IND,0))</f>
        <v>0</v>
      </c>
      <c r="AN18" s="65">
        <f t="shared" si="3"/>
        <v>0</v>
      </c>
      <c r="AO18" s="43" t="s">
        <v>49</v>
      </c>
    </row>
    <row r="19" spans="9:42" ht="32.25" thickBot="1">
      <c r="I19" s="115" t="s">
        <v>203</v>
      </c>
      <c r="J19" s="211" t="s">
        <v>197</v>
      </c>
      <c r="K19" s="211"/>
      <c r="L19" s="211"/>
      <c r="M19" s="211"/>
      <c r="N19" s="102" t="s">
        <v>198</v>
      </c>
      <c r="O19" s="103"/>
      <c r="P19" s="104"/>
      <c r="AH19" s="57">
        <v>15</v>
      </c>
      <c r="AI19" s="80"/>
      <c r="AJ19" s="54" t="str">
        <f>INDEX('CADASTRO DE PRODUTO '!$B$13:$B$168,MATCH(AI19,IND,0))</f>
        <v>AD</v>
      </c>
      <c r="AK19" s="55" t="str">
        <f>INDEX('CADASTRO DE PRODUTO '!$C$13:$C$168,MATCH(AI19,IND,0))</f>
        <v>Kg</v>
      </c>
      <c r="AL19" s="66">
        <v>16</v>
      </c>
      <c r="AM19" s="56">
        <f>INDEX('CADASTRO DE PRODUTO '!$E$13:$E$168,MATCH(AI19,IND,0))</f>
        <v>0</v>
      </c>
      <c r="AN19" s="65">
        <f t="shared" si="3"/>
        <v>0</v>
      </c>
      <c r="AO19" s="43" t="s">
        <v>49</v>
      </c>
    </row>
    <row r="20" spans="9:42" ht="32.25" thickBot="1">
      <c r="I20" s="105" t="s">
        <v>199</v>
      </c>
      <c r="J20" s="106" t="s">
        <v>202</v>
      </c>
      <c r="K20" s="106"/>
      <c r="L20" s="106"/>
      <c r="M20" s="106"/>
      <c r="N20" s="106"/>
      <c r="O20" s="106"/>
      <c r="P20" s="107"/>
      <c r="AH20" s="57">
        <v>16</v>
      </c>
      <c r="AI20" s="80"/>
      <c r="AJ20" s="54" t="str">
        <f>INDEX('CADASTRO DE PRODUTO '!$B$13:$B$168,MATCH(AI20,IND,0))</f>
        <v>AD</v>
      </c>
      <c r="AK20" s="55" t="str">
        <f>INDEX('CADASTRO DE PRODUTO '!$C$13:$C$168,MATCH(AI20,IND,0))</f>
        <v>Kg</v>
      </c>
      <c r="AL20" s="66">
        <v>17</v>
      </c>
      <c r="AM20" s="56">
        <f>INDEX('CADASTRO DE PRODUTO '!$E$13:$E$168,MATCH(AI20,IND,0))</f>
        <v>0</v>
      </c>
      <c r="AN20" s="65">
        <f t="shared" si="3"/>
        <v>0</v>
      </c>
      <c r="AO20" s="43" t="s">
        <v>49</v>
      </c>
    </row>
    <row r="21" spans="9:42" ht="32.25" thickBot="1">
      <c r="I21" s="105" t="s">
        <v>200</v>
      </c>
      <c r="J21" s="106" t="s">
        <v>202</v>
      </c>
      <c r="K21" s="106"/>
      <c r="L21" s="106"/>
      <c r="M21" s="106"/>
      <c r="N21" s="106"/>
      <c r="O21" s="106"/>
      <c r="P21" s="107"/>
      <c r="AH21" s="57">
        <v>17</v>
      </c>
      <c r="AI21" s="80"/>
      <c r="AJ21" s="54" t="str">
        <f>INDEX('CADASTRO DE PRODUTO '!$B$13:$B$168,MATCH(AI21,IND,0))</f>
        <v>AD</v>
      </c>
      <c r="AK21" s="55" t="str">
        <f>INDEX('CADASTRO DE PRODUTO '!$C$13:$C$168,MATCH(AI21,IND,0))</f>
        <v>Kg</v>
      </c>
      <c r="AL21" s="66">
        <v>18</v>
      </c>
      <c r="AM21" s="56">
        <f>INDEX('CADASTRO DE PRODUTO '!$E$13:$E$168,MATCH(AI21,IND,0))</f>
        <v>0</v>
      </c>
      <c r="AN21" s="65">
        <f t="shared" si="3"/>
        <v>0</v>
      </c>
      <c r="AO21" s="43" t="s">
        <v>49</v>
      </c>
    </row>
    <row r="22" spans="9:42" ht="32.25" thickBot="1">
      <c r="I22" s="105" t="s">
        <v>201</v>
      </c>
      <c r="J22" s="106"/>
      <c r="K22" s="106"/>
      <c r="L22" s="106"/>
      <c r="M22" s="106"/>
      <c r="N22" s="106"/>
      <c r="O22" s="106"/>
      <c r="P22" s="107" t="s">
        <v>204</v>
      </c>
      <c r="AH22" s="57">
        <v>18</v>
      </c>
      <c r="AI22" s="80"/>
      <c r="AJ22" s="54" t="str">
        <f>INDEX('CADASTRO DE PRODUTO '!$B$13:$B$168,MATCH(AI22,IND,0))</f>
        <v>AD</v>
      </c>
      <c r="AK22" s="55" t="str">
        <f>INDEX('CADASTRO DE PRODUTO '!$C$13:$C$168,MATCH(AI22,IND,0))</f>
        <v>Kg</v>
      </c>
      <c r="AL22" s="66">
        <v>19</v>
      </c>
      <c r="AM22" s="56">
        <f>INDEX('CADASTRO DE PRODUTO '!$E$13:$E$168,MATCH(AI22,IND,0))</f>
        <v>0</v>
      </c>
      <c r="AN22" s="65">
        <f t="shared" si="3"/>
        <v>0</v>
      </c>
      <c r="AO22" s="43" t="s">
        <v>49</v>
      </c>
    </row>
    <row r="23" spans="9:42" ht="19.5" thickBot="1">
      <c r="I23" s="108" t="s">
        <v>205</v>
      </c>
      <c r="J23" s="109"/>
      <c r="K23" s="109"/>
      <c r="L23" s="109"/>
      <c r="M23" s="109" t="s">
        <v>206</v>
      </c>
      <c r="N23" s="110"/>
      <c r="O23" s="110"/>
      <c r="P23" s="111"/>
      <c r="AH23" s="220" t="s">
        <v>193</v>
      </c>
      <c r="AI23" s="221"/>
      <c r="AJ23" s="221"/>
      <c r="AK23" s="221"/>
      <c r="AL23" s="221"/>
      <c r="AM23" s="221"/>
      <c r="AN23" s="221"/>
      <c r="AO23" s="222"/>
      <c r="AP23" s="212">
        <f ca="1">AP2</f>
        <v>44684</v>
      </c>
    </row>
    <row r="24" spans="9:42" ht="15.75" thickBot="1">
      <c r="I24" s="105" t="s">
        <v>207</v>
      </c>
      <c r="J24" s="110"/>
      <c r="K24" s="110"/>
      <c r="L24" s="110"/>
      <c r="M24" s="110"/>
      <c r="N24" s="110"/>
      <c r="O24" s="110"/>
      <c r="P24" s="111"/>
      <c r="AH24" s="217" t="str">
        <f>A4</f>
        <v>VALMIR</v>
      </c>
      <c r="AI24" s="218"/>
      <c r="AJ24" s="218"/>
      <c r="AK24" s="218"/>
      <c r="AL24" s="218"/>
      <c r="AM24" s="218"/>
      <c r="AN24" s="218"/>
      <c r="AO24" s="219"/>
      <c r="AP24" s="213"/>
    </row>
    <row r="25" spans="9:42" ht="21.75" thickBot="1">
      <c r="I25" s="112" t="s">
        <v>210</v>
      </c>
      <c r="J25" s="113"/>
      <c r="K25" s="113"/>
      <c r="L25" s="114"/>
      <c r="M25" s="108" t="s">
        <v>208</v>
      </c>
      <c r="N25" s="110"/>
      <c r="O25" s="110"/>
      <c r="P25" s="111"/>
      <c r="AH25" s="86" t="s">
        <v>180</v>
      </c>
      <c r="AI25" s="87" t="s">
        <v>30</v>
      </c>
      <c r="AJ25" s="88" t="s">
        <v>182</v>
      </c>
      <c r="AK25" s="89" t="s">
        <v>16</v>
      </c>
      <c r="AL25" s="89" t="s">
        <v>17</v>
      </c>
      <c r="AM25" s="89" t="s">
        <v>18</v>
      </c>
      <c r="AN25" s="90" t="s">
        <v>53</v>
      </c>
      <c r="AO25" s="89" t="s">
        <v>47</v>
      </c>
      <c r="AP25" s="91" t="s">
        <v>194</v>
      </c>
    </row>
    <row r="26" spans="9:42" ht="32.25" thickBot="1">
      <c r="I26" s="105" t="s">
        <v>211</v>
      </c>
      <c r="J26" s="110"/>
      <c r="K26" s="110"/>
      <c r="L26" s="110"/>
      <c r="M26" s="110"/>
      <c r="N26" s="110"/>
      <c r="O26" s="110"/>
      <c r="P26" s="111"/>
      <c r="AH26" s="79">
        <v>1</v>
      </c>
      <c r="AI26" s="80"/>
      <c r="AJ26" s="81" t="str">
        <f>INDEX('CADASTRO DE PRODUTO '!$B$13:$B$168,MATCH(AI26,IND,0))</f>
        <v>AD</v>
      </c>
      <c r="AK26" s="82" t="str">
        <f>INDEX('CADASTRO DE PRODUTO '!$C$13:$C$168,MATCH(AI26,IND,0))</f>
        <v>Kg</v>
      </c>
      <c r="AL26" s="83">
        <v>1</v>
      </c>
      <c r="AM26" s="84">
        <f>INDEX('CADASTRO DE PRODUTO '!$E$13:$E$168,MATCH(AI26,IND,0))</f>
        <v>0</v>
      </c>
      <c r="AN26" s="85">
        <f>AL26*AM26</f>
        <v>0</v>
      </c>
      <c r="AO26" s="52" t="s">
        <v>49</v>
      </c>
      <c r="AP26" s="209">
        <f>SUM(AN26:AN36)</f>
        <v>0</v>
      </c>
    </row>
    <row r="27" spans="9:42" ht="32.25" thickBot="1">
      <c r="I27" s="116"/>
      <c r="J27" s="116"/>
      <c r="K27" s="116"/>
      <c r="L27" s="116"/>
      <c r="M27" s="116"/>
      <c r="N27" s="116"/>
      <c r="O27" s="116"/>
      <c r="P27" s="116"/>
      <c r="AH27" s="57">
        <v>2</v>
      </c>
      <c r="AI27" s="80"/>
      <c r="AJ27" s="54" t="str">
        <f>INDEX('CADASTRO DE PRODUTO '!$B$13:$B$168,MATCH(AI27,IND,0))</f>
        <v>AD</v>
      </c>
      <c r="AK27" s="55" t="str">
        <f>INDEX('CADASTRO DE PRODUTO '!$C$13:$C$168,MATCH(AI27,IND,0))</f>
        <v>Kg</v>
      </c>
      <c r="AL27" s="66">
        <v>1</v>
      </c>
      <c r="AM27" s="56">
        <f>INDEX('CADASTRO DE PRODUTO '!$E$13:$E$168,MATCH(AI27,IND,0))</f>
        <v>0</v>
      </c>
      <c r="AN27" s="65">
        <f t="shared" ref="AN27:AN28" si="4">AL27*AM27</f>
        <v>0</v>
      </c>
      <c r="AO27" s="43" t="s">
        <v>49</v>
      </c>
      <c r="AP27" s="210"/>
    </row>
    <row r="28" spans="9:42" ht="32.25" thickBot="1">
      <c r="I28" s="115" t="s">
        <v>203</v>
      </c>
      <c r="J28" s="211" t="s">
        <v>197</v>
      </c>
      <c r="K28" s="211"/>
      <c r="L28" s="211"/>
      <c r="M28" s="211"/>
      <c r="N28" s="102" t="s">
        <v>198</v>
      </c>
      <c r="O28" s="103"/>
      <c r="P28" s="104"/>
      <c r="AH28" s="57">
        <v>3</v>
      </c>
      <c r="AI28" s="80"/>
      <c r="AJ28" s="54" t="str">
        <f>INDEX('CADASTRO DE PRODUTO '!$B$13:$B$168,MATCH(AI28,IND,0))</f>
        <v>AD</v>
      </c>
      <c r="AK28" s="55" t="str">
        <f>INDEX('CADASTRO DE PRODUTO '!$C$13:$C$168,MATCH(AI28,IND,0))</f>
        <v>Kg</v>
      </c>
      <c r="AL28" s="66">
        <v>1</v>
      </c>
      <c r="AM28" s="56">
        <f>INDEX('CADASTRO DE PRODUTO '!$E$13:$E$168,MATCH(AI28,IND,0))</f>
        <v>0</v>
      </c>
      <c r="AN28" s="65">
        <f t="shared" si="4"/>
        <v>0</v>
      </c>
      <c r="AO28" s="43" t="s">
        <v>49</v>
      </c>
    </row>
    <row r="29" spans="9:42" ht="32.25" thickBot="1">
      <c r="I29" s="105" t="s">
        <v>199</v>
      </c>
      <c r="J29" s="106" t="s">
        <v>202</v>
      </c>
      <c r="K29" s="106"/>
      <c r="L29" s="106"/>
      <c r="M29" s="106"/>
      <c r="N29" s="106"/>
      <c r="O29" s="106"/>
      <c r="P29" s="107"/>
      <c r="AH29" s="57">
        <v>4</v>
      </c>
      <c r="AI29" s="80"/>
      <c r="AJ29" s="54" t="str">
        <f>INDEX('CADASTRO DE PRODUTO '!$B$13:$B$168,MATCH(AI29,IND,0))</f>
        <v>AD</v>
      </c>
      <c r="AK29" s="55" t="str">
        <f>INDEX('CADASTRO DE PRODUTO '!$C$13:$C$168,MATCH(AI29,IND,0))</f>
        <v>Kg</v>
      </c>
      <c r="AL29" s="66">
        <v>5</v>
      </c>
      <c r="AM29" s="56">
        <f>INDEX('CADASTRO DE PRODUTO '!$E$13:$E$168,MATCH(AI29,IND,0))</f>
        <v>0</v>
      </c>
      <c r="AN29" s="65">
        <f>AL29*AM29</f>
        <v>0</v>
      </c>
      <c r="AO29" s="43" t="s">
        <v>49</v>
      </c>
    </row>
    <row r="30" spans="9:42" ht="32.25" thickBot="1">
      <c r="I30" s="105" t="s">
        <v>200</v>
      </c>
      <c r="J30" s="106" t="s">
        <v>202</v>
      </c>
      <c r="K30" s="106"/>
      <c r="L30" s="106"/>
      <c r="M30" s="106"/>
      <c r="N30" s="106"/>
      <c r="O30" s="106"/>
      <c r="P30" s="107"/>
      <c r="AH30" s="57">
        <v>5</v>
      </c>
      <c r="AI30" s="80"/>
      <c r="AJ30" s="54" t="str">
        <f>INDEX('CADASTRO DE PRODUTO '!$B$13:$B$168,MATCH(AI30,IND,0))</f>
        <v>AD</v>
      </c>
      <c r="AK30" s="55" t="str">
        <f>INDEX('CADASTRO DE PRODUTO '!$C$13:$C$168,MATCH(AI30,IND,0))</f>
        <v>Kg</v>
      </c>
      <c r="AL30" s="66">
        <v>2</v>
      </c>
      <c r="AM30" s="56">
        <f>INDEX('CADASTRO DE PRODUTO '!$E$13:$E$168,MATCH(AI30,IND,0))</f>
        <v>0</v>
      </c>
      <c r="AN30" s="65">
        <f t="shared" ref="AN30:AN43" si="5">AL30*AM30</f>
        <v>0</v>
      </c>
      <c r="AO30" s="43" t="s">
        <v>49</v>
      </c>
    </row>
    <row r="31" spans="9:42" ht="32.25" thickBot="1">
      <c r="I31" s="105" t="s">
        <v>201</v>
      </c>
      <c r="J31" s="106"/>
      <c r="K31" s="106"/>
      <c r="L31" s="106"/>
      <c r="M31" s="106"/>
      <c r="N31" s="106"/>
      <c r="O31" s="106"/>
      <c r="P31" s="107" t="s">
        <v>204</v>
      </c>
      <c r="AH31" s="57">
        <v>6</v>
      </c>
      <c r="AI31" s="80"/>
      <c r="AJ31" s="54" t="str">
        <f>INDEX('CADASTRO DE PRODUTO '!$B$13:$B$168,MATCH(AI31,IND,0))</f>
        <v>AD</v>
      </c>
      <c r="AK31" s="55" t="str">
        <f>INDEX('CADASTRO DE PRODUTO '!$C$13:$C$168,MATCH(AI31,IND,0))</f>
        <v>Kg</v>
      </c>
      <c r="AL31" s="66">
        <v>3</v>
      </c>
      <c r="AM31" s="56">
        <f>INDEX('CADASTRO DE PRODUTO '!$E$13:$E$168,MATCH(AI31,IND,0))</f>
        <v>0</v>
      </c>
      <c r="AN31" s="65">
        <f t="shared" si="5"/>
        <v>0</v>
      </c>
      <c r="AO31" s="43" t="s">
        <v>49</v>
      </c>
    </row>
    <row r="32" spans="9:42" ht="32.25" thickBot="1">
      <c r="I32" s="108" t="s">
        <v>205</v>
      </c>
      <c r="J32" s="109"/>
      <c r="K32" s="109"/>
      <c r="L32" s="109"/>
      <c r="M32" s="109" t="s">
        <v>206</v>
      </c>
      <c r="N32" s="110"/>
      <c r="O32" s="110"/>
      <c r="P32" s="111"/>
      <c r="AH32" s="57">
        <v>7</v>
      </c>
      <c r="AI32" s="80"/>
      <c r="AJ32" s="54" t="str">
        <f>INDEX('CADASTRO DE PRODUTO '!$B$13:$B$168,MATCH(AI32,IND,0))</f>
        <v>AD</v>
      </c>
      <c r="AK32" s="55" t="str">
        <f>INDEX('CADASTRO DE PRODUTO '!$C$13:$C$168,MATCH(AI32,IND,0))</f>
        <v>Kg</v>
      </c>
      <c r="AL32" s="66">
        <v>2</v>
      </c>
      <c r="AM32" s="56">
        <f>INDEX('CADASTRO DE PRODUTO '!$E$13:$E$168,MATCH(AI32,IND,0))</f>
        <v>0</v>
      </c>
      <c r="AN32" s="65">
        <f t="shared" si="5"/>
        <v>0</v>
      </c>
      <c r="AO32" s="43" t="s">
        <v>49</v>
      </c>
    </row>
    <row r="33" spans="9:42" ht="32.25" thickBot="1">
      <c r="I33" s="105" t="s">
        <v>207</v>
      </c>
      <c r="J33" s="110"/>
      <c r="K33" s="110"/>
      <c r="L33" s="110"/>
      <c r="M33" s="110"/>
      <c r="N33" s="110"/>
      <c r="O33" s="110"/>
      <c r="P33" s="111"/>
      <c r="AH33" s="57">
        <v>8</v>
      </c>
      <c r="AI33" s="80"/>
      <c r="AJ33" s="54" t="str">
        <f>INDEX('CADASTRO DE PRODUTO '!$B$13:$B$168,MATCH(AI33,IND,0))</f>
        <v>AD</v>
      </c>
      <c r="AK33" s="55" t="str">
        <f>INDEX('CADASTRO DE PRODUTO '!$C$13:$C$168,MATCH(AI33,IND,0))</f>
        <v>Kg</v>
      </c>
      <c r="AL33" s="66">
        <v>21</v>
      </c>
      <c r="AM33" s="56">
        <f>INDEX('CADASTRO DE PRODUTO '!$E$13:$E$168,MATCH(AI33,IND,0))</f>
        <v>0</v>
      </c>
      <c r="AN33" s="65">
        <f t="shared" si="5"/>
        <v>0</v>
      </c>
      <c r="AO33" s="43" t="s">
        <v>49</v>
      </c>
    </row>
    <row r="34" spans="9:42" ht="32.25" thickBot="1">
      <c r="I34" s="112" t="s">
        <v>210</v>
      </c>
      <c r="J34" s="113"/>
      <c r="K34" s="113"/>
      <c r="L34" s="114"/>
      <c r="M34" s="108" t="s">
        <v>208</v>
      </c>
      <c r="N34" s="110"/>
      <c r="O34" s="110"/>
      <c r="P34" s="111"/>
      <c r="AH34" s="57">
        <v>9</v>
      </c>
      <c r="AI34" s="80"/>
      <c r="AJ34" s="54" t="str">
        <f>INDEX('CADASTRO DE PRODUTO '!$B$13:$B$168,MATCH(AI34,IND,0))</f>
        <v>AD</v>
      </c>
      <c r="AK34" s="55" t="str">
        <f>INDEX('CADASTRO DE PRODUTO '!$C$13:$C$168,MATCH(AI34,IND,0))</f>
        <v>Kg</v>
      </c>
      <c r="AL34" s="66">
        <v>12</v>
      </c>
      <c r="AM34" s="56">
        <f>INDEX('CADASTRO DE PRODUTO '!$E$13:$E$168,MATCH(AI34,IND,0))</f>
        <v>0</v>
      </c>
      <c r="AN34" s="65">
        <f t="shared" si="5"/>
        <v>0</v>
      </c>
      <c r="AO34" s="43" t="s">
        <v>49</v>
      </c>
    </row>
    <row r="35" spans="9:42" ht="32.25" thickBot="1">
      <c r="I35" s="105" t="s">
        <v>211</v>
      </c>
      <c r="J35" s="110"/>
      <c r="K35" s="110"/>
      <c r="L35" s="110"/>
      <c r="M35" s="110"/>
      <c r="N35" s="110"/>
      <c r="O35" s="110"/>
      <c r="P35" s="111"/>
      <c r="AH35" s="57">
        <v>10</v>
      </c>
      <c r="AI35" s="80"/>
      <c r="AJ35" s="54" t="str">
        <f>INDEX('CADASTRO DE PRODUTO '!$B$13:$B$168,MATCH(AI35,IND,0))</f>
        <v>AD</v>
      </c>
      <c r="AK35" s="55" t="str">
        <f>INDEX('CADASTRO DE PRODUTO '!$C$13:$C$168,MATCH(AI35,IND,0))</f>
        <v>Kg</v>
      </c>
      <c r="AL35" s="66">
        <v>12</v>
      </c>
      <c r="AM35" s="56">
        <f>INDEX('CADASTRO DE PRODUTO '!$E$13:$E$168,MATCH(AI35,IND,0))</f>
        <v>0</v>
      </c>
      <c r="AN35" s="65">
        <f t="shared" si="5"/>
        <v>0</v>
      </c>
      <c r="AO35" s="43" t="s">
        <v>49</v>
      </c>
    </row>
    <row r="36" spans="9:42" ht="31.5">
      <c r="AH36" s="57">
        <v>11</v>
      </c>
      <c r="AI36" s="80"/>
      <c r="AJ36" s="54" t="str">
        <f>INDEX('CADASTRO DE PRODUTO '!$B$13:$B$168,MATCH(AI36,IND,0))</f>
        <v>AD</v>
      </c>
      <c r="AK36" s="55" t="str">
        <f>INDEX('CADASTRO DE PRODUTO '!$C$13:$C$168,MATCH(AI36,IND,0))</f>
        <v>Kg</v>
      </c>
      <c r="AL36" s="66">
        <v>12</v>
      </c>
      <c r="AM36" s="56">
        <f>INDEX('CADASTRO DE PRODUTO '!$E$13:$E$168,MATCH(AI36,IND,0))</f>
        <v>0</v>
      </c>
      <c r="AN36" s="65">
        <f t="shared" si="5"/>
        <v>0</v>
      </c>
      <c r="AO36" s="43" t="s">
        <v>49</v>
      </c>
    </row>
    <row r="37" spans="9:42" ht="31.5">
      <c r="AH37" s="57">
        <v>12</v>
      </c>
      <c r="AI37" s="80"/>
      <c r="AJ37" s="54" t="str">
        <f>INDEX('CADASTRO DE PRODUTO '!$B$13:$B$168,MATCH(AI37,IND,0))</f>
        <v>AD</v>
      </c>
      <c r="AK37" s="55" t="str">
        <f>INDEX('CADASTRO DE PRODUTO '!$C$13:$C$168,MATCH(AI37,IND,0))</f>
        <v>Kg</v>
      </c>
      <c r="AL37" s="66">
        <v>13</v>
      </c>
      <c r="AM37" s="56">
        <f>INDEX('CADASTRO DE PRODUTO '!$E$13:$E$168,MATCH(AI37,IND,0))</f>
        <v>0</v>
      </c>
      <c r="AN37" s="65">
        <f t="shared" si="5"/>
        <v>0</v>
      </c>
      <c r="AO37" s="43" t="s">
        <v>49</v>
      </c>
    </row>
    <row r="38" spans="9:42" ht="31.5">
      <c r="AH38" s="57">
        <v>13</v>
      </c>
      <c r="AI38" s="80"/>
      <c r="AJ38" s="54" t="str">
        <f>INDEX('CADASTRO DE PRODUTO '!$B$13:$B$168,MATCH(AI38,IND,0))</f>
        <v>AD</v>
      </c>
      <c r="AK38" s="55" t="str">
        <f>INDEX('CADASTRO DE PRODUTO '!$C$13:$C$168,MATCH(AI38,IND,0))</f>
        <v>Kg</v>
      </c>
      <c r="AL38" s="66">
        <v>14</v>
      </c>
      <c r="AM38" s="56">
        <f>INDEX('CADASTRO DE PRODUTO '!$E$13:$E$168,MATCH(AI38,IND,0))</f>
        <v>0</v>
      </c>
      <c r="AN38" s="65">
        <f t="shared" si="5"/>
        <v>0</v>
      </c>
      <c r="AO38" s="43" t="s">
        <v>49</v>
      </c>
    </row>
    <row r="39" spans="9:42" ht="31.5">
      <c r="AH39" s="57">
        <v>14</v>
      </c>
      <c r="AI39" s="80"/>
      <c r="AJ39" s="54" t="str">
        <f>INDEX('CADASTRO DE PRODUTO '!$B$13:$B$168,MATCH(AI39,IND,0))</f>
        <v>AD</v>
      </c>
      <c r="AK39" s="55" t="str">
        <f>INDEX('CADASTRO DE PRODUTO '!$C$13:$C$168,MATCH(AI39,IND,0))</f>
        <v>Kg</v>
      </c>
      <c r="AL39" s="66">
        <v>15</v>
      </c>
      <c r="AM39" s="56">
        <f>INDEX('CADASTRO DE PRODUTO '!$E$13:$E$168,MATCH(AI39,IND,0))</f>
        <v>0</v>
      </c>
      <c r="AN39" s="65">
        <f t="shared" si="5"/>
        <v>0</v>
      </c>
      <c r="AO39" s="43" t="s">
        <v>49</v>
      </c>
    </row>
    <row r="40" spans="9:42" ht="31.5">
      <c r="AH40" s="57">
        <v>15</v>
      </c>
      <c r="AI40" s="80"/>
      <c r="AJ40" s="54" t="str">
        <f>INDEX('CADASTRO DE PRODUTO '!$B$13:$B$168,MATCH(AI40,IND,0))</f>
        <v>AD</v>
      </c>
      <c r="AK40" s="55" t="str">
        <f>INDEX('CADASTRO DE PRODUTO '!$C$13:$C$168,MATCH(AI40,IND,0))</f>
        <v>Kg</v>
      </c>
      <c r="AL40" s="66">
        <v>16</v>
      </c>
      <c r="AM40" s="56">
        <f>INDEX('CADASTRO DE PRODUTO '!$E$13:$E$168,MATCH(AI40,IND,0))</f>
        <v>0</v>
      </c>
      <c r="AN40" s="65">
        <f t="shared" si="5"/>
        <v>0</v>
      </c>
      <c r="AO40" s="43" t="s">
        <v>49</v>
      </c>
    </row>
    <row r="41" spans="9:42" ht="31.5">
      <c r="AH41" s="57">
        <v>16</v>
      </c>
      <c r="AI41" s="80"/>
      <c r="AJ41" s="54" t="str">
        <f>INDEX('CADASTRO DE PRODUTO '!$B$13:$B$168,MATCH(AI41,IND,0))</f>
        <v>AD</v>
      </c>
      <c r="AK41" s="55" t="str">
        <f>INDEX('CADASTRO DE PRODUTO '!$C$13:$C$168,MATCH(AI41,IND,0))</f>
        <v>Kg</v>
      </c>
      <c r="AL41" s="66">
        <v>17</v>
      </c>
      <c r="AM41" s="56">
        <f>INDEX('CADASTRO DE PRODUTO '!$E$13:$E$168,MATCH(AI41,IND,0))</f>
        <v>0</v>
      </c>
      <c r="AN41" s="65">
        <f t="shared" si="5"/>
        <v>0</v>
      </c>
      <c r="AO41" s="43" t="s">
        <v>49</v>
      </c>
    </row>
    <row r="42" spans="9:42" ht="31.5">
      <c r="AH42" s="57">
        <v>17</v>
      </c>
      <c r="AI42" s="80"/>
      <c r="AJ42" s="54" t="str">
        <f>INDEX('CADASTRO DE PRODUTO '!$B$13:$B$168,MATCH(AI42,IND,0))</f>
        <v>AD</v>
      </c>
      <c r="AK42" s="55" t="str">
        <f>INDEX('CADASTRO DE PRODUTO '!$C$13:$C$168,MATCH(AI42,IND,0))</f>
        <v>Kg</v>
      </c>
      <c r="AL42" s="66">
        <v>18</v>
      </c>
      <c r="AM42" s="56">
        <f>INDEX('CADASTRO DE PRODUTO '!$E$13:$E$168,MATCH(AI42,IND,0))</f>
        <v>0</v>
      </c>
      <c r="AN42" s="65">
        <f t="shared" si="5"/>
        <v>0</v>
      </c>
      <c r="AO42" s="43" t="s">
        <v>49</v>
      </c>
    </row>
    <row r="43" spans="9:42" ht="32.25" thickBot="1">
      <c r="AH43" s="57">
        <v>18</v>
      </c>
      <c r="AI43" s="80"/>
      <c r="AJ43" s="54" t="str">
        <f>INDEX('CADASTRO DE PRODUTO '!$B$13:$B$168,MATCH(AI43,IND,0))</f>
        <v>AD</v>
      </c>
      <c r="AK43" s="55" t="str">
        <f>INDEX('CADASTRO DE PRODUTO '!$C$13:$C$168,MATCH(AI43,IND,0))</f>
        <v>Kg</v>
      </c>
      <c r="AL43" s="66">
        <v>19</v>
      </c>
      <c r="AM43" s="56">
        <f>INDEX('CADASTRO DE PRODUTO '!$E$13:$E$168,MATCH(AI43,IND,0))</f>
        <v>0</v>
      </c>
      <c r="AN43" s="65">
        <f t="shared" si="5"/>
        <v>0</v>
      </c>
      <c r="AO43" s="43" t="s">
        <v>49</v>
      </c>
    </row>
    <row r="44" spans="9:42" ht="19.5" thickBot="1">
      <c r="AH44" s="220" t="s">
        <v>193</v>
      </c>
      <c r="AI44" s="221"/>
      <c r="AJ44" s="221"/>
      <c r="AK44" s="221"/>
      <c r="AL44" s="221"/>
      <c r="AM44" s="221"/>
      <c r="AN44" s="221"/>
      <c r="AO44" s="222"/>
      <c r="AP44" s="212">
        <f ca="1">AP23</f>
        <v>44684</v>
      </c>
    </row>
    <row r="45" spans="9:42" ht="15.75" thickBot="1">
      <c r="AH45" s="217" t="str">
        <f>A5</f>
        <v>FELIPE</v>
      </c>
      <c r="AI45" s="218"/>
      <c r="AJ45" s="218"/>
      <c r="AK45" s="218"/>
      <c r="AL45" s="218"/>
      <c r="AM45" s="218"/>
      <c r="AN45" s="218"/>
      <c r="AO45" s="219"/>
      <c r="AP45" s="213"/>
    </row>
    <row r="46" spans="9:42" ht="21.75" thickBot="1">
      <c r="AH46" s="86" t="s">
        <v>180</v>
      </c>
      <c r="AI46" s="87" t="s">
        <v>30</v>
      </c>
      <c r="AJ46" s="88" t="s">
        <v>182</v>
      </c>
      <c r="AK46" s="89" t="s">
        <v>16</v>
      </c>
      <c r="AL46" s="89" t="s">
        <v>17</v>
      </c>
      <c r="AM46" s="89" t="s">
        <v>18</v>
      </c>
      <c r="AN46" s="90" t="s">
        <v>53</v>
      </c>
      <c r="AO46" s="89" t="s">
        <v>47</v>
      </c>
      <c r="AP46" s="91" t="s">
        <v>194</v>
      </c>
    </row>
    <row r="47" spans="9:42" ht="31.5">
      <c r="AH47" s="79">
        <v>1</v>
      </c>
      <c r="AI47" s="80"/>
      <c r="AJ47" s="81" t="str">
        <f>INDEX('CADASTRO DE PRODUTO '!$B$13:$B$168,MATCH(AI47,IND,0))</f>
        <v>AD</v>
      </c>
      <c r="AK47" s="82" t="str">
        <f>INDEX('CADASTRO DE PRODUTO '!$C$13:$C$168,MATCH(AI47,IND,0))</f>
        <v>Kg</v>
      </c>
      <c r="AL47" s="83">
        <v>1</v>
      </c>
      <c r="AM47" s="84">
        <f>INDEX('CADASTRO DE PRODUTO '!$E$13:$E$168,MATCH(AI47,IND,0))</f>
        <v>0</v>
      </c>
      <c r="AN47" s="85">
        <f>AL47*AM47</f>
        <v>0</v>
      </c>
      <c r="AO47" s="52" t="s">
        <v>49</v>
      </c>
      <c r="AP47" s="209">
        <f>SUM(AN47:AN57)</f>
        <v>0</v>
      </c>
    </row>
    <row r="48" spans="9:42" ht="31.5">
      <c r="AH48" s="57">
        <v>2</v>
      </c>
      <c r="AI48" s="80"/>
      <c r="AJ48" s="54" t="str">
        <f>INDEX('CADASTRO DE PRODUTO '!$B$13:$B$168,MATCH(AI48,IND,0))</f>
        <v>AD</v>
      </c>
      <c r="AK48" s="55" t="str">
        <f>INDEX('CADASTRO DE PRODUTO '!$C$13:$C$168,MATCH(AI48,IND,0))</f>
        <v>Kg</v>
      </c>
      <c r="AL48" s="66">
        <v>1</v>
      </c>
      <c r="AM48" s="56">
        <f>INDEX('CADASTRO DE PRODUTO '!$E$13:$E$168,MATCH(AI48,IND,0))</f>
        <v>0</v>
      </c>
      <c r="AN48" s="65">
        <f t="shared" ref="AN48:AN49" si="6">AL48*AM48</f>
        <v>0</v>
      </c>
      <c r="AO48" s="43" t="s">
        <v>49</v>
      </c>
      <c r="AP48" s="210"/>
    </row>
    <row r="49" spans="34:41" ht="31.5">
      <c r="AH49" s="57">
        <v>3</v>
      </c>
      <c r="AI49" s="80"/>
      <c r="AJ49" s="54" t="str">
        <f>INDEX('CADASTRO DE PRODUTO '!$B$13:$B$168,MATCH(AI49,IND,0))</f>
        <v>AD</v>
      </c>
      <c r="AK49" s="55" t="str">
        <f>INDEX('CADASTRO DE PRODUTO '!$C$13:$C$168,MATCH(AI49,IND,0))</f>
        <v>Kg</v>
      </c>
      <c r="AL49" s="66">
        <v>1</v>
      </c>
      <c r="AM49" s="56">
        <f>INDEX('CADASTRO DE PRODUTO '!$E$13:$E$168,MATCH(AI49,IND,0))</f>
        <v>0</v>
      </c>
      <c r="AN49" s="65">
        <f t="shared" si="6"/>
        <v>0</v>
      </c>
      <c r="AO49" s="43" t="s">
        <v>49</v>
      </c>
    </row>
    <row r="50" spans="34:41" ht="31.5">
      <c r="AH50" s="57">
        <v>4</v>
      </c>
      <c r="AI50" s="80"/>
      <c r="AJ50" s="54" t="str">
        <f>INDEX('CADASTRO DE PRODUTO '!$B$13:$B$168,MATCH(AI50,IND,0))</f>
        <v>AD</v>
      </c>
      <c r="AK50" s="55" t="str">
        <f>INDEX('CADASTRO DE PRODUTO '!$C$13:$C$168,MATCH(AI50,IND,0))</f>
        <v>Kg</v>
      </c>
      <c r="AL50" s="66">
        <v>5</v>
      </c>
      <c r="AM50" s="56">
        <f>INDEX('CADASTRO DE PRODUTO '!$E$13:$E$168,MATCH(AI50,IND,0))</f>
        <v>0</v>
      </c>
      <c r="AN50" s="65">
        <f>AL50*AM50</f>
        <v>0</v>
      </c>
      <c r="AO50" s="43" t="s">
        <v>49</v>
      </c>
    </row>
    <row r="51" spans="34:41" ht="31.5">
      <c r="AH51" s="57">
        <v>5</v>
      </c>
      <c r="AI51" s="80"/>
      <c r="AJ51" s="54" t="str">
        <f>INDEX('CADASTRO DE PRODUTO '!$B$13:$B$168,MATCH(AI51,IND,0))</f>
        <v>AD</v>
      </c>
      <c r="AK51" s="55" t="str">
        <f>INDEX('CADASTRO DE PRODUTO '!$C$13:$C$168,MATCH(AI51,IND,0))</f>
        <v>Kg</v>
      </c>
      <c r="AL51" s="66">
        <v>2</v>
      </c>
      <c r="AM51" s="56">
        <f>INDEX('CADASTRO DE PRODUTO '!$E$13:$E$168,MATCH(AI51,IND,0))</f>
        <v>0</v>
      </c>
      <c r="AN51" s="65">
        <f t="shared" ref="AN51:AN64" si="7">AL51*AM51</f>
        <v>0</v>
      </c>
      <c r="AO51" s="43" t="s">
        <v>49</v>
      </c>
    </row>
    <row r="52" spans="34:41" ht="31.5">
      <c r="AH52" s="57">
        <v>6</v>
      </c>
      <c r="AI52" s="80"/>
      <c r="AJ52" s="54" t="str">
        <f>INDEX('CADASTRO DE PRODUTO '!$B$13:$B$168,MATCH(AI52,IND,0))</f>
        <v>AD</v>
      </c>
      <c r="AK52" s="55" t="str">
        <f>INDEX('CADASTRO DE PRODUTO '!$C$13:$C$168,MATCH(AI52,IND,0))</f>
        <v>Kg</v>
      </c>
      <c r="AL52" s="66">
        <v>3</v>
      </c>
      <c r="AM52" s="56">
        <f>INDEX('CADASTRO DE PRODUTO '!$E$13:$E$168,MATCH(AI52,IND,0))</f>
        <v>0</v>
      </c>
      <c r="AN52" s="65">
        <f t="shared" si="7"/>
        <v>0</v>
      </c>
      <c r="AO52" s="43" t="s">
        <v>49</v>
      </c>
    </row>
    <row r="53" spans="34:41" ht="31.5">
      <c r="AH53" s="57">
        <v>7</v>
      </c>
      <c r="AI53" s="80"/>
      <c r="AJ53" s="54" t="str">
        <f>INDEX('CADASTRO DE PRODUTO '!$B$13:$B$168,MATCH(AI53,IND,0))</f>
        <v>AD</v>
      </c>
      <c r="AK53" s="55" t="str">
        <f>INDEX('CADASTRO DE PRODUTO '!$C$13:$C$168,MATCH(AI53,IND,0))</f>
        <v>Kg</v>
      </c>
      <c r="AL53" s="66">
        <v>2</v>
      </c>
      <c r="AM53" s="56">
        <f>INDEX('CADASTRO DE PRODUTO '!$E$13:$E$168,MATCH(AI53,IND,0))</f>
        <v>0</v>
      </c>
      <c r="AN53" s="65">
        <f t="shared" si="7"/>
        <v>0</v>
      </c>
      <c r="AO53" s="43" t="s">
        <v>49</v>
      </c>
    </row>
    <row r="54" spans="34:41" ht="31.5">
      <c r="AH54" s="57">
        <v>8</v>
      </c>
      <c r="AI54" s="80"/>
      <c r="AJ54" s="54" t="str">
        <f>INDEX('CADASTRO DE PRODUTO '!$B$13:$B$168,MATCH(AI54,IND,0))</f>
        <v>AD</v>
      </c>
      <c r="AK54" s="55" t="str">
        <f>INDEX('CADASTRO DE PRODUTO '!$C$13:$C$168,MATCH(AI54,IND,0))</f>
        <v>Kg</v>
      </c>
      <c r="AL54" s="66">
        <v>21</v>
      </c>
      <c r="AM54" s="56">
        <f>INDEX('CADASTRO DE PRODUTO '!$E$13:$E$168,MATCH(AI54,IND,0))</f>
        <v>0</v>
      </c>
      <c r="AN54" s="65">
        <f t="shared" si="7"/>
        <v>0</v>
      </c>
      <c r="AO54" s="43" t="s">
        <v>49</v>
      </c>
    </row>
    <row r="55" spans="34:41" ht="31.5">
      <c r="AH55" s="57">
        <v>9</v>
      </c>
      <c r="AI55" s="80"/>
      <c r="AJ55" s="54" t="str">
        <f>INDEX('CADASTRO DE PRODUTO '!$B$13:$B$168,MATCH(AI55,IND,0))</f>
        <v>AD</v>
      </c>
      <c r="AK55" s="55" t="str">
        <f>INDEX('CADASTRO DE PRODUTO '!$C$13:$C$168,MATCH(AI55,IND,0))</f>
        <v>Kg</v>
      </c>
      <c r="AL55" s="66">
        <v>12</v>
      </c>
      <c r="AM55" s="56">
        <f>INDEX('CADASTRO DE PRODUTO '!$E$13:$E$168,MATCH(AI55,IND,0))</f>
        <v>0</v>
      </c>
      <c r="AN55" s="65">
        <f t="shared" si="7"/>
        <v>0</v>
      </c>
      <c r="AO55" s="43" t="s">
        <v>49</v>
      </c>
    </row>
    <row r="56" spans="34:41" ht="31.5">
      <c r="AH56" s="57">
        <v>10</v>
      </c>
      <c r="AI56" s="80"/>
      <c r="AJ56" s="54" t="str">
        <f>INDEX('CADASTRO DE PRODUTO '!$B$13:$B$168,MATCH(AI56,IND,0))</f>
        <v>AD</v>
      </c>
      <c r="AK56" s="55" t="str">
        <f>INDEX('CADASTRO DE PRODUTO '!$C$13:$C$168,MATCH(AI56,IND,0))</f>
        <v>Kg</v>
      </c>
      <c r="AL56" s="66">
        <v>12</v>
      </c>
      <c r="AM56" s="56">
        <f>INDEX('CADASTRO DE PRODUTO '!$E$13:$E$168,MATCH(AI56,IND,0))</f>
        <v>0</v>
      </c>
      <c r="AN56" s="65">
        <f t="shared" si="7"/>
        <v>0</v>
      </c>
      <c r="AO56" s="43" t="s">
        <v>49</v>
      </c>
    </row>
    <row r="57" spans="34:41" ht="31.5">
      <c r="AH57" s="57">
        <v>11</v>
      </c>
      <c r="AI57" s="80"/>
      <c r="AJ57" s="54" t="str">
        <f>INDEX('CADASTRO DE PRODUTO '!$B$13:$B$168,MATCH(AI57,IND,0))</f>
        <v>AD</v>
      </c>
      <c r="AK57" s="55" t="str">
        <f>INDEX('CADASTRO DE PRODUTO '!$C$13:$C$168,MATCH(AI57,IND,0))</f>
        <v>Kg</v>
      </c>
      <c r="AL57" s="66">
        <v>12</v>
      </c>
      <c r="AM57" s="56">
        <f>INDEX('CADASTRO DE PRODUTO '!$E$13:$E$168,MATCH(AI57,IND,0))</f>
        <v>0</v>
      </c>
      <c r="AN57" s="65">
        <f t="shared" si="7"/>
        <v>0</v>
      </c>
      <c r="AO57" s="43" t="s">
        <v>49</v>
      </c>
    </row>
    <row r="58" spans="34:41" ht="31.5">
      <c r="AH58" s="57">
        <v>12</v>
      </c>
      <c r="AI58" s="80"/>
      <c r="AJ58" s="54" t="str">
        <f>INDEX('CADASTRO DE PRODUTO '!$B$13:$B$168,MATCH(AI58,IND,0))</f>
        <v>AD</v>
      </c>
      <c r="AK58" s="55" t="str">
        <f>INDEX('CADASTRO DE PRODUTO '!$C$13:$C$168,MATCH(AI58,IND,0))</f>
        <v>Kg</v>
      </c>
      <c r="AL58" s="66">
        <v>13</v>
      </c>
      <c r="AM58" s="56">
        <f>INDEX('CADASTRO DE PRODUTO '!$E$13:$E$168,MATCH(AI58,IND,0))</f>
        <v>0</v>
      </c>
      <c r="AN58" s="65">
        <f t="shared" si="7"/>
        <v>0</v>
      </c>
      <c r="AO58" s="43" t="s">
        <v>49</v>
      </c>
    </row>
    <row r="59" spans="34:41" ht="31.5">
      <c r="AH59" s="57">
        <v>13</v>
      </c>
      <c r="AI59" s="80"/>
      <c r="AJ59" s="54" t="str">
        <f>INDEX('CADASTRO DE PRODUTO '!$B$13:$B$168,MATCH(AI59,IND,0))</f>
        <v>AD</v>
      </c>
      <c r="AK59" s="55" t="str">
        <f>INDEX('CADASTRO DE PRODUTO '!$C$13:$C$168,MATCH(AI59,IND,0))</f>
        <v>Kg</v>
      </c>
      <c r="AL59" s="66">
        <v>14</v>
      </c>
      <c r="AM59" s="56">
        <f>INDEX('CADASTRO DE PRODUTO '!$E$13:$E$168,MATCH(AI59,IND,0))</f>
        <v>0</v>
      </c>
      <c r="AN59" s="65">
        <f t="shared" si="7"/>
        <v>0</v>
      </c>
      <c r="AO59" s="43" t="s">
        <v>49</v>
      </c>
    </row>
    <row r="60" spans="34:41" ht="31.5">
      <c r="AH60" s="57">
        <v>14</v>
      </c>
      <c r="AI60" s="80"/>
      <c r="AJ60" s="54" t="str">
        <f>INDEX('CADASTRO DE PRODUTO '!$B$13:$B$168,MATCH(AI60,IND,0))</f>
        <v>AD</v>
      </c>
      <c r="AK60" s="55" t="str">
        <f>INDEX('CADASTRO DE PRODUTO '!$C$13:$C$168,MATCH(AI60,IND,0))</f>
        <v>Kg</v>
      </c>
      <c r="AL60" s="66">
        <v>15</v>
      </c>
      <c r="AM60" s="56">
        <f>INDEX('CADASTRO DE PRODUTO '!$E$13:$E$168,MATCH(AI60,IND,0))</f>
        <v>0</v>
      </c>
      <c r="AN60" s="65">
        <f t="shared" si="7"/>
        <v>0</v>
      </c>
      <c r="AO60" s="43" t="s">
        <v>49</v>
      </c>
    </row>
    <row r="61" spans="34:41" ht="31.5">
      <c r="AH61" s="57">
        <v>15</v>
      </c>
      <c r="AI61" s="80"/>
      <c r="AJ61" s="54" t="str">
        <f>INDEX('CADASTRO DE PRODUTO '!$B$13:$B$168,MATCH(AI61,IND,0))</f>
        <v>AD</v>
      </c>
      <c r="AK61" s="55" t="str">
        <f>INDEX('CADASTRO DE PRODUTO '!$C$13:$C$168,MATCH(AI61,IND,0))</f>
        <v>Kg</v>
      </c>
      <c r="AL61" s="66">
        <v>16</v>
      </c>
      <c r="AM61" s="56">
        <f>INDEX('CADASTRO DE PRODUTO '!$E$13:$E$168,MATCH(AI61,IND,0))</f>
        <v>0</v>
      </c>
      <c r="AN61" s="65">
        <f t="shared" si="7"/>
        <v>0</v>
      </c>
      <c r="AO61" s="43" t="s">
        <v>49</v>
      </c>
    </row>
    <row r="62" spans="34:41" ht="31.5">
      <c r="AH62" s="57">
        <v>16</v>
      </c>
      <c r="AI62" s="80"/>
      <c r="AJ62" s="54" t="str">
        <f>INDEX('CADASTRO DE PRODUTO '!$B$13:$B$168,MATCH(AI62,IND,0))</f>
        <v>AD</v>
      </c>
      <c r="AK62" s="55" t="str">
        <f>INDEX('CADASTRO DE PRODUTO '!$C$13:$C$168,MATCH(AI62,IND,0))</f>
        <v>Kg</v>
      </c>
      <c r="AL62" s="66">
        <v>17</v>
      </c>
      <c r="AM62" s="56">
        <f>INDEX('CADASTRO DE PRODUTO '!$E$13:$E$168,MATCH(AI62,IND,0))</f>
        <v>0</v>
      </c>
      <c r="AN62" s="65">
        <f t="shared" si="7"/>
        <v>0</v>
      </c>
      <c r="AO62" s="43" t="s">
        <v>49</v>
      </c>
    </row>
    <row r="63" spans="34:41" ht="31.5">
      <c r="AH63" s="57">
        <v>17</v>
      </c>
      <c r="AI63" s="80"/>
      <c r="AJ63" s="54" t="str">
        <f>INDEX('CADASTRO DE PRODUTO '!$B$13:$B$168,MATCH(AI63,IND,0))</f>
        <v>AD</v>
      </c>
      <c r="AK63" s="55" t="str">
        <f>INDEX('CADASTRO DE PRODUTO '!$C$13:$C$168,MATCH(AI63,IND,0))</f>
        <v>Kg</v>
      </c>
      <c r="AL63" s="66">
        <v>18</v>
      </c>
      <c r="AM63" s="56">
        <f>INDEX('CADASTRO DE PRODUTO '!$E$13:$E$168,MATCH(AI63,IND,0))</f>
        <v>0</v>
      </c>
      <c r="AN63" s="65">
        <f t="shared" si="7"/>
        <v>0</v>
      </c>
      <c r="AO63" s="43" t="s">
        <v>49</v>
      </c>
    </row>
    <row r="64" spans="34:41" ht="32.25" thickBot="1">
      <c r="AH64" s="57">
        <v>18</v>
      </c>
      <c r="AI64" s="80"/>
      <c r="AJ64" s="54" t="str">
        <f>INDEX('CADASTRO DE PRODUTO '!$B$13:$B$168,MATCH(AI64,IND,0))</f>
        <v>AD</v>
      </c>
      <c r="AK64" s="55" t="str">
        <f>INDEX('CADASTRO DE PRODUTO '!$C$13:$C$168,MATCH(AI64,IND,0))</f>
        <v>Kg</v>
      </c>
      <c r="AL64" s="66">
        <v>19</v>
      </c>
      <c r="AM64" s="56">
        <f>INDEX('CADASTRO DE PRODUTO '!$E$13:$E$168,MATCH(AI64,IND,0))</f>
        <v>0</v>
      </c>
      <c r="AN64" s="65">
        <f t="shared" si="7"/>
        <v>0</v>
      </c>
      <c r="AO64" s="43" t="s">
        <v>49</v>
      </c>
    </row>
    <row r="65" spans="34:42" ht="19.5" thickBot="1">
      <c r="AH65" s="214" t="s">
        <v>193</v>
      </c>
      <c r="AI65" s="215"/>
      <c r="AJ65" s="215"/>
      <c r="AK65" s="215"/>
      <c r="AL65" s="215"/>
      <c r="AM65" s="215"/>
      <c r="AN65" s="215"/>
      <c r="AO65" s="216"/>
      <c r="AP65" s="212">
        <f ca="1">AP44</f>
        <v>44684</v>
      </c>
    </row>
    <row r="66" spans="34:42" ht="15.75" thickBot="1">
      <c r="AH66" s="217" t="str">
        <f>A6</f>
        <v xml:space="preserve">SILVIO </v>
      </c>
      <c r="AI66" s="218"/>
      <c r="AJ66" s="218"/>
      <c r="AK66" s="218"/>
      <c r="AL66" s="218"/>
      <c r="AM66" s="218"/>
      <c r="AN66" s="218"/>
      <c r="AO66" s="219"/>
      <c r="AP66" s="213"/>
    </row>
    <row r="67" spans="34:42" ht="21.75" thickBot="1">
      <c r="AH67" s="86" t="s">
        <v>180</v>
      </c>
      <c r="AI67" s="87" t="s">
        <v>30</v>
      </c>
      <c r="AJ67" s="88" t="s">
        <v>182</v>
      </c>
      <c r="AK67" s="89" t="s">
        <v>16</v>
      </c>
      <c r="AL67" s="89" t="s">
        <v>17</v>
      </c>
      <c r="AM67" s="89" t="s">
        <v>18</v>
      </c>
      <c r="AN67" s="90" t="s">
        <v>53</v>
      </c>
      <c r="AO67" s="89" t="s">
        <v>47</v>
      </c>
      <c r="AP67" s="91" t="s">
        <v>194</v>
      </c>
    </row>
    <row r="68" spans="34:42" ht="31.5">
      <c r="AH68" s="79">
        <v>1</v>
      </c>
      <c r="AI68" s="80"/>
      <c r="AJ68" s="81" t="str">
        <f>INDEX('CADASTRO DE PRODUTO '!$B$13:$B$168,MATCH(AI68,IND,0))</f>
        <v>AD</v>
      </c>
      <c r="AK68" s="82" t="str">
        <f>INDEX('CADASTRO DE PRODUTO '!$C$13:$C$168,MATCH(AI68,IND,0))</f>
        <v>Kg</v>
      </c>
      <c r="AL68" s="83">
        <v>1</v>
      </c>
      <c r="AM68" s="84">
        <f>INDEX('CADASTRO DE PRODUTO '!$E$13:$E$168,MATCH(AI68,IND,0))</f>
        <v>0</v>
      </c>
      <c r="AN68" s="85">
        <f>AL68*AM68</f>
        <v>0</v>
      </c>
      <c r="AO68" s="52" t="s">
        <v>49</v>
      </c>
      <c r="AP68" s="209">
        <f>SUM(AN68:AN78)</f>
        <v>0</v>
      </c>
    </row>
    <row r="69" spans="34:42" ht="31.5">
      <c r="AH69" s="57">
        <v>2</v>
      </c>
      <c r="AI69" s="80"/>
      <c r="AJ69" s="54" t="str">
        <f>INDEX('CADASTRO DE PRODUTO '!$B$13:$B$168,MATCH(AI69,IND,0))</f>
        <v>AD</v>
      </c>
      <c r="AK69" s="55" t="str">
        <f>INDEX('CADASTRO DE PRODUTO '!$C$13:$C$168,MATCH(AI69,IND,0))</f>
        <v>Kg</v>
      </c>
      <c r="AL69" s="66">
        <v>1</v>
      </c>
      <c r="AM69" s="56">
        <f>INDEX('CADASTRO DE PRODUTO '!$E$13:$E$168,MATCH(AI69,IND,0))</f>
        <v>0</v>
      </c>
      <c r="AN69" s="65">
        <f t="shared" ref="AN69:AN70" si="8">AL69*AM69</f>
        <v>0</v>
      </c>
      <c r="AO69" s="43" t="s">
        <v>49</v>
      </c>
      <c r="AP69" s="210"/>
    </row>
    <row r="70" spans="34:42" ht="31.5">
      <c r="AH70" s="57">
        <v>3</v>
      </c>
      <c r="AI70" s="80"/>
      <c r="AJ70" s="54" t="str">
        <f>INDEX('CADASTRO DE PRODUTO '!$B$13:$B$168,MATCH(AI70,IND,0))</f>
        <v>AD</v>
      </c>
      <c r="AK70" s="55" t="str">
        <f>INDEX('CADASTRO DE PRODUTO '!$C$13:$C$168,MATCH(AI70,IND,0))</f>
        <v>Kg</v>
      </c>
      <c r="AL70" s="66">
        <v>1</v>
      </c>
      <c r="AM70" s="56">
        <f>INDEX('CADASTRO DE PRODUTO '!$E$13:$E$168,MATCH(AI70,IND,0))</f>
        <v>0</v>
      </c>
      <c r="AN70" s="65">
        <f t="shared" si="8"/>
        <v>0</v>
      </c>
      <c r="AO70" s="43" t="s">
        <v>49</v>
      </c>
    </row>
    <row r="71" spans="34:42" ht="31.5">
      <c r="AH71" s="57">
        <v>4</v>
      </c>
      <c r="AI71" s="80"/>
      <c r="AJ71" s="54" t="str">
        <f>INDEX('CADASTRO DE PRODUTO '!$B$13:$B$168,MATCH(AI71,IND,0))</f>
        <v>AD</v>
      </c>
      <c r="AK71" s="55" t="str">
        <f>INDEX('CADASTRO DE PRODUTO '!$C$13:$C$168,MATCH(AI71,IND,0))</f>
        <v>Kg</v>
      </c>
      <c r="AL71" s="66">
        <v>5</v>
      </c>
      <c r="AM71" s="56">
        <f>INDEX('CADASTRO DE PRODUTO '!$E$13:$E$168,MATCH(AI71,IND,0))</f>
        <v>0</v>
      </c>
      <c r="AN71" s="65">
        <f>AL71*AM71</f>
        <v>0</v>
      </c>
      <c r="AO71" s="43" t="s">
        <v>49</v>
      </c>
    </row>
    <row r="72" spans="34:42" ht="31.5">
      <c r="AH72" s="57">
        <v>5</v>
      </c>
      <c r="AI72" s="80"/>
      <c r="AJ72" s="54" t="str">
        <f>INDEX('CADASTRO DE PRODUTO '!$B$13:$B$168,MATCH(AI72,IND,0))</f>
        <v>AD</v>
      </c>
      <c r="AK72" s="55" t="str">
        <f>INDEX('CADASTRO DE PRODUTO '!$C$13:$C$168,MATCH(AI72,IND,0))</f>
        <v>Kg</v>
      </c>
      <c r="AL72" s="66">
        <v>2</v>
      </c>
      <c r="AM72" s="56">
        <f>INDEX('CADASTRO DE PRODUTO '!$E$13:$E$168,MATCH(AI72,IND,0))</f>
        <v>0</v>
      </c>
      <c r="AN72" s="65">
        <f t="shared" ref="AN72:AN85" si="9">AL72*AM72</f>
        <v>0</v>
      </c>
      <c r="AO72" s="43" t="s">
        <v>49</v>
      </c>
    </row>
    <row r="73" spans="34:42" ht="31.5">
      <c r="AH73" s="57">
        <v>6</v>
      </c>
      <c r="AI73" s="80"/>
      <c r="AJ73" s="54" t="str">
        <f>INDEX('CADASTRO DE PRODUTO '!$B$13:$B$168,MATCH(AI73,IND,0))</f>
        <v>AD</v>
      </c>
      <c r="AK73" s="55" t="str">
        <f>INDEX('CADASTRO DE PRODUTO '!$C$13:$C$168,MATCH(AI73,IND,0))</f>
        <v>Kg</v>
      </c>
      <c r="AL73" s="66">
        <v>3</v>
      </c>
      <c r="AM73" s="56">
        <f>INDEX('CADASTRO DE PRODUTO '!$E$13:$E$168,MATCH(AI73,IND,0))</f>
        <v>0</v>
      </c>
      <c r="AN73" s="65">
        <f t="shared" si="9"/>
        <v>0</v>
      </c>
      <c r="AO73" s="43" t="s">
        <v>49</v>
      </c>
    </row>
    <row r="74" spans="34:42" ht="31.5">
      <c r="AH74" s="57">
        <v>7</v>
      </c>
      <c r="AI74" s="80"/>
      <c r="AJ74" s="54" t="str">
        <f>INDEX('CADASTRO DE PRODUTO '!$B$13:$B$168,MATCH(AI74,IND,0))</f>
        <v>AD</v>
      </c>
      <c r="AK74" s="55" t="str">
        <f>INDEX('CADASTRO DE PRODUTO '!$C$13:$C$168,MATCH(AI74,IND,0))</f>
        <v>Kg</v>
      </c>
      <c r="AL74" s="66">
        <v>2</v>
      </c>
      <c r="AM74" s="56">
        <f>INDEX('CADASTRO DE PRODUTO '!$E$13:$E$168,MATCH(AI74,IND,0))</f>
        <v>0</v>
      </c>
      <c r="AN74" s="65">
        <f t="shared" si="9"/>
        <v>0</v>
      </c>
      <c r="AO74" s="43" t="s">
        <v>49</v>
      </c>
    </row>
    <row r="75" spans="34:42" ht="31.5">
      <c r="AH75" s="57">
        <v>8</v>
      </c>
      <c r="AI75" s="80"/>
      <c r="AJ75" s="54" t="str">
        <f>INDEX('CADASTRO DE PRODUTO '!$B$13:$B$168,MATCH(AI75,IND,0))</f>
        <v>AD</v>
      </c>
      <c r="AK75" s="55" t="str">
        <f>INDEX('CADASTRO DE PRODUTO '!$C$13:$C$168,MATCH(AI75,IND,0))</f>
        <v>Kg</v>
      </c>
      <c r="AL75" s="66">
        <v>21</v>
      </c>
      <c r="AM75" s="56">
        <f>INDEX('CADASTRO DE PRODUTO '!$E$13:$E$168,MATCH(AI75,IND,0))</f>
        <v>0</v>
      </c>
      <c r="AN75" s="65">
        <f t="shared" si="9"/>
        <v>0</v>
      </c>
      <c r="AO75" s="43" t="s">
        <v>49</v>
      </c>
    </row>
    <row r="76" spans="34:42" ht="31.5">
      <c r="AH76" s="57">
        <v>9</v>
      </c>
      <c r="AI76" s="80"/>
      <c r="AJ76" s="54" t="str">
        <f>INDEX('CADASTRO DE PRODUTO '!$B$13:$B$168,MATCH(AI76,IND,0))</f>
        <v>AD</v>
      </c>
      <c r="AK76" s="55" t="str">
        <f>INDEX('CADASTRO DE PRODUTO '!$C$13:$C$168,MATCH(AI76,IND,0))</f>
        <v>Kg</v>
      </c>
      <c r="AL76" s="66">
        <v>12</v>
      </c>
      <c r="AM76" s="56">
        <f>INDEX('CADASTRO DE PRODUTO '!$E$13:$E$168,MATCH(AI76,IND,0))</f>
        <v>0</v>
      </c>
      <c r="AN76" s="65">
        <f t="shared" si="9"/>
        <v>0</v>
      </c>
      <c r="AO76" s="43" t="s">
        <v>49</v>
      </c>
    </row>
    <row r="77" spans="34:42" ht="31.5">
      <c r="AH77" s="57">
        <v>10</v>
      </c>
      <c r="AI77" s="80"/>
      <c r="AJ77" s="54" t="str">
        <f>INDEX('CADASTRO DE PRODUTO '!$B$13:$B$168,MATCH(AI77,IND,0))</f>
        <v>AD</v>
      </c>
      <c r="AK77" s="55" t="str">
        <f>INDEX('CADASTRO DE PRODUTO '!$C$13:$C$168,MATCH(AI77,IND,0))</f>
        <v>Kg</v>
      </c>
      <c r="AL77" s="66">
        <v>12</v>
      </c>
      <c r="AM77" s="56">
        <f>INDEX('CADASTRO DE PRODUTO '!$E$13:$E$168,MATCH(AI77,IND,0))</f>
        <v>0</v>
      </c>
      <c r="AN77" s="65">
        <f t="shared" si="9"/>
        <v>0</v>
      </c>
      <c r="AO77" s="43" t="s">
        <v>49</v>
      </c>
    </row>
    <row r="78" spans="34:42" ht="31.5">
      <c r="AH78" s="57">
        <v>11</v>
      </c>
      <c r="AI78" s="80"/>
      <c r="AJ78" s="54" t="str">
        <f>INDEX('CADASTRO DE PRODUTO '!$B$13:$B$168,MATCH(AI78,IND,0))</f>
        <v>AD</v>
      </c>
      <c r="AK78" s="55" t="str">
        <f>INDEX('CADASTRO DE PRODUTO '!$C$13:$C$168,MATCH(AI78,IND,0))</f>
        <v>Kg</v>
      </c>
      <c r="AL78" s="66">
        <v>12</v>
      </c>
      <c r="AM78" s="56">
        <f>INDEX('CADASTRO DE PRODUTO '!$E$13:$E$168,MATCH(AI78,IND,0))</f>
        <v>0</v>
      </c>
      <c r="AN78" s="65">
        <f t="shared" si="9"/>
        <v>0</v>
      </c>
      <c r="AO78" s="43" t="s">
        <v>49</v>
      </c>
    </row>
    <row r="79" spans="34:42" ht="31.5">
      <c r="AH79" s="57">
        <v>12</v>
      </c>
      <c r="AI79" s="80"/>
      <c r="AJ79" s="54" t="str">
        <f>INDEX('CADASTRO DE PRODUTO '!$B$13:$B$168,MATCH(AI79,IND,0))</f>
        <v>AD</v>
      </c>
      <c r="AK79" s="55" t="str">
        <f>INDEX('CADASTRO DE PRODUTO '!$C$13:$C$168,MATCH(AI79,IND,0))</f>
        <v>Kg</v>
      </c>
      <c r="AL79" s="66">
        <v>13</v>
      </c>
      <c r="AM79" s="56">
        <f>INDEX('CADASTRO DE PRODUTO '!$E$13:$E$168,MATCH(AI79,IND,0))</f>
        <v>0</v>
      </c>
      <c r="AN79" s="65">
        <f t="shared" si="9"/>
        <v>0</v>
      </c>
      <c r="AO79" s="43" t="s">
        <v>49</v>
      </c>
    </row>
    <row r="80" spans="34:42" ht="31.5">
      <c r="AH80" s="57">
        <v>13</v>
      </c>
      <c r="AI80" s="80"/>
      <c r="AJ80" s="54" t="str">
        <f>INDEX('CADASTRO DE PRODUTO '!$B$13:$B$168,MATCH(AI80,IND,0))</f>
        <v>AD</v>
      </c>
      <c r="AK80" s="55" t="str">
        <f>INDEX('CADASTRO DE PRODUTO '!$C$13:$C$168,MATCH(AI80,IND,0))</f>
        <v>Kg</v>
      </c>
      <c r="AL80" s="66">
        <v>14</v>
      </c>
      <c r="AM80" s="56">
        <f>INDEX('CADASTRO DE PRODUTO '!$E$13:$E$168,MATCH(AI80,IND,0))</f>
        <v>0</v>
      </c>
      <c r="AN80" s="65">
        <f t="shared" si="9"/>
        <v>0</v>
      </c>
      <c r="AO80" s="43" t="s">
        <v>49</v>
      </c>
    </row>
    <row r="81" spans="34:41" ht="31.5">
      <c r="AH81" s="57">
        <v>14</v>
      </c>
      <c r="AI81" s="80"/>
      <c r="AJ81" s="54" t="str">
        <f>INDEX('CADASTRO DE PRODUTO '!$B$13:$B$168,MATCH(AI81,IND,0))</f>
        <v>AD</v>
      </c>
      <c r="AK81" s="55" t="str">
        <f>INDEX('CADASTRO DE PRODUTO '!$C$13:$C$168,MATCH(AI81,IND,0))</f>
        <v>Kg</v>
      </c>
      <c r="AL81" s="66">
        <v>15</v>
      </c>
      <c r="AM81" s="56">
        <f>INDEX('CADASTRO DE PRODUTO '!$E$13:$E$168,MATCH(AI81,IND,0))</f>
        <v>0</v>
      </c>
      <c r="AN81" s="65">
        <f t="shared" si="9"/>
        <v>0</v>
      </c>
      <c r="AO81" s="43" t="s">
        <v>49</v>
      </c>
    </row>
    <row r="82" spans="34:41" ht="31.5">
      <c r="AH82" s="57">
        <v>15</v>
      </c>
      <c r="AI82" s="80"/>
      <c r="AJ82" s="54" t="str">
        <f>INDEX('CADASTRO DE PRODUTO '!$B$13:$B$168,MATCH(AI82,IND,0))</f>
        <v>AD</v>
      </c>
      <c r="AK82" s="55" t="str">
        <f>INDEX('CADASTRO DE PRODUTO '!$C$13:$C$168,MATCH(AI82,IND,0))</f>
        <v>Kg</v>
      </c>
      <c r="AL82" s="66">
        <v>16</v>
      </c>
      <c r="AM82" s="56">
        <f>INDEX('CADASTRO DE PRODUTO '!$E$13:$E$168,MATCH(AI82,IND,0))</f>
        <v>0</v>
      </c>
      <c r="AN82" s="65">
        <f t="shared" si="9"/>
        <v>0</v>
      </c>
      <c r="AO82" s="43" t="s">
        <v>49</v>
      </c>
    </row>
    <row r="83" spans="34:41" ht="31.5">
      <c r="AH83" s="57">
        <v>16</v>
      </c>
      <c r="AI83" s="80"/>
      <c r="AJ83" s="54" t="str">
        <f>INDEX('CADASTRO DE PRODUTO '!$B$13:$B$168,MATCH(AI83,IND,0))</f>
        <v>AD</v>
      </c>
      <c r="AK83" s="55" t="str">
        <f>INDEX('CADASTRO DE PRODUTO '!$C$13:$C$168,MATCH(AI83,IND,0))</f>
        <v>Kg</v>
      </c>
      <c r="AL83" s="66">
        <v>17</v>
      </c>
      <c r="AM83" s="56">
        <f>INDEX('CADASTRO DE PRODUTO '!$E$13:$E$168,MATCH(AI83,IND,0))</f>
        <v>0</v>
      </c>
      <c r="AN83" s="65">
        <f t="shared" si="9"/>
        <v>0</v>
      </c>
      <c r="AO83" s="43" t="s">
        <v>49</v>
      </c>
    </row>
    <row r="84" spans="34:41" ht="31.5">
      <c r="AH84" s="57">
        <v>17</v>
      </c>
      <c r="AI84" s="80"/>
      <c r="AJ84" s="54" t="str">
        <f>INDEX('CADASTRO DE PRODUTO '!$B$13:$B$168,MATCH(AI84,IND,0))</f>
        <v>AD</v>
      </c>
      <c r="AK84" s="55" t="str">
        <f>INDEX('CADASTRO DE PRODUTO '!$C$13:$C$168,MATCH(AI84,IND,0))</f>
        <v>Kg</v>
      </c>
      <c r="AL84" s="66">
        <v>18</v>
      </c>
      <c r="AM84" s="56">
        <f>INDEX('CADASTRO DE PRODUTO '!$E$13:$E$168,MATCH(AI84,IND,0))</f>
        <v>0</v>
      </c>
      <c r="AN84" s="65">
        <f t="shared" si="9"/>
        <v>0</v>
      </c>
      <c r="AO84" s="43" t="s">
        <v>49</v>
      </c>
    </row>
    <row r="85" spans="34:41" ht="31.5">
      <c r="AH85" s="57">
        <v>18</v>
      </c>
      <c r="AI85" s="80"/>
      <c r="AJ85" s="54" t="str">
        <f>INDEX('CADASTRO DE PRODUTO '!$B$13:$B$168,MATCH(AI85,IND,0))</f>
        <v>AD</v>
      </c>
      <c r="AK85" s="55" t="str">
        <f>INDEX('CADASTRO DE PRODUTO '!$C$13:$C$168,MATCH(AI85,IND,0))</f>
        <v>Kg</v>
      </c>
      <c r="AL85" s="66">
        <v>19</v>
      </c>
      <c r="AM85" s="56">
        <f>INDEX('CADASTRO DE PRODUTO '!$E$13:$E$168,MATCH(AI85,IND,0))</f>
        <v>0</v>
      </c>
      <c r="AN85" s="65">
        <f t="shared" si="9"/>
        <v>0</v>
      </c>
      <c r="AO85" s="43" t="s">
        <v>49</v>
      </c>
    </row>
  </sheetData>
  <mergeCells count="21">
    <mergeCell ref="AH44:AO44"/>
    <mergeCell ref="AH45:AO45"/>
    <mergeCell ref="A1:F1"/>
    <mergeCell ref="AH3:AO3"/>
    <mergeCell ref="AH2:AO2"/>
    <mergeCell ref="AP68:AP69"/>
    <mergeCell ref="J1:M1"/>
    <mergeCell ref="J10:M10"/>
    <mergeCell ref="J19:M19"/>
    <mergeCell ref="J28:M28"/>
    <mergeCell ref="AP47:AP48"/>
    <mergeCell ref="AP2:AP3"/>
    <mergeCell ref="AP23:AP24"/>
    <mergeCell ref="AP44:AP45"/>
    <mergeCell ref="AH65:AO65"/>
    <mergeCell ref="AP65:AP66"/>
    <mergeCell ref="AH66:AO66"/>
    <mergeCell ref="AP5:AP6"/>
    <mergeCell ref="AH23:AO23"/>
    <mergeCell ref="AH24:AO24"/>
    <mergeCell ref="AP26:AP27"/>
  </mergeCells>
  <conditionalFormatting sqref="AH26:AO43 AH47:AO64 AH68:AO85 AH5:AO22">
    <cfRule type="expression" dxfId="14" priority="21">
      <formula>$AO5="SAIDA"</formula>
    </cfRule>
    <cfRule type="expression" dxfId="13" priority="22">
      <formula>$AO5="PIX"</formula>
    </cfRule>
    <cfRule type="expression" dxfId="12" priority="23">
      <formula>$AO5="CRED"</formula>
    </cfRule>
    <cfRule type="expression" dxfId="11" priority="24">
      <formula>$AO5="DEB"</formula>
    </cfRule>
    <cfRule type="expression" dxfId="10" priority="25">
      <formula>$AO5="DIN"</formula>
    </cfRule>
  </conditionalFormatting>
  <dataValidations count="2">
    <dataValidation type="list" allowBlank="1" showInputMessage="1" showErrorMessage="1" sqref="AI47:AI64 AI5:AI22 AI26:AI43 AI68:AI85">
      <formula1>IND</formula1>
    </dataValidation>
    <dataValidation type="list" allowBlank="1" showInputMessage="1" showErrorMessage="1" sqref="AO68:AO85 AO26:AO43 AO47:AO64 AO5:AO22">
      <formula1>$AE$1:$AE$5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ignoredErrors>
    <ignoredError sqref="E3" evalError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D168"/>
  <sheetViews>
    <sheetView zoomScale="67" zoomScaleNormal="67" workbookViewId="0">
      <selection sqref="A1:C2"/>
    </sheetView>
  </sheetViews>
  <sheetFormatPr defaultRowHeight="40.15" customHeight="1"/>
  <cols>
    <col min="1" max="1" width="25.5703125" bestFit="1" customWidth="1"/>
    <col min="2" max="2" width="57.85546875" customWidth="1"/>
    <col min="3" max="3" width="23.140625" customWidth="1"/>
    <col min="4" max="4" width="40.5703125" customWidth="1"/>
    <col min="5" max="6" width="16.85546875" bestFit="1" customWidth="1"/>
    <col min="7" max="7" width="17.28515625" bestFit="1" customWidth="1"/>
    <col min="8" max="8" width="19.140625" bestFit="1" customWidth="1"/>
    <col min="9" max="9" width="14.140625" bestFit="1" customWidth="1"/>
    <col min="10" max="10" width="16.5703125" bestFit="1" customWidth="1"/>
    <col min="11" max="11" width="16.140625" customWidth="1"/>
    <col min="13" max="13" width="15.85546875" bestFit="1" customWidth="1"/>
    <col min="14" max="14" width="16.28515625" customWidth="1"/>
    <col min="15" max="15" width="22" customWidth="1"/>
    <col min="26" max="26" width="3.85546875" hidden="1" customWidth="1"/>
    <col min="27" max="27" width="6.85546875" hidden="1" customWidth="1"/>
    <col min="28" max="28" width="0" hidden="1" customWidth="1"/>
    <col min="29" max="29" width="8" hidden="1" customWidth="1"/>
    <col min="30" max="30" width="4" style="2" hidden="1" customWidth="1"/>
    <col min="44" max="44" width="23.28515625" customWidth="1"/>
    <col min="45" max="45" width="24" bestFit="1" customWidth="1"/>
    <col min="46" max="46" width="9" bestFit="1" customWidth="1"/>
    <col min="47" max="47" width="17.7109375" bestFit="1" customWidth="1"/>
    <col min="48" max="48" width="16.7109375" bestFit="1" customWidth="1"/>
    <col min="49" max="49" width="17.85546875" bestFit="1" customWidth="1"/>
    <col min="50" max="51" width="20.7109375" bestFit="1" customWidth="1"/>
  </cols>
  <sheetData>
    <row r="1" spans="1:30" ht="34.15" customHeight="1">
      <c r="A1" s="164" t="s">
        <v>24</v>
      </c>
      <c r="B1" s="164"/>
      <c r="C1" s="164"/>
      <c r="D1" s="165" t="s">
        <v>31</v>
      </c>
      <c r="E1" s="166"/>
      <c r="F1" s="166"/>
      <c r="G1" s="167"/>
      <c r="H1" s="171" t="s">
        <v>32</v>
      </c>
      <c r="I1" s="172"/>
      <c r="J1" s="172"/>
      <c r="K1" s="173"/>
      <c r="L1" s="177" t="s">
        <v>28</v>
      </c>
      <c r="M1" s="177"/>
      <c r="N1" s="178" t="s">
        <v>29</v>
      </c>
      <c r="O1" s="178"/>
      <c r="Z1" s="1" t="s">
        <v>0</v>
      </c>
      <c r="AA1" s="1" t="s">
        <v>1</v>
      </c>
      <c r="AD1" s="2">
        <v>1</v>
      </c>
    </row>
    <row r="2" spans="1:30" ht="18.75">
      <c r="A2" s="164"/>
      <c r="B2" s="164"/>
      <c r="C2" s="164"/>
      <c r="D2" s="168"/>
      <c r="E2" s="169"/>
      <c r="F2" s="169"/>
      <c r="G2" s="170"/>
      <c r="H2" s="174"/>
      <c r="I2" s="175"/>
      <c r="J2" s="175"/>
      <c r="K2" s="176"/>
      <c r="L2" s="179"/>
      <c r="M2" s="179"/>
      <c r="N2" s="180"/>
      <c r="O2" s="180"/>
      <c r="Z2" s="1" t="s">
        <v>2</v>
      </c>
      <c r="AA2" s="3"/>
      <c r="AD2" s="2">
        <v>2</v>
      </c>
    </row>
    <row r="3" spans="1:30" ht="18.75">
      <c r="A3" s="185" t="s">
        <v>3</v>
      </c>
      <c r="B3" s="185"/>
      <c r="C3" s="185"/>
      <c r="D3" s="186" t="s">
        <v>25</v>
      </c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Z3" s="1" t="s">
        <v>4</v>
      </c>
      <c r="AA3" s="3"/>
      <c r="AD3" s="2">
        <v>3</v>
      </c>
    </row>
    <row r="4" spans="1:30" ht="18.75">
      <c r="A4" s="185"/>
      <c r="B4" s="185"/>
      <c r="C4" s="185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Z4" s="1" t="s">
        <v>5</v>
      </c>
      <c r="AA4" s="3"/>
      <c r="AD4" s="2">
        <v>4</v>
      </c>
    </row>
    <row r="5" spans="1:30" ht="19.5" thickBot="1">
      <c r="A5" s="188" t="s">
        <v>6</v>
      </c>
      <c r="B5" s="188"/>
      <c r="C5" s="188" t="s">
        <v>27</v>
      </c>
      <c r="D5" s="187"/>
      <c r="E5" s="187"/>
      <c r="F5" s="187"/>
      <c r="G5" s="186"/>
      <c r="H5" s="186"/>
      <c r="I5" s="186"/>
      <c r="J5" s="186"/>
      <c r="K5" s="186"/>
      <c r="L5" s="186"/>
      <c r="M5" s="186"/>
      <c r="N5" s="186"/>
      <c r="O5" s="186"/>
      <c r="Z5" s="1" t="s">
        <v>7</v>
      </c>
      <c r="AA5" s="3"/>
      <c r="AD5" s="2">
        <v>5</v>
      </c>
    </row>
    <row r="6" spans="1:30" ht="18.75">
      <c r="A6" s="188"/>
      <c r="B6" s="188"/>
      <c r="C6" s="231"/>
      <c r="D6" s="190" t="s">
        <v>26</v>
      </c>
      <c r="E6" s="192">
        <v>7</v>
      </c>
      <c r="F6" s="233"/>
      <c r="G6" s="24"/>
      <c r="H6" s="24"/>
      <c r="I6" s="24"/>
      <c r="J6" s="24"/>
      <c r="K6" s="24"/>
      <c r="L6" s="24"/>
      <c r="M6" s="24"/>
      <c r="N6" s="24"/>
      <c r="O6" s="24"/>
      <c r="Z6" s="1" t="s">
        <v>8</v>
      </c>
      <c r="AA6" s="3"/>
      <c r="AD6" s="2">
        <v>6</v>
      </c>
    </row>
    <row r="7" spans="1:30" ht="19.5" thickBot="1">
      <c r="A7" s="188"/>
      <c r="B7" s="188"/>
      <c r="C7" s="231"/>
      <c r="D7" s="232"/>
      <c r="E7" s="194"/>
      <c r="F7" s="234"/>
      <c r="G7" s="24"/>
      <c r="H7" s="24"/>
      <c r="I7" s="24"/>
      <c r="J7" s="24"/>
      <c r="K7" s="24"/>
      <c r="L7" s="24"/>
      <c r="M7" s="24"/>
      <c r="N7" s="24"/>
      <c r="O7" s="24"/>
      <c r="Z7" s="1" t="s">
        <v>9</v>
      </c>
      <c r="AA7" s="3"/>
      <c r="AD7" s="2">
        <v>7</v>
      </c>
    </row>
    <row r="8" spans="1:30" ht="18.75">
      <c r="A8" s="225" t="s">
        <v>10</v>
      </c>
      <c r="B8" s="225"/>
      <c r="C8" s="225"/>
      <c r="D8" s="226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Z8" s="1" t="s">
        <v>11</v>
      </c>
      <c r="AA8" s="3"/>
      <c r="AD8" s="2">
        <v>8</v>
      </c>
    </row>
    <row r="9" spans="1:30" ht="18.75">
      <c r="A9" s="227" t="s">
        <v>30</v>
      </c>
      <c r="B9" s="229" t="s">
        <v>12</v>
      </c>
      <c r="C9" s="229"/>
      <c r="D9" s="229"/>
      <c r="E9" s="24"/>
      <c r="F9" s="24"/>
      <c r="G9" s="24"/>
      <c r="H9" s="24"/>
      <c r="I9" s="24"/>
      <c r="J9" s="24"/>
      <c r="K9" s="24"/>
      <c r="L9" s="24"/>
      <c r="M9" s="24"/>
      <c r="N9" s="24"/>
      <c r="O9" s="25"/>
      <c r="Z9" s="1" t="s">
        <v>13</v>
      </c>
      <c r="AA9" s="3"/>
      <c r="AD9" s="2">
        <v>9</v>
      </c>
    </row>
    <row r="10" spans="1:30" ht="18.75">
      <c r="A10" s="227"/>
      <c r="B10" s="229"/>
      <c r="C10" s="229"/>
      <c r="D10" s="229"/>
      <c r="E10" s="24"/>
      <c r="F10" s="24"/>
      <c r="G10" s="24"/>
      <c r="H10" s="24"/>
      <c r="I10" s="24"/>
      <c r="J10" s="24"/>
      <c r="K10" s="24"/>
      <c r="L10" s="24"/>
      <c r="M10" s="24"/>
      <c r="N10" s="24" t="s">
        <v>33</v>
      </c>
      <c r="O10" s="25"/>
      <c r="Z10" s="1" t="s">
        <v>14</v>
      </c>
      <c r="AA10" s="3"/>
      <c r="AD10" s="2">
        <v>10</v>
      </c>
    </row>
    <row r="11" spans="1:30" ht="18.75">
      <c r="A11" s="228"/>
      <c r="B11" s="230"/>
      <c r="C11" s="230"/>
      <c r="D11" s="230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5"/>
      <c r="AD11" s="2">
        <v>11</v>
      </c>
    </row>
    <row r="12" spans="1:30" ht="40.15" customHeight="1">
      <c r="A12" s="4" t="s">
        <v>30</v>
      </c>
      <c r="B12" s="23" t="s">
        <v>15</v>
      </c>
      <c r="C12" s="5" t="s">
        <v>16</v>
      </c>
      <c r="D12" s="5" t="s">
        <v>17</v>
      </c>
      <c r="E12" s="5" t="s">
        <v>18</v>
      </c>
      <c r="F12" s="5" t="s">
        <v>19</v>
      </c>
      <c r="G12" s="6" t="s">
        <v>20</v>
      </c>
      <c r="H12" s="6" t="s">
        <v>21</v>
      </c>
      <c r="AD12" s="2">
        <v>12</v>
      </c>
    </row>
    <row r="13" spans="1:30" ht="40.15" customHeight="1">
      <c r="A13" s="98">
        <v>0</v>
      </c>
      <c r="B13" s="99" t="s">
        <v>209</v>
      </c>
      <c r="C13" s="100" t="s">
        <v>9</v>
      </c>
      <c r="D13" s="101">
        <v>0</v>
      </c>
      <c r="E13" s="16">
        <v>0</v>
      </c>
      <c r="F13" s="11">
        <f>D13*E13</f>
        <v>0</v>
      </c>
      <c r="G13" s="12">
        <f>SUM(F13:F45)</f>
        <v>1226.5</v>
      </c>
      <c r="H13" s="13">
        <f>(G13*10)/100+G13</f>
        <v>1349.15</v>
      </c>
      <c r="AD13" s="2">
        <v>13</v>
      </c>
    </row>
    <row r="14" spans="1:30" ht="40.15" customHeight="1">
      <c r="A14" s="14">
        <v>1</v>
      </c>
      <c r="B14" s="42" t="s">
        <v>54</v>
      </c>
      <c r="C14" s="21" t="s">
        <v>9</v>
      </c>
      <c r="D14" s="15">
        <v>1</v>
      </c>
      <c r="E14" s="16">
        <v>30</v>
      </c>
      <c r="F14" s="11">
        <f>D14*E14</f>
        <v>30</v>
      </c>
      <c r="G14" s="96"/>
      <c r="H14" s="97"/>
    </row>
    <row r="15" spans="1:30" ht="40.15" customHeight="1">
      <c r="A15" s="14">
        <v>2</v>
      </c>
      <c r="B15" s="42" t="s">
        <v>55</v>
      </c>
      <c r="C15" s="21" t="s">
        <v>9</v>
      </c>
      <c r="D15" s="15">
        <v>1</v>
      </c>
      <c r="E15" s="16">
        <v>3</v>
      </c>
      <c r="F15" s="11">
        <f t="shared" ref="F15:F28" si="0">D15*E15</f>
        <v>3</v>
      </c>
      <c r="AD15" s="2">
        <v>14</v>
      </c>
    </row>
    <row r="16" spans="1:30" ht="40.15" customHeight="1">
      <c r="A16" s="14">
        <v>3</v>
      </c>
      <c r="B16" s="42" t="s">
        <v>56</v>
      </c>
      <c r="C16" s="21" t="s">
        <v>9</v>
      </c>
      <c r="D16" s="15">
        <v>1</v>
      </c>
      <c r="E16" s="16">
        <v>26.5</v>
      </c>
      <c r="F16" s="11">
        <f t="shared" si="0"/>
        <v>26.5</v>
      </c>
      <c r="AD16" s="2">
        <v>15</v>
      </c>
    </row>
    <row r="17" spans="1:30" ht="40.15" customHeight="1">
      <c r="A17" s="14">
        <v>4</v>
      </c>
      <c r="B17" s="42" t="s">
        <v>57</v>
      </c>
      <c r="C17" s="21" t="s">
        <v>9</v>
      </c>
      <c r="D17" s="15">
        <v>1</v>
      </c>
      <c r="E17" s="16">
        <v>42</v>
      </c>
      <c r="F17" s="11">
        <f t="shared" si="0"/>
        <v>42</v>
      </c>
      <c r="AD17" s="2">
        <v>16</v>
      </c>
    </row>
    <row r="18" spans="1:30" ht="40.15" customHeight="1">
      <c r="A18" s="14">
        <v>5</v>
      </c>
      <c r="B18" s="42" t="s">
        <v>58</v>
      </c>
      <c r="C18" s="21" t="s">
        <v>9</v>
      </c>
      <c r="D18" s="15">
        <v>1</v>
      </c>
      <c r="E18" s="16">
        <v>26.5</v>
      </c>
      <c r="F18" s="11">
        <f t="shared" si="0"/>
        <v>26.5</v>
      </c>
      <c r="AD18" s="2">
        <v>17</v>
      </c>
    </row>
    <row r="19" spans="1:30" ht="40.15" customHeight="1">
      <c r="A19" s="14">
        <v>6</v>
      </c>
      <c r="B19" s="42" t="s">
        <v>59</v>
      </c>
      <c r="C19" s="21" t="s">
        <v>9</v>
      </c>
      <c r="D19" s="15">
        <v>1</v>
      </c>
      <c r="E19" s="16">
        <v>46</v>
      </c>
      <c r="F19" s="11">
        <f t="shared" si="0"/>
        <v>46</v>
      </c>
      <c r="AD19" s="2">
        <v>18</v>
      </c>
    </row>
    <row r="20" spans="1:30" ht="40.15" customHeight="1">
      <c r="A20" s="14">
        <v>7</v>
      </c>
      <c r="B20" s="42" t="s">
        <v>60</v>
      </c>
      <c r="C20" s="21" t="s">
        <v>9</v>
      </c>
      <c r="D20" s="15">
        <v>1</v>
      </c>
      <c r="E20" s="16">
        <v>15</v>
      </c>
      <c r="F20" s="11">
        <f t="shared" si="0"/>
        <v>15</v>
      </c>
      <c r="AD20" s="2">
        <v>19</v>
      </c>
    </row>
    <row r="21" spans="1:30" ht="40.15" customHeight="1">
      <c r="A21" s="14">
        <v>8</v>
      </c>
      <c r="B21" s="42" t="s">
        <v>61</v>
      </c>
      <c r="C21" s="21" t="s">
        <v>9</v>
      </c>
      <c r="D21" s="15">
        <v>1</v>
      </c>
      <c r="E21" s="16">
        <v>7</v>
      </c>
      <c r="F21" s="11">
        <f t="shared" si="0"/>
        <v>7</v>
      </c>
      <c r="K21" s="17"/>
      <c r="AD21" s="2">
        <v>20</v>
      </c>
    </row>
    <row r="22" spans="1:30" ht="40.15" customHeight="1">
      <c r="A22" s="14">
        <v>9</v>
      </c>
      <c r="B22" s="42" t="s">
        <v>62</v>
      </c>
      <c r="C22" s="21" t="s">
        <v>9</v>
      </c>
      <c r="D22" s="15">
        <v>1</v>
      </c>
      <c r="E22" s="16">
        <v>28</v>
      </c>
      <c r="F22" s="11">
        <f t="shared" si="0"/>
        <v>28</v>
      </c>
      <c r="AD22" s="2">
        <v>21</v>
      </c>
    </row>
    <row r="23" spans="1:30" ht="40.15" customHeight="1">
      <c r="A23" s="14">
        <v>10</v>
      </c>
      <c r="B23" s="42" t="s">
        <v>63</v>
      </c>
      <c r="C23" s="21" t="s">
        <v>9</v>
      </c>
      <c r="D23" s="15">
        <v>1</v>
      </c>
      <c r="E23" s="16">
        <v>10</v>
      </c>
      <c r="F23" s="11">
        <f t="shared" si="0"/>
        <v>10</v>
      </c>
      <c r="N23" s="18"/>
      <c r="AD23" s="2">
        <v>22</v>
      </c>
    </row>
    <row r="24" spans="1:30" ht="40.15" customHeight="1">
      <c r="A24" s="14">
        <v>11</v>
      </c>
      <c r="B24" s="42" t="s">
        <v>64</v>
      </c>
      <c r="C24" s="21" t="s">
        <v>9</v>
      </c>
      <c r="D24" s="15">
        <v>1</v>
      </c>
      <c r="E24" s="16">
        <v>10</v>
      </c>
      <c r="F24" s="11">
        <f t="shared" si="0"/>
        <v>10</v>
      </c>
      <c r="AD24" s="2">
        <v>23</v>
      </c>
    </row>
    <row r="25" spans="1:30" ht="40.15" customHeight="1">
      <c r="A25" s="14">
        <v>12</v>
      </c>
      <c r="B25" s="42" t="s">
        <v>65</v>
      </c>
      <c r="C25" s="21" t="s">
        <v>9</v>
      </c>
      <c r="D25" s="15">
        <v>1</v>
      </c>
      <c r="E25" s="16">
        <v>6</v>
      </c>
      <c r="F25" s="11">
        <f t="shared" si="0"/>
        <v>6</v>
      </c>
      <c r="AD25" s="2">
        <v>24</v>
      </c>
    </row>
    <row r="26" spans="1:30" ht="40.15" customHeight="1">
      <c r="A26" s="14">
        <v>13</v>
      </c>
      <c r="B26" s="42" t="s">
        <v>66</v>
      </c>
      <c r="C26" s="21" t="s">
        <v>9</v>
      </c>
      <c r="D26" s="15">
        <v>1</v>
      </c>
      <c r="E26" s="16">
        <v>7.5</v>
      </c>
      <c r="F26" s="11">
        <f t="shared" si="0"/>
        <v>7.5</v>
      </c>
      <c r="AD26" s="2">
        <v>25</v>
      </c>
    </row>
    <row r="27" spans="1:30" ht="40.15" customHeight="1">
      <c r="A27" s="14">
        <v>14</v>
      </c>
      <c r="B27" s="42" t="s">
        <v>67</v>
      </c>
      <c r="C27" s="21" t="s">
        <v>9</v>
      </c>
      <c r="D27" s="15">
        <v>1</v>
      </c>
      <c r="E27" s="16">
        <v>38.5</v>
      </c>
      <c r="F27" s="11">
        <f>D27*E27</f>
        <v>38.5</v>
      </c>
      <c r="AD27" s="2">
        <v>26</v>
      </c>
    </row>
    <row r="28" spans="1:30" ht="40.15" customHeight="1">
      <c r="A28" s="14">
        <v>15</v>
      </c>
      <c r="B28" s="42" t="s">
        <v>68</v>
      </c>
      <c r="C28" s="21" t="s">
        <v>9</v>
      </c>
      <c r="D28" s="15">
        <v>1</v>
      </c>
      <c r="E28" s="16">
        <v>42</v>
      </c>
      <c r="F28" s="11">
        <f t="shared" si="0"/>
        <v>42</v>
      </c>
      <c r="AD28" s="2">
        <v>27</v>
      </c>
    </row>
    <row r="29" spans="1:30" ht="40.15" customHeight="1">
      <c r="A29" s="14">
        <v>16</v>
      </c>
      <c r="B29" s="42" t="s">
        <v>69</v>
      </c>
      <c r="C29" s="21" t="s">
        <v>9</v>
      </c>
      <c r="D29" s="15">
        <v>1</v>
      </c>
      <c r="E29" s="16">
        <v>18</v>
      </c>
      <c r="F29" s="11">
        <f>D29*E29</f>
        <v>18</v>
      </c>
    </row>
    <row r="30" spans="1:30" ht="40.15" customHeight="1">
      <c r="A30" s="14">
        <v>17</v>
      </c>
      <c r="B30" s="42" t="s">
        <v>70</v>
      </c>
      <c r="C30" s="21" t="s">
        <v>9</v>
      </c>
      <c r="D30" s="15">
        <v>1</v>
      </c>
      <c r="E30" s="16">
        <v>20</v>
      </c>
      <c r="F30" s="11">
        <f t="shared" ref="F30" si="1">D30*E30</f>
        <v>20</v>
      </c>
    </row>
    <row r="31" spans="1:30" ht="40.15" customHeight="1">
      <c r="A31" s="14">
        <v>18</v>
      </c>
      <c r="B31" s="42" t="s">
        <v>71</v>
      </c>
      <c r="C31" s="21" t="s">
        <v>9</v>
      </c>
      <c r="D31" s="15">
        <v>1</v>
      </c>
      <c r="E31" s="16">
        <v>48</v>
      </c>
      <c r="F31" s="11">
        <f>D31*E31</f>
        <v>48</v>
      </c>
    </row>
    <row r="32" spans="1:30" ht="40.15" customHeight="1">
      <c r="A32" s="14">
        <v>19</v>
      </c>
      <c r="B32" s="42" t="s">
        <v>72</v>
      </c>
      <c r="C32" s="21" t="s">
        <v>9</v>
      </c>
      <c r="D32" s="15">
        <v>1</v>
      </c>
      <c r="E32" s="16">
        <v>50</v>
      </c>
      <c r="F32" s="11">
        <f>D32*E32</f>
        <v>50</v>
      </c>
    </row>
    <row r="33" spans="1:30" ht="40.15" customHeight="1">
      <c r="A33" s="14">
        <v>20</v>
      </c>
      <c r="B33" s="42" t="s">
        <v>73</v>
      </c>
      <c r="C33" s="21" t="s">
        <v>9</v>
      </c>
      <c r="D33" s="15">
        <v>1</v>
      </c>
      <c r="E33" s="16">
        <v>70</v>
      </c>
      <c r="F33" s="11">
        <f>D33*E33</f>
        <v>70</v>
      </c>
    </row>
    <row r="34" spans="1:30" ht="40.15" customHeight="1">
      <c r="A34" s="14">
        <v>21</v>
      </c>
      <c r="B34" s="42" t="s">
        <v>74</v>
      </c>
      <c r="C34" s="21" t="s">
        <v>9</v>
      </c>
      <c r="D34" s="15">
        <v>1</v>
      </c>
      <c r="E34" s="16">
        <v>100</v>
      </c>
      <c r="F34" s="19">
        <f t="shared" ref="F34:F37" si="2">D34*E34</f>
        <v>100</v>
      </c>
      <c r="AD34" s="2">
        <v>28</v>
      </c>
    </row>
    <row r="35" spans="1:30" ht="40.15" customHeight="1">
      <c r="A35" s="14">
        <v>22</v>
      </c>
      <c r="B35" s="42" t="s">
        <v>75</v>
      </c>
      <c r="C35" s="21" t="s">
        <v>9</v>
      </c>
      <c r="D35" s="15">
        <v>1</v>
      </c>
      <c r="E35" s="16">
        <v>120</v>
      </c>
      <c r="F35" s="19">
        <f t="shared" si="2"/>
        <v>120</v>
      </c>
    </row>
    <row r="36" spans="1:30" ht="40.15" customHeight="1">
      <c r="A36" s="14">
        <v>23</v>
      </c>
      <c r="B36" s="42" t="s">
        <v>76</v>
      </c>
      <c r="C36" s="21" t="s">
        <v>9</v>
      </c>
      <c r="D36" s="15">
        <v>1</v>
      </c>
      <c r="E36" s="16">
        <v>62</v>
      </c>
      <c r="F36" s="19">
        <f t="shared" si="2"/>
        <v>62</v>
      </c>
    </row>
    <row r="37" spans="1:30" ht="40.15" customHeight="1">
      <c r="A37" s="14">
        <v>24</v>
      </c>
      <c r="B37" s="42" t="s">
        <v>77</v>
      </c>
      <c r="C37" s="21" t="s">
        <v>9</v>
      </c>
      <c r="D37" s="15">
        <v>1</v>
      </c>
      <c r="E37" s="16">
        <v>62</v>
      </c>
      <c r="F37" s="19">
        <f t="shared" si="2"/>
        <v>62</v>
      </c>
    </row>
    <row r="38" spans="1:30" ht="40.15" customHeight="1">
      <c r="A38" s="14">
        <v>25</v>
      </c>
      <c r="B38" s="42" t="s">
        <v>78</v>
      </c>
      <c r="C38" s="21" t="s">
        <v>9</v>
      </c>
      <c r="D38" s="15">
        <v>1</v>
      </c>
      <c r="E38" s="16">
        <v>60</v>
      </c>
      <c r="F38" s="19">
        <f t="shared" ref="F38" si="3">D38*E38</f>
        <v>60</v>
      </c>
    </row>
    <row r="39" spans="1:30" ht="40.15" customHeight="1">
      <c r="A39" s="14">
        <v>26</v>
      </c>
      <c r="B39" s="42" t="s">
        <v>79</v>
      </c>
      <c r="C39" s="21" t="s">
        <v>9</v>
      </c>
      <c r="D39" s="15">
        <v>1</v>
      </c>
      <c r="E39" s="16">
        <v>42</v>
      </c>
      <c r="F39" s="19">
        <f t="shared" ref="F39:F45" si="4">D39*E39</f>
        <v>42</v>
      </c>
    </row>
    <row r="40" spans="1:30" ht="40.15" customHeight="1">
      <c r="A40" s="14">
        <v>27</v>
      </c>
      <c r="B40" s="42" t="s">
        <v>80</v>
      </c>
      <c r="C40" s="21" t="s">
        <v>9</v>
      </c>
      <c r="D40" s="15">
        <v>1</v>
      </c>
      <c r="E40" s="16">
        <v>42.5</v>
      </c>
      <c r="F40" s="19">
        <f t="shared" si="4"/>
        <v>42.5</v>
      </c>
    </row>
    <row r="41" spans="1:30" ht="40.15" customHeight="1">
      <c r="A41" s="14">
        <v>28</v>
      </c>
      <c r="B41" s="42" t="s">
        <v>81</v>
      </c>
      <c r="C41" s="21" t="s">
        <v>9</v>
      </c>
      <c r="D41" s="15">
        <v>1</v>
      </c>
      <c r="E41" s="16">
        <v>22.5</v>
      </c>
      <c r="F41" s="19">
        <f t="shared" si="4"/>
        <v>22.5</v>
      </c>
      <c r="AD41" s="2">
        <v>29</v>
      </c>
    </row>
    <row r="42" spans="1:30" ht="40.15" customHeight="1">
      <c r="A42" s="14">
        <v>29</v>
      </c>
      <c r="B42" s="42" t="s">
        <v>82</v>
      </c>
      <c r="C42" s="21" t="s">
        <v>9</v>
      </c>
      <c r="D42" s="15">
        <v>1</v>
      </c>
      <c r="E42" s="16">
        <v>12</v>
      </c>
      <c r="F42" s="19">
        <f t="shared" si="4"/>
        <v>12</v>
      </c>
      <c r="AD42" s="2">
        <v>30</v>
      </c>
    </row>
    <row r="43" spans="1:30" ht="40.15" customHeight="1">
      <c r="A43" s="14">
        <v>30</v>
      </c>
      <c r="B43" s="42" t="s">
        <v>83</v>
      </c>
      <c r="C43" s="21" t="s">
        <v>9</v>
      </c>
      <c r="D43" s="15">
        <v>1</v>
      </c>
      <c r="E43" s="16">
        <v>22.5</v>
      </c>
      <c r="F43" s="19">
        <f t="shared" si="4"/>
        <v>22.5</v>
      </c>
      <c r="AD43" s="2">
        <v>31</v>
      </c>
    </row>
    <row r="44" spans="1:30" ht="40.15" customHeight="1">
      <c r="A44" s="14">
        <v>31</v>
      </c>
      <c r="B44" s="42" t="s">
        <v>84</v>
      </c>
      <c r="C44" s="21" t="s">
        <v>9</v>
      </c>
      <c r="D44" s="15">
        <v>1</v>
      </c>
      <c r="E44" s="16">
        <v>12</v>
      </c>
      <c r="F44" s="19">
        <f t="shared" si="4"/>
        <v>12</v>
      </c>
      <c r="AD44" s="2">
        <v>32</v>
      </c>
    </row>
    <row r="45" spans="1:30" ht="40.15" customHeight="1">
      <c r="A45" s="14">
        <v>32</v>
      </c>
      <c r="B45" s="42" t="s">
        <v>85</v>
      </c>
      <c r="C45" s="21" t="s">
        <v>9</v>
      </c>
      <c r="D45" s="15">
        <v>1</v>
      </c>
      <c r="E45" s="16">
        <v>125</v>
      </c>
      <c r="F45" s="19">
        <f t="shared" si="4"/>
        <v>125</v>
      </c>
    </row>
    <row r="46" spans="1:30" ht="40.15" customHeight="1">
      <c r="A46" s="14">
        <v>33</v>
      </c>
      <c r="B46" s="42" t="s">
        <v>86</v>
      </c>
      <c r="C46" s="21" t="s">
        <v>9</v>
      </c>
      <c r="D46" s="15">
        <v>1</v>
      </c>
      <c r="E46" s="16">
        <v>47</v>
      </c>
      <c r="F46" s="19">
        <f t="shared" ref="F46:F109" si="5">D46*E46</f>
        <v>47</v>
      </c>
      <c r="AD46" s="2">
        <v>34</v>
      </c>
    </row>
    <row r="47" spans="1:30" ht="40.15" customHeight="1">
      <c r="A47" s="14">
        <v>34</v>
      </c>
      <c r="B47" s="42" t="s">
        <v>87</v>
      </c>
      <c r="C47" s="21" t="s">
        <v>9</v>
      </c>
      <c r="D47" s="15">
        <v>1</v>
      </c>
      <c r="E47" s="16">
        <v>45</v>
      </c>
      <c r="F47" s="19">
        <f t="shared" si="5"/>
        <v>45</v>
      </c>
      <c r="AD47" s="2">
        <v>36</v>
      </c>
    </row>
    <row r="48" spans="1:30" ht="40.15" customHeight="1">
      <c r="A48" s="14">
        <v>35</v>
      </c>
      <c r="B48" s="42" t="s">
        <v>88</v>
      </c>
      <c r="C48" s="21" t="s">
        <v>9</v>
      </c>
      <c r="D48" s="15">
        <v>1</v>
      </c>
      <c r="E48" s="16">
        <v>4.99</v>
      </c>
      <c r="F48" s="19">
        <f t="shared" si="5"/>
        <v>4.99</v>
      </c>
    </row>
    <row r="49" spans="1:30" ht="40.15" customHeight="1">
      <c r="A49" s="14">
        <v>36</v>
      </c>
      <c r="B49" s="42" t="s">
        <v>89</v>
      </c>
      <c r="C49" s="21" t="s">
        <v>22</v>
      </c>
      <c r="D49" s="15">
        <v>1</v>
      </c>
      <c r="E49" s="16">
        <v>2.99</v>
      </c>
      <c r="F49" s="19">
        <f t="shared" si="5"/>
        <v>2.99</v>
      </c>
    </row>
    <row r="50" spans="1:30" ht="40.15" customHeight="1">
      <c r="A50" s="14">
        <v>37</v>
      </c>
      <c r="B50" s="42" t="s">
        <v>90</v>
      </c>
      <c r="C50" s="21" t="s">
        <v>22</v>
      </c>
      <c r="D50" s="15">
        <v>1</v>
      </c>
      <c r="E50" s="16">
        <v>1.99</v>
      </c>
      <c r="F50" s="19">
        <f t="shared" si="5"/>
        <v>1.99</v>
      </c>
    </row>
    <row r="51" spans="1:30" ht="40.15" customHeight="1">
      <c r="A51" s="14">
        <v>38</v>
      </c>
      <c r="B51" s="42" t="s">
        <v>91</v>
      </c>
      <c r="C51" s="21" t="s">
        <v>22</v>
      </c>
      <c r="D51" s="15">
        <v>1</v>
      </c>
      <c r="E51" s="16">
        <v>3.99</v>
      </c>
      <c r="F51" s="19">
        <f t="shared" si="5"/>
        <v>3.99</v>
      </c>
    </row>
    <row r="52" spans="1:30" ht="40.15" customHeight="1">
      <c r="A52" s="14">
        <v>39</v>
      </c>
      <c r="B52" s="42" t="s">
        <v>92</v>
      </c>
      <c r="C52" s="21" t="s">
        <v>22</v>
      </c>
      <c r="D52" s="15">
        <v>1</v>
      </c>
      <c r="E52" s="16">
        <v>2.99</v>
      </c>
      <c r="F52" s="19">
        <f t="shared" si="5"/>
        <v>2.99</v>
      </c>
    </row>
    <row r="53" spans="1:30" ht="40.15" customHeight="1">
      <c r="A53" s="14">
        <v>40</v>
      </c>
      <c r="B53" s="42" t="s">
        <v>93</v>
      </c>
      <c r="C53" s="21" t="s">
        <v>22</v>
      </c>
      <c r="D53" s="15">
        <v>1</v>
      </c>
      <c r="E53" s="16">
        <v>3</v>
      </c>
      <c r="F53" s="19">
        <f t="shared" si="5"/>
        <v>3</v>
      </c>
    </row>
    <row r="54" spans="1:30" ht="40.15" customHeight="1">
      <c r="A54" s="14">
        <v>41</v>
      </c>
      <c r="B54" s="42" t="s">
        <v>94</v>
      </c>
      <c r="C54" s="21" t="s">
        <v>22</v>
      </c>
      <c r="D54" s="15">
        <v>1</v>
      </c>
      <c r="E54" s="16">
        <v>3</v>
      </c>
      <c r="F54" s="19">
        <f t="shared" si="5"/>
        <v>3</v>
      </c>
    </row>
    <row r="55" spans="1:30" ht="40.15" customHeight="1">
      <c r="A55" s="14">
        <v>42</v>
      </c>
      <c r="B55" s="42" t="s">
        <v>95</v>
      </c>
      <c r="C55" s="21" t="s">
        <v>22</v>
      </c>
      <c r="D55" s="15">
        <v>1</v>
      </c>
      <c r="E55" s="16">
        <v>6.5</v>
      </c>
      <c r="F55" s="19">
        <f t="shared" si="5"/>
        <v>6.5</v>
      </c>
    </row>
    <row r="56" spans="1:30" ht="40.15" customHeight="1">
      <c r="A56" s="14">
        <v>43</v>
      </c>
      <c r="B56" s="42" t="s">
        <v>96</v>
      </c>
      <c r="C56" s="21" t="s">
        <v>22</v>
      </c>
      <c r="D56" s="15">
        <v>1</v>
      </c>
      <c r="E56" s="16">
        <v>11</v>
      </c>
      <c r="F56" s="19">
        <f t="shared" si="5"/>
        <v>11</v>
      </c>
    </row>
    <row r="57" spans="1:30" ht="40.15" customHeight="1">
      <c r="A57" s="14">
        <v>44</v>
      </c>
      <c r="B57" s="42" t="s">
        <v>97</v>
      </c>
      <c r="C57" s="21" t="s">
        <v>22</v>
      </c>
      <c r="D57" s="15">
        <v>1</v>
      </c>
      <c r="E57" s="16">
        <v>4</v>
      </c>
      <c r="F57" s="19">
        <f t="shared" si="5"/>
        <v>4</v>
      </c>
    </row>
    <row r="58" spans="1:30" ht="40.15" customHeight="1">
      <c r="A58" s="14">
        <v>45</v>
      </c>
      <c r="B58" s="42" t="s">
        <v>98</v>
      </c>
      <c r="C58" s="21" t="s">
        <v>22</v>
      </c>
      <c r="D58" s="15">
        <v>1</v>
      </c>
      <c r="E58" s="16">
        <v>12.5</v>
      </c>
      <c r="F58" s="19">
        <f t="shared" si="5"/>
        <v>12.5</v>
      </c>
    </row>
    <row r="59" spans="1:30" ht="40.15" customHeight="1">
      <c r="A59" s="14">
        <v>46</v>
      </c>
      <c r="B59" s="42" t="s">
        <v>99</v>
      </c>
      <c r="C59" s="21" t="s">
        <v>22</v>
      </c>
      <c r="D59" s="15">
        <v>1</v>
      </c>
      <c r="E59" s="16">
        <v>27</v>
      </c>
      <c r="F59" s="19">
        <f t="shared" si="5"/>
        <v>27</v>
      </c>
    </row>
    <row r="60" spans="1:30" ht="40.15" customHeight="1">
      <c r="A60" s="14">
        <v>47</v>
      </c>
      <c r="B60" s="42" t="s">
        <v>100</v>
      </c>
      <c r="C60" s="21" t="s">
        <v>22</v>
      </c>
      <c r="D60" s="15">
        <v>1</v>
      </c>
      <c r="E60" s="16">
        <v>10</v>
      </c>
      <c r="F60" s="19">
        <f t="shared" si="5"/>
        <v>10</v>
      </c>
    </row>
    <row r="61" spans="1:30" ht="40.15" customHeight="1">
      <c r="A61" s="14">
        <v>48</v>
      </c>
      <c r="B61" s="42" t="s">
        <v>101</v>
      </c>
      <c r="C61" s="21" t="s">
        <v>22</v>
      </c>
      <c r="D61" s="15">
        <v>1</v>
      </c>
      <c r="E61" s="16">
        <v>4</v>
      </c>
      <c r="F61" s="19">
        <f t="shared" si="5"/>
        <v>4</v>
      </c>
      <c r="AC61" s="20" t="s">
        <v>0</v>
      </c>
      <c r="AD61" s="21"/>
    </row>
    <row r="62" spans="1:30" ht="40.15" customHeight="1">
      <c r="A62" s="14">
        <v>49</v>
      </c>
      <c r="B62" s="42" t="s">
        <v>102</v>
      </c>
      <c r="C62" s="21" t="s">
        <v>22</v>
      </c>
      <c r="D62" s="15">
        <v>1</v>
      </c>
      <c r="E62" s="16">
        <v>4</v>
      </c>
      <c r="F62" s="19">
        <f t="shared" si="5"/>
        <v>4</v>
      </c>
      <c r="AC62" s="20" t="s">
        <v>2</v>
      </c>
      <c r="AD62" s="22"/>
    </row>
    <row r="63" spans="1:30" ht="40.15" customHeight="1">
      <c r="A63" s="14">
        <v>50</v>
      </c>
      <c r="B63" s="42" t="s">
        <v>103</v>
      </c>
      <c r="C63" s="21" t="s">
        <v>22</v>
      </c>
      <c r="D63" s="15">
        <v>1</v>
      </c>
      <c r="E63" s="16">
        <v>4</v>
      </c>
      <c r="F63" s="19">
        <f t="shared" si="5"/>
        <v>4</v>
      </c>
      <c r="AC63" s="20" t="s">
        <v>4</v>
      </c>
      <c r="AD63" s="22"/>
    </row>
    <row r="64" spans="1:30" ht="40.15" customHeight="1">
      <c r="A64" s="14">
        <v>51</v>
      </c>
      <c r="B64" s="42" t="s">
        <v>104</v>
      </c>
      <c r="C64" s="21" t="s">
        <v>22</v>
      </c>
      <c r="D64" s="15">
        <v>1</v>
      </c>
      <c r="E64" s="16">
        <v>4.5</v>
      </c>
      <c r="F64" s="19">
        <f t="shared" si="5"/>
        <v>4.5</v>
      </c>
      <c r="AC64" s="20" t="s">
        <v>5</v>
      </c>
      <c r="AD64" s="22"/>
    </row>
    <row r="65" spans="1:30" ht="40.15" customHeight="1">
      <c r="A65" s="14">
        <v>52</v>
      </c>
      <c r="B65" s="42" t="s">
        <v>105</v>
      </c>
      <c r="C65" s="21" t="s">
        <v>22</v>
      </c>
      <c r="D65" s="15">
        <v>1</v>
      </c>
      <c r="E65" s="16">
        <v>3.5</v>
      </c>
      <c r="F65" s="19">
        <f t="shared" si="5"/>
        <v>3.5</v>
      </c>
      <c r="AC65" s="20" t="s">
        <v>7</v>
      </c>
      <c r="AD65" s="22"/>
    </row>
    <row r="66" spans="1:30" ht="40.15" customHeight="1">
      <c r="A66" s="14">
        <v>53</v>
      </c>
      <c r="B66" s="42" t="s">
        <v>106</v>
      </c>
      <c r="C66" s="21" t="s">
        <v>22</v>
      </c>
      <c r="D66" s="15">
        <v>1</v>
      </c>
      <c r="E66" s="16">
        <v>5.5</v>
      </c>
      <c r="F66" s="19">
        <f t="shared" si="5"/>
        <v>5.5</v>
      </c>
      <c r="AC66" s="20" t="s">
        <v>9</v>
      </c>
      <c r="AD66" s="22"/>
    </row>
    <row r="67" spans="1:30" ht="40.15" customHeight="1">
      <c r="A67" s="14">
        <v>54</v>
      </c>
      <c r="B67" s="42" t="s">
        <v>107</v>
      </c>
      <c r="C67" s="21" t="s">
        <v>22</v>
      </c>
      <c r="D67" s="15">
        <v>1</v>
      </c>
      <c r="E67" s="16">
        <v>5.5</v>
      </c>
      <c r="F67" s="19">
        <f t="shared" si="5"/>
        <v>5.5</v>
      </c>
      <c r="AC67" s="20" t="s">
        <v>11</v>
      </c>
      <c r="AD67" s="22"/>
    </row>
    <row r="68" spans="1:30" ht="40.15" customHeight="1">
      <c r="A68" s="14">
        <v>55</v>
      </c>
      <c r="B68" s="42" t="s">
        <v>108</v>
      </c>
      <c r="C68" s="21" t="s">
        <v>22</v>
      </c>
      <c r="D68" s="15">
        <v>1</v>
      </c>
      <c r="E68" s="16">
        <v>1.75</v>
      </c>
      <c r="F68" s="19">
        <f t="shared" si="5"/>
        <v>1.75</v>
      </c>
      <c r="AC68" s="20" t="s">
        <v>13</v>
      </c>
      <c r="AD68" s="22"/>
    </row>
    <row r="69" spans="1:30" ht="40.15" customHeight="1">
      <c r="A69" s="14">
        <v>56</v>
      </c>
      <c r="B69" s="42" t="s">
        <v>109</v>
      </c>
      <c r="C69" s="21" t="s">
        <v>22</v>
      </c>
      <c r="D69" s="15">
        <v>1</v>
      </c>
      <c r="E69" s="16">
        <v>4</v>
      </c>
      <c r="F69" s="19">
        <f t="shared" si="5"/>
        <v>4</v>
      </c>
      <c r="AC69" s="20" t="s">
        <v>14</v>
      </c>
      <c r="AD69" s="22"/>
    </row>
    <row r="70" spans="1:30" ht="40.15" customHeight="1">
      <c r="A70" s="14">
        <v>57</v>
      </c>
      <c r="B70" s="42" t="s">
        <v>172</v>
      </c>
      <c r="C70" s="21" t="s">
        <v>22</v>
      </c>
      <c r="D70" s="15">
        <v>1</v>
      </c>
      <c r="E70" s="16">
        <v>3.5</v>
      </c>
      <c r="F70" s="19">
        <f t="shared" ref="F70:F72" si="6">D70*E70</f>
        <v>3.5</v>
      </c>
      <c r="AC70" s="20"/>
      <c r="AD70" s="46"/>
    </row>
    <row r="71" spans="1:30" ht="40.15" customHeight="1">
      <c r="A71" s="14">
        <v>58</v>
      </c>
      <c r="B71" s="42" t="s">
        <v>173</v>
      </c>
      <c r="C71" s="21" t="s">
        <v>22</v>
      </c>
      <c r="D71" s="15">
        <v>1</v>
      </c>
      <c r="E71" s="16">
        <v>3</v>
      </c>
      <c r="F71" s="19">
        <f t="shared" si="6"/>
        <v>3</v>
      </c>
      <c r="AC71" s="20"/>
      <c r="AD71" s="46"/>
    </row>
    <row r="72" spans="1:30" ht="40.15" customHeight="1">
      <c r="A72" s="14">
        <v>59</v>
      </c>
      <c r="B72" s="42" t="s">
        <v>174</v>
      </c>
      <c r="C72" s="21" t="s">
        <v>22</v>
      </c>
      <c r="D72" s="15">
        <v>1</v>
      </c>
      <c r="E72" s="16">
        <v>3</v>
      </c>
      <c r="F72" s="19">
        <f t="shared" si="6"/>
        <v>3</v>
      </c>
      <c r="AC72" s="20"/>
      <c r="AD72" s="46"/>
    </row>
    <row r="73" spans="1:30" ht="40.15" customHeight="1">
      <c r="A73" s="14">
        <v>57</v>
      </c>
      <c r="B73" s="42" t="s">
        <v>110</v>
      </c>
      <c r="C73" s="21" t="s">
        <v>22</v>
      </c>
      <c r="D73" s="15">
        <v>1</v>
      </c>
      <c r="E73" s="16">
        <v>12</v>
      </c>
      <c r="F73" s="19">
        <f t="shared" si="5"/>
        <v>12</v>
      </c>
      <c r="AC73" s="20" t="s">
        <v>22</v>
      </c>
    </row>
    <row r="74" spans="1:30" ht="40.15" customHeight="1">
      <c r="A74" s="14">
        <v>58</v>
      </c>
      <c r="B74" s="42" t="s">
        <v>111</v>
      </c>
      <c r="C74" s="21" t="s">
        <v>22</v>
      </c>
      <c r="D74" s="15">
        <v>1</v>
      </c>
      <c r="E74" s="16">
        <v>6.5</v>
      </c>
      <c r="F74" s="19">
        <f t="shared" si="5"/>
        <v>6.5</v>
      </c>
    </row>
    <row r="75" spans="1:30" ht="40.15" customHeight="1">
      <c r="A75" s="14">
        <v>59</v>
      </c>
      <c r="B75" s="42" t="s">
        <v>112</v>
      </c>
      <c r="C75" s="21" t="s">
        <v>22</v>
      </c>
      <c r="D75" s="15">
        <v>1</v>
      </c>
      <c r="E75" s="16">
        <v>5.7</v>
      </c>
      <c r="F75" s="19">
        <f t="shared" si="5"/>
        <v>5.7</v>
      </c>
    </row>
    <row r="76" spans="1:30" ht="40.15" customHeight="1">
      <c r="A76" s="14">
        <v>60</v>
      </c>
      <c r="B76" s="42" t="s">
        <v>113</v>
      </c>
      <c r="C76" s="21" t="s">
        <v>22</v>
      </c>
      <c r="D76" s="15">
        <v>1</v>
      </c>
      <c r="E76" s="16">
        <v>10</v>
      </c>
      <c r="F76" s="19">
        <f t="shared" si="5"/>
        <v>10</v>
      </c>
    </row>
    <row r="77" spans="1:30" ht="40.15" customHeight="1">
      <c r="A77" s="14">
        <v>61</v>
      </c>
      <c r="B77" s="42" t="s">
        <v>114</v>
      </c>
      <c r="C77" s="21" t="s">
        <v>22</v>
      </c>
      <c r="D77" s="15">
        <v>1</v>
      </c>
      <c r="E77" s="16">
        <v>5</v>
      </c>
      <c r="F77" s="19">
        <f t="shared" si="5"/>
        <v>5</v>
      </c>
    </row>
    <row r="78" spans="1:30" ht="40.15" customHeight="1">
      <c r="A78" s="14">
        <v>62</v>
      </c>
      <c r="B78" s="44" t="s">
        <v>115</v>
      </c>
      <c r="C78" s="21" t="s">
        <v>22</v>
      </c>
      <c r="D78" s="15">
        <v>1</v>
      </c>
      <c r="E78" s="16">
        <v>4.5</v>
      </c>
      <c r="F78" s="19">
        <f t="shared" si="5"/>
        <v>4.5</v>
      </c>
    </row>
    <row r="79" spans="1:30" ht="40.15" customHeight="1">
      <c r="A79" s="14">
        <v>63</v>
      </c>
      <c r="B79" s="44" t="s">
        <v>116</v>
      </c>
      <c r="C79" s="21" t="s">
        <v>22</v>
      </c>
      <c r="D79" s="15">
        <v>1</v>
      </c>
      <c r="E79" s="16">
        <v>16</v>
      </c>
      <c r="F79" s="19">
        <f t="shared" si="5"/>
        <v>16</v>
      </c>
    </row>
    <row r="80" spans="1:30" ht="40.15" customHeight="1">
      <c r="A80" s="14">
        <v>64</v>
      </c>
      <c r="B80" s="45" t="s">
        <v>105</v>
      </c>
      <c r="C80" s="21" t="s">
        <v>22</v>
      </c>
      <c r="D80" s="15">
        <v>1</v>
      </c>
      <c r="E80" s="16">
        <v>7</v>
      </c>
      <c r="F80" s="19">
        <f t="shared" si="5"/>
        <v>7</v>
      </c>
    </row>
    <row r="81" spans="1:6" ht="40.15" customHeight="1">
      <c r="A81" s="14">
        <v>65</v>
      </c>
      <c r="B81" s="45" t="s">
        <v>117</v>
      </c>
      <c r="C81" s="21" t="s">
        <v>22</v>
      </c>
      <c r="D81" s="15">
        <v>1</v>
      </c>
      <c r="E81" s="16">
        <v>19</v>
      </c>
      <c r="F81" s="19">
        <f t="shared" si="5"/>
        <v>19</v>
      </c>
    </row>
    <row r="82" spans="1:6" ht="40.15" customHeight="1">
      <c r="A82" s="14">
        <v>66</v>
      </c>
      <c r="B82" s="42" t="s">
        <v>118</v>
      </c>
      <c r="C82" s="21" t="s">
        <v>22</v>
      </c>
      <c r="D82" s="15">
        <v>1</v>
      </c>
      <c r="E82" s="16">
        <v>18.5</v>
      </c>
      <c r="F82" s="19">
        <f t="shared" si="5"/>
        <v>18.5</v>
      </c>
    </row>
    <row r="83" spans="1:6" ht="40.15" customHeight="1">
      <c r="A83" s="14">
        <v>67</v>
      </c>
      <c r="B83" s="42" t="s">
        <v>119</v>
      </c>
      <c r="C83" s="21" t="s">
        <v>22</v>
      </c>
      <c r="D83" s="15">
        <v>1</v>
      </c>
      <c r="E83" s="16">
        <v>7</v>
      </c>
      <c r="F83" s="19">
        <f t="shared" si="5"/>
        <v>7</v>
      </c>
    </row>
    <row r="84" spans="1:6" ht="40.15" customHeight="1">
      <c r="A84" s="14">
        <v>68</v>
      </c>
      <c r="B84" s="42" t="s">
        <v>120</v>
      </c>
      <c r="C84" s="21" t="s">
        <v>22</v>
      </c>
      <c r="D84" s="15">
        <v>1</v>
      </c>
      <c r="E84" s="16">
        <v>7</v>
      </c>
      <c r="F84" s="19">
        <f t="shared" si="5"/>
        <v>7</v>
      </c>
    </row>
    <row r="85" spans="1:6" ht="40.15" customHeight="1">
      <c r="A85" s="14">
        <v>69</v>
      </c>
      <c r="B85" s="42" t="s">
        <v>121</v>
      </c>
      <c r="C85" s="21" t="s">
        <v>22</v>
      </c>
      <c r="D85" s="15">
        <v>1</v>
      </c>
      <c r="E85" s="16">
        <v>7.65</v>
      </c>
      <c r="F85" s="19">
        <f t="shared" si="5"/>
        <v>7.65</v>
      </c>
    </row>
    <row r="86" spans="1:6" ht="40.15" customHeight="1">
      <c r="A86" s="14">
        <v>71</v>
      </c>
      <c r="B86" s="42" t="s">
        <v>122</v>
      </c>
      <c r="C86" s="21" t="s">
        <v>22</v>
      </c>
      <c r="D86" s="15">
        <v>1</v>
      </c>
      <c r="E86" s="16">
        <v>11.85</v>
      </c>
      <c r="F86" s="19">
        <f t="shared" si="5"/>
        <v>11.85</v>
      </c>
    </row>
    <row r="87" spans="1:6" ht="40.15" customHeight="1">
      <c r="A87" s="14">
        <v>72</v>
      </c>
      <c r="B87" s="42" t="s">
        <v>123</v>
      </c>
      <c r="C87" s="21" t="s">
        <v>22</v>
      </c>
      <c r="D87" s="15">
        <v>1</v>
      </c>
      <c r="E87" s="16">
        <v>8</v>
      </c>
      <c r="F87" s="19">
        <f t="shared" si="5"/>
        <v>8</v>
      </c>
    </row>
    <row r="88" spans="1:6" ht="40.15" customHeight="1">
      <c r="A88" s="14">
        <v>73</v>
      </c>
      <c r="B88" s="42" t="s">
        <v>124</v>
      </c>
      <c r="C88" s="21" t="s">
        <v>22</v>
      </c>
      <c r="D88" s="15">
        <v>1</v>
      </c>
      <c r="E88" s="16">
        <v>10.65</v>
      </c>
      <c r="F88" s="19">
        <f t="shared" si="5"/>
        <v>10.65</v>
      </c>
    </row>
    <row r="89" spans="1:6" ht="40.15" customHeight="1">
      <c r="A89" s="14">
        <v>74</v>
      </c>
      <c r="B89" s="42" t="s">
        <v>125</v>
      </c>
      <c r="C89" s="21" t="s">
        <v>22</v>
      </c>
      <c r="D89" s="15">
        <v>1</v>
      </c>
      <c r="E89" s="16">
        <v>18</v>
      </c>
      <c r="F89" s="19">
        <f t="shared" si="5"/>
        <v>18</v>
      </c>
    </row>
    <row r="90" spans="1:6" ht="40.15" customHeight="1">
      <c r="A90" s="14">
        <v>75</v>
      </c>
      <c r="B90" s="42" t="s">
        <v>126</v>
      </c>
      <c r="C90" s="21" t="s">
        <v>22</v>
      </c>
      <c r="D90" s="15">
        <v>1</v>
      </c>
      <c r="E90" s="16">
        <v>10.65</v>
      </c>
      <c r="F90" s="19">
        <f t="shared" si="5"/>
        <v>10.65</v>
      </c>
    </row>
    <row r="91" spans="1:6" ht="40.15" customHeight="1">
      <c r="A91" s="14">
        <v>76</v>
      </c>
      <c r="B91" s="42" t="s">
        <v>127</v>
      </c>
      <c r="C91" s="21" t="s">
        <v>22</v>
      </c>
      <c r="D91" s="15">
        <v>1</v>
      </c>
      <c r="E91" s="16">
        <v>16</v>
      </c>
      <c r="F91" s="19">
        <f t="shared" si="5"/>
        <v>16</v>
      </c>
    </row>
    <row r="92" spans="1:6" ht="40.15" customHeight="1">
      <c r="A92" s="14">
        <v>77</v>
      </c>
      <c r="B92" s="42" t="s">
        <v>128</v>
      </c>
      <c r="C92" s="21" t="s">
        <v>22</v>
      </c>
      <c r="D92" s="15">
        <v>1</v>
      </c>
      <c r="E92" s="16">
        <v>3.5</v>
      </c>
      <c r="F92" s="19">
        <f t="shared" si="5"/>
        <v>3.5</v>
      </c>
    </row>
    <row r="93" spans="1:6" ht="40.15" customHeight="1">
      <c r="A93" s="14">
        <v>78</v>
      </c>
      <c r="B93" s="42" t="s">
        <v>129</v>
      </c>
      <c r="C93" s="21" t="s">
        <v>22</v>
      </c>
      <c r="D93" s="15">
        <v>1</v>
      </c>
      <c r="E93" s="16">
        <v>7</v>
      </c>
      <c r="F93" s="19">
        <f t="shared" si="5"/>
        <v>7</v>
      </c>
    </row>
    <row r="94" spans="1:6" ht="40.15" customHeight="1">
      <c r="A94" s="14">
        <v>79</v>
      </c>
      <c r="B94" s="42" t="s">
        <v>130</v>
      </c>
      <c r="C94" s="21" t="s">
        <v>22</v>
      </c>
      <c r="D94" s="15">
        <v>1</v>
      </c>
      <c r="E94" s="16">
        <v>10</v>
      </c>
      <c r="F94" s="19">
        <f t="shared" si="5"/>
        <v>10</v>
      </c>
    </row>
    <row r="95" spans="1:6" ht="40.15" customHeight="1">
      <c r="A95" s="14">
        <v>80</v>
      </c>
      <c r="B95" s="42" t="s">
        <v>131</v>
      </c>
      <c r="C95" s="21" t="s">
        <v>22</v>
      </c>
      <c r="D95" s="15">
        <v>1</v>
      </c>
      <c r="E95" s="16">
        <v>4</v>
      </c>
      <c r="F95" s="19">
        <f t="shared" si="5"/>
        <v>4</v>
      </c>
    </row>
    <row r="96" spans="1:6" ht="40.15" customHeight="1">
      <c r="A96" s="14">
        <v>81</v>
      </c>
      <c r="B96" s="42" t="s">
        <v>132</v>
      </c>
      <c r="C96" s="21" t="s">
        <v>22</v>
      </c>
      <c r="D96" s="15">
        <v>1</v>
      </c>
      <c r="E96" s="16">
        <v>4</v>
      </c>
      <c r="F96" s="19">
        <f t="shared" si="5"/>
        <v>4</v>
      </c>
    </row>
    <row r="97" spans="1:6" ht="40.15" customHeight="1">
      <c r="A97" s="14">
        <v>82</v>
      </c>
      <c r="B97" s="42" t="s">
        <v>133</v>
      </c>
      <c r="C97" s="21" t="s">
        <v>22</v>
      </c>
      <c r="D97" s="15">
        <v>1</v>
      </c>
      <c r="E97" s="16">
        <v>7.5</v>
      </c>
      <c r="F97" s="19">
        <f t="shared" si="5"/>
        <v>7.5</v>
      </c>
    </row>
    <row r="98" spans="1:6" ht="40.15" customHeight="1">
      <c r="A98" s="14">
        <v>83</v>
      </c>
      <c r="B98" s="42" t="s">
        <v>134</v>
      </c>
      <c r="C98" s="21" t="s">
        <v>22</v>
      </c>
      <c r="D98" s="15">
        <v>1</v>
      </c>
      <c r="E98" s="16">
        <v>6.85</v>
      </c>
      <c r="F98" s="19">
        <f t="shared" si="5"/>
        <v>6.85</v>
      </c>
    </row>
    <row r="99" spans="1:6" ht="40.15" customHeight="1">
      <c r="A99" s="14">
        <v>84</v>
      </c>
      <c r="B99" s="42" t="s">
        <v>135</v>
      </c>
      <c r="C99" s="21" t="s">
        <v>22</v>
      </c>
      <c r="D99" s="15">
        <v>1</v>
      </c>
      <c r="E99" s="16">
        <v>4.5</v>
      </c>
      <c r="F99" s="19">
        <f t="shared" si="5"/>
        <v>4.5</v>
      </c>
    </row>
    <row r="100" spans="1:6" ht="40.15" customHeight="1">
      <c r="A100" s="14">
        <v>85</v>
      </c>
      <c r="B100" s="42" t="s">
        <v>136</v>
      </c>
      <c r="C100" s="21" t="s">
        <v>22</v>
      </c>
      <c r="D100" s="15">
        <v>1</v>
      </c>
      <c r="E100" s="16">
        <v>0.5</v>
      </c>
      <c r="F100" s="19">
        <f t="shared" si="5"/>
        <v>0.5</v>
      </c>
    </row>
    <row r="101" spans="1:6" ht="40.15" customHeight="1">
      <c r="A101" s="14">
        <v>86</v>
      </c>
      <c r="B101" s="42" t="s">
        <v>137</v>
      </c>
      <c r="C101" s="21" t="s">
        <v>22</v>
      </c>
      <c r="D101" s="15">
        <v>1</v>
      </c>
      <c r="E101" s="16">
        <v>1.5</v>
      </c>
      <c r="F101" s="19">
        <f t="shared" si="5"/>
        <v>1.5</v>
      </c>
    </row>
    <row r="102" spans="1:6" ht="40.15" customHeight="1">
      <c r="A102" s="14">
        <v>87</v>
      </c>
      <c r="B102" s="42" t="s">
        <v>138</v>
      </c>
      <c r="C102" s="21" t="s">
        <v>22</v>
      </c>
      <c r="D102" s="15">
        <v>1</v>
      </c>
      <c r="E102" s="16">
        <v>2.5</v>
      </c>
      <c r="F102" s="19">
        <f t="shared" si="5"/>
        <v>2.5</v>
      </c>
    </row>
    <row r="103" spans="1:6" ht="40.15" customHeight="1">
      <c r="A103" s="14">
        <v>88</v>
      </c>
      <c r="B103" s="42" t="s">
        <v>139</v>
      </c>
      <c r="C103" s="21" t="s">
        <v>22</v>
      </c>
      <c r="D103" s="15">
        <v>1</v>
      </c>
      <c r="E103" s="16">
        <v>5</v>
      </c>
      <c r="F103" s="19">
        <f t="shared" si="5"/>
        <v>5</v>
      </c>
    </row>
    <row r="104" spans="1:6" ht="40.15" customHeight="1">
      <c r="A104" s="14">
        <v>89</v>
      </c>
      <c r="B104" s="42" t="s">
        <v>140</v>
      </c>
      <c r="C104" s="21" t="s">
        <v>22</v>
      </c>
      <c r="D104" s="15">
        <v>1</v>
      </c>
      <c r="E104" s="16">
        <v>3</v>
      </c>
      <c r="F104" s="19">
        <f t="shared" si="5"/>
        <v>3</v>
      </c>
    </row>
    <row r="105" spans="1:6" ht="40.15" customHeight="1">
      <c r="A105" s="14">
        <v>90</v>
      </c>
      <c r="B105" s="42" t="s">
        <v>141</v>
      </c>
      <c r="C105" s="21" t="s">
        <v>22</v>
      </c>
      <c r="D105" s="15">
        <v>1</v>
      </c>
      <c r="E105" s="16">
        <v>3</v>
      </c>
      <c r="F105" s="19">
        <f t="shared" si="5"/>
        <v>3</v>
      </c>
    </row>
    <row r="106" spans="1:6" ht="40.15" customHeight="1">
      <c r="A106" s="14">
        <v>91</v>
      </c>
      <c r="B106" s="42" t="s">
        <v>142</v>
      </c>
      <c r="C106" s="21" t="s">
        <v>22</v>
      </c>
      <c r="D106" s="15">
        <v>1</v>
      </c>
      <c r="E106" s="16">
        <v>3</v>
      </c>
      <c r="F106" s="19">
        <f t="shared" si="5"/>
        <v>3</v>
      </c>
    </row>
    <row r="107" spans="1:6" ht="40.15" customHeight="1">
      <c r="A107" s="14">
        <v>92</v>
      </c>
      <c r="B107" s="42" t="s">
        <v>143</v>
      </c>
      <c r="C107" s="21" t="s">
        <v>22</v>
      </c>
      <c r="D107" s="15">
        <v>1</v>
      </c>
      <c r="E107" s="16">
        <v>5</v>
      </c>
      <c r="F107" s="19">
        <f t="shared" si="5"/>
        <v>5</v>
      </c>
    </row>
    <row r="108" spans="1:6" ht="40.15" customHeight="1">
      <c r="A108" s="14">
        <v>93</v>
      </c>
      <c r="B108" s="42" t="s">
        <v>144</v>
      </c>
      <c r="C108" s="21" t="s">
        <v>22</v>
      </c>
      <c r="D108" s="15">
        <v>1</v>
      </c>
      <c r="E108" s="16">
        <v>5</v>
      </c>
      <c r="F108" s="19">
        <f t="shared" si="5"/>
        <v>5</v>
      </c>
    </row>
    <row r="109" spans="1:6" ht="40.15" customHeight="1">
      <c r="A109" s="14">
        <v>94</v>
      </c>
      <c r="B109" s="42" t="s">
        <v>145</v>
      </c>
      <c r="C109" s="21" t="s">
        <v>22</v>
      </c>
      <c r="D109" s="15">
        <v>1</v>
      </c>
      <c r="E109" s="16">
        <v>6.5</v>
      </c>
      <c r="F109" s="19">
        <f t="shared" si="5"/>
        <v>6.5</v>
      </c>
    </row>
    <row r="110" spans="1:6" ht="40.15" customHeight="1">
      <c r="A110" s="14">
        <v>95</v>
      </c>
      <c r="B110" s="42" t="s">
        <v>148</v>
      </c>
      <c r="C110" s="21" t="s">
        <v>22</v>
      </c>
      <c r="D110" s="15">
        <v>1</v>
      </c>
      <c r="E110" s="16">
        <v>7.5</v>
      </c>
      <c r="F110" s="19">
        <f t="shared" ref="F110:F128" si="7">D110*E110</f>
        <v>7.5</v>
      </c>
    </row>
    <row r="111" spans="1:6" ht="40.15" customHeight="1">
      <c r="A111" s="14">
        <v>96</v>
      </c>
      <c r="B111" s="42" t="s">
        <v>146</v>
      </c>
      <c r="C111" s="21" t="s">
        <v>22</v>
      </c>
      <c r="D111" s="15">
        <v>1</v>
      </c>
      <c r="E111" s="16">
        <v>6</v>
      </c>
      <c r="F111" s="19">
        <f t="shared" si="7"/>
        <v>6</v>
      </c>
    </row>
    <row r="112" spans="1:6" ht="40.15" customHeight="1">
      <c r="A112" s="14">
        <v>97</v>
      </c>
      <c r="B112" s="42" t="s">
        <v>147</v>
      </c>
      <c r="C112" s="21" t="s">
        <v>22</v>
      </c>
      <c r="D112" s="15">
        <v>1</v>
      </c>
      <c r="E112" s="16">
        <v>7.5</v>
      </c>
      <c r="F112" s="19">
        <f t="shared" si="7"/>
        <v>7.5</v>
      </c>
    </row>
    <row r="113" spans="1:6" ht="40.15" customHeight="1">
      <c r="A113" s="14">
        <v>98</v>
      </c>
      <c r="B113" s="42" t="s">
        <v>149</v>
      </c>
      <c r="C113" s="21" t="s">
        <v>22</v>
      </c>
      <c r="D113" s="15">
        <v>1</v>
      </c>
      <c r="E113" s="16">
        <v>7</v>
      </c>
      <c r="F113" s="19">
        <f t="shared" si="7"/>
        <v>7</v>
      </c>
    </row>
    <row r="114" spans="1:6" ht="40.15" customHeight="1">
      <c r="A114" s="14">
        <v>99</v>
      </c>
      <c r="B114" s="42" t="s">
        <v>150</v>
      </c>
      <c r="C114" s="21" t="s">
        <v>22</v>
      </c>
      <c r="D114" s="15">
        <v>1</v>
      </c>
      <c r="E114" s="16">
        <v>2.5</v>
      </c>
      <c r="F114" s="19">
        <f t="shared" si="7"/>
        <v>2.5</v>
      </c>
    </row>
    <row r="115" spans="1:6" ht="40.15" customHeight="1">
      <c r="A115" s="14">
        <v>100</v>
      </c>
      <c r="B115" s="42" t="s">
        <v>151</v>
      </c>
      <c r="C115" s="21" t="s">
        <v>22</v>
      </c>
      <c r="D115" s="15">
        <v>1</v>
      </c>
      <c r="E115" s="16">
        <v>4</v>
      </c>
      <c r="F115" s="19">
        <f t="shared" si="7"/>
        <v>4</v>
      </c>
    </row>
    <row r="116" spans="1:6" ht="40.15" customHeight="1">
      <c r="A116" s="14">
        <v>101</v>
      </c>
      <c r="B116" s="42" t="s">
        <v>152</v>
      </c>
      <c r="C116" s="21" t="s">
        <v>22</v>
      </c>
      <c r="D116" s="15">
        <v>1</v>
      </c>
      <c r="E116" s="16">
        <v>8</v>
      </c>
      <c r="F116" s="19">
        <f t="shared" si="7"/>
        <v>8</v>
      </c>
    </row>
    <row r="117" spans="1:6" ht="40.15" customHeight="1">
      <c r="A117" s="14">
        <v>102</v>
      </c>
      <c r="B117" s="42" t="s">
        <v>153</v>
      </c>
      <c r="C117" s="21" t="s">
        <v>22</v>
      </c>
      <c r="D117" s="15">
        <v>1</v>
      </c>
      <c r="E117" s="16">
        <v>7.5</v>
      </c>
      <c r="F117" s="19">
        <f t="shared" si="7"/>
        <v>7.5</v>
      </c>
    </row>
    <row r="118" spans="1:6" ht="40.15" customHeight="1">
      <c r="A118" s="14">
        <v>103</v>
      </c>
      <c r="B118" s="42" t="s">
        <v>154</v>
      </c>
      <c r="C118" s="21" t="s">
        <v>22</v>
      </c>
      <c r="D118" s="15">
        <v>1</v>
      </c>
      <c r="E118" s="16">
        <v>7.5</v>
      </c>
      <c r="F118" s="19">
        <f t="shared" si="7"/>
        <v>7.5</v>
      </c>
    </row>
    <row r="119" spans="1:6" ht="40.15" customHeight="1">
      <c r="A119" s="14">
        <v>104</v>
      </c>
      <c r="B119" s="42" t="s">
        <v>155</v>
      </c>
      <c r="C119" s="21" t="s">
        <v>22</v>
      </c>
      <c r="D119" s="15">
        <v>1</v>
      </c>
      <c r="E119" s="16">
        <v>7.5</v>
      </c>
      <c r="F119" s="19">
        <f t="shared" si="7"/>
        <v>7.5</v>
      </c>
    </row>
    <row r="120" spans="1:6" ht="40.15" customHeight="1">
      <c r="A120" s="14">
        <v>105</v>
      </c>
      <c r="B120" s="42" t="s">
        <v>156</v>
      </c>
      <c r="C120" s="21" t="s">
        <v>22</v>
      </c>
      <c r="D120" s="15">
        <v>1</v>
      </c>
      <c r="E120" s="16">
        <v>4</v>
      </c>
      <c r="F120" s="19">
        <f t="shared" si="7"/>
        <v>4</v>
      </c>
    </row>
    <row r="121" spans="1:6" ht="40.15" customHeight="1">
      <c r="A121" s="14">
        <v>106</v>
      </c>
      <c r="B121" s="42" t="s">
        <v>157</v>
      </c>
      <c r="C121" s="21" t="s">
        <v>22</v>
      </c>
      <c r="D121" s="15">
        <v>1</v>
      </c>
      <c r="E121" s="16">
        <v>4</v>
      </c>
      <c r="F121" s="19">
        <f t="shared" si="7"/>
        <v>4</v>
      </c>
    </row>
    <row r="122" spans="1:6" ht="40.15" customHeight="1">
      <c r="A122" s="14">
        <v>107</v>
      </c>
      <c r="B122" s="42" t="s">
        <v>158</v>
      </c>
      <c r="C122" s="21" t="s">
        <v>22</v>
      </c>
      <c r="D122" s="15">
        <v>1</v>
      </c>
      <c r="E122" s="16">
        <v>3</v>
      </c>
      <c r="F122" s="19">
        <f t="shared" si="7"/>
        <v>3</v>
      </c>
    </row>
    <row r="123" spans="1:6" ht="40.15" customHeight="1">
      <c r="A123" s="14">
        <v>108</v>
      </c>
      <c r="B123" s="42" t="s">
        <v>159</v>
      </c>
      <c r="C123" s="21" t="s">
        <v>22</v>
      </c>
      <c r="D123" s="15">
        <v>1</v>
      </c>
      <c r="E123" s="16">
        <v>6</v>
      </c>
      <c r="F123" s="19">
        <f t="shared" si="7"/>
        <v>6</v>
      </c>
    </row>
    <row r="124" spans="1:6" ht="40.15" customHeight="1">
      <c r="A124" s="14">
        <v>109</v>
      </c>
      <c r="B124" s="42" t="s">
        <v>160</v>
      </c>
      <c r="C124" s="21" t="s">
        <v>22</v>
      </c>
      <c r="D124" s="15">
        <v>1</v>
      </c>
      <c r="E124" s="16">
        <v>4</v>
      </c>
      <c r="F124" s="19">
        <f t="shared" si="7"/>
        <v>4</v>
      </c>
    </row>
    <row r="125" spans="1:6" ht="40.15" customHeight="1">
      <c r="A125" s="14">
        <v>110</v>
      </c>
      <c r="B125" s="42" t="s">
        <v>161</v>
      </c>
      <c r="C125" s="21" t="s">
        <v>22</v>
      </c>
      <c r="D125" s="15">
        <v>1</v>
      </c>
      <c r="E125" s="16">
        <v>7</v>
      </c>
      <c r="F125" s="19">
        <f t="shared" si="7"/>
        <v>7</v>
      </c>
    </row>
    <row r="126" spans="1:6" ht="40.15" customHeight="1">
      <c r="A126" s="14">
        <v>111</v>
      </c>
      <c r="B126" s="42" t="s">
        <v>162</v>
      </c>
      <c r="C126" s="21" t="s">
        <v>22</v>
      </c>
      <c r="D126" s="15">
        <v>1</v>
      </c>
      <c r="E126" s="16">
        <v>4</v>
      </c>
      <c r="F126" s="19">
        <f t="shared" si="7"/>
        <v>4</v>
      </c>
    </row>
    <row r="127" spans="1:6" ht="40.15" customHeight="1">
      <c r="A127" s="14">
        <v>112</v>
      </c>
      <c r="B127" s="42" t="s">
        <v>163</v>
      </c>
      <c r="C127" s="21" t="s">
        <v>22</v>
      </c>
      <c r="D127" s="15">
        <v>1</v>
      </c>
      <c r="E127" s="16">
        <v>4</v>
      </c>
      <c r="F127" s="19">
        <f t="shared" si="7"/>
        <v>4</v>
      </c>
    </row>
    <row r="128" spans="1:6" ht="40.15" customHeight="1">
      <c r="A128" s="14">
        <v>113</v>
      </c>
      <c r="B128" s="42" t="s">
        <v>164</v>
      </c>
      <c r="C128" s="21" t="s">
        <v>22</v>
      </c>
      <c r="D128" s="15">
        <v>1</v>
      </c>
      <c r="E128" s="16">
        <v>2.5</v>
      </c>
      <c r="F128" s="19">
        <f t="shared" si="7"/>
        <v>2.5</v>
      </c>
    </row>
    <row r="129" spans="1:6" ht="40.15" customHeight="1">
      <c r="A129" s="14">
        <v>114</v>
      </c>
      <c r="B129" s="42" t="s">
        <v>165</v>
      </c>
      <c r="C129" s="21" t="s">
        <v>22</v>
      </c>
      <c r="D129" s="15">
        <v>1</v>
      </c>
      <c r="E129" s="16">
        <v>10</v>
      </c>
      <c r="F129" s="19">
        <f t="shared" ref="F129:F144" si="8">D129*E129</f>
        <v>10</v>
      </c>
    </row>
    <row r="130" spans="1:6" ht="40.15" customHeight="1">
      <c r="A130" s="14">
        <v>115</v>
      </c>
      <c r="B130" s="42" t="s">
        <v>166</v>
      </c>
      <c r="C130" s="21" t="s">
        <v>22</v>
      </c>
      <c r="D130" s="15">
        <v>1</v>
      </c>
      <c r="E130" s="16">
        <v>2.5</v>
      </c>
      <c r="F130" s="19">
        <f t="shared" si="8"/>
        <v>2.5</v>
      </c>
    </row>
    <row r="131" spans="1:6" ht="40.15" customHeight="1">
      <c r="A131" s="14">
        <v>116</v>
      </c>
      <c r="B131" s="42" t="s">
        <v>167</v>
      </c>
      <c r="C131" s="21" t="s">
        <v>22</v>
      </c>
      <c r="D131" s="15">
        <v>1</v>
      </c>
      <c r="E131" s="16">
        <v>11</v>
      </c>
      <c r="F131" s="19">
        <f t="shared" si="8"/>
        <v>11</v>
      </c>
    </row>
    <row r="132" spans="1:6" ht="40.15" customHeight="1">
      <c r="A132" s="14">
        <v>117</v>
      </c>
      <c r="B132" s="42" t="s">
        <v>168</v>
      </c>
      <c r="C132" s="21" t="s">
        <v>22</v>
      </c>
      <c r="D132" s="15">
        <v>1</v>
      </c>
      <c r="E132" s="16">
        <v>2.5</v>
      </c>
      <c r="F132" s="19">
        <f t="shared" si="8"/>
        <v>2.5</v>
      </c>
    </row>
    <row r="133" spans="1:6" ht="40.15" customHeight="1">
      <c r="A133" s="14">
        <v>118</v>
      </c>
      <c r="B133" s="42" t="s">
        <v>169</v>
      </c>
      <c r="C133" s="21" t="s">
        <v>22</v>
      </c>
      <c r="D133" s="15">
        <v>1</v>
      </c>
      <c r="E133" s="16">
        <v>3</v>
      </c>
      <c r="F133" s="19">
        <f t="shared" si="8"/>
        <v>3</v>
      </c>
    </row>
    <row r="134" spans="1:6" ht="40.15" customHeight="1">
      <c r="A134" s="14">
        <v>119</v>
      </c>
      <c r="B134" s="42" t="s">
        <v>170</v>
      </c>
      <c r="C134" s="21" t="s">
        <v>9</v>
      </c>
      <c r="D134" s="15">
        <v>3</v>
      </c>
      <c r="E134" s="16">
        <v>10</v>
      </c>
      <c r="F134" s="19">
        <f t="shared" si="8"/>
        <v>30</v>
      </c>
    </row>
    <row r="135" spans="1:6" ht="40.15" customHeight="1">
      <c r="A135" s="14">
        <v>120</v>
      </c>
      <c r="B135" s="42" t="s">
        <v>170</v>
      </c>
      <c r="C135" s="21" t="s">
        <v>9</v>
      </c>
      <c r="D135" s="15">
        <v>5</v>
      </c>
      <c r="E135" s="16">
        <v>16</v>
      </c>
      <c r="F135" s="19">
        <f t="shared" si="8"/>
        <v>80</v>
      </c>
    </row>
    <row r="136" spans="1:6" ht="40.15" customHeight="1">
      <c r="A136" s="14">
        <v>121</v>
      </c>
      <c r="B136" s="42" t="s">
        <v>170</v>
      </c>
      <c r="C136" s="21" t="s">
        <v>9</v>
      </c>
      <c r="D136" s="15">
        <v>7</v>
      </c>
      <c r="E136" s="16">
        <v>19</v>
      </c>
      <c r="F136" s="19">
        <f t="shared" si="8"/>
        <v>133</v>
      </c>
    </row>
    <row r="137" spans="1:6" ht="40.15" customHeight="1">
      <c r="A137" s="14">
        <v>122</v>
      </c>
      <c r="B137" s="42" t="s">
        <v>171</v>
      </c>
      <c r="C137" s="21" t="s">
        <v>22</v>
      </c>
      <c r="D137" s="15">
        <v>1</v>
      </c>
      <c r="E137" s="16">
        <v>16</v>
      </c>
      <c r="F137" s="19">
        <f t="shared" si="8"/>
        <v>16</v>
      </c>
    </row>
    <row r="138" spans="1:6" ht="40.15" customHeight="1">
      <c r="A138" s="14">
        <v>123</v>
      </c>
      <c r="B138" s="42"/>
      <c r="C138" s="21" t="s">
        <v>9</v>
      </c>
      <c r="D138" s="15">
        <v>1</v>
      </c>
      <c r="E138" s="16">
        <v>0</v>
      </c>
      <c r="F138" s="19">
        <f t="shared" si="8"/>
        <v>0</v>
      </c>
    </row>
    <row r="139" spans="1:6" ht="40.15" customHeight="1">
      <c r="A139" s="14">
        <v>124</v>
      </c>
      <c r="B139" s="42"/>
      <c r="C139" s="21" t="s">
        <v>9</v>
      </c>
      <c r="D139" s="15">
        <v>1</v>
      </c>
      <c r="E139" s="16">
        <v>0</v>
      </c>
      <c r="F139" s="19">
        <f t="shared" si="8"/>
        <v>0</v>
      </c>
    </row>
    <row r="140" spans="1:6" ht="40.15" customHeight="1">
      <c r="A140" s="14">
        <v>125</v>
      </c>
      <c r="B140" s="42"/>
      <c r="C140" s="21" t="s">
        <v>9</v>
      </c>
      <c r="D140" s="15">
        <v>1</v>
      </c>
      <c r="E140" s="16">
        <v>0</v>
      </c>
      <c r="F140" s="19">
        <f t="shared" si="8"/>
        <v>0</v>
      </c>
    </row>
    <row r="141" spans="1:6" ht="40.15" customHeight="1">
      <c r="A141" s="14">
        <v>126</v>
      </c>
      <c r="B141" s="42"/>
      <c r="C141" s="21" t="s">
        <v>9</v>
      </c>
      <c r="D141" s="15">
        <v>1</v>
      </c>
      <c r="E141" s="16">
        <v>0</v>
      </c>
      <c r="F141" s="19">
        <f t="shared" si="8"/>
        <v>0</v>
      </c>
    </row>
    <row r="142" spans="1:6" ht="40.15" customHeight="1">
      <c r="A142" s="14">
        <v>127</v>
      </c>
      <c r="B142" s="42"/>
      <c r="C142" s="21" t="s">
        <v>9</v>
      </c>
      <c r="D142" s="15">
        <v>1</v>
      </c>
      <c r="E142" s="16">
        <v>0</v>
      </c>
      <c r="F142" s="19">
        <f t="shared" si="8"/>
        <v>0</v>
      </c>
    </row>
    <row r="143" spans="1:6" ht="40.15" customHeight="1">
      <c r="A143" s="14">
        <v>128</v>
      </c>
      <c r="B143" s="42"/>
      <c r="C143" s="21" t="s">
        <v>9</v>
      </c>
      <c r="D143" s="15">
        <v>1</v>
      </c>
      <c r="E143" s="16">
        <v>0</v>
      </c>
      <c r="F143" s="19">
        <f t="shared" si="8"/>
        <v>0</v>
      </c>
    </row>
    <row r="144" spans="1:6" ht="40.15" customHeight="1">
      <c r="A144" s="14">
        <v>129</v>
      </c>
      <c r="B144" s="42"/>
      <c r="C144" s="21" t="s">
        <v>9</v>
      </c>
      <c r="D144" s="15">
        <v>1</v>
      </c>
      <c r="E144" s="16">
        <v>0</v>
      </c>
      <c r="F144" s="19">
        <f t="shared" si="8"/>
        <v>0</v>
      </c>
    </row>
    <row r="145" spans="1:6" ht="40.15" customHeight="1">
      <c r="A145" s="14">
        <v>130</v>
      </c>
      <c r="B145" s="42"/>
      <c r="C145" s="21" t="s">
        <v>9</v>
      </c>
      <c r="D145" s="15">
        <v>1</v>
      </c>
      <c r="E145" s="16">
        <v>0</v>
      </c>
      <c r="F145" s="19">
        <f t="shared" ref="F145:F159" si="9">D145*E145</f>
        <v>0</v>
      </c>
    </row>
    <row r="146" spans="1:6" ht="40.15" customHeight="1">
      <c r="A146" s="14">
        <v>131</v>
      </c>
      <c r="B146" s="42"/>
      <c r="C146" s="21" t="s">
        <v>9</v>
      </c>
      <c r="D146" s="15">
        <v>1</v>
      </c>
      <c r="E146" s="16">
        <v>0</v>
      </c>
      <c r="F146" s="19">
        <f t="shared" si="9"/>
        <v>0</v>
      </c>
    </row>
    <row r="147" spans="1:6" ht="40.15" customHeight="1">
      <c r="A147" s="14">
        <v>132</v>
      </c>
      <c r="B147" s="42"/>
      <c r="C147" s="21" t="s">
        <v>9</v>
      </c>
      <c r="D147" s="15">
        <v>1</v>
      </c>
      <c r="E147" s="16">
        <v>0</v>
      </c>
      <c r="F147" s="19">
        <f t="shared" si="9"/>
        <v>0</v>
      </c>
    </row>
    <row r="148" spans="1:6" ht="40.15" customHeight="1">
      <c r="A148" s="14">
        <v>133</v>
      </c>
      <c r="B148" s="42"/>
      <c r="C148" s="21" t="s">
        <v>9</v>
      </c>
      <c r="D148" s="15">
        <v>1</v>
      </c>
      <c r="E148" s="16">
        <v>0</v>
      </c>
      <c r="F148" s="19">
        <f t="shared" si="9"/>
        <v>0</v>
      </c>
    </row>
    <row r="149" spans="1:6" ht="40.15" customHeight="1">
      <c r="A149" s="14">
        <v>134</v>
      </c>
      <c r="B149" s="42"/>
      <c r="C149" s="21" t="s">
        <v>9</v>
      </c>
      <c r="D149" s="15">
        <v>1</v>
      </c>
      <c r="E149" s="16">
        <v>0</v>
      </c>
      <c r="F149" s="19">
        <f t="shared" si="9"/>
        <v>0</v>
      </c>
    </row>
    <row r="150" spans="1:6" ht="40.15" customHeight="1">
      <c r="A150" s="14">
        <v>135</v>
      </c>
      <c r="B150" s="42"/>
      <c r="C150" s="21" t="s">
        <v>9</v>
      </c>
      <c r="D150" s="15">
        <v>1</v>
      </c>
      <c r="E150" s="16">
        <v>0</v>
      </c>
      <c r="F150" s="19">
        <f t="shared" si="9"/>
        <v>0</v>
      </c>
    </row>
    <row r="151" spans="1:6" ht="40.15" customHeight="1">
      <c r="A151" s="14">
        <v>136</v>
      </c>
      <c r="B151" s="42"/>
      <c r="C151" s="21" t="s">
        <v>9</v>
      </c>
      <c r="D151" s="15">
        <v>1</v>
      </c>
      <c r="E151" s="16">
        <v>0</v>
      </c>
      <c r="F151" s="19">
        <f t="shared" si="9"/>
        <v>0</v>
      </c>
    </row>
    <row r="152" spans="1:6" ht="40.15" customHeight="1">
      <c r="A152" s="14">
        <v>137</v>
      </c>
      <c r="B152" s="42"/>
      <c r="C152" s="21" t="s">
        <v>9</v>
      </c>
      <c r="D152" s="15">
        <v>1</v>
      </c>
      <c r="E152" s="16">
        <v>0</v>
      </c>
      <c r="F152" s="19">
        <f t="shared" si="9"/>
        <v>0</v>
      </c>
    </row>
    <row r="153" spans="1:6" ht="40.15" customHeight="1">
      <c r="A153" s="14">
        <v>138</v>
      </c>
      <c r="B153" s="42"/>
      <c r="C153" s="21" t="s">
        <v>9</v>
      </c>
      <c r="D153" s="15">
        <v>1</v>
      </c>
      <c r="E153" s="16">
        <v>0</v>
      </c>
      <c r="F153" s="19">
        <f t="shared" si="9"/>
        <v>0</v>
      </c>
    </row>
    <row r="154" spans="1:6" ht="40.15" customHeight="1">
      <c r="A154" s="14">
        <v>139</v>
      </c>
      <c r="B154" s="42"/>
      <c r="C154" s="21" t="s">
        <v>9</v>
      </c>
      <c r="D154" s="15">
        <v>1</v>
      </c>
      <c r="E154" s="16">
        <v>0</v>
      </c>
      <c r="F154" s="19">
        <f t="shared" si="9"/>
        <v>0</v>
      </c>
    </row>
    <row r="155" spans="1:6" ht="40.15" customHeight="1">
      <c r="A155" s="14">
        <v>140</v>
      </c>
      <c r="B155" s="42"/>
      <c r="C155" s="21" t="s">
        <v>9</v>
      </c>
      <c r="D155" s="15">
        <v>1</v>
      </c>
      <c r="E155" s="16">
        <v>0</v>
      </c>
      <c r="F155" s="19">
        <f t="shared" si="9"/>
        <v>0</v>
      </c>
    </row>
    <row r="156" spans="1:6" ht="40.15" customHeight="1">
      <c r="A156" s="14">
        <v>141</v>
      </c>
      <c r="B156" s="42"/>
      <c r="C156" s="21" t="s">
        <v>9</v>
      </c>
      <c r="D156" s="15">
        <v>1</v>
      </c>
      <c r="E156" s="16">
        <v>0</v>
      </c>
      <c r="F156" s="19">
        <f t="shared" si="9"/>
        <v>0</v>
      </c>
    </row>
    <row r="157" spans="1:6" ht="40.15" customHeight="1">
      <c r="A157" s="14">
        <v>142</v>
      </c>
      <c r="B157" s="42"/>
      <c r="C157" s="21" t="s">
        <v>9</v>
      </c>
      <c r="D157" s="15">
        <v>1</v>
      </c>
      <c r="E157" s="16">
        <v>0</v>
      </c>
      <c r="F157" s="19">
        <f t="shared" si="9"/>
        <v>0</v>
      </c>
    </row>
    <row r="158" spans="1:6" ht="40.15" customHeight="1">
      <c r="A158" s="14">
        <v>143</v>
      </c>
      <c r="B158" s="42"/>
      <c r="C158" s="21" t="s">
        <v>9</v>
      </c>
      <c r="D158" s="15">
        <v>1</v>
      </c>
      <c r="E158" s="16">
        <v>0</v>
      </c>
      <c r="F158" s="19">
        <f t="shared" si="9"/>
        <v>0</v>
      </c>
    </row>
    <row r="159" spans="1:6" ht="40.15" customHeight="1">
      <c r="A159" s="14">
        <v>144</v>
      </c>
      <c r="B159" s="42"/>
      <c r="C159" s="21" t="s">
        <v>9</v>
      </c>
      <c r="D159" s="15">
        <v>1</v>
      </c>
      <c r="E159" s="16">
        <v>0</v>
      </c>
      <c r="F159" s="19">
        <f t="shared" si="9"/>
        <v>0</v>
      </c>
    </row>
    <row r="160" spans="1:6" ht="40.15" customHeight="1">
      <c r="A160" s="14">
        <v>145</v>
      </c>
      <c r="B160" s="42"/>
      <c r="C160" s="21" t="s">
        <v>9</v>
      </c>
      <c r="D160" s="15">
        <v>1</v>
      </c>
      <c r="E160" s="16">
        <v>0</v>
      </c>
      <c r="F160" s="19">
        <f t="shared" ref="F160:F163" si="10">D160*E160</f>
        <v>0</v>
      </c>
    </row>
    <row r="161" spans="1:6" ht="40.15" customHeight="1">
      <c r="A161" s="14">
        <v>146</v>
      </c>
      <c r="B161" s="42"/>
      <c r="C161" s="21" t="s">
        <v>9</v>
      </c>
      <c r="D161" s="15">
        <v>1</v>
      </c>
      <c r="E161" s="16">
        <v>0</v>
      </c>
      <c r="F161" s="19">
        <f t="shared" si="10"/>
        <v>0</v>
      </c>
    </row>
    <row r="162" spans="1:6" ht="40.15" customHeight="1">
      <c r="A162" s="14">
        <v>147</v>
      </c>
      <c r="B162" s="42"/>
      <c r="C162" s="21" t="s">
        <v>9</v>
      </c>
      <c r="D162" s="15">
        <v>1</v>
      </c>
      <c r="E162" s="16">
        <v>0</v>
      </c>
      <c r="F162" s="19">
        <f t="shared" si="10"/>
        <v>0</v>
      </c>
    </row>
    <row r="163" spans="1:6" ht="40.15" customHeight="1">
      <c r="A163" s="14">
        <v>148</v>
      </c>
      <c r="B163" s="42"/>
      <c r="C163" s="21" t="s">
        <v>9</v>
      </c>
      <c r="D163" s="15">
        <v>1</v>
      </c>
      <c r="E163" s="16">
        <v>0</v>
      </c>
      <c r="F163" s="19">
        <f t="shared" si="10"/>
        <v>0</v>
      </c>
    </row>
    <row r="164" spans="1:6" ht="40.15" customHeight="1">
      <c r="A164" s="14">
        <v>149</v>
      </c>
      <c r="B164" s="42"/>
      <c r="C164" s="21" t="s">
        <v>9</v>
      </c>
      <c r="D164" s="15">
        <v>1</v>
      </c>
      <c r="E164" s="16">
        <v>0</v>
      </c>
      <c r="F164" s="19">
        <f t="shared" ref="F164:F168" si="11">D164*E164</f>
        <v>0</v>
      </c>
    </row>
    <row r="165" spans="1:6" ht="40.15" customHeight="1">
      <c r="A165" s="14">
        <v>150</v>
      </c>
      <c r="B165" s="42"/>
      <c r="C165" s="21" t="s">
        <v>9</v>
      </c>
      <c r="D165" s="15">
        <v>1</v>
      </c>
      <c r="E165" s="16">
        <v>0</v>
      </c>
      <c r="F165" s="19">
        <f t="shared" si="11"/>
        <v>0</v>
      </c>
    </row>
    <row r="166" spans="1:6" ht="40.15" customHeight="1">
      <c r="A166" s="14">
        <v>151</v>
      </c>
      <c r="B166" s="42"/>
      <c r="C166" s="21" t="s">
        <v>9</v>
      </c>
      <c r="D166" s="15">
        <v>1</v>
      </c>
      <c r="E166" s="16">
        <v>0</v>
      </c>
      <c r="F166" s="19">
        <f t="shared" si="11"/>
        <v>0</v>
      </c>
    </row>
    <row r="167" spans="1:6" ht="40.15" customHeight="1">
      <c r="A167" s="14">
        <v>152</v>
      </c>
      <c r="B167" s="42"/>
      <c r="C167" s="21" t="s">
        <v>9</v>
      </c>
      <c r="D167" s="15">
        <v>1</v>
      </c>
      <c r="E167" s="16">
        <v>0</v>
      </c>
      <c r="F167" s="19">
        <f t="shared" si="11"/>
        <v>0</v>
      </c>
    </row>
    <row r="168" spans="1:6" ht="40.15" customHeight="1">
      <c r="A168" s="14">
        <v>153</v>
      </c>
      <c r="B168" s="42"/>
      <c r="C168" s="21" t="s">
        <v>9</v>
      </c>
      <c r="D168" s="15">
        <v>1</v>
      </c>
      <c r="E168" s="16">
        <v>0</v>
      </c>
      <c r="F168" s="19">
        <f t="shared" si="11"/>
        <v>0</v>
      </c>
    </row>
  </sheetData>
  <mergeCells count="16">
    <mergeCell ref="A8:D8"/>
    <mergeCell ref="A9:A11"/>
    <mergeCell ref="B9:D11"/>
    <mergeCell ref="A3:C4"/>
    <mergeCell ref="D3:O5"/>
    <mergeCell ref="A5:B7"/>
    <mergeCell ref="C5:C7"/>
    <mergeCell ref="D6:D7"/>
    <mergeCell ref="E6:F7"/>
    <mergeCell ref="A1:C2"/>
    <mergeCell ref="L1:M1"/>
    <mergeCell ref="N1:O1"/>
    <mergeCell ref="L2:M2"/>
    <mergeCell ref="N2:O2"/>
    <mergeCell ref="D1:G2"/>
    <mergeCell ref="H1:K2"/>
  </mergeCells>
  <dataValidations count="2">
    <dataValidation type="list" allowBlank="1" showInputMessage="1" showErrorMessage="1" sqref="Z1:Z10 AC61:AC73 C13:C168">
      <formula1>$AC$61:$AC$73</formula1>
    </dataValidation>
    <dataValidation type="list" allowBlank="1" showInputMessage="1" showErrorMessage="1" sqref="K18">
      <formula1>$A$13:$A$111</formula1>
    </dataValidation>
  </dataValidations>
  <pageMargins left="0.25" right="0.25" top="0.75" bottom="0.75" header="0.3" footer="0.3"/>
  <pageSetup paperSize="9" scale="55" fitToHeight="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21"/>
  <sheetViews>
    <sheetView zoomScale="70" zoomScaleNormal="70" workbookViewId="0">
      <selection activeCell="C14" sqref="C13:C14"/>
    </sheetView>
  </sheetViews>
  <sheetFormatPr defaultRowHeight="15"/>
  <cols>
    <col min="1" max="1" width="40.5703125" bestFit="1" customWidth="1"/>
    <col min="2" max="2" width="23" bestFit="1" customWidth="1"/>
    <col min="3" max="3" width="19.7109375" bestFit="1" customWidth="1"/>
    <col min="4" max="4" width="15.7109375" customWidth="1"/>
    <col min="5" max="5" width="11.140625" bestFit="1" customWidth="1"/>
    <col min="16" max="16" width="38.42578125" bestFit="1" customWidth="1"/>
    <col min="17" max="17" width="12.7109375" bestFit="1" customWidth="1"/>
    <col min="18" max="18" width="10.7109375" bestFit="1" customWidth="1"/>
    <col min="19" max="19" width="10.5703125" bestFit="1" customWidth="1"/>
    <col min="20" max="20" width="20.5703125" bestFit="1" customWidth="1"/>
    <col min="21" max="22" width="21.7109375" bestFit="1" customWidth="1"/>
    <col min="23" max="23" width="21.28515625" bestFit="1" customWidth="1"/>
    <col min="24" max="24" width="15.28515625" bestFit="1" customWidth="1"/>
    <col min="30" max="30" width="8.7109375" bestFit="1" customWidth="1"/>
  </cols>
  <sheetData>
    <row r="1" spans="1:30" ht="21.75" thickBot="1">
      <c r="A1" s="235" t="s">
        <v>212</v>
      </c>
      <c r="B1" s="236"/>
      <c r="C1" s="236"/>
      <c r="D1" s="236"/>
      <c r="E1" s="237"/>
      <c r="F1" s="117"/>
      <c r="G1" s="117"/>
      <c r="H1" s="117"/>
      <c r="I1" s="117"/>
      <c r="J1" s="117"/>
      <c r="K1" s="117"/>
    </row>
    <row r="2" spans="1:30" ht="15.75">
      <c r="A2" s="152" t="s">
        <v>213</v>
      </c>
      <c r="B2" s="150" t="s">
        <v>219</v>
      </c>
      <c r="C2" s="151" t="s">
        <v>229</v>
      </c>
      <c r="D2" s="151" t="s">
        <v>231</v>
      </c>
      <c r="E2" s="153" t="s">
        <v>230</v>
      </c>
      <c r="F2" s="119"/>
      <c r="G2" s="119"/>
      <c r="H2" s="119"/>
      <c r="I2" s="118"/>
      <c r="J2" s="118"/>
      <c r="AD2" s="123">
        <v>0.29166666666666669</v>
      </c>
    </row>
    <row r="3" spans="1:30">
      <c r="A3" s="154" t="s">
        <v>215</v>
      </c>
      <c r="B3" s="120"/>
      <c r="C3" s="149">
        <v>1500</v>
      </c>
      <c r="D3" s="78">
        <v>8</v>
      </c>
      <c r="E3" s="155">
        <f>C3/D3</f>
        <v>187.5</v>
      </c>
      <c r="AD3" s="123">
        <v>0.33333333333333298</v>
      </c>
    </row>
    <row r="4" spans="1:30">
      <c r="A4" s="154" t="s">
        <v>216</v>
      </c>
      <c r="B4" s="120"/>
      <c r="C4" s="149">
        <v>1800</v>
      </c>
      <c r="D4" s="78">
        <v>8</v>
      </c>
      <c r="E4" s="155">
        <f t="shared" ref="E4:E6" si="0">C4/D4</f>
        <v>225</v>
      </c>
      <c r="AD4" s="123">
        <v>0.375</v>
      </c>
    </row>
    <row r="5" spans="1:30">
      <c r="A5" s="154" t="s">
        <v>218</v>
      </c>
      <c r="B5" s="120" t="s">
        <v>220</v>
      </c>
      <c r="C5" s="149">
        <v>1400</v>
      </c>
      <c r="D5" s="78">
        <v>8</v>
      </c>
      <c r="E5" s="155">
        <f t="shared" si="0"/>
        <v>175</v>
      </c>
      <c r="AD5" s="123">
        <v>0.39583333333333331</v>
      </c>
    </row>
    <row r="6" spans="1:30">
      <c r="A6" s="154" t="s">
        <v>217</v>
      </c>
      <c r="B6" s="120"/>
      <c r="C6" s="149">
        <v>1800</v>
      </c>
      <c r="D6" s="78">
        <v>8</v>
      </c>
      <c r="E6" s="155">
        <f t="shared" si="0"/>
        <v>225</v>
      </c>
      <c r="AD6" s="123">
        <v>0.41666666666666702</v>
      </c>
    </row>
    <row r="7" spans="1:30" ht="15.75">
      <c r="A7" s="156" t="s">
        <v>213</v>
      </c>
      <c r="B7" s="122" t="s">
        <v>219</v>
      </c>
      <c r="C7" s="121" t="s">
        <v>232</v>
      </c>
      <c r="D7" s="121" t="s">
        <v>231</v>
      </c>
      <c r="E7" s="157" t="s">
        <v>230</v>
      </c>
      <c r="AD7" s="123">
        <v>0.45833333333333298</v>
      </c>
    </row>
    <row r="8" spans="1:30">
      <c r="A8" s="154" t="s">
        <v>215</v>
      </c>
      <c r="B8" s="120"/>
      <c r="C8" s="149">
        <v>1500</v>
      </c>
      <c r="D8" s="78">
        <v>8</v>
      </c>
      <c r="E8" s="155">
        <f>C8/D8</f>
        <v>187.5</v>
      </c>
      <c r="AD8" s="123">
        <v>0.5</v>
      </c>
    </row>
    <row r="9" spans="1:30">
      <c r="A9" s="154" t="s">
        <v>216</v>
      </c>
      <c r="B9" s="120"/>
      <c r="C9" s="149">
        <v>1800</v>
      </c>
      <c r="D9" s="78">
        <v>8</v>
      </c>
      <c r="E9" s="155">
        <f t="shared" ref="E9:E11" si="1">C9/D9</f>
        <v>225</v>
      </c>
      <c r="AD9" s="123">
        <v>0.54166666666666496</v>
      </c>
    </row>
    <row r="10" spans="1:30">
      <c r="A10" s="154" t="s">
        <v>218</v>
      </c>
      <c r="B10" s="120" t="s">
        <v>220</v>
      </c>
      <c r="C10" s="149">
        <v>1400</v>
      </c>
      <c r="D10" s="78">
        <v>8</v>
      </c>
      <c r="E10" s="155">
        <f t="shared" si="1"/>
        <v>175</v>
      </c>
      <c r="AD10" s="123">
        <v>0.58333333333333104</v>
      </c>
    </row>
    <row r="11" spans="1:30" ht="15.75" thickBot="1">
      <c r="A11" s="158" t="s">
        <v>217</v>
      </c>
      <c r="B11" s="159"/>
      <c r="C11" s="160">
        <v>1800</v>
      </c>
      <c r="D11" s="161">
        <v>8</v>
      </c>
      <c r="E11" s="162">
        <f t="shared" si="1"/>
        <v>225</v>
      </c>
      <c r="AD11" s="123">
        <v>0.624999999999997</v>
      </c>
    </row>
    <row r="12" spans="1:30">
      <c r="AD12" s="123">
        <v>0.66666666666666397</v>
      </c>
    </row>
    <row r="13" spans="1:30">
      <c r="AD13" s="123">
        <v>0.70833333333333004</v>
      </c>
    </row>
    <row r="14" spans="1:30">
      <c r="AD14" s="123">
        <v>0.749999999999996</v>
      </c>
    </row>
    <row r="15" spans="1:30">
      <c r="AD15" s="123">
        <v>0.77083333333333337</v>
      </c>
    </row>
    <row r="16" spans="1:30">
      <c r="AD16" s="123">
        <v>0.79166666666666297</v>
      </c>
    </row>
    <row r="17" spans="30:30">
      <c r="AD17" s="123">
        <v>0.83333333333332904</v>
      </c>
    </row>
    <row r="18" spans="30:30">
      <c r="AD18" s="123">
        <v>0.874999999999995</v>
      </c>
    </row>
    <row r="19" spans="30:30">
      <c r="AD19" s="123">
        <v>0.91666666666666097</v>
      </c>
    </row>
    <row r="20" spans="30:30">
      <c r="AD20" s="123">
        <v>0.95833333333332804</v>
      </c>
    </row>
    <row r="21" spans="30:30">
      <c r="AD21" s="123">
        <v>0.999999999999994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63"/>
  <sheetViews>
    <sheetView workbookViewId="0">
      <selection activeCell="G4" sqref="G4"/>
    </sheetView>
  </sheetViews>
  <sheetFormatPr defaultRowHeight="15"/>
  <cols>
    <col min="1" max="1" width="39.28515625" bestFit="1" customWidth="1"/>
    <col min="2" max="2" width="12.7109375" bestFit="1" customWidth="1"/>
    <col min="3" max="3" width="10.7109375" bestFit="1" customWidth="1"/>
    <col min="4" max="4" width="10.5703125" bestFit="1" customWidth="1"/>
    <col min="5" max="5" width="20.5703125" bestFit="1" customWidth="1"/>
    <col min="6" max="7" width="21.7109375" bestFit="1" customWidth="1"/>
    <col min="8" max="8" width="13.42578125" bestFit="1" customWidth="1"/>
    <col min="9" max="9" width="14.7109375" bestFit="1" customWidth="1"/>
  </cols>
  <sheetData>
    <row r="1" spans="1:10" ht="21.75" thickBot="1">
      <c r="A1" s="238" t="s">
        <v>225</v>
      </c>
      <c r="B1" s="239"/>
      <c r="C1" s="239"/>
      <c r="D1" s="239"/>
      <c r="E1" s="239"/>
      <c r="F1" s="239"/>
      <c r="G1" s="239"/>
      <c r="H1" s="240"/>
    </row>
    <row r="2" spans="1:10" ht="21">
      <c r="A2" s="241" t="s">
        <v>213</v>
      </c>
      <c r="B2" s="243" t="s">
        <v>219</v>
      </c>
      <c r="C2" s="243" t="s">
        <v>226</v>
      </c>
      <c r="D2" s="245" t="s">
        <v>224</v>
      </c>
      <c r="E2" s="246"/>
      <c r="F2" s="246"/>
      <c r="G2" s="246"/>
      <c r="H2" s="247"/>
    </row>
    <row r="3" spans="1:10" ht="16.5" thickBot="1">
      <c r="A3" s="242"/>
      <c r="B3" s="244"/>
      <c r="C3" s="244"/>
      <c r="D3" s="143" t="s">
        <v>221</v>
      </c>
      <c r="E3" s="144" t="s">
        <v>222</v>
      </c>
      <c r="F3" s="144" t="s">
        <v>223</v>
      </c>
      <c r="G3" s="144" t="s">
        <v>223</v>
      </c>
      <c r="H3" s="145" t="s">
        <v>228</v>
      </c>
      <c r="I3" s="146" t="s">
        <v>227</v>
      </c>
    </row>
    <row r="4" spans="1:10">
      <c r="A4" s="131" t="s">
        <v>215</v>
      </c>
      <c r="B4" s="132"/>
      <c r="C4" s="133">
        <v>44681</v>
      </c>
      <c r="D4" s="134">
        <v>0.29166666666666669</v>
      </c>
      <c r="E4" s="134">
        <v>0.624999999999997</v>
      </c>
      <c r="F4" s="134">
        <v>0.70833333333333004</v>
      </c>
      <c r="G4" s="134">
        <v>0.83333333333332904</v>
      </c>
      <c r="H4" s="132"/>
      <c r="I4" s="140">
        <f t="shared" ref="I4:I35" si="0">(E4-D4)+(G4-F4)</f>
        <v>0.45833333333332932</v>
      </c>
      <c r="J4" s="163">
        <f>I4</f>
        <v>0.45833333333332932</v>
      </c>
    </row>
    <row r="5" spans="1:10" ht="15.75" thickBot="1">
      <c r="A5" s="135" t="s">
        <v>216</v>
      </c>
      <c r="B5" s="124"/>
      <c r="C5" s="125">
        <f>C4</f>
        <v>44681</v>
      </c>
      <c r="D5" s="126">
        <v>0.29166666666666669</v>
      </c>
      <c r="E5" s="126">
        <v>0.45833333333333298</v>
      </c>
      <c r="F5" s="126">
        <v>0.54166666666666496</v>
      </c>
      <c r="G5" s="126">
        <v>0.70833333333333004</v>
      </c>
      <c r="H5" s="124"/>
      <c r="I5" s="141">
        <f t="shared" si="0"/>
        <v>0.33333333333333137</v>
      </c>
    </row>
    <row r="6" spans="1:10">
      <c r="A6" s="135" t="s">
        <v>218</v>
      </c>
      <c r="B6" s="127" t="s">
        <v>220</v>
      </c>
      <c r="C6" s="125">
        <f t="shared" ref="C6:C13" si="1">C5</f>
        <v>44681</v>
      </c>
      <c r="D6" s="126">
        <v>0.29166666666666702</v>
      </c>
      <c r="E6" s="126">
        <v>0.45833333333333298</v>
      </c>
      <c r="F6" s="126">
        <v>0.54166666666666496</v>
      </c>
      <c r="G6" s="134">
        <v>0.70833333333333004</v>
      </c>
      <c r="H6" s="127"/>
      <c r="I6" s="141">
        <f t="shared" si="0"/>
        <v>0.33333333333333104</v>
      </c>
    </row>
    <row r="7" spans="1:10" ht="15.75" thickBot="1">
      <c r="A7" s="135" t="s">
        <v>217</v>
      </c>
      <c r="B7" s="124"/>
      <c r="C7" s="125">
        <f t="shared" si="1"/>
        <v>44681</v>
      </c>
      <c r="D7" s="126">
        <v>0.29166666666666702</v>
      </c>
      <c r="E7" s="126">
        <v>0.45833333333333298</v>
      </c>
      <c r="F7" s="126">
        <v>0.54166666666666496</v>
      </c>
      <c r="G7" s="126">
        <v>0.70833333333333004</v>
      </c>
      <c r="H7" s="124"/>
      <c r="I7" s="141">
        <f t="shared" si="0"/>
        <v>0.33333333333333104</v>
      </c>
    </row>
    <row r="8" spans="1:10" ht="15.75" thickBot="1">
      <c r="A8" s="136" t="s">
        <v>214</v>
      </c>
      <c r="B8" s="137"/>
      <c r="C8" s="138">
        <f t="shared" si="1"/>
        <v>44681</v>
      </c>
      <c r="D8" s="139">
        <v>0.29166666666666702</v>
      </c>
      <c r="E8" s="139">
        <v>0.45833333333333298</v>
      </c>
      <c r="F8" s="139">
        <v>0.54166666666666496</v>
      </c>
      <c r="G8" s="134">
        <v>0.70833333333333004</v>
      </c>
      <c r="H8" s="137"/>
      <c r="I8" s="142">
        <f t="shared" si="0"/>
        <v>0.33333333333333104</v>
      </c>
    </row>
    <row r="9" spans="1:10" ht="15.75" thickBot="1">
      <c r="A9" s="147" t="str">
        <f>A4</f>
        <v>MATHEUS APARECIDO GONSALVES FERNANDES</v>
      </c>
      <c r="B9" s="128">
        <f>B4</f>
        <v>0</v>
      </c>
      <c r="C9" s="129">
        <f>C8+1</f>
        <v>44682</v>
      </c>
      <c r="D9" s="130">
        <v>0.29166666666666669</v>
      </c>
      <c r="E9" s="130">
        <v>0.45833333333333298</v>
      </c>
      <c r="F9" s="130">
        <v>0.54166666666666496</v>
      </c>
      <c r="G9" s="126">
        <v>0.70833333333333004</v>
      </c>
      <c r="H9" s="128"/>
      <c r="I9" s="148">
        <f t="shared" si="0"/>
        <v>0.33333333333333137</v>
      </c>
    </row>
    <row r="10" spans="1:10">
      <c r="A10" s="135" t="str">
        <f>A5</f>
        <v xml:space="preserve">GLAUDIELI MARTINENEZ DE REZENDE </v>
      </c>
      <c r="B10" s="124">
        <f t="shared" ref="B10:B75" si="2">B5</f>
        <v>0</v>
      </c>
      <c r="C10" s="125">
        <f t="shared" si="1"/>
        <v>44682</v>
      </c>
      <c r="D10" s="126">
        <v>0.29166666666666669</v>
      </c>
      <c r="E10" s="126">
        <v>0.45833333333333298</v>
      </c>
      <c r="F10" s="126">
        <v>0.54166666666666496</v>
      </c>
      <c r="G10" s="134">
        <v>0.70833333333333004</v>
      </c>
      <c r="H10" s="124"/>
      <c r="I10" s="141">
        <f t="shared" si="0"/>
        <v>0.33333333333333137</v>
      </c>
    </row>
    <row r="11" spans="1:10" ht="15.75" thickBot="1">
      <c r="A11" s="135" t="str">
        <f t="shared" ref="A11:A13" si="3">A6</f>
        <v>THALES SERPA FANAIA</v>
      </c>
      <c r="B11" s="124" t="str">
        <f t="shared" si="2"/>
        <v>031789501-09</v>
      </c>
      <c r="C11" s="125">
        <f t="shared" si="1"/>
        <v>44682</v>
      </c>
      <c r="D11" s="126">
        <v>0.29166666666666702</v>
      </c>
      <c r="E11" s="126">
        <v>0.45833333333333298</v>
      </c>
      <c r="F11" s="126">
        <v>0.54166666666666496</v>
      </c>
      <c r="G11" s="126">
        <v>0.70833333333333004</v>
      </c>
      <c r="H11" s="127"/>
      <c r="I11" s="141">
        <f t="shared" si="0"/>
        <v>0.33333333333333104</v>
      </c>
    </row>
    <row r="12" spans="1:10">
      <c r="A12" s="135" t="str">
        <f t="shared" si="3"/>
        <v xml:space="preserve">SILVO </v>
      </c>
      <c r="B12" s="124">
        <f t="shared" si="2"/>
        <v>0</v>
      </c>
      <c r="C12" s="125">
        <f t="shared" si="1"/>
        <v>44682</v>
      </c>
      <c r="D12" s="126">
        <v>0.29166666666666702</v>
      </c>
      <c r="E12" s="126">
        <v>0.45833333333333298</v>
      </c>
      <c r="F12" s="126">
        <v>0.54166666666666496</v>
      </c>
      <c r="G12" s="134">
        <v>0.70833333333333004</v>
      </c>
      <c r="H12" s="124"/>
      <c r="I12" s="141">
        <f t="shared" si="0"/>
        <v>0.33333333333333104</v>
      </c>
    </row>
    <row r="13" spans="1:10" ht="15.75" thickBot="1">
      <c r="A13" s="136" t="str">
        <f t="shared" si="3"/>
        <v>MATHEUS</v>
      </c>
      <c r="B13" s="137">
        <f t="shared" si="2"/>
        <v>0</v>
      </c>
      <c r="C13" s="138">
        <f t="shared" si="1"/>
        <v>44682</v>
      </c>
      <c r="D13" s="139">
        <v>0.29166666666666702</v>
      </c>
      <c r="E13" s="139">
        <v>0.45833333333333298</v>
      </c>
      <c r="F13" s="139">
        <v>0.54166666666666496</v>
      </c>
      <c r="G13" s="126">
        <v>0.70833333333333004</v>
      </c>
      <c r="H13" s="137"/>
      <c r="I13" s="142">
        <f t="shared" si="0"/>
        <v>0.33333333333333104</v>
      </c>
    </row>
    <row r="14" spans="1:10">
      <c r="A14" s="147" t="str">
        <f>A9</f>
        <v>MATHEUS APARECIDO GONSALVES FERNANDES</v>
      </c>
      <c r="B14" s="128">
        <f>B9</f>
        <v>0</v>
      </c>
      <c r="C14" s="129">
        <f>C13+1</f>
        <v>44683</v>
      </c>
      <c r="D14" s="130">
        <v>0.29166666666666669</v>
      </c>
      <c r="E14" s="130">
        <v>0.45833333333333298</v>
      </c>
      <c r="F14" s="130">
        <v>0.54166666666666496</v>
      </c>
      <c r="G14" s="134">
        <v>0.70833333333333004</v>
      </c>
      <c r="H14" s="128"/>
      <c r="I14" s="148">
        <f t="shared" si="0"/>
        <v>0.33333333333333137</v>
      </c>
    </row>
    <row r="15" spans="1:10" ht="15.75" thickBot="1">
      <c r="A15" s="135" t="str">
        <f>A10</f>
        <v xml:space="preserve">GLAUDIELI MARTINENEZ DE REZENDE </v>
      </c>
      <c r="B15" s="124">
        <f t="shared" si="2"/>
        <v>0</v>
      </c>
      <c r="C15" s="125">
        <f t="shared" ref="C15:C18" si="4">C14</f>
        <v>44683</v>
      </c>
      <c r="D15" s="126">
        <v>0.29166666666666669</v>
      </c>
      <c r="E15" s="126">
        <v>0.45833333333333298</v>
      </c>
      <c r="F15" s="126">
        <v>0.54166666666666496</v>
      </c>
      <c r="G15" s="126">
        <v>0.70833333333333004</v>
      </c>
      <c r="H15" s="124"/>
      <c r="I15" s="141">
        <f t="shared" si="0"/>
        <v>0.33333333333333137</v>
      </c>
    </row>
    <row r="16" spans="1:10">
      <c r="A16" s="135" t="str">
        <f t="shared" ref="A16:A18" si="5">A11</f>
        <v>THALES SERPA FANAIA</v>
      </c>
      <c r="B16" s="124" t="str">
        <f t="shared" si="2"/>
        <v>031789501-09</v>
      </c>
      <c r="C16" s="125">
        <f t="shared" si="4"/>
        <v>44683</v>
      </c>
      <c r="D16" s="126">
        <v>0.29166666666666702</v>
      </c>
      <c r="E16" s="126">
        <v>0.45833333333333298</v>
      </c>
      <c r="F16" s="126">
        <v>0.54166666666666496</v>
      </c>
      <c r="G16" s="134">
        <v>0.70833333333333004</v>
      </c>
      <c r="H16" s="127"/>
      <c r="I16" s="141">
        <f t="shared" si="0"/>
        <v>0.33333333333333104</v>
      </c>
    </row>
    <row r="17" spans="1:9" ht="15.75" thickBot="1">
      <c r="A17" s="135" t="str">
        <f t="shared" si="5"/>
        <v xml:space="preserve">SILVO </v>
      </c>
      <c r="B17" s="124">
        <f t="shared" si="2"/>
        <v>0</v>
      </c>
      <c r="C17" s="125">
        <f t="shared" si="4"/>
        <v>44683</v>
      </c>
      <c r="D17" s="126">
        <v>0.29166666666666702</v>
      </c>
      <c r="E17" s="126">
        <v>0.45833333333333298</v>
      </c>
      <c r="F17" s="126">
        <v>0.54166666666666496</v>
      </c>
      <c r="G17" s="126">
        <v>0.70833333333333004</v>
      </c>
      <c r="H17" s="124"/>
      <c r="I17" s="141">
        <f t="shared" si="0"/>
        <v>0.33333333333333104</v>
      </c>
    </row>
    <row r="18" spans="1:9" ht="15.75" thickBot="1">
      <c r="A18" s="136" t="str">
        <f t="shared" si="5"/>
        <v>MATHEUS</v>
      </c>
      <c r="B18" s="137">
        <f t="shared" si="2"/>
        <v>0</v>
      </c>
      <c r="C18" s="138">
        <f t="shared" si="4"/>
        <v>44683</v>
      </c>
      <c r="D18" s="139">
        <v>0.29166666666666702</v>
      </c>
      <c r="E18" s="139">
        <v>0.45833333333333298</v>
      </c>
      <c r="F18" s="139">
        <v>0.54166666666666496</v>
      </c>
      <c r="G18" s="134">
        <v>0.70833333333333004</v>
      </c>
      <c r="H18" s="137"/>
      <c r="I18" s="142">
        <f t="shared" si="0"/>
        <v>0.33333333333333104</v>
      </c>
    </row>
    <row r="19" spans="1:9" ht="15.75" thickBot="1">
      <c r="A19" s="147" t="str">
        <f>A14</f>
        <v>MATHEUS APARECIDO GONSALVES FERNANDES</v>
      </c>
      <c r="B19" s="128">
        <f>B14</f>
        <v>0</v>
      </c>
      <c r="C19" s="129">
        <f>C18+1</f>
        <v>44684</v>
      </c>
      <c r="D19" s="130">
        <v>0.29166666666666669</v>
      </c>
      <c r="E19" s="130">
        <v>0.45833333333333298</v>
      </c>
      <c r="F19" s="130">
        <v>0.54166666666666496</v>
      </c>
      <c r="G19" s="126">
        <v>0.70833333333333004</v>
      </c>
      <c r="H19" s="128"/>
      <c r="I19" s="148">
        <f t="shared" si="0"/>
        <v>0.33333333333333137</v>
      </c>
    </row>
    <row r="20" spans="1:9">
      <c r="A20" s="135" t="str">
        <f>A15</f>
        <v xml:space="preserve">GLAUDIELI MARTINENEZ DE REZENDE </v>
      </c>
      <c r="B20" s="124">
        <f t="shared" si="2"/>
        <v>0</v>
      </c>
      <c r="C20" s="125">
        <f t="shared" ref="C20:C23" si="6">C19</f>
        <v>44684</v>
      </c>
      <c r="D20" s="126">
        <v>0.29166666666666669</v>
      </c>
      <c r="E20" s="126">
        <v>0.45833333333333298</v>
      </c>
      <c r="F20" s="126">
        <v>0.54166666666666496</v>
      </c>
      <c r="G20" s="134">
        <v>0.70833333333333004</v>
      </c>
      <c r="H20" s="124"/>
      <c r="I20" s="141">
        <f t="shared" si="0"/>
        <v>0.33333333333333137</v>
      </c>
    </row>
    <row r="21" spans="1:9" ht="15.75" thickBot="1">
      <c r="A21" s="135" t="str">
        <f t="shared" ref="A21:A23" si="7">A16</f>
        <v>THALES SERPA FANAIA</v>
      </c>
      <c r="B21" s="124" t="str">
        <f t="shared" si="2"/>
        <v>031789501-09</v>
      </c>
      <c r="C21" s="125">
        <f t="shared" si="6"/>
        <v>44684</v>
      </c>
      <c r="D21" s="126">
        <v>0.29166666666666702</v>
      </c>
      <c r="E21" s="126">
        <v>0.45833333333333298</v>
      </c>
      <c r="F21" s="126">
        <v>0.54166666666666496</v>
      </c>
      <c r="G21" s="126">
        <v>0.70833333333333004</v>
      </c>
      <c r="H21" s="127"/>
      <c r="I21" s="141">
        <f t="shared" si="0"/>
        <v>0.33333333333333104</v>
      </c>
    </row>
    <row r="22" spans="1:9">
      <c r="A22" s="135" t="str">
        <f t="shared" si="7"/>
        <v xml:space="preserve">SILVO </v>
      </c>
      <c r="B22" s="124">
        <f t="shared" si="2"/>
        <v>0</v>
      </c>
      <c r="C22" s="125">
        <f t="shared" si="6"/>
        <v>44684</v>
      </c>
      <c r="D22" s="126">
        <v>0.29166666666666702</v>
      </c>
      <c r="E22" s="126">
        <v>0.45833333333333298</v>
      </c>
      <c r="F22" s="126">
        <v>0.54166666666666496</v>
      </c>
      <c r="G22" s="134">
        <v>0.70833333333333004</v>
      </c>
      <c r="H22" s="124"/>
      <c r="I22" s="141">
        <f t="shared" si="0"/>
        <v>0.33333333333333104</v>
      </c>
    </row>
    <row r="23" spans="1:9" ht="15.75" thickBot="1">
      <c r="A23" s="136" t="str">
        <f t="shared" si="7"/>
        <v>MATHEUS</v>
      </c>
      <c r="B23" s="137">
        <f t="shared" si="2"/>
        <v>0</v>
      </c>
      <c r="C23" s="138">
        <f t="shared" si="6"/>
        <v>44684</v>
      </c>
      <c r="D23" s="139">
        <v>0.29166666666666702</v>
      </c>
      <c r="E23" s="139">
        <v>0.45833333333333298</v>
      </c>
      <c r="F23" s="139">
        <v>0.54166666666666496</v>
      </c>
      <c r="G23" s="126">
        <v>0.70833333333333004</v>
      </c>
      <c r="H23" s="137"/>
      <c r="I23" s="142">
        <f t="shared" si="0"/>
        <v>0.33333333333333104</v>
      </c>
    </row>
    <row r="24" spans="1:9">
      <c r="A24" s="147" t="str">
        <f>A19</f>
        <v>MATHEUS APARECIDO GONSALVES FERNANDES</v>
      </c>
      <c r="B24" s="128">
        <f>B19</f>
        <v>0</v>
      </c>
      <c r="C24" s="129">
        <f>C23+1</f>
        <v>44685</v>
      </c>
      <c r="D24" s="130">
        <v>0.29166666666666669</v>
      </c>
      <c r="E24" s="130">
        <v>0.45833333333333298</v>
      </c>
      <c r="F24" s="130">
        <v>0.54166666666666496</v>
      </c>
      <c r="G24" s="134">
        <v>0.70833333333333004</v>
      </c>
      <c r="H24" s="128"/>
      <c r="I24" s="148">
        <f t="shared" si="0"/>
        <v>0.33333333333333137</v>
      </c>
    </row>
    <row r="25" spans="1:9" ht="15.75" thickBot="1">
      <c r="A25" s="135" t="str">
        <f>A20</f>
        <v xml:space="preserve">GLAUDIELI MARTINENEZ DE REZENDE </v>
      </c>
      <c r="B25" s="124">
        <f t="shared" si="2"/>
        <v>0</v>
      </c>
      <c r="C25" s="125">
        <f t="shared" ref="C25:C28" si="8">C24</f>
        <v>44685</v>
      </c>
      <c r="D25" s="126">
        <v>0.29166666666666669</v>
      </c>
      <c r="E25" s="126">
        <v>0.45833333333333298</v>
      </c>
      <c r="F25" s="126">
        <v>0.54166666666666496</v>
      </c>
      <c r="G25" s="126">
        <v>0.70833333333333004</v>
      </c>
      <c r="H25" s="124"/>
      <c r="I25" s="141">
        <f t="shared" si="0"/>
        <v>0.33333333333333137</v>
      </c>
    </row>
    <row r="26" spans="1:9">
      <c r="A26" s="135" t="str">
        <f t="shared" ref="A26:A28" si="9">A21</f>
        <v>THALES SERPA FANAIA</v>
      </c>
      <c r="B26" s="124" t="str">
        <f t="shared" si="2"/>
        <v>031789501-09</v>
      </c>
      <c r="C26" s="125">
        <f t="shared" si="8"/>
        <v>44685</v>
      </c>
      <c r="D26" s="126">
        <v>0.29166666666666702</v>
      </c>
      <c r="E26" s="126">
        <v>0.45833333333333298</v>
      </c>
      <c r="F26" s="126">
        <v>0.54166666666666496</v>
      </c>
      <c r="G26" s="134">
        <v>0.70833333333333004</v>
      </c>
      <c r="H26" s="127"/>
      <c r="I26" s="141">
        <f t="shared" si="0"/>
        <v>0.33333333333333104</v>
      </c>
    </row>
    <row r="27" spans="1:9" ht="15.75" thickBot="1">
      <c r="A27" s="135" t="str">
        <f t="shared" si="9"/>
        <v xml:space="preserve">SILVO </v>
      </c>
      <c r="B27" s="124">
        <f t="shared" si="2"/>
        <v>0</v>
      </c>
      <c r="C27" s="125">
        <f t="shared" si="8"/>
        <v>44685</v>
      </c>
      <c r="D27" s="126">
        <v>0.29166666666666702</v>
      </c>
      <c r="E27" s="126">
        <v>0.45833333333333298</v>
      </c>
      <c r="F27" s="126">
        <v>0.54166666666666496</v>
      </c>
      <c r="G27" s="126">
        <v>0.70833333333333004</v>
      </c>
      <c r="H27" s="124"/>
      <c r="I27" s="141">
        <f t="shared" si="0"/>
        <v>0.33333333333333104</v>
      </c>
    </row>
    <row r="28" spans="1:9" ht="15.75" thickBot="1">
      <c r="A28" s="136" t="str">
        <f t="shared" si="9"/>
        <v>MATHEUS</v>
      </c>
      <c r="B28" s="137">
        <f t="shared" si="2"/>
        <v>0</v>
      </c>
      <c r="C28" s="138">
        <f t="shared" si="8"/>
        <v>44685</v>
      </c>
      <c r="D28" s="139">
        <v>0.29166666666666702</v>
      </c>
      <c r="E28" s="139">
        <v>0.45833333333333298</v>
      </c>
      <c r="F28" s="139">
        <v>0.54166666666666496</v>
      </c>
      <c r="G28" s="134">
        <v>0.70833333333333004</v>
      </c>
      <c r="H28" s="137"/>
      <c r="I28" s="142">
        <f t="shared" si="0"/>
        <v>0.33333333333333104</v>
      </c>
    </row>
    <row r="29" spans="1:9" ht="15.75" thickBot="1">
      <c r="A29" s="147" t="str">
        <f>A24</f>
        <v>MATHEUS APARECIDO GONSALVES FERNANDES</v>
      </c>
      <c r="B29" s="128">
        <f>B24</f>
        <v>0</v>
      </c>
      <c r="C29" s="129">
        <f>C28+1</f>
        <v>44686</v>
      </c>
      <c r="D29" s="130">
        <v>0.29166666666666669</v>
      </c>
      <c r="E29" s="130">
        <v>0.45833333333333298</v>
      </c>
      <c r="F29" s="130">
        <v>0.54166666666666496</v>
      </c>
      <c r="G29" s="126">
        <v>0.70833333333333004</v>
      </c>
      <c r="H29" s="128"/>
      <c r="I29" s="148">
        <f t="shared" si="0"/>
        <v>0.33333333333333137</v>
      </c>
    </row>
    <row r="30" spans="1:9">
      <c r="A30" s="135" t="str">
        <f>A25</f>
        <v xml:space="preserve">GLAUDIELI MARTINENEZ DE REZENDE </v>
      </c>
      <c r="B30" s="124">
        <f t="shared" si="2"/>
        <v>0</v>
      </c>
      <c r="C30" s="125">
        <f t="shared" ref="C30:C33" si="10">C29</f>
        <v>44686</v>
      </c>
      <c r="D30" s="126">
        <v>0.29166666666666669</v>
      </c>
      <c r="E30" s="126">
        <v>0.45833333333333298</v>
      </c>
      <c r="F30" s="126">
        <v>0.54166666666666496</v>
      </c>
      <c r="G30" s="134">
        <v>0.70833333333333004</v>
      </c>
      <c r="H30" s="124"/>
      <c r="I30" s="141">
        <f t="shared" si="0"/>
        <v>0.33333333333333137</v>
      </c>
    </row>
    <row r="31" spans="1:9" ht="15.75" thickBot="1">
      <c r="A31" s="135" t="str">
        <f t="shared" ref="A31:A33" si="11">A26</f>
        <v>THALES SERPA FANAIA</v>
      </c>
      <c r="B31" s="124" t="str">
        <f t="shared" si="2"/>
        <v>031789501-09</v>
      </c>
      <c r="C31" s="125">
        <f t="shared" si="10"/>
        <v>44686</v>
      </c>
      <c r="D31" s="126">
        <v>0.29166666666666702</v>
      </c>
      <c r="E31" s="126">
        <v>0.45833333333333298</v>
      </c>
      <c r="F31" s="126">
        <v>0.54166666666666496</v>
      </c>
      <c r="G31" s="126">
        <v>0.70833333333333004</v>
      </c>
      <c r="H31" s="127"/>
      <c r="I31" s="141">
        <f t="shared" si="0"/>
        <v>0.33333333333333104</v>
      </c>
    </row>
    <row r="32" spans="1:9">
      <c r="A32" s="135" t="str">
        <f t="shared" si="11"/>
        <v xml:space="preserve">SILVO </v>
      </c>
      <c r="B32" s="124">
        <f t="shared" si="2"/>
        <v>0</v>
      </c>
      <c r="C32" s="125">
        <f t="shared" si="10"/>
        <v>44686</v>
      </c>
      <c r="D32" s="126">
        <v>0.29166666666666702</v>
      </c>
      <c r="E32" s="126">
        <v>0.45833333333333298</v>
      </c>
      <c r="F32" s="126">
        <v>0.54166666666666496</v>
      </c>
      <c r="G32" s="134">
        <v>0.70833333333333004</v>
      </c>
      <c r="H32" s="124"/>
      <c r="I32" s="141">
        <f t="shared" si="0"/>
        <v>0.33333333333333104</v>
      </c>
    </row>
    <row r="33" spans="1:9" ht="15.75" thickBot="1">
      <c r="A33" s="136" t="str">
        <f t="shared" si="11"/>
        <v>MATHEUS</v>
      </c>
      <c r="B33" s="137">
        <f t="shared" si="2"/>
        <v>0</v>
      </c>
      <c r="C33" s="138">
        <f t="shared" si="10"/>
        <v>44686</v>
      </c>
      <c r="D33" s="139">
        <v>0.29166666666666702</v>
      </c>
      <c r="E33" s="139">
        <v>0.45833333333333298</v>
      </c>
      <c r="F33" s="139">
        <v>0.54166666666666496</v>
      </c>
      <c r="G33" s="126">
        <v>0.70833333333333004</v>
      </c>
      <c r="H33" s="137"/>
      <c r="I33" s="142">
        <f t="shared" si="0"/>
        <v>0.33333333333333104</v>
      </c>
    </row>
    <row r="34" spans="1:9">
      <c r="A34" s="147" t="str">
        <f>A29</f>
        <v>MATHEUS APARECIDO GONSALVES FERNANDES</v>
      </c>
      <c r="B34" s="128">
        <f>B29</f>
        <v>0</v>
      </c>
      <c r="C34" s="129">
        <f>C33+1</f>
        <v>44687</v>
      </c>
      <c r="D34" s="130">
        <v>0.29166666666666669</v>
      </c>
      <c r="E34" s="130">
        <v>0.45833333333333298</v>
      </c>
      <c r="F34" s="130">
        <v>0.54166666666666496</v>
      </c>
      <c r="G34" s="134">
        <v>0.70833333333333004</v>
      </c>
      <c r="H34" s="128"/>
      <c r="I34" s="148">
        <f t="shared" si="0"/>
        <v>0.33333333333333137</v>
      </c>
    </row>
    <row r="35" spans="1:9" ht="15.75" thickBot="1">
      <c r="A35" s="135" t="str">
        <f>A30</f>
        <v xml:space="preserve">GLAUDIELI MARTINENEZ DE REZENDE </v>
      </c>
      <c r="B35" s="124">
        <f t="shared" si="2"/>
        <v>0</v>
      </c>
      <c r="C35" s="125">
        <f t="shared" ref="C35:C38" si="12">C34</f>
        <v>44687</v>
      </c>
      <c r="D35" s="126">
        <v>0.29166666666666669</v>
      </c>
      <c r="E35" s="126">
        <v>0.45833333333333298</v>
      </c>
      <c r="F35" s="126">
        <v>0.54166666666666496</v>
      </c>
      <c r="G35" s="126">
        <v>0.70833333333333004</v>
      </c>
      <c r="H35" s="124"/>
      <c r="I35" s="141">
        <f t="shared" si="0"/>
        <v>0.33333333333333137</v>
      </c>
    </row>
    <row r="36" spans="1:9">
      <c r="A36" s="135" t="str">
        <f t="shared" ref="A36:A38" si="13">A31</f>
        <v>THALES SERPA FANAIA</v>
      </c>
      <c r="B36" s="124" t="str">
        <f t="shared" si="2"/>
        <v>031789501-09</v>
      </c>
      <c r="C36" s="125">
        <f t="shared" si="12"/>
        <v>44687</v>
      </c>
      <c r="D36" s="126">
        <v>0.29166666666666702</v>
      </c>
      <c r="E36" s="126">
        <v>0.45833333333333298</v>
      </c>
      <c r="F36" s="126">
        <v>0.54166666666666496</v>
      </c>
      <c r="G36" s="134">
        <v>0.70833333333333004</v>
      </c>
      <c r="H36" s="127"/>
      <c r="I36" s="141">
        <f t="shared" ref="I36:I67" si="14">(E36-D36)+(G36-F36)</f>
        <v>0.33333333333333104</v>
      </c>
    </row>
    <row r="37" spans="1:9" ht="15.75" thickBot="1">
      <c r="A37" s="135" t="str">
        <f t="shared" si="13"/>
        <v xml:space="preserve">SILVO </v>
      </c>
      <c r="B37" s="124">
        <f t="shared" si="2"/>
        <v>0</v>
      </c>
      <c r="C37" s="125">
        <f t="shared" si="12"/>
        <v>44687</v>
      </c>
      <c r="D37" s="126">
        <v>0.29166666666666702</v>
      </c>
      <c r="E37" s="126">
        <v>0.45833333333333298</v>
      </c>
      <c r="F37" s="126">
        <v>0.54166666666666496</v>
      </c>
      <c r="G37" s="126">
        <v>0.70833333333333004</v>
      </c>
      <c r="H37" s="124"/>
      <c r="I37" s="141">
        <f t="shared" si="14"/>
        <v>0.33333333333333104</v>
      </c>
    </row>
    <row r="38" spans="1:9" ht="15.75" thickBot="1">
      <c r="A38" s="136" t="str">
        <f t="shared" si="13"/>
        <v>MATHEUS</v>
      </c>
      <c r="B38" s="137">
        <f t="shared" si="2"/>
        <v>0</v>
      </c>
      <c r="C38" s="138">
        <f t="shared" si="12"/>
        <v>44687</v>
      </c>
      <c r="D38" s="139">
        <v>0.29166666666666702</v>
      </c>
      <c r="E38" s="139">
        <v>0.45833333333333298</v>
      </c>
      <c r="F38" s="139">
        <v>0.54166666666666496</v>
      </c>
      <c r="G38" s="134">
        <v>0.70833333333333004</v>
      </c>
      <c r="H38" s="137"/>
      <c r="I38" s="142">
        <f t="shared" si="14"/>
        <v>0.33333333333333104</v>
      </c>
    </row>
    <row r="39" spans="1:9" ht="15.75" thickBot="1">
      <c r="A39" s="147" t="str">
        <f>A34</f>
        <v>MATHEUS APARECIDO GONSALVES FERNANDES</v>
      </c>
      <c r="B39" s="128">
        <f>B34</f>
        <v>0</v>
      </c>
      <c r="C39" s="129">
        <f>C38+1</f>
        <v>44688</v>
      </c>
      <c r="D39" s="130">
        <v>0.29166666666666669</v>
      </c>
      <c r="E39" s="130">
        <v>0.45833333333333298</v>
      </c>
      <c r="F39" s="130">
        <v>0.54166666666666496</v>
      </c>
      <c r="G39" s="126">
        <v>0.70833333333333004</v>
      </c>
      <c r="H39" s="128"/>
      <c r="I39" s="148">
        <f t="shared" si="14"/>
        <v>0.33333333333333137</v>
      </c>
    </row>
    <row r="40" spans="1:9">
      <c r="A40" s="135" t="str">
        <f>A35</f>
        <v xml:space="preserve">GLAUDIELI MARTINENEZ DE REZENDE </v>
      </c>
      <c r="B40" s="124">
        <f t="shared" si="2"/>
        <v>0</v>
      </c>
      <c r="C40" s="125">
        <f t="shared" ref="C40:C43" si="15">C39</f>
        <v>44688</v>
      </c>
      <c r="D40" s="126">
        <v>0.29166666666666669</v>
      </c>
      <c r="E40" s="126">
        <v>0.45833333333333298</v>
      </c>
      <c r="F40" s="126">
        <v>0.54166666666666496</v>
      </c>
      <c r="G40" s="134">
        <v>0.70833333333333004</v>
      </c>
      <c r="H40" s="124"/>
      <c r="I40" s="141">
        <f t="shared" si="14"/>
        <v>0.33333333333333137</v>
      </c>
    </row>
    <row r="41" spans="1:9" ht="15.75" thickBot="1">
      <c r="A41" s="135" t="str">
        <f t="shared" ref="A41:A43" si="16">A36</f>
        <v>THALES SERPA FANAIA</v>
      </c>
      <c r="B41" s="124" t="str">
        <f t="shared" si="2"/>
        <v>031789501-09</v>
      </c>
      <c r="C41" s="125">
        <f t="shared" si="15"/>
        <v>44688</v>
      </c>
      <c r="D41" s="126">
        <v>0.29166666666666702</v>
      </c>
      <c r="E41" s="126">
        <v>0.45833333333333298</v>
      </c>
      <c r="F41" s="126">
        <v>0.54166666666666496</v>
      </c>
      <c r="G41" s="126">
        <v>0.70833333333333004</v>
      </c>
      <c r="H41" s="127"/>
      <c r="I41" s="141">
        <f t="shared" si="14"/>
        <v>0.33333333333333104</v>
      </c>
    </row>
    <row r="42" spans="1:9">
      <c r="A42" s="135" t="str">
        <f t="shared" si="16"/>
        <v xml:space="preserve">SILVO </v>
      </c>
      <c r="B42" s="124">
        <f t="shared" si="2"/>
        <v>0</v>
      </c>
      <c r="C42" s="125">
        <f t="shared" si="15"/>
        <v>44688</v>
      </c>
      <c r="D42" s="126">
        <v>0.29166666666666702</v>
      </c>
      <c r="E42" s="126">
        <v>0.45833333333333298</v>
      </c>
      <c r="F42" s="126">
        <v>0.54166666666666496</v>
      </c>
      <c r="G42" s="134">
        <v>0.70833333333333004</v>
      </c>
      <c r="H42" s="124"/>
      <c r="I42" s="141">
        <f t="shared" si="14"/>
        <v>0.33333333333333104</v>
      </c>
    </row>
    <row r="43" spans="1:9" ht="15.75" thickBot="1">
      <c r="A43" s="136" t="str">
        <f t="shared" si="16"/>
        <v>MATHEUS</v>
      </c>
      <c r="B43" s="137">
        <f t="shared" si="2"/>
        <v>0</v>
      </c>
      <c r="C43" s="138">
        <f t="shared" si="15"/>
        <v>44688</v>
      </c>
      <c r="D43" s="139">
        <v>0.29166666666666702</v>
      </c>
      <c r="E43" s="139">
        <v>0.45833333333333298</v>
      </c>
      <c r="F43" s="139">
        <v>0.54166666666666496</v>
      </c>
      <c r="G43" s="126">
        <v>0.70833333333333004</v>
      </c>
      <c r="H43" s="137"/>
      <c r="I43" s="142">
        <f t="shared" si="14"/>
        <v>0.33333333333333104</v>
      </c>
    </row>
    <row r="44" spans="1:9">
      <c r="A44" s="147" t="str">
        <f>A39</f>
        <v>MATHEUS APARECIDO GONSALVES FERNANDES</v>
      </c>
      <c r="B44" s="128">
        <f>B39</f>
        <v>0</v>
      </c>
      <c r="C44" s="129">
        <f>C43+1</f>
        <v>44689</v>
      </c>
      <c r="D44" s="130">
        <v>0.29166666666666669</v>
      </c>
      <c r="E44" s="130">
        <v>0.45833333333333298</v>
      </c>
      <c r="F44" s="130">
        <v>0.54166666666666496</v>
      </c>
      <c r="G44" s="134">
        <v>0.70833333333333004</v>
      </c>
      <c r="H44" s="128"/>
      <c r="I44" s="148">
        <f t="shared" si="14"/>
        <v>0.33333333333333137</v>
      </c>
    </row>
    <row r="45" spans="1:9" ht="15.75" thickBot="1">
      <c r="A45" s="135" t="str">
        <f>A40</f>
        <v xml:space="preserve">GLAUDIELI MARTINENEZ DE REZENDE </v>
      </c>
      <c r="B45" s="124">
        <f t="shared" si="2"/>
        <v>0</v>
      </c>
      <c r="C45" s="125">
        <f t="shared" ref="C45:C48" si="17">C44</f>
        <v>44689</v>
      </c>
      <c r="D45" s="126">
        <v>0.29166666666666669</v>
      </c>
      <c r="E45" s="126">
        <v>0.45833333333333298</v>
      </c>
      <c r="F45" s="126">
        <v>0.54166666666666496</v>
      </c>
      <c r="G45" s="126">
        <v>0.70833333333333004</v>
      </c>
      <c r="H45" s="124"/>
      <c r="I45" s="141">
        <f t="shared" si="14"/>
        <v>0.33333333333333137</v>
      </c>
    </row>
    <row r="46" spans="1:9">
      <c r="A46" s="135" t="str">
        <f t="shared" ref="A46:A48" si="18">A41</f>
        <v>THALES SERPA FANAIA</v>
      </c>
      <c r="B46" s="124" t="str">
        <f t="shared" si="2"/>
        <v>031789501-09</v>
      </c>
      <c r="C46" s="125">
        <f t="shared" si="17"/>
        <v>44689</v>
      </c>
      <c r="D46" s="126">
        <v>0.29166666666666702</v>
      </c>
      <c r="E46" s="126">
        <v>0.45833333333333298</v>
      </c>
      <c r="F46" s="126">
        <v>0.54166666666666496</v>
      </c>
      <c r="G46" s="134">
        <v>0.70833333333333004</v>
      </c>
      <c r="H46" s="127"/>
      <c r="I46" s="141">
        <f t="shared" si="14"/>
        <v>0.33333333333333104</v>
      </c>
    </row>
    <row r="47" spans="1:9" ht="15.75" thickBot="1">
      <c r="A47" s="135" t="str">
        <f t="shared" si="18"/>
        <v xml:space="preserve">SILVO </v>
      </c>
      <c r="B47" s="124">
        <f t="shared" si="2"/>
        <v>0</v>
      </c>
      <c r="C47" s="125">
        <f t="shared" si="17"/>
        <v>44689</v>
      </c>
      <c r="D47" s="126">
        <v>0.29166666666666702</v>
      </c>
      <c r="E47" s="126">
        <v>0.45833333333333298</v>
      </c>
      <c r="F47" s="126">
        <v>0.54166666666666496</v>
      </c>
      <c r="G47" s="126">
        <v>0.70833333333333004</v>
      </c>
      <c r="H47" s="124"/>
      <c r="I47" s="141">
        <f t="shared" si="14"/>
        <v>0.33333333333333104</v>
      </c>
    </row>
    <row r="48" spans="1:9" ht="15.75" thickBot="1">
      <c r="A48" s="136" t="str">
        <f t="shared" si="18"/>
        <v>MATHEUS</v>
      </c>
      <c r="B48" s="137">
        <f t="shared" si="2"/>
        <v>0</v>
      </c>
      <c r="C48" s="138">
        <f t="shared" si="17"/>
        <v>44689</v>
      </c>
      <c r="D48" s="139">
        <v>0.29166666666666702</v>
      </c>
      <c r="E48" s="139">
        <v>0.45833333333333298</v>
      </c>
      <c r="F48" s="139">
        <v>0.54166666666666496</v>
      </c>
      <c r="G48" s="134">
        <v>0.70833333333333004</v>
      </c>
      <c r="H48" s="137"/>
      <c r="I48" s="142">
        <f t="shared" si="14"/>
        <v>0.33333333333333104</v>
      </c>
    </row>
    <row r="49" spans="1:9" ht="15.75" thickBot="1">
      <c r="A49" s="147" t="str">
        <f>A44</f>
        <v>MATHEUS APARECIDO GONSALVES FERNANDES</v>
      </c>
      <c r="B49" s="128">
        <f>B44</f>
        <v>0</v>
      </c>
      <c r="C49" s="129">
        <f>C48+1</f>
        <v>44690</v>
      </c>
      <c r="D49" s="130">
        <v>0.29166666666666669</v>
      </c>
      <c r="E49" s="130">
        <v>0.45833333333333298</v>
      </c>
      <c r="F49" s="130">
        <v>0.54166666666666496</v>
      </c>
      <c r="G49" s="126">
        <v>0.70833333333333004</v>
      </c>
      <c r="H49" s="128"/>
      <c r="I49" s="148">
        <f t="shared" si="14"/>
        <v>0.33333333333333137</v>
      </c>
    </row>
    <row r="50" spans="1:9">
      <c r="A50" s="135" t="str">
        <f>A45</f>
        <v xml:space="preserve">GLAUDIELI MARTINENEZ DE REZENDE </v>
      </c>
      <c r="B50" s="124">
        <f t="shared" si="2"/>
        <v>0</v>
      </c>
      <c r="C50" s="125">
        <f t="shared" ref="C50:C53" si="19">C49</f>
        <v>44690</v>
      </c>
      <c r="D50" s="126">
        <v>0.29166666666666669</v>
      </c>
      <c r="E50" s="126">
        <v>0.45833333333333298</v>
      </c>
      <c r="F50" s="126">
        <v>0.54166666666666496</v>
      </c>
      <c r="G50" s="134">
        <v>0.70833333333333004</v>
      </c>
      <c r="H50" s="124"/>
      <c r="I50" s="141">
        <f t="shared" si="14"/>
        <v>0.33333333333333137</v>
      </c>
    </row>
    <row r="51" spans="1:9" ht="15.75" thickBot="1">
      <c r="A51" s="135" t="str">
        <f t="shared" ref="A51:A53" si="20">A46</f>
        <v>THALES SERPA FANAIA</v>
      </c>
      <c r="B51" s="124" t="str">
        <f t="shared" si="2"/>
        <v>031789501-09</v>
      </c>
      <c r="C51" s="125">
        <f t="shared" si="19"/>
        <v>44690</v>
      </c>
      <c r="D51" s="126">
        <v>0.29166666666666702</v>
      </c>
      <c r="E51" s="126">
        <v>0.45833333333333298</v>
      </c>
      <c r="F51" s="126">
        <v>0.54166666666666496</v>
      </c>
      <c r="G51" s="126">
        <v>0.70833333333333004</v>
      </c>
      <c r="H51" s="127"/>
      <c r="I51" s="141">
        <f t="shared" si="14"/>
        <v>0.33333333333333104</v>
      </c>
    </row>
    <row r="52" spans="1:9">
      <c r="A52" s="135" t="str">
        <f t="shared" si="20"/>
        <v xml:space="preserve">SILVO </v>
      </c>
      <c r="B52" s="124">
        <f t="shared" si="2"/>
        <v>0</v>
      </c>
      <c r="C52" s="125">
        <f t="shared" si="19"/>
        <v>44690</v>
      </c>
      <c r="D52" s="126">
        <v>0.29166666666666702</v>
      </c>
      <c r="E52" s="126">
        <v>0.45833333333333298</v>
      </c>
      <c r="F52" s="126">
        <v>0.54166666666666496</v>
      </c>
      <c r="G52" s="134">
        <v>0.70833333333333004</v>
      </c>
      <c r="H52" s="124"/>
      <c r="I52" s="141">
        <f t="shared" si="14"/>
        <v>0.33333333333333104</v>
      </c>
    </row>
    <row r="53" spans="1:9" ht="15.75" thickBot="1">
      <c r="A53" s="136" t="str">
        <f t="shared" si="20"/>
        <v>MATHEUS</v>
      </c>
      <c r="B53" s="137">
        <f t="shared" si="2"/>
        <v>0</v>
      </c>
      <c r="C53" s="138">
        <f t="shared" si="19"/>
        <v>44690</v>
      </c>
      <c r="D53" s="139">
        <v>0.29166666666666702</v>
      </c>
      <c r="E53" s="139">
        <v>0.45833333333333298</v>
      </c>
      <c r="F53" s="139">
        <v>0.54166666666666496</v>
      </c>
      <c r="G53" s="126">
        <v>0.70833333333333004</v>
      </c>
      <c r="H53" s="137"/>
      <c r="I53" s="142">
        <f t="shared" si="14"/>
        <v>0.33333333333333104</v>
      </c>
    </row>
    <row r="54" spans="1:9">
      <c r="A54" s="147" t="str">
        <f>A49</f>
        <v>MATHEUS APARECIDO GONSALVES FERNANDES</v>
      </c>
      <c r="B54" s="128">
        <f>B49</f>
        <v>0</v>
      </c>
      <c r="C54" s="129">
        <f>C53+1</f>
        <v>44691</v>
      </c>
      <c r="D54" s="130">
        <v>0.29166666666666669</v>
      </c>
      <c r="E54" s="130">
        <v>0.45833333333333298</v>
      </c>
      <c r="F54" s="130">
        <v>0.54166666666666496</v>
      </c>
      <c r="G54" s="134">
        <v>0.70833333333333004</v>
      </c>
      <c r="H54" s="128"/>
      <c r="I54" s="148">
        <f t="shared" si="14"/>
        <v>0.33333333333333137</v>
      </c>
    </row>
    <row r="55" spans="1:9" ht="15.75" thickBot="1">
      <c r="A55" s="135" t="str">
        <f>A50</f>
        <v xml:space="preserve">GLAUDIELI MARTINENEZ DE REZENDE </v>
      </c>
      <c r="B55" s="124">
        <f t="shared" si="2"/>
        <v>0</v>
      </c>
      <c r="C55" s="125">
        <f t="shared" ref="C55:C58" si="21">C54</f>
        <v>44691</v>
      </c>
      <c r="D55" s="126">
        <v>0.29166666666666669</v>
      </c>
      <c r="E55" s="126">
        <v>0.45833333333333298</v>
      </c>
      <c r="F55" s="126">
        <v>0.54166666666666496</v>
      </c>
      <c r="G55" s="126">
        <v>0.70833333333333004</v>
      </c>
      <c r="H55" s="124"/>
      <c r="I55" s="141">
        <f t="shared" si="14"/>
        <v>0.33333333333333137</v>
      </c>
    </row>
    <row r="56" spans="1:9">
      <c r="A56" s="135" t="str">
        <f t="shared" ref="A56:A58" si="22">A51</f>
        <v>THALES SERPA FANAIA</v>
      </c>
      <c r="B56" s="124" t="str">
        <f t="shared" si="2"/>
        <v>031789501-09</v>
      </c>
      <c r="C56" s="125">
        <f t="shared" si="21"/>
        <v>44691</v>
      </c>
      <c r="D56" s="126">
        <v>0.29166666666666702</v>
      </c>
      <c r="E56" s="126">
        <v>0.45833333333333298</v>
      </c>
      <c r="F56" s="126">
        <v>0.54166666666666496</v>
      </c>
      <c r="G56" s="134">
        <v>0.70833333333333004</v>
      </c>
      <c r="H56" s="127"/>
      <c r="I56" s="141">
        <f t="shared" si="14"/>
        <v>0.33333333333333104</v>
      </c>
    </row>
    <row r="57" spans="1:9" ht="15.75" thickBot="1">
      <c r="A57" s="135" t="str">
        <f t="shared" si="22"/>
        <v xml:space="preserve">SILVO </v>
      </c>
      <c r="B57" s="124">
        <f t="shared" si="2"/>
        <v>0</v>
      </c>
      <c r="C57" s="125">
        <f t="shared" si="21"/>
        <v>44691</v>
      </c>
      <c r="D57" s="126">
        <v>0.29166666666666702</v>
      </c>
      <c r="E57" s="126">
        <v>0.45833333333333298</v>
      </c>
      <c r="F57" s="126">
        <v>0.54166666666666496</v>
      </c>
      <c r="G57" s="126">
        <v>0.70833333333333004</v>
      </c>
      <c r="H57" s="124"/>
      <c r="I57" s="141">
        <f t="shared" si="14"/>
        <v>0.33333333333333104</v>
      </c>
    </row>
    <row r="58" spans="1:9" ht="15.75" thickBot="1">
      <c r="A58" s="136" t="str">
        <f t="shared" si="22"/>
        <v>MATHEUS</v>
      </c>
      <c r="B58" s="137">
        <f t="shared" si="2"/>
        <v>0</v>
      </c>
      <c r="C58" s="138">
        <f t="shared" si="21"/>
        <v>44691</v>
      </c>
      <c r="D58" s="139">
        <v>0.29166666666666702</v>
      </c>
      <c r="E58" s="139">
        <v>0.45833333333333298</v>
      </c>
      <c r="F58" s="139">
        <v>0.54166666666666496</v>
      </c>
      <c r="G58" s="134">
        <v>0.70833333333333004</v>
      </c>
      <c r="H58" s="137"/>
      <c r="I58" s="142">
        <f t="shared" si="14"/>
        <v>0.33333333333333104</v>
      </c>
    </row>
    <row r="59" spans="1:9" ht="15.75" thickBot="1">
      <c r="A59" s="147" t="str">
        <f>A54</f>
        <v>MATHEUS APARECIDO GONSALVES FERNANDES</v>
      </c>
      <c r="B59" s="128">
        <f>B54</f>
        <v>0</v>
      </c>
      <c r="C59" s="129">
        <f>C58+1</f>
        <v>44692</v>
      </c>
      <c r="D59" s="130">
        <v>0.29166666666666669</v>
      </c>
      <c r="E59" s="130">
        <v>0.45833333333333298</v>
      </c>
      <c r="F59" s="130">
        <v>0.54166666666666496</v>
      </c>
      <c r="G59" s="126">
        <v>0.70833333333333004</v>
      </c>
      <c r="H59" s="128"/>
      <c r="I59" s="148">
        <f t="shared" si="14"/>
        <v>0.33333333333333137</v>
      </c>
    </row>
    <row r="60" spans="1:9">
      <c r="A60" s="135" t="str">
        <f>A55</f>
        <v xml:space="preserve">GLAUDIELI MARTINENEZ DE REZENDE </v>
      </c>
      <c r="B60" s="124">
        <f t="shared" si="2"/>
        <v>0</v>
      </c>
      <c r="C60" s="125">
        <f t="shared" ref="C60:C63" si="23">C59</f>
        <v>44692</v>
      </c>
      <c r="D60" s="126">
        <v>0.29166666666666669</v>
      </c>
      <c r="E60" s="126">
        <v>0.45833333333333298</v>
      </c>
      <c r="F60" s="126">
        <v>0.54166666666666496</v>
      </c>
      <c r="G60" s="134">
        <v>0.70833333333333004</v>
      </c>
      <c r="H60" s="124"/>
      <c r="I60" s="141">
        <f t="shared" si="14"/>
        <v>0.33333333333333137</v>
      </c>
    </row>
    <row r="61" spans="1:9" ht="15.75" thickBot="1">
      <c r="A61" s="135" t="str">
        <f t="shared" ref="A61:A63" si="24">A56</f>
        <v>THALES SERPA FANAIA</v>
      </c>
      <c r="B61" s="124" t="str">
        <f t="shared" si="2"/>
        <v>031789501-09</v>
      </c>
      <c r="C61" s="125">
        <f t="shared" si="23"/>
        <v>44692</v>
      </c>
      <c r="D61" s="126">
        <v>0.29166666666666702</v>
      </c>
      <c r="E61" s="126">
        <v>0.45833333333333298</v>
      </c>
      <c r="F61" s="126">
        <v>0.54166666666666496</v>
      </c>
      <c r="G61" s="126">
        <v>0.70833333333333004</v>
      </c>
      <c r="H61" s="127"/>
      <c r="I61" s="141">
        <f t="shared" si="14"/>
        <v>0.33333333333333104</v>
      </c>
    </row>
    <row r="62" spans="1:9">
      <c r="A62" s="135" t="str">
        <f t="shared" si="24"/>
        <v xml:space="preserve">SILVO </v>
      </c>
      <c r="B62" s="124">
        <f t="shared" si="2"/>
        <v>0</v>
      </c>
      <c r="C62" s="125">
        <f t="shared" si="23"/>
        <v>44692</v>
      </c>
      <c r="D62" s="126">
        <v>0.29166666666666702</v>
      </c>
      <c r="E62" s="126">
        <v>0.45833333333333298</v>
      </c>
      <c r="F62" s="126">
        <v>0.54166666666666496</v>
      </c>
      <c r="G62" s="134">
        <v>0.70833333333333004</v>
      </c>
      <c r="H62" s="124"/>
      <c r="I62" s="141">
        <f t="shared" si="14"/>
        <v>0.33333333333333104</v>
      </c>
    </row>
    <row r="63" spans="1:9" ht="15.75" thickBot="1">
      <c r="A63" s="136" t="str">
        <f t="shared" si="24"/>
        <v>MATHEUS</v>
      </c>
      <c r="B63" s="137">
        <f t="shared" si="2"/>
        <v>0</v>
      </c>
      <c r="C63" s="138">
        <f t="shared" si="23"/>
        <v>44692</v>
      </c>
      <c r="D63" s="139">
        <v>0.29166666666666702</v>
      </c>
      <c r="E63" s="139">
        <v>0.45833333333333298</v>
      </c>
      <c r="F63" s="139">
        <v>0.54166666666666496</v>
      </c>
      <c r="G63" s="126">
        <v>0.70833333333333004</v>
      </c>
      <c r="H63" s="137"/>
      <c r="I63" s="142">
        <f t="shared" si="14"/>
        <v>0.33333333333333104</v>
      </c>
    </row>
    <row r="64" spans="1:9">
      <c r="A64" s="147" t="str">
        <f>A59</f>
        <v>MATHEUS APARECIDO GONSALVES FERNANDES</v>
      </c>
      <c r="B64" s="128">
        <f>B59</f>
        <v>0</v>
      </c>
      <c r="C64" s="129">
        <f>C63+1</f>
        <v>44693</v>
      </c>
      <c r="D64" s="130">
        <v>0.29166666666666669</v>
      </c>
      <c r="E64" s="130">
        <v>0.45833333333333298</v>
      </c>
      <c r="F64" s="130">
        <v>0.54166666666666496</v>
      </c>
      <c r="G64" s="134">
        <v>0.70833333333333004</v>
      </c>
      <c r="H64" s="128"/>
      <c r="I64" s="148">
        <f t="shared" si="14"/>
        <v>0.33333333333333137</v>
      </c>
    </row>
    <row r="65" spans="1:9" ht="15.75" thickBot="1">
      <c r="A65" s="135" t="str">
        <f>A60</f>
        <v xml:space="preserve">GLAUDIELI MARTINENEZ DE REZENDE </v>
      </c>
      <c r="B65" s="124">
        <f t="shared" si="2"/>
        <v>0</v>
      </c>
      <c r="C65" s="125">
        <f t="shared" ref="C65:C68" si="25">C64</f>
        <v>44693</v>
      </c>
      <c r="D65" s="126">
        <v>0.29166666666666669</v>
      </c>
      <c r="E65" s="126">
        <v>0.45833333333333298</v>
      </c>
      <c r="F65" s="126">
        <v>0.54166666666666496</v>
      </c>
      <c r="G65" s="126">
        <v>0.70833333333333004</v>
      </c>
      <c r="H65" s="124"/>
      <c r="I65" s="141">
        <f t="shared" si="14"/>
        <v>0.33333333333333137</v>
      </c>
    </row>
    <row r="66" spans="1:9">
      <c r="A66" s="135" t="str">
        <f t="shared" ref="A66:A68" si="26">A61</f>
        <v>THALES SERPA FANAIA</v>
      </c>
      <c r="B66" s="124" t="str">
        <f t="shared" si="2"/>
        <v>031789501-09</v>
      </c>
      <c r="C66" s="125">
        <f t="shared" si="25"/>
        <v>44693</v>
      </c>
      <c r="D66" s="126">
        <v>0.29166666666666702</v>
      </c>
      <c r="E66" s="126">
        <v>0.45833333333333298</v>
      </c>
      <c r="F66" s="126">
        <v>0.54166666666666496</v>
      </c>
      <c r="G66" s="134">
        <v>0.70833333333333004</v>
      </c>
      <c r="H66" s="127"/>
      <c r="I66" s="141">
        <f t="shared" si="14"/>
        <v>0.33333333333333104</v>
      </c>
    </row>
    <row r="67" spans="1:9" ht="15.75" thickBot="1">
      <c r="A67" s="135" t="str">
        <f t="shared" si="26"/>
        <v xml:space="preserve">SILVO </v>
      </c>
      <c r="B67" s="124">
        <f t="shared" si="2"/>
        <v>0</v>
      </c>
      <c r="C67" s="125">
        <f t="shared" si="25"/>
        <v>44693</v>
      </c>
      <c r="D67" s="126">
        <v>0.29166666666666702</v>
      </c>
      <c r="E67" s="126">
        <v>0.45833333333333298</v>
      </c>
      <c r="F67" s="126">
        <v>0.54166666666666496</v>
      </c>
      <c r="G67" s="126">
        <v>0.70833333333333004</v>
      </c>
      <c r="H67" s="124"/>
      <c r="I67" s="141">
        <f t="shared" si="14"/>
        <v>0.33333333333333104</v>
      </c>
    </row>
    <row r="68" spans="1:9" ht="15.75" thickBot="1">
      <c r="A68" s="136" t="str">
        <f t="shared" si="26"/>
        <v>MATHEUS</v>
      </c>
      <c r="B68" s="137">
        <f t="shared" si="2"/>
        <v>0</v>
      </c>
      <c r="C68" s="138">
        <f t="shared" si="25"/>
        <v>44693</v>
      </c>
      <c r="D68" s="139">
        <v>0.29166666666666702</v>
      </c>
      <c r="E68" s="139">
        <v>0.45833333333333298</v>
      </c>
      <c r="F68" s="139">
        <v>0.54166666666666496</v>
      </c>
      <c r="G68" s="134">
        <v>0.70833333333333004</v>
      </c>
      <c r="H68" s="137"/>
      <c r="I68" s="142">
        <f t="shared" ref="I68:I99" si="27">(E68-D68)+(G68-F68)</f>
        <v>0.33333333333333104</v>
      </c>
    </row>
    <row r="69" spans="1:9" ht="15.75" thickBot="1">
      <c r="A69" s="147" t="str">
        <f>A64</f>
        <v>MATHEUS APARECIDO GONSALVES FERNANDES</v>
      </c>
      <c r="B69" s="128">
        <f>B64</f>
        <v>0</v>
      </c>
      <c r="C69" s="129">
        <f>C68+1</f>
        <v>44694</v>
      </c>
      <c r="D69" s="130">
        <v>0.29166666666666669</v>
      </c>
      <c r="E69" s="130">
        <v>0.45833333333333298</v>
      </c>
      <c r="F69" s="130">
        <v>0.54166666666666496</v>
      </c>
      <c r="G69" s="126">
        <v>0.70833333333333004</v>
      </c>
      <c r="H69" s="128"/>
      <c r="I69" s="148">
        <f t="shared" si="27"/>
        <v>0.33333333333333137</v>
      </c>
    </row>
    <row r="70" spans="1:9">
      <c r="A70" s="135" t="str">
        <f>A65</f>
        <v xml:space="preserve">GLAUDIELI MARTINENEZ DE REZENDE </v>
      </c>
      <c r="B70" s="124">
        <f t="shared" si="2"/>
        <v>0</v>
      </c>
      <c r="C70" s="125">
        <f t="shared" ref="C70:C73" si="28">C69</f>
        <v>44694</v>
      </c>
      <c r="D70" s="126">
        <v>0.29166666666666669</v>
      </c>
      <c r="E70" s="126">
        <v>0.45833333333333298</v>
      </c>
      <c r="F70" s="126">
        <v>0.54166666666666496</v>
      </c>
      <c r="G70" s="134">
        <v>0.70833333333333004</v>
      </c>
      <c r="H70" s="124"/>
      <c r="I70" s="141">
        <f t="shared" si="27"/>
        <v>0.33333333333333137</v>
      </c>
    </row>
    <row r="71" spans="1:9" ht="15.75" thickBot="1">
      <c r="A71" s="135" t="str">
        <f t="shared" ref="A71:A73" si="29">A66</f>
        <v>THALES SERPA FANAIA</v>
      </c>
      <c r="B71" s="124" t="str">
        <f t="shared" si="2"/>
        <v>031789501-09</v>
      </c>
      <c r="C71" s="125">
        <f t="shared" si="28"/>
        <v>44694</v>
      </c>
      <c r="D71" s="126">
        <v>0.29166666666666702</v>
      </c>
      <c r="E71" s="126">
        <v>0.45833333333333298</v>
      </c>
      <c r="F71" s="126">
        <v>0.54166666666666496</v>
      </c>
      <c r="G71" s="126">
        <v>0.70833333333333004</v>
      </c>
      <c r="H71" s="127"/>
      <c r="I71" s="141">
        <f t="shared" si="27"/>
        <v>0.33333333333333104</v>
      </c>
    </row>
    <row r="72" spans="1:9">
      <c r="A72" s="135" t="str">
        <f t="shared" si="29"/>
        <v xml:space="preserve">SILVO </v>
      </c>
      <c r="B72" s="124">
        <f t="shared" si="2"/>
        <v>0</v>
      </c>
      <c r="C72" s="125">
        <f t="shared" si="28"/>
        <v>44694</v>
      </c>
      <c r="D72" s="126">
        <v>0.29166666666666702</v>
      </c>
      <c r="E72" s="126">
        <v>0.45833333333333298</v>
      </c>
      <c r="F72" s="126">
        <v>0.54166666666666496</v>
      </c>
      <c r="G72" s="134">
        <v>0.70833333333333004</v>
      </c>
      <c r="H72" s="124"/>
      <c r="I72" s="141">
        <f t="shared" si="27"/>
        <v>0.33333333333333104</v>
      </c>
    </row>
    <row r="73" spans="1:9" ht="15.75" thickBot="1">
      <c r="A73" s="136" t="str">
        <f t="shared" si="29"/>
        <v>MATHEUS</v>
      </c>
      <c r="B73" s="137">
        <f t="shared" si="2"/>
        <v>0</v>
      </c>
      <c r="C73" s="138">
        <f t="shared" si="28"/>
        <v>44694</v>
      </c>
      <c r="D73" s="139">
        <v>0.29166666666666702</v>
      </c>
      <c r="E73" s="139">
        <v>0.45833333333333298</v>
      </c>
      <c r="F73" s="139">
        <v>0.54166666666666496</v>
      </c>
      <c r="G73" s="126">
        <v>0.70833333333333004</v>
      </c>
      <c r="H73" s="137"/>
      <c r="I73" s="142">
        <f t="shared" si="27"/>
        <v>0.33333333333333104</v>
      </c>
    </row>
    <row r="74" spans="1:9">
      <c r="A74" s="147" t="str">
        <f>A69</f>
        <v>MATHEUS APARECIDO GONSALVES FERNANDES</v>
      </c>
      <c r="B74" s="128">
        <f>B69</f>
        <v>0</v>
      </c>
      <c r="C74" s="129">
        <f>C73+1</f>
        <v>44695</v>
      </c>
      <c r="D74" s="130">
        <v>0.29166666666666669</v>
      </c>
      <c r="E74" s="130">
        <v>0.45833333333333298</v>
      </c>
      <c r="F74" s="130">
        <v>0.54166666666666496</v>
      </c>
      <c r="G74" s="134">
        <v>0.70833333333333004</v>
      </c>
      <c r="H74" s="128"/>
      <c r="I74" s="148">
        <f t="shared" si="27"/>
        <v>0.33333333333333137</v>
      </c>
    </row>
    <row r="75" spans="1:9" ht="15.75" thickBot="1">
      <c r="A75" s="135" t="str">
        <f>A70</f>
        <v xml:space="preserve">GLAUDIELI MARTINENEZ DE REZENDE </v>
      </c>
      <c r="B75" s="124">
        <f t="shared" si="2"/>
        <v>0</v>
      </c>
      <c r="C75" s="125">
        <f t="shared" ref="C75:C78" si="30">C74</f>
        <v>44695</v>
      </c>
      <c r="D75" s="126">
        <v>0.29166666666666669</v>
      </c>
      <c r="E75" s="126">
        <v>0.45833333333333298</v>
      </c>
      <c r="F75" s="126">
        <v>0.54166666666666496</v>
      </c>
      <c r="G75" s="126">
        <v>0.70833333333333004</v>
      </c>
      <c r="H75" s="124"/>
      <c r="I75" s="141">
        <f t="shared" si="27"/>
        <v>0.33333333333333137</v>
      </c>
    </row>
    <row r="76" spans="1:9">
      <c r="A76" s="135" t="str">
        <f t="shared" ref="A76:B78" si="31">A71</f>
        <v>THALES SERPA FANAIA</v>
      </c>
      <c r="B76" s="124" t="str">
        <f t="shared" si="31"/>
        <v>031789501-09</v>
      </c>
      <c r="C76" s="125">
        <f t="shared" si="30"/>
        <v>44695</v>
      </c>
      <c r="D76" s="126">
        <v>0.29166666666666702</v>
      </c>
      <c r="E76" s="126">
        <v>0.45833333333333298</v>
      </c>
      <c r="F76" s="126">
        <v>0.54166666666666496</v>
      </c>
      <c r="G76" s="134">
        <v>0.70833333333333004</v>
      </c>
      <c r="H76" s="127"/>
      <c r="I76" s="141">
        <f t="shared" si="27"/>
        <v>0.33333333333333104</v>
      </c>
    </row>
    <row r="77" spans="1:9" ht="15.75" thickBot="1">
      <c r="A77" s="135" t="str">
        <f t="shared" si="31"/>
        <v xml:space="preserve">SILVO </v>
      </c>
      <c r="B77" s="124">
        <f t="shared" si="31"/>
        <v>0</v>
      </c>
      <c r="C77" s="125">
        <f t="shared" si="30"/>
        <v>44695</v>
      </c>
      <c r="D77" s="126">
        <v>0.29166666666666702</v>
      </c>
      <c r="E77" s="126">
        <v>0.45833333333333298</v>
      </c>
      <c r="F77" s="126">
        <v>0.54166666666666496</v>
      </c>
      <c r="G77" s="126">
        <v>0.70833333333333004</v>
      </c>
      <c r="H77" s="124"/>
      <c r="I77" s="141">
        <f t="shared" si="27"/>
        <v>0.33333333333333104</v>
      </c>
    </row>
    <row r="78" spans="1:9" ht="15.75" thickBot="1">
      <c r="A78" s="136" t="str">
        <f t="shared" si="31"/>
        <v>MATHEUS</v>
      </c>
      <c r="B78" s="137">
        <f t="shared" si="31"/>
        <v>0</v>
      </c>
      <c r="C78" s="138">
        <f t="shared" si="30"/>
        <v>44695</v>
      </c>
      <c r="D78" s="139">
        <v>0.29166666666666702</v>
      </c>
      <c r="E78" s="139">
        <v>0.45833333333333298</v>
      </c>
      <c r="F78" s="139">
        <v>0.54166666666666496</v>
      </c>
      <c r="G78" s="134">
        <v>0.70833333333333004</v>
      </c>
      <c r="H78" s="137"/>
      <c r="I78" s="142">
        <f t="shared" si="27"/>
        <v>0.33333333333333104</v>
      </c>
    </row>
    <row r="79" spans="1:9" ht="15.75" thickBot="1">
      <c r="A79" s="147" t="str">
        <f>A74</f>
        <v>MATHEUS APARECIDO GONSALVES FERNANDES</v>
      </c>
      <c r="B79" s="128">
        <f>B74</f>
        <v>0</v>
      </c>
      <c r="C79" s="129">
        <f>C78+1</f>
        <v>44696</v>
      </c>
      <c r="D79" s="130">
        <v>0.29166666666666669</v>
      </c>
      <c r="E79" s="130">
        <v>0.45833333333333298</v>
      </c>
      <c r="F79" s="130">
        <v>0.54166666666666496</v>
      </c>
      <c r="G79" s="126">
        <v>0.70833333333333004</v>
      </c>
      <c r="H79" s="128"/>
      <c r="I79" s="148">
        <f t="shared" si="27"/>
        <v>0.33333333333333137</v>
      </c>
    </row>
    <row r="80" spans="1:9">
      <c r="A80" s="135" t="str">
        <f>A75</f>
        <v xml:space="preserve">GLAUDIELI MARTINENEZ DE REZENDE </v>
      </c>
      <c r="B80" s="124">
        <f t="shared" ref="B80:B83" si="32">B75</f>
        <v>0</v>
      </c>
      <c r="C80" s="125">
        <f t="shared" ref="C80:C83" si="33">C79</f>
        <v>44696</v>
      </c>
      <c r="D80" s="126">
        <v>0.29166666666666669</v>
      </c>
      <c r="E80" s="126">
        <v>0.45833333333333298</v>
      </c>
      <c r="F80" s="126">
        <v>0.54166666666666496</v>
      </c>
      <c r="G80" s="134">
        <v>0.70833333333333004</v>
      </c>
      <c r="H80" s="124"/>
      <c r="I80" s="141">
        <f t="shared" si="27"/>
        <v>0.33333333333333137</v>
      </c>
    </row>
    <row r="81" spans="1:9" ht="15.75" thickBot="1">
      <c r="A81" s="135" t="str">
        <f t="shared" ref="A81:A83" si="34">A76</f>
        <v>THALES SERPA FANAIA</v>
      </c>
      <c r="B81" s="124" t="str">
        <f t="shared" si="32"/>
        <v>031789501-09</v>
      </c>
      <c r="C81" s="125">
        <f t="shared" si="33"/>
        <v>44696</v>
      </c>
      <c r="D81" s="126">
        <v>0.29166666666666702</v>
      </c>
      <c r="E81" s="126">
        <v>0.45833333333333298</v>
      </c>
      <c r="F81" s="126">
        <v>0.54166666666666496</v>
      </c>
      <c r="G81" s="126">
        <v>0.70833333333333004</v>
      </c>
      <c r="H81" s="127"/>
      <c r="I81" s="141">
        <f t="shared" si="27"/>
        <v>0.33333333333333104</v>
      </c>
    </row>
    <row r="82" spans="1:9">
      <c r="A82" s="135" t="str">
        <f t="shared" si="34"/>
        <v xml:space="preserve">SILVO </v>
      </c>
      <c r="B82" s="124">
        <f t="shared" si="32"/>
        <v>0</v>
      </c>
      <c r="C82" s="125">
        <f t="shared" si="33"/>
        <v>44696</v>
      </c>
      <c r="D82" s="126">
        <v>0.29166666666666702</v>
      </c>
      <c r="E82" s="126">
        <v>0.45833333333333298</v>
      </c>
      <c r="F82" s="126">
        <v>0.54166666666666496</v>
      </c>
      <c r="G82" s="134">
        <v>0.70833333333333004</v>
      </c>
      <c r="H82" s="124"/>
      <c r="I82" s="141">
        <f t="shared" si="27"/>
        <v>0.33333333333333104</v>
      </c>
    </row>
    <row r="83" spans="1:9" ht="15.75" thickBot="1">
      <c r="A83" s="136" t="str">
        <f t="shared" si="34"/>
        <v>MATHEUS</v>
      </c>
      <c r="B83" s="137">
        <f t="shared" si="32"/>
        <v>0</v>
      </c>
      <c r="C83" s="138">
        <f t="shared" si="33"/>
        <v>44696</v>
      </c>
      <c r="D83" s="139">
        <v>0.29166666666666702</v>
      </c>
      <c r="E83" s="139">
        <v>0.45833333333333298</v>
      </c>
      <c r="F83" s="139">
        <v>0.54166666666666496</v>
      </c>
      <c r="G83" s="126">
        <v>0.70833333333333004</v>
      </c>
      <c r="H83" s="137"/>
      <c r="I83" s="142">
        <f t="shared" si="27"/>
        <v>0.33333333333333104</v>
      </c>
    </row>
    <row r="84" spans="1:9">
      <c r="A84" s="147" t="str">
        <f>A79</f>
        <v>MATHEUS APARECIDO GONSALVES FERNANDES</v>
      </c>
      <c r="B84" s="128">
        <f>B79</f>
        <v>0</v>
      </c>
      <c r="C84" s="129">
        <f>C83+1</f>
        <v>44697</v>
      </c>
      <c r="D84" s="130">
        <v>0.29166666666666669</v>
      </c>
      <c r="E84" s="130">
        <v>0.45833333333333298</v>
      </c>
      <c r="F84" s="130">
        <v>0.54166666666666496</v>
      </c>
      <c r="G84" s="134">
        <v>0.70833333333333004</v>
      </c>
      <c r="H84" s="128"/>
      <c r="I84" s="148">
        <f t="shared" si="27"/>
        <v>0.33333333333333137</v>
      </c>
    </row>
    <row r="85" spans="1:9" ht="15.75" thickBot="1">
      <c r="A85" s="135" t="str">
        <f>A80</f>
        <v xml:space="preserve">GLAUDIELI MARTINENEZ DE REZENDE </v>
      </c>
      <c r="B85" s="124">
        <f t="shared" ref="B85:B88" si="35">B80</f>
        <v>0</v>
      </c>
      <c r="C85" s="125">
        <f t="shared" ref="C85:C88" si="36">C84</f>
        <v>44697</v>
      </c>
      <c r="D85" s="126">
        <v>0.29166666666666669</v>
      </c>
      <c r="E85" s="126">
        <v>0.45833333333333298</v>
      </c>
      <c r="F85" s="126">
        <v>0.54166666666666496</v>
      </c>
      <c r="G85" s="126">
        <v>0.70833333333333004</v>
      </c>
      <c r="H85" s="124"/>
      <c r="I85" s="141">
        <f t="shared" si="27"/>
        <v>0.33333333333333137</v>
      </c>
    </row>
    <row r="86" spans="1:9">
      <c r="A86" s="135" t="str">
        <f t="shared" ref="A86:A88" si="37">A81</f>
        <v>THALES SERPA FANAIA</v>
      </c>
      <c r="B86" s="124" t="str">
        <f t="shared" si="35"/>
        <v>031789501-09</v>
      </c>
      <c r="C86" s="125">
        <f t="shared" si="36"/>
        <v>44697</v>
      </c>
      <c r="D86" s="126">
        <v>0.29166666666666702</v>
      </c>
      <c r="E86" s="126">
        <v>0.45833333333333298</v>
      </c>
      <c r="F86" s="126">
        <v>0.54166666666666496</v>
      </c>
      <c r="G86" s="134">
        <v>0.70833333333333004</v>
      </c>
      <c r="H86" s="127"/>
      <c r="I86" s="141">
        <f t="shared" si="27"/>
        <v>0.33333333333333104</v>
      </c>
    </row>
    <row r="87" spans="1:9" ht="15.75" thickBot="1">
      <c r="A87" s="135" t="str">
        <f t="shared" si="37"/>
        <v xml:space="preserve">SILVO </v>
      </c>
      <c r="B87" s="124">
        <f t="shared" si="35"/>
        <v>0</v>
      </c>
      <c r="C87" s="125">
        <f t="shared" si="36"/>
        <v>44697</v>
      </c>
      <c r="D87" s="126">
        <v>0.29166666666666702</v>
      </c>
      <c r="E87" s="126">
        <v>0.45833333333333298</v>
      </c>
      <c r="F87" s="126">
        <v>0.54166666666666496</v>
      </c>
      <c r="G87" s="126">
        <v>0.70833333333333004</v>
      </c>
      <c r="H87" s="124"/>
      <c r="I87" s="141">
        <f t="shared" si="27"/>
        <v>0.33333333333333104</v>
      </c>
    </row>
    <row r="88" spans="1:9" ht="15.75" thickBot="1">
      <c r="A88" s="136" t="str">
        <f t="shared" si="37"/>
        <v>MATHEUS</v>
      </c>
      <c r="B88" s="137">
        <f t="shared" si="35"/>
        <v>0</v>
      </c>
      <c r="C88" s="138">
        <f t="shared" si="36"/>
        <v>44697</v>
      </c>
      <c r="D88" s="139">
        <v>0.29166666666666702</v>
      </c>
      <c r="E88" s="139">
        <v>0.45833333333333298</v>
      </c>
      <c r="F88" s="139">
        <v>0.54166666666666496</v>
      </c>
      <c r="G88" s="134">
        <v>0.70833333333333004</v>
      </c>
      <c r="H88" s="137"/>
      <c r="I88" s="142">
        <f t="shared" si="27"/>
        <v>0.33333333333333104</v>
      </c>
    </row>
    <row r="89" spans="1:9" ht="15.75" thickBot="1">
      <c r="A89" s="147" t="str">
        <f>A84</f>
        <v>MATHEUS APARECIDO GONSALVES FERNANDES</v>
      </c>
      <c r="B89" s="128">
        <f>B84</f>
        <v>0</v>
      </c>
      <c r="C89" s="129">
        <f>C88+1</f>
        <v>44698</v>
      </c>
      <c r="D89" s="130">
        <v>0.29166666666666669</v>
      </c>
      <c r="E89" s="130">
        <v>0.45833333333333298</v>
      </c>
      <c r="F89" s="130">
        <v>0.54166666666666496</v>
      </c>
      <c r="G89" s="126">
        <v>0.70833333333333004</v>
      </c>
      <c r="H89" s="128"/>
      <c r="I89" s="148">
        <f t="shared" si="27"/>
        <v>0.33333333333333137</v>
      </c>
    </row>
    <row r="90" spans="1:9">
      <c r="A90" s="135" t="str">
        <f>A85</f>
        <v xml:space="preserve">GLAUDIELI MARTINENEZ DE REZENDE </v>
      </c>
      <c r="B90" s="124">
        <f t="shared" ref="B90:B93" si="38">B85</f>
        <v>0</v>
      </c>
      <c r="C90" s="125">
        <f t="shared" ref="C90:C93" si="39">C89</f>
        <v>44698</v>
      </c>
      <c r="D90" s="126">
        <v>0.29166666666666669</v>
      </c>
      <c r="E90" s="126">
        <v>0.45833333333333298</v>
      </c>
      <c r="F90" s="126">
        <v>0.54166666666666496</v>
      </c>
      <c r="G90" s="134">
        <v>0.70833333333333004</v>
      </c>
      <c r="H90" s="124"/>
      <c r="I90" s="141">
        <f t="shared" si="27"/>
        <v>0.33333333333333137</v>
      </c>
    </row>
    <row r="91" spans="1:9" ht="15.75" thickBot="1">
      <c r="A91" s="135" t="str">
        <f t="shared" ref="A91:A93" si="40">A86</f>
        <v>THALES SERPA FANAIA</v>
      </c>
      <c r="B91" s="124" t="str">
        <f t="shared" si="38"/>
        <v>031789501-09</v>
      </c>
      <c r="C91" s="125">
        <f t="shared" si="39"/>
        <v>44698</v>
      </c>
      <c r="D91" s="126">
        <v>0.29166666666666702</v>
      </c>
      <c r="E91" s="126">
        <v>0.45833333333333298</v>
      </c>
      <c r="F91" s="126">
        <v>0.54166666666666496</v>
      </c>
      <c r="G91" s="126">
        <v>0.70833333333333004</v>
      </c>
      <c r="H91" s="127"/>
      <c r="I91" s="141">
        <f t="shared" si="27"/>
        <v>0.33333333333333104</v>
      </c>
    </row>
    <row r="92" spans="1:9">
      <c r="A92" s="135" t="str">
        <f t="shared" si="40"/>
        <v xml:space="preserve">SILVO </v>
      </c>
      <c r="B92" s="124">
        <f t="shared" si="38"/>
        <v>0</v>
      </c>
      <c r="C92" s="125">
        <f t="shared" si="39"/>
        <v>44698</v>
      </c>
      <c r="D92" s="126">
        <v>0.29166666666666702</v>
      </c>
      <c r="E92" s="126">
        <v>0.45833333333333298</v>
      </c>
      <c r="F92" s="126">
        <v>0.54166666666666496</v>
      </c>
      <c r="G92" s="134">
        <v>0.70833333333333004</v>
      </c>
      <c r="H92" s="124"/>
      <c r="I92" s="141">
        <f t="shared" si="27"/>
        <v>0.33333333333333104</v>
      </c>
    </row>
    <row r="93" spans="1:9" ht="15.75" thickBot="1">
      <c r="A93" s="136" t="str">
        <f t="shared" si="40"/>
        <v>MATHEUS</v>
      </c>
      <c r="B93" s="137">
        <f t="shared" si="38"/>
        <v>0</v>
      </c>
      <c r="C93" s="138">
        <f t="shared" si="39"/>
        <v>44698</v>
      </c>
      <c r="D93" s="139">
        <v>0.29166666666666702</v>
      </c>
      <c r="E93" s="139">
        <v>0.45833333333333298</v>
      </c>
      <c r="F93" s="139">
        <v>0.54166666666666496</v>
      </c>
      <c r="G93" s="126">
        <v>0.70833333333333004</v>
      </c>
      <c r="H93" s="137"/>
      <c r="I93" s="142">
        <f t="shared" si="27"/>
        <v>0.33333333333333104</v>
      </c>
    </row>
    <row r="94" spans="1:9">
      <c r="A94" s="147" t="str">
        <f>A89</f>
        <v>MATHEUS APARECIDO GONSALVES FERNANDES</v>
      </c>
      <c r="B94" s="128">
        <f>B89</f>
        <v>0</v>
      </c>
      <c r="C94" s="129">
        <f>C93+1</f>
        <v>44699</v>
      </c>
      <c r="D94" s="130">
        <v>0.29166666666666669</v>
      </c>
      <c r="E94" s="130">
        <v>0.45833333333333298</v>
      </c>
      <c r="F94" s="130">
        <v>0.54166666666666496</v>
      </c>
      <c r="G94" s="134">
        <v>0.70833333333333004</v>
      </c>
      <c r="H94" s="128"/>
      <c r="I94" s="148">
        <f t="shared" si="27"/>
        <v>0.33333333333333137</v>
      </c>
    </row>
    <row r="95" spans="1:9" ht="15.75" thickBot="1">
      <c r="A95" s="135" t="str">
        <f>A90</f>
        <v xml:space="preserve">GLAUDIELI MARTINENEZ DE REZENDE </v>
      </c>
      <c r="B95" s="124">
        <f t="shared" ref="B95:B98" si="41">B90</f>
        <v>0</v>
      </c>
      <c r="C95" s="125">
        <f t="shared" ref="C95:C98" si="42">C94</f>
        <v>44699</v>
      </c>
      <c r="D95" s="126">
        <v>0.29166666666666669</v>
      </c>
      <c r="E95" s="126">
        <v>0.45833333333333298</v>
      </c>
      <c r="F95" s="126">
        <v>0.54166666666666496</v>
      </c>
      <c r="G95" s="126">
        <v>0.70833333333333004</v>
      </c>
      <c r="H95" s="124"/>
      <c r="I95" s="141">
        <f t="shared" si="27"/>
        <v>0.33333333333333137</v>
      </c>
    </row>
    <row r="96" spans="1:9">
      <c r="A96" s="135" t="str">
        <f t="shared" ref="A96:A98" si="43">A91</f>
        <v>THALES SERPA FANAIA</v>
      </c>
      <c r="B96" s="124" t="str">
        <f t="shared" si="41"/>
        <v>031789501-09</v>
      </c>
      <c r="C96" s="125">
        <f t="shared" si="42"/>
        <v>44699</v>
      </c>
      <c r="D96" s="126">
        <v>0.29166666666666702</v>
      </c>
      <c r="E96" s="126">
        <v>0.45833333333333298</v>
      </c>
      <c r="F96" s="126">
        <v>0.54166666666666496</v>
      </c>
      <c r="G96" s="134">
        <v>0.70833333333333004</v>
      </c>
      <c r="H96" s="127"/>
      <c r="I96" s="141">
        <f t="shared" si="27"/>
        <v>0.33333333333333104</v>
      </c>
    </row>
    <row r="97" spans="1:9" ht="15.75" thickBot="1">
      <c r="A97" s="135" t="str">
        <f t="shared" si="43"/>
        <v xml:space="preserve">SILVO </v>
      </c>
      <c r="B97" s="124">
        <f t="shared" si="41"/>
        <v>0</v>
      </c>
      <c r="C97" s="125">
        <f t="shared" si="42"/>
        <v>44699</v>
      </c>
      <c r="D97" s="126">
        <v>0.29166666666666702</v>
      </c>
      <c r="E97" s="126">
        <v>0.45833333333333298</v>
      </c>
      <c r="F97" s="126">
        <v>0.54166666666666496</v>
      </c>
      <c r="G97" s="126">
        <v>0.70833333333333004</v>
      </c>
      <c r="H97" s="124"/>
      <c r="I97" s="141">
        <f t="shared" si="27"/>
        <v>0.33333333333333104</v>
      </c>
    </row>
    <row r="98" spans="1:9" ht="15.75" thickBot="1">
      <c r="A98" s="136" t="str">
        <f t="shared" si="43"/>
        <v>MATHEUS</v>
      </c>
      <c r="B98" s="137">
        <f t="shared" si="41"/>
        <v>0</v>
      </c>
      <c r="C98" s="138">
        <f t="shared" si="42"/>
        <v>44699</v>
      </c>
      <c r="D98" s="139">
        <v>0.29166666666666702</v>
      </c>
      <c r="E98" s="139">
        <v>0.45833333333333298</v>
      </c>
      <c r="F98" s="139">
        <v>0.54166666666666496</v>
      </c>
      <c r="G98" s="134">
        <v>0.70833333333333004</v>
      </c>
      <c r="H98" s="137"/>
      <c r="I98" s="142">
        <f t="shared" si="27"/>
        <v>0.33333333333333104</v>
      </c>
    </row>
    <row r="99" spans="1:9" ht="15.75" thickBot="1">
      <c r="A99" s="147" t="str">
        <f>A94</f>
        <v>MATHEUS APARECIDO GONSALVES FERNANDES</v>
      </c>
      <c r="B99" s="128">
        <f>B94</f>
        <v>0</v>
      </c>
      <c r="C99" s="129">
        <f>C98+1</f>
        <v>44700</v>
      </c>
      <c r="D99" s="130">
        <v>0.29166666666666669</v>
      </c>
      <c r="E99" s="130">
        <v>0.45833333333333298</v>
      </c>
      <c r="F99" s="130">
        <v>0.54166666666666496</v>
      </c>
      <c r="G99" s="126">
        <v>0.70833333333333004</v>
      </c>
      <c r="H99" s="128"/>
      <c r="I99" s="148">
        <f t="shared" si="27"/>
        <v>0.33333333333333137</v>
      </c>
    </row>
    <row r="100" spans="1:9">
      <c r="A100" s="135" t="str">
        <f>A95</f>
        <v xml:space="preserve">GLAUDIELI MARTINENEZ DE REZENDE </v>
      </c>
      <c r="B100" s="124">
        <f t="shared" ref="B100:B103" si="44">B95</f>
        <v>0</v>
      </c>
      <c r="C100" s="125">
        <f t="shared" ref="C100:C103" si="45">C99</f>
        <v>44700</v>
      </c>
      <c r="D100" s="126">
        <v>0.29166666666666669</v>
      </c>
      <c r="E100" s="126">
        <v>0.45833333333333298</v>
      </c>
      <c r="F100" s="126">
        <v>0.54166666666666496</v>
      </c>
      <c r="G100" s="134">
        <v>0.70833333333333004</v>
      </c>
      <c r="H100" s="124"/>
      <c r="I100" s="141">
        <f t="shared" ref="I100:I131" si="46">(E100-D100)+(G100-F100)</f>
        <v>0.33333333333333137</v>
      </c>
    </row>
    <row r="101" spans="1:9" ht="15.75" thickBot="1">
      <c r="A101" s="135" t="str">
        <f t="shared" ref="A101:A103" si="47">A96</f>
        <v>THALES SERPA FANAIA</v>
      </c>
      <c r="B101" s="124" t="str">
        <f t="shared" si="44"/>
        <v>031789501-09</v>
      </c>
      <c r="C101" s="125">
        <f t="shared" si="45"/>
        <v>44700</v>
      </c>
      <c r="D101" s="126">
        <v>0.29166666666666702</v>
      </c>
      <c r="E101" s="126">
        <v>0.45833333333333298</v>
      </c>
      <c r="F101" s="126">
        <v>0.54166666666666496</v>
      </c>
      <c r="G101" s="126">
        <v>0.70833333333333004</v>
      </c>
      <c r="H101" s="127"/>
      <c r="I101" s="141">
        <f t="shared" si="46"/>
        <v>0.33333333333333104</v>
      </c>
    </row>
    <row r="102" spans="1:9">
      <c r="A102" s="135" t="str">
        <f t="shared" si="47"/>
        <v xml:space="preserve">SILVO </v>
      </c>
      <c r="B102" s="124">
        <f t="shared" si="44"/>
        <v>0</v>
      </c>
      <c r="C102" s="125">
        <f t="shared" si="45"/>
        <v>44700</v>
      </c>
      <c r="D102" s="126">
        <v>0.29166666666666702</v>
      </c>
      <c r="E102" s="126">
        <v>0.45833333333333298</v>
      </c>
      <c r="F102" s="126">
        <v>0.54166666666666496</v>
      </c>
      <c r="G102" s="134">
        <v>0.70833333333333004</v>
      </c>
      <c r="H102" s="124"/>
      <c r="I102" s="141">
        <f t="shared" si="46"/>
        <v>0.33333333333333104</v>
      </c>
    </row>
    <row r="103" spans="1:9" ht="15.75" thickBot="1">
      <c r="A103" s="136" t="str">
        <f t="shared" si="47"/>
        <v>MATHEUS</v>
      </c>
      <c r="B103" s="137">
        <f t="shared" si="44"/>
        <v>0</v>
      </c>
      <c r="C103" s="138">
        <f t="shared" si="45"/>
        <v>44700</v>
      </c>
      <c r="D103" s="139">
        <v>0.29166666666666702</v>
      </c>
      <c r="E103" s="139">
        <v>0.45833333333333298</v>
      </c>
      <c r="F103" s="139">
        <v>0.54166666666666496</v>
      </c>
      <c r="G103" s="126">
        <v>0.70833333333333004</v>
      </c>
      <c r="H103" s="137"/>
      <c r="I103" s="142">
        <f t="shared" si="46"/>
        <v>0.33333333333333104</v>
      </c>
    </row>
    <row r="104" spans="1:9">
      <c r="A104" s="147" t="str">
        <f>A99</f>
        <v>MATHEUS APARECIDO GONSALVES FERNANDES</v>
      </c>
      <c r="B104" s="128">
        <f>B99</f>
        <v>0</v>
      </c>
      <c r="C104" s="129">
        <f>C103+1</f>
        <v>44701</v>
      </c>
      <c r="D104" s="130">
        <v>0.29166666666666669</v>
      </c>
      <c r="E104" s="130">
        <v>0.45833333333333298</v>
      </c>
      <c r="F104" s="130">
        <v>0.54166666666666496</v>
      </c>
      <c r="G104" s="134">
        <v>0.70833333333333004</v>
      </c>
      <c r="H104" s="128"/>
      <c r="I104" s="148">
        <f t="shared" si="46"/>
        <v>0.33333333333333137</v>
      </c>
    </row>
    <row r="105" spans="1:9" ht="15.75" thickBot="1">
      <c r="A105" s="135" t="str">
        <f>A100</f>
        <v xml:space="preserve">GLAUDIELI MARTINENEZ DE REZENDE </v>
      </c>
      <c r="B105" s="124">
        <f t="shared" ref="B105:B108" si="48">B100</f>
        <v>0</v>
      </c>
      <c r="C105" s="125">
        <f t="shared" ref="C105:C108" si="49">C104</f>
        <v>44701</v>
      </c>
      <c r="D105" s="126">
        <v>0.29166666666666669</v>
      </c>
      <c r="E105" s="126">
        <v>0.45833333333333298</v>
      </c>
      <c r="F105" s="126">
        <v>0.54166666666666496</v>
      </c>
      <c r="G105" s="126">
        <v>0.70833333333333004</v>
      </c>
      <c r="H105" s="124"/>
      <c r="I105" s="141">
        <f t="shared" si="46"/>
        <v>0.33333333333333137</v>
      </c>
    </row>
    <row r="106" spans="1:9">
      <c r="A106" s="135" t="str">
        <f t="shared" ref="A106:A108" si="50">A101</f>
        <v>THALES SERPA FANAIA</v>
      </c>
      <c r="B106" s="124" t="str">
        <f t="shared" si="48"/>
        <v>031789501-09</v>
      </c>
      <c r="C106" s="125">
        <f t="shared" si="49"/>
        <v>44701</v>
      </c>
      <c r="D106" s="126">
        <v>0.29166666666666702</v>
      </c>
      <c r="E106" s="126">
        <v>0.45833333333333298</v>
      </c>
      <c r="F106" s="126">
        <v>0.54166666666666496</v>
      </c>
      <c r="G106" s="134">
        <v>0.70833333333333004</v>
      </c>
      <c r="H106" s="127"/>
      <c r="I106" s="141">
        <f t="shared" si="46"/>
        <v>0.33333333333333104</v>
      </c>
    </row>
    <row r="107" spans="1:9" ht="15.75" thickBot="1">
      <c r="A107" s="135" t="str">
        <f t="shared" si="50"/>
        <v xml:space="preserve">SILVO </v>
      </c>
      <c r="B107" s="124">
        <f t="shared" si="48"/>
        <v>0</v>
      </c>
      <c r="C107" s="125">
        <f t="shared" si="49"/>
        <v>44701</v>
      </c>
      <c r="D107" s="126">
        <v>0.29166666666666702</v>
      </c>
      <c r="E107" s="126">
        <v>0.45833333333333298</v>
      </c>
      <c r="F107" s="126">
        <v>0.54166666666666496</v>
      </c>
      <c r="G107" s="126">
        <v>0.70833333333333004</v>
      </c>
      <c r="H107" s="124"/>
      <c r="I107" s="141">
        <f t="shared" si="46"/>
        <v>0.33333333333333104</v>
      </c>
    </row>
    <row r="108" spans="1:9" ht="15.75" thickBot="1">
      <c r="A108" s="136" t="str">
        <f t="shared" si="50"/>
        <v>MATHEUS</v>
      </c>
      <c r="B108" s="137">
        <f t="shared" si="48"/>
        <v>0</v>
      </c>
      <c r="C108" s="138">
        <f t="shared" si="49"/>
        <v>44701</v>
      </c>
      <c r="D108" s="139">
        <v>0.29166666666666702</v>
      </c>
      <c r="E108" s="139">
        <v>0.45833333333333298</v>
      </c>
      <c r="F108" s="139">
        <v>0.54166666666666496</v>
      </c>
      <c r="G108" s="134">
        <v>0.70833333333333004</v>
      </c>
      <c r="H108" s="137"/>
      <c r="I108" s="142">
        <f t="shared" si="46"/>
        <v>0.33333333333333104</v>
      </c>
    </row>
    <row r="109" spans="1:9" ht="15.75" thickBot="1">
      <c r="A109" s="147" t="str">
        <f>A104</f>
        <v>MATHEUS APARECIDO GONSALVES FERNANDES</v>
      </c>
      <c r="B109" s="128">
        <f>B104</f>
        <v>0</v>
      </c>
      <c r="C109" s="129">
        <f>C108+1</f>
        <v>44702</v>
      </c>
      <c r="D109" s="130">
        <v>0.29166666666666669</v>
      </c>
      <c r="E109" s="130">
        <v>0.45833333333333298</v>
      </c>
      <c r="F109" s="130">
        <v>0.54166666666666496</v>
      </c>
      <c r="G109" s="126">
        <v>0.70833333333333004</v>
      </c>
      <c r="H109" s="128"/>
      <c r="I109" s="148">
        <f t="shared" si="46"/>
        <v>0.33333333333333137</v>
      </c>
    </row>
    <row r="110" spans="1:9">
      <c r="A110" s="135" t="str">
        <f>A105</f>
        <v xml:space="preserve">GLAUDIELI MARTINENEZ DE REZENDE </v>
      </c>
      <c r="B110" s="124">
        <f t="shared" ref="B110:B113" si="51">B105</f>
        <v>0</v>
      </c>
      <c r="C110" s="125">
        <f t="shared" ref="C110:C113" si="52">C109</f>
        <v>44702</v>
      </c>
      <c r="D110" s="126">
        <v>0.29166666666666669</v>
      </c>
      <c r="E110" s="126">
        <v>0.45833333333333298</v>
      </c>
      <c r="F110" s="126">
        <v>0.54166666666666496</v>
      </c>
      <c r="G110" s="134">
        <v>0.70833333333333004</v>
      </c>
      <c r="H110" s="124"/>
      <c r="I110" s="141">
        <f t="shared" si="46"/>
        <v>0.33333333333333137</v>
      </c>
    </row>
    <row r="111" spans="1:9" ht="15.75" thickBot="1">
      <c r="A111" s="135" t="str">
        <f t="shared" ref="A111:A113" si="53">A106</f>
        <v>THALES SERPA FANAIA</v>
      </c>
      <c r="B111" s="124" t="str">
        <f t="shared" si="51"/>
        <v>031789501-09</v>
      </c>
      <c r="C111" s="125">
        <f t="shared" si="52"/>
        <v>44702</v>
      </c>
      <c r="D111" s="126">
        <v>0.29166666666666702</v>
      </c>
      <c r="E111" s="126">
        <v>0.45833333333333298</v>
      </c>
      <c r="F111" s="126">
        <v>0.54166666666666496</v>
      </c>
      <c r="G111" s="126">
        <v>0.70833333333333004</v>
      </c>
      <c r="H111" s="127"/>
      <c r="I111" s="141">
        <f t="shared" si="46"/>
        <v>0.33333333333333104</v>
      </c>
    </row>
    <row r="112" spans="1:9">
      <c r="A112" s="135" t="str">
        <f t="shared" si="53"/>
        <v xml:space="preserve">SILVO </v>
      </c>
      <c r="B112" s="124">
        <f t="shared" si="51"/>
        <v>0</v>
      </c>
      <c r="C112" s="125">
        <f t="shared" si="52"/>
        <v>44702</v>
      </c>
      <c r="D112" s="126">
        <v>0.29166666666666702</v>
      </c>
      <c r="E112" s="126">
        <v>0.45833333333333298</v>
      </c>
      <c r="F112" s="126">
        <v>0.54166666666666496</v>
      </c>
      <c r="G112" s="134">
        <v>0.70833333333333004</v>
      </c>
      <c r="H112" s="124"/>
      <c r="I112" s="141">
        <f t="shared" si="46"/>
        <v>0.33333333333333104</v>
      </c>
    </row>
    <row r="113" spans="1:9" ht="15.75" thickBot="1">
      <c r="A113" s="136" t="str">
        <f t="shared" si="53"/>
        <v>MATHEUS</v>
      </c>
      <c r="B113" s="137">
        <f t="shared" si="51"/>
        <v>0</v>
      </c>
      <c r="C113" s="138">
        <f t="shared" si="52"/>
        <v>44702</v>
      </c>
      <c r="D113" s="139">
        <v>0.29166666666666702</v>
      </c>
      <c r="E113" s="139">
        <v>0.45833333333333298</v>
      </c>
      <c r="F113" s="139">
        <v>0.54166666666666496</v>
      </c>
      <c r="G113" s="126">
        <v>0.70833333333333004</v>
      </c>
      <c r="H113" s="137"/>
      <c r="I113" s="142">
        <f t="shared" si="46"/>
        <v>0.33333333333333104</v>
      </c>
    </row>
    <row r="114" spans="1:9">
      <c r="A114" s="147" t="str">
        <f>A109</f>
        <v>MATHEUS APARECIDO GONSALVES FERNANDES</v>
      </c>
      <c r="B114" s="128">
        <f>B109</f>
        <v>0</v>
      </c>
      <c r="C114" s="129">
        <f>C113+1</f>
        <v>44703</v>
      </c>
      <c r="D114" s="130">
        <v>0.29166666666666669</v>
      </c>
      <c r="E114" s="130">
        <v>0.45833333333333298</v>
      </c>
      <c r="F114" s="130">
        <v>0.54166666666666496</v>
      </c>
      <c r="G114" s="134">
        <v>0.70833333333333004</v>
      </c>
      <c r="H114" s="128"/>
      <c r="I114" s="148">
        <f t="shared" si="46"/>
        <v>0.33333333333333137</v>
      </c>
    </row>
    <row r="115" spans="1:9" ht="15.75" thickBot="1">
      <c r="A115" s="135" t="str">
        <f>A110</f>
        <v xml:space="preserve">GLAUDIELI MARTINENEZ DE REZENDE </v>
      </c>
      <c r="B115" s="124">
        <f t="shared" ref="B115:B118" si="54">B110</f>
        <v>0</v>
      </c>
      <c r="C115" s="125">
        <f t="shared" ref="C115:C118" si="55">C114</f>
        <v>44703</v>
      </c>
      <c r="D115" s="126">
        <v>0.29166666666666669</v>
      </c>
      <c r="E115" s="126">
        <v>0.45833333333333298</v>
      </c>
      <c r="F115" s="126">
        <v>0.54166666666666496</v>
      </c>
      <c r="G115" s="126">
        <v>0.70833333333333004</v>
      </c>
      <c r="H115" s="124"/>
      <c r="I115" s="141">
        <f t="shared" si="46"/>
        <v>0.33333333333333137</v>
      </c>
    </row>
    <row r="116" spans="1:9">
      <c r="A116" s="135" t="str">
        <f t="shared" ref="A116:A118" si="56">A111</f>
        <v>THALES SERPA FANAIA</v>
      </c>
      <c r="B116" s="124" t="str">
        <f t="shared" si="54"/>
        <v>031789501-09</v>
      </c>
      <c r="C116" s="125">
        <f t="shared" si="55"/>
        <v>44703</v>
      </c>
      <c r="D116" s="126">
        <v>0.29166666666666702</v>
      </c>
      <c r="E116" s="126">
        <v>0.45833333333333298</v>
      </c>
      <c r="F116" s="126">
        <v>0.54166666666666496</v>
      </c>
      <c r="G116" s="134">
        <v>0.70833333333333004</v>
      </c>
      <c r="H116" s="127"/>
      <c r="I116" s="141">
        <f t="shared" si="46"/>
        <v>0.33333333333333104</v>
      </c>
    </row>
    <row r="117" spans="1:9" ht="15.75" thickBot="1">
      <c r="A117" s="135" t="str">
        <f t="shared" si="56"/>
        <v xml:space="preserve">SILVO </v>
      </c>
      <c r="B117" s="124">
        <f t="shared" si="54"/>
        <v>0</v>
      </c>
      <c r="C117" s="125">
        <f t="shared" si="55"/>
        <v>44703</v>
      </c>
      <c r="D117" s="126">
        <v>0.29166666666666702</v>
      </c>
      <c r="E117" s="126">
        <v>0.45833333333333298</v>
      </c>
      <c r="F117" s="126">
        <v>0.54166666666666496</v>
      </c>
      <c r="G117" s="126">
        <v>0.70833333333333004</v>
      </c>
      <c r="H117" s="124"/>
      <c r="I117" s="141">
        <f t="shared" si="46"/>
        <v>0.33333333333333104</v>
      </c>
    </row>
    <row r="118" spans="1:9" ht="15.75" thickBot="1">
      <c r="A118" s="136" t="str">
        <f t="shared" si="56"/>
        <v>MATHEUS</v>
      </c>
      <c r="B118" s="137">
        <f t="shared" si="54"/>
        <v>0</v>
      </c>
      <c r="C118" s="138">
        <f t="shared" si="55"/>
        <v>44703</v>
      </c>
      <c r="D118" s="139">
        <v>0.29166666666666702</v>
      </c>
      <c r="E118" s="139">
        <v>0.45833333333333298</v>
      </c>
      <c r="F118" s="139">
        <v>0.54166666666666496</v>
      </c>
      <c r="G118" s="134">
        <v>0.70833333333333004</v>
      </c>
      <c r="H118" s="137"/>
      <c r="I118" s="142">
        <f t="shared" si="46"/>
        <v>0.33333333333333104</v>
      </c>
    </row>
    <row r="119" spans="1:9" ht="15.75" thickBot="1">
      <c r="A119" s="147" t="str">
        <f>A114</f>
        <v>MATHEUS APARECIDO GONSALVES FERNANDES</v>
      </c>
      <c r="B119" s="128">
        <f>B114</f>
        <v>0</v>
      </c>
      <c r="C119" s="129">
        <f>C118+1</f>
        <v>44704</v>
      </c>
      <c r="D119" s="130">
        <v>0.29166666666666669</v>
      </c>
      <c r="E119" s="130">
        <v>0.45833333333333298</v>
      </c>
      <c r="F119" s="130">
        <v>0.54166666666666496</v>
      </c>
      <c r="G119" s="126">
        <v>0.70833333333333004</v>
      </c>
      <c r="H119" s="128"/>
      <c r="I119" s="148">
        <f t="shared" si="46"/>
        <v>0.33333333333333137</v>
      </c>
    </row>
    <row r="120" spans="1:9">
      <c r="A120" s="135" t="str">
        <f>A115</f>
        <v xml:space="preserve">GLAUDIELI MARTINENEZ DE REZENDE </v>
      </c>
      <c r="B120" s="124">
        <f t="shared" ref="B120:B123" si="57">B115</f>
        <v>0</v>
      </c>
      <c r="C120" s="125">
        <f t="shared" ref="C120:C123" si="58">C119</f>
        <v>44704</v>
      </c>
      <c r="D120" s="126">
        <v>0.29166666666666669</v>
      </c>
      <c r="E120" s="126">
        <v>0.45833333333333298</v>
      </c>
      <c r="F120" s="126">
        <v>0.54166666666666496</v>
      </c>
      <c r="G120" s="134">
        <v>0.70833333333333004</v>
      </c>
      <c r="H120" s="124"/>
      <c r="I120" s="141">
        <f t="shared" si="46"/>
        <v>0.33333333333333137</v>
      </c>
    </row>
    <row r="121" spans="1:9" ht="15.75" thickBot="1">
      <c r="A121" s="135" t="str">
        <f t="shared" ref="A121:A123" si="59">A116</f>
        <v>THALES SERPA FANAIA</v>
      </c>
      <c r="B121" s="124" t="str">
        <f t="shared" si="57"/>
        <v>031789501-09</v>
      </c>
      <c r="C121" s="125">
        <f t="shared" si="58"/>
        <v>44704</v>
      </c>
      <c r="D121" s="126">
        <v>0.29166666666666702</v>
      </c>
      <c r="E121" s="126">
        <v>0.45833333333333298</v>
      </c>
      <c r="F121" s="126">
        <v>0.54166666666666496</v>
      </c>
      <c r="G121" s="126">
        <v>0.70833333333333004</v>
      </c>
      <c r="H121" s="127"/>
      <c r="I121" s="141">
        <f t="shared" si="46"/>
        <v>0.33333333333333104</v>
      </c>
    </row>
    <row r="122" spans="1:9">
      <c r="A122" s="135" t="str">
        <f t="shared" si="59"/>
        <v xml:space="preserve">SILVO </v>
      </c>
      <c r="B122" s="124">
        <f t="shared" si="57"/>
        <v>0</v>
      </c>
      <c r="C122" s="125">
        <f t="shared" si="58"/>
        <v>44704</v>
      </c>
      <c r="D122" s="126">
        <v>0.29166666666666702</v>
      </c>
      <c r="E122" s="126">
        <v>0.45833333333333298</v>
      </c>
      <c r="F122" s="126">
        <v>0.54166666666666496</v>
      </c>
      <c r="G122" s="134">
        <v>0.70833333333333004</v>
      </c>
      <c r="H122" s="124"/>
      <c r="I122" s="141">
        <f t="shared" si="46"/>
        <v>0.33333333333333104</v>
      </c>
    </row>
    <row r="123" spans="1:9" ht="15.75" thickBot="1">
      <c r="A123" s="136" t="str">
        <f t="shared" si="59"/>
        <v>MATHEUS</v>
      </c>
      <c r="B123" s="137">
        <f t="shared" si="57"/>
        <v>0</v>
      </c>
      <c r="C123" s="138">
        <f t="shared" si="58"/>
        <v>44704</v>
      </c>
      <c r="D123" s="139">
        <v>0.29166666666666702</v>
      </c>
      <c r="E123" s="139">
        <v>0.45833333333333298</v>
      </c>
      <c r="F123" s="139">
        <v>0.54166666666666496</v>
      </c>
      <c r="G123" s="126">
        <v>0.70833333333333004</v>
      </c>
      <c r="H123" s="137"/>
      <c r="I123" s="142">
        <f t="shared" si="46"/>
        <v>0.33333333333333104</v>
      </c>
    </row>
    <row r="124" spans="1:9">
      <c r="A124" s="147" t="str">
        <f>A119</f>
        <v>MATHEUS APARECIDO GONSALVES FERNANDES</v>
      </c>
      <c r="B124" s="128">
        <f>B119</f>
        <v>0</v>
      </c>
      <c r="C124" s="129">
        <f>C123+1</f>
        <v>44705</v>
      </c>
      <c r="D124" s="130">
        <v>0.29166666666666669</v>
      </c>
      <c r="E124" s="130">
        <v>0.45833333333333298</v>
      </c>
      <c r="F124" s="130">
        <v>0.54166666666666496</v>
      </c>
      <c r="G124" s="134">
        <v>0.70833333333333004</v>
      </c>
      <c r="H124" s="128"/>
      <c r="I124" s="148">
        <f t="shared" si="46"/>
        <v>0.33333333333333137</v>
      </c>
    </row>
    <row r="125" spans="1:9" ht="15.75" thickBot="1">
      <c r="A125" s="135" t="str">
        <f>A120</f>
        <v xml:space="preserve">GLAUDIELI MARTINENEZ DE REZENDE </v>
      </c>
      <c r="B125" s="124">
        <f t="shared" ref="B125:B128" si="60">B120</f>
        <v>0</v>
      </c>
      <c r="C125" s="125">
        <f t="shared" ref="C125:C128" si="61">C124</f>
        <v>44705</v>
      </c>
      <c r="D125" s="126">
        <v>0.29166666666666669</v>
      </c>
      <c r="E125" s="126">
        <v>0.45833333333333298</v>
      </c>
      <c r="F125" s="126">
        <v>0.54166666666666496</v>
      </c>
      <c r="G125" s="126">
        <v>0.70833333333333004</v>
      </c>
      <c r="H125" s="124"/>
      <c r="I125" s="141">
        <f t="shared" si="46"/>
        <v>0.33333333333333137</v>
      </c>
    </row>
    <row r="126" spans="1:9">
      <c r="A126" s="135" t="str">
        <f t="shared" ref="A126:A128" si="62">A121</f>
        <v>THALES SERPA FANAIA</v>
      </c>
      <c r="B126" s="124" t="str">
        <f t="shared" si="60"/>
        <v>031789501-09</v>
      </c>
      <c r="C126" s="125">
        <f t="shared" si="61"/>
        <v>44705</v>
      </c>
      <c r="D126" s="126">
        <v>0.29166666666666702</v>
      </c>
      <c r="E126" s="126">
        <v>0.45833333333333298</v>
      </c>
      <c r="F126" s="126">
        <v>0.54166666666666496</v>
      </c>
      <c r="G126" s="134">
        <v>0.70833333333333004</v>
      </c>
      <c r="H126" s="127"/>
      <c r="I126" s="141">
        <f t="shared" si="46"/>
        <v>0.33333333333333104</v>
      </c>
    </row>
    <row r="127" spans="1:9" ht="15.75" thickBot="1">
      <c r="A127" s="135" t="str">
        <f t="shared" si="62"/>
        <v xml:space="preserve">SILVO </v>
      </c>
      <c r="B127" s="124">
        <f t="shared" si="60"/>
        <v>0</v>
      </c>
      <c r="C127" s="125">
        <f t="shared" si="61"/>
        <v>44705</v>
      </c>
      <c r="D127" s="126">
        <v>0.29166666666666702</v>
      </c>
      <c r="E127" s="126">
        <v>0.45833333333333298</v>
      </c>
      <c r="F127" s="126">
        <v>0.54166666666666496</v>
      </c>
      <c r="G127" s="126">
        <v>0.70833333333333004</v>
      </c>
      <c r="H127" s="124"/>
      <c r="I127" s="141">
        <f t="shared" si="46"/>
        <v>0.33333333333333104</v>
      </c>
    </row>
    <row r="128" spans="1:9" ht="15.75" thickBot="1">
      <c r="A128" s="136" t="str">
        <f t="shared" si="62"/>
        <v>MATHEUS</v>
      </c>
      <c r="B128" s="137">
        <f t="shared" si="60"/>
        <v>0</v>
      </c>
      <c r="C128" s="138">
        <f t="shared" si="61"/>
        <v>44705</v>
      </c>
      <c r="D128" s="139">
        <v>0.29166666666666702</v>
      </c>
      <c r="E128" s="139">
        <v>0.45833333333333298</v>
      </c>
      <c r="F128" s="139">
        <v>0.54166666666666496</v>
      </c>
      <c r="G128" s="134">
        <v>0.70833333333333004</v>
      </c>
      <c r="H128" s="137"/>
      <c r="I128" s="142">
        <f t="shared" si="46"/>
        <v>0.33333333333333104</v>
      </c>
    </row>
    <row r="129" spans="1:9" ht="15.75" thickBot="1">
      <c r="A129" s="147" t="str">
        <f>A124</f>
        <v>MATHEUS APARECIDO GONSALVES FERNANDES</v>
      </c>
      <c r="B129" s="128">
        <f>B124</f>
        <v>0</v>
      </c>
      <c r="C129" s="129">
        <f>C128+1</f>
        <v>44706</v>
      </c>
      <c r="D129" s="130">
        <v>0.29166666666666669</v>
      </c>
      <c r="E129" s="130">
        <v>0.45833333333333298</v>
      </c>
      <c r="F129" s="130">
        <v>0.54166666666666496</v>
      </c>
      <c r="G129" s="126">
        <v>0.70833333333333004</v>
      </c>
      <c r="H129" s="128"/>
      <c r="I129" s="148">
        <f t="shared" si="46"/>
        <v>0.33333333333333137</v>
      </c>
    </row>
    <row r="130" spans="1:9">
      <c r="A130" s="135" t="str">
        <f>A125</f>
        <v xml:space="preserve">GLAUDIELI MARTINENEZ DE REZENDE </v>
      </c>
      <c r="B130" s="124">
        <f t="shared" ref="B130:B133" si="63">B125</f>
        <v>0</v>
      </c>
      <c r="C130" s="125">
        <f t="shared" ref="C130:C133" si="64">C129</f>
        <v>44706</v>
      </c>
      <c r="D130" s="126">
        <v>0.29166666666666669</v>
      </c>
      <c r="E130" s="126">
        <v>0.45833333333333298</v>
      </c>
      <c r="F130" s="126">
        <v>0.54166666666666496</v>
      </c>
      <c r="G130" s="134">
        <v>0.70833333333333004</v>
      </c>
      <c r="H130" s="124"/>
      <c r="I130" s="141">
        <f t="shared" si="46"/>
        <v>0.33333333333333137</v>
      </c>
    </row>
    <row r="131" spans="1:9" ht="15.75" thickBot="1">
      <c r="A131" s="135" t="str">
        <f t="shared" ref="A131:A133" si="65">A126</f>
        <v>THALES SERPA FANAIA</v>
      </c>
      <c r="B131" s="124" t="str">
        <f t="shared" si="63"/>
        <v>031789501-09</v>
      </c>
      <c r="C131" s="125">
        <f t="shared" si="64"/>
        <v>44706</v>
      </c>
      <c r="D131" s="126">
        <v>0.29166666666666702</v>
      </c>
      <c r="E131" s="126">
        <v>0.45833333333333298</v>
      </c>
      <c r="F131" s="126">
        <v>0.54166666666666496</v>
      </c>
      <c r="G131" s="126">
        <v>0.70833333333333004</v>
      </c>
      <c r="H131" s="127"/>
      <c r="I131" s="141">
        <f t="shared" si="46"/>
        <v>0.33333333333333104</v>
      </c>
    </row>
    <row r="132" spans="1:9">
      <c r="A132" s="135" t="str">
        <f t="shared" si="65"/>
        <v xml:space="preserve">SILVO </v>
      </c>
      <c r="B132" s="124">
        <f t="shared" si="63"/>
        <v>0</v>
      </c>
      <c r="C132" s="125">
        <f t="shared" si="64"/>
        <v>44706</v>
      </c>
      <c r="D132" s="126">
        <v>0.29166666666666702</v>
      </c>
      <c r="E132" s="126">
        <v>0.45833333333333298</v>
      </c>
      <c r="F132" s="126">
        <v>0.54166666666666496</v>
      </c>
      <c r="G132" s="134">
        <v>0.70833333333333004</v>
      </c>
      <c r="H132" s="124"/>
      <c r="I132" s="141">
        <f t="shared" ref="I132:I163" si="66">(E132-D132)+(G132-F132)</f>
        <v>0.33333333333333104</v>
      </c>
    </row>
    <row r="133" spans="1:9" ht="15.75" thickBot="1">
      <c r="A133" s="136" t="str">
        <f t="shared" si="65"/>
        <v>MATHEUS</v>
      </c>
      <c r="B133" s="137">
        <f t="shared" si="63"/>
        <v>0</v>
      </c>
      <c r="C133" s="138">
        <f t="shared" si="64"/>
        <v>44706</v>
      </c>
      <c r="D133" s="139">
        <v>0.29166666666666702</v>
      </c>
      <c r="E133" s="139">
        <v>0.45833333333333298</v>
      </c>
      <c r="F133" s="139">
        <v>0.54166666666666496</v>
      </c>
      <c r="G133" s="126">
        <v>0.70833333333333004</v>
      </c>
      <c r="H133" s="137"/>
      <c r="I133" s="142">
        <f t="shared" si="66"/>
        <v>0.33333333333333104</v>
      </c>
    </row>
    <row r="134" spans="1:9">
      <c r="A134" s="147" t="str">
        <f>A129</f>
        <v>MATHEUS APARECIDO GONSALVES FERNANDES</v>
      </c>
      <c r="B134" s="128">
        <f>B129</f>
        <v>0</v>
      </c>
      <c r="C134" s="129">
        <f>C133+1</f>
        <v>44707</v>
      </c>
      <c r="D134" s="130">
        <v>0.29166666666666669</v>
      </c>
      <c r="E134" s="130">
        <v>0.45833333333333298</v>
      </c>
      <c r="F134" s="130">
        <v>0.54166666666666496</v>
      </c>
      <c r="G134" s="134">
        <v>0.70833333333333004</v>
      </c>
      <c r="H134" s="128"/>
      <c r="I134" s="148">
        <f t="shared" si="66"/>
        <v>0.33333333333333137</v>
      </c>
    </row>
    <row r="135" spans="1:9" ht="15.75" thickBot="1">
      <c r="A135" s="135" t="str">
        <f>A130</f>
        <v xml:space="preserve">GLAUDIELI MARTINENEZ DE REZENDE </v>
      </c>
      <c r="B135" s="124">
        <f t="shared" ref="B135:B138" si="67">B130</f>
        <v>0</v>
      </c>
      <c r="C135" s="125">
        <f t="shared" ref="C135:C138" si="68">C134</f>
        <v>44707</v>
      </c>
      <c r="D135" s="126">
        <v>0.29166666666666669</v>
      </c>
      <c r="E135" s="126">
        <v>0.45833333333333298</v>
      </c>
      <c r="F135" s="126">
        <v>0.54166666666666496</v>
      </c>
      <c r="G135" s="126">
        <v>0.70833333333333004</v>
      </c>
      <c r="H135" s="124"/>
      <c r="I135" s="141">
        <f t="shared" si="66"/>
        <v>0.33333333333333137</v>
      </c>
    </row>
    <row r="136" spans="1:9">
      <c r="A136" s="135" t="str">
        <f t="shared" ref="A136:A138" si="69">A131</f>
        <v>THALES SERPA FANAIA</v>
      </c>
      <c r="B136" s="124" t="str">
        <f t="shared" si="67"/>
        <v>031789501-09</v>
      </c>
      <c r="C136" s="125">
        <f t="shared" si="68"/>
        <v>44707</v>
      </c>
      <c r="D136" s="126">
        <v>0.29166666666666702</v>
      </c>
      <c r="E136" s="126">
        <v>0.45833333333333298</v>
      </c>
      <c r="F136" s="126">
        <v>0.54166666666666496</v>
      </c>
      <c r="G136" s="134">
        <v>0.70833333333333004</v>
      </c>
      <c r="H136" s="127"/>
      <c r="I136" s="141">
        <f t="shared" si="66"/>
        <v>0.33333333333333104</v>
      </c>
    </row>
    <row r="137" spans="1:9" ht="15.75" thickBot="1">
      <c r="A137" s="135" t="str">
        <f t="shared" si="69"/>
        <v xml:space="preserve">SILVO </v>
      </c>
      <c r="B137" s="124">
        <f t="shared" si="67"/>
        <v>0</v>
      </c>
      <c r="C137" s="125">
        <f t="shared" si="68"/>
        <v>44707</v>
      </c>
      <c r="D137" s="126">
        <v>0.29166666666666702</v>
      </c>
      <c r="E137" s="126">
        <v>0.45833333333333298</v>
      </c>
      <c r="F137" s="126">
        <v>0.54166666666666496</v>
      </c>
      <c r="G137" s="126">
        <v>0.70833333333333004</v>
      </c>
      <c r="H137" s="124"/>
      <c r="I137" s="141">
        <f t="shared" si="66"/>
        <v>0.33333333333333104</v>
      </c>
    </row>
    <row r="138" spans="1:9" ht="15.75" thickBot="1">
      <c r="A138" s="136" t="str">
        <f t="shared" si="69"/>
        <v>MATHEUS</v>
      </c>
      <c r="B138" s="137">
        <f t="shared" si="67"/>
        <v>0</v>
      </c>
      <c r="C138" s="138">
        <f t="shared" si="68"/>
        <v>44707</v>
      </c>
      <c r="D138" s="139">
        <v>0.29166666666666702</v>
      </c>
      <c r="E138" s="139">
        <v>0.45833333333333298</v>
      </c>
      <c r="F138" s="139">
        <v>0.54166666666666496</v>
      </c>
      <c r="G138" s="134">
        <v>0.70833333333333004</v>
      </c>
      <c r="H138" s="137"/>
      <c r="I138" s="142">
        <f t="shared" si="66"/>
        <v>0.33333333333333104</v>
      </c>
    </row>
    <row r="139" spans="1:9" ht="15.75" thickBot="1">
      <c r="A139" s="147" t="str">
        <f>A134</f>
        <v>MATHEUS APARECIDO GONSALVES FERNANDES</v>
      </c>
      <c r="B139" s="128">
        <f>B134</f>
        <v>0</v>
      </c>
      <c r="C139" s="129">
        <f>C138+1</f>
        <v>44708</v>
      </c>
      <c r="D139" s="130">
        <v>0.29166666666666669</v>
      </c>
      <c r="E139" s="130">
        <v>0.45833333333333298</v>
      </c>
      <c r="F139" s="130">
        <v>0.54166666666666496</v>
      </c>
      <c r="G139" s="126">
        <v>0.70833333333333004</v>
      </c>
      <c r="H139" s="128"/>
      <c r="I139" s="148">
        <f t="shared" si="66"/>
        <v>0.33333333333333137</v>
      </c>
    </row>
    <row r="140" spans="1:9">
      <c r="A140" s="135" t="str">
        <f>A135</f>
        <v xml:space="preserve">GLAUDIELI MARTINENEZ DE REZENDE </v>
      </c>
      <c r="B140" s="124">
        <f t="shared" ref="B140:B143" si="70">B135</f>
        <v>0</v>
      </c>
      <c r="C140" s="125">
        <f t="shared" ref="C140:C143" si="71">C139</f>
        <v>44708</v>
      </c>
      <c r="D140" s="126">
        <v>0.29166666666666669</v>
      </c>
      <c r="E140" s="126">
        <v>0.45833333333333298</v>
      </c>
      <c r="F140" s="126">
        <v>0.54166666666666496</v>
      </c>
      <c r="G140" s="134">
        <v>0.70833333333333004</v>
      </c>
      <c r="H140" s="124"/>
      <c r="I140" s="141">
        <f t="shared" si="66"/>
        <v>0.33333333333333137</v>
      </c>
    </row>
    <row r="141" spans="1:9" ht="15.75" thickBot="1">
      <c r="A141" s="135" t="str">
        <f t="shared" ref="A141:A143" si="72">A136</f>
        <v>THALES SERPA FANAIA</v>
      </c>
      <c r="B141" s="124" t="str">
        <f t="shared" si="70"/>
        <v>031789501-09</v>
      </c>
      <c r="C141" s="125">
        <f t="shared" si="71"/>
        <v>44708</v>
      </c>
      <c r="D141" s="126">
        <v>0.29166666666666702</v>
      </c>
      <c r="E141" s="126">
        <v>0.45833333333333298</v>
      </c>
      <c r="F141" s="126">
        <v>0.54166666666666496</v>
      </c>
      <c r="G141" s="126">
        <v>0.70833333333333004</v>
      </c>
      <c r="H141" s="127"/>
      <c r="I141" s="141">
        <f t="shared" si="66"/>
        <v>0.33333333333333104</v>
      </c>
    </row>
    <row r="142" spans="1:9">
      <c r="A142" s="135" t="str">
        <f t="shared" si="72"/>
        <v xml:space="preserve">SILVO </v>
      </c>
      <c r="B142" s="124">
        <f t="shared" si="70"/>
        <v>0</v>
      </c>
      <c r="C142" s="125">
        <f t="shared" si="71"/>
        <v>44708</v>
      </c>
      <c r="D142" s="126">
        <v>0.29166666666666702</v>
      </c>
      <c r="E142" s="126">
        <v>0.45833333333333298</v>
      </c>
      <c r="F142" s="126">
        <v>0.54166666666666496</v>
      </c>
      <c r="G142" s="134">
        <v>0.70833333333333004</v>
      </c>
      <c r="H142" s="124"/>
      <c r="I142" s="141">
        <f t="shared" si="66"/>
        <v>0.33333333333333104</v>
      </c>
    </row>
    <row r="143" spans="1:9" ht="15.75" thickBot="1">
      <c r="A143" s="136" t="str">
        <f t="shared" si="72"/>
        <v>MATHEUS</v>
      </c>
      <c r="B143" s="137">
        <f t="shared" si="70"/>
        <v>0</v>
      </c>
      <c r="C143" s="138">
        <f t="shared" si="71"/>
        <v>44708</v>
      </c>
      <c r="D143" s="139">
        <v>0.29166666666666702</v>
      </c>
      <c r="E143" s="139">
        <v>0.45833333333333298</v>
      </c>
      <c r="F143" s="139">
        <v>0.54166666666666496</v>
      </c>
      <c r="G143" s="126">
        <v>0.70833333333333004</v>
      </c>
      <c r="H143" s="137"/>
      <c r="I143" s="142">
        <f t="shared" si="66"/>
        <v>0.33333333333333104</v>
      </c>
    </row>
    <row r="144" spans="1:9">
      <c r="A144" s="147" t="str">
        <f>A139</f>
        <v>MATHEUS APARECIDO GONSALVES FERNANDES</v>
      </c>
      <c r="B144" s="128">
        <f>B139</f>
        <v>0</v>
      </c>
      <c r="C144" s="129">
        <f>C143+1</f>
        <v>44709</v>
      </c>
      <c r="D144" s="130">
        <v>0.29166666666666669</v>
      </c>
      <c r="E144" s="130">
        <v>0.45833333333333298</v>
      </c>
      <c r="F144" s="130">
        <v>0.54166666666666496</v>
      </c>
      <c r="G144" s="134">
        <v>0.70833333333333004</v>
      </c>
      <c r="H144" s="128"/>
      <c r="I144" s="148">
        <f t="shared" si="66"/>
        <v>0.33333333333333137</v>
      </c>
    </row>
    <row r="145" spans="1:9" ht="15.75" thickBot="1">
      <c r="A145" s="135" t="str">
        <f>A140</f>
        <v xml:space="preserve">GLAUDIELI MARTINENEZ DE REZENDE </v>
      </c>
      <c r="B145" s="124">
        <f t="shared" ref="B145:B148" si="73">B140</f>
        <v>0</v>
      </c>
      <c r="C145" s="125">
        <f t="shared" ref="C145:C148" si="74">C144</f>
        <v>44709</v>
      </c>
      <c r="D145" s="126">
        <v>0.29166666666666669</v>
      </c>
      <c r="E145" s="126">
        <v>0.45833333333333298</v>
      </c>
      <c r="F145" s="126">
        <v>0.54166666666666496</v>
      </c>
      <c r="G145" s="126">
        <v>0.70833333333333004</v>
      </c>
      <c r="H145" s="124"/>
      <c r="I145" s="141">
        <f t="shared" si="66"/>
        <v>0.33333333333333137</v>
      </c>
    </row>
    <row r="146" spans="1:9">
      <c r="A146" s="135" t="str">
        <f t="shared" ref="A146:A148" si="75">A141</f>
        <v>THALES SERPA FANAIA</v>
      </c>
      <c r="B146" s="124" t="str">
        <f t="shared" si="73"/>
        <v>031789501-09</v>
      </c>
      <c r="C146" s="125">
        <f t="shared" si="74"/>
        <v>44709</v>
      </c>
      <c r="D146" s="126">
        <v>0.29166666666666702</v>
      </c>
      <c r="E146" s="126">
        <v>0.45833333333333298</v>
      </c>
      <c r="F146" s="126">
        <v>0.54166666666666496</v>
      </c>
      <c r="G146" s="134">
        <v>0.70833333333333004</v>
      </c>
      <c r="H146" s="127"/>
      <c r="I146" s="141">
        <f t="shared" si="66"/>
        <v>0.33333333333333104</v>
      </c>
    </row>
    <row r="147" spans="1:9" ht="15.75" thickBot="1">
      <c r="A147" s="135" t="str">
        <f t="shared" si="75"/>
        <v xml:space="preserve">SILVO </v>
      </c>
      <c r="B147" s="124">
        <f t="shared" si="73"/>
        <v>0</v>
      </c>
      <c r="C147" s="125">
        <f t="shared" si="74"/>
        <v>44709</v>
      </c>
      <c r="D147" s="126">
        <v>0.29166666666666702</v>
      </c>
      <c r="E147" s="126">
        <v>0.45833333333333298</v>
      </c>
      <c r="F147" s="126">
        <v>0.54166666666666496</v>
      </c>
      <c r="G147" s="126">
        <v>0.70833333333333004</v>
      </c>
      <c r="H147" s="124"/>
      <c r="I147" s="141">
        <f t="shared" si="66"/>
        <v>0.33333333333333104</v>
      </c>
    </row>
    <row r="148" spans="1:9" ht="15.75" thickBot="1">
      <c r="A148" s="136" t="str">
        <f t="shared" si="75"/>
        <v>MATHEUS</v>
      </c>
      <c r="B148" s="137">
        <f t="shared" si="73"/>
        <v>0</v>
      </c>
      <c r="C148" s="138">
        <f t="shared" si="74"/>
        <v>44709</v>
      </c>
      <c r="D148" s="139">
        <v>0.29166666666666702</v>
      </c>
      <c r="E148" s="139">
        <v>0.45833333333333298</v>
      </c>
      <c r="F148" s="139">
        <v>0.54166666666666496</v>
      </c>
      <c r="G148" s="134">
        <v>0.70833333333333004</v>
      </c>
      <c r="H148" s="137"/>
      <c r="I148" s="142">
        <f t="shared" si="66"/>
        <v>0.33333333333333104</v>
      </c>
    </row>
    <row r="149" spans="1:9" ht="15.75" thickBot="1">
      <c r="A149" s="147" t="str">
        <f>A144</f>
        <v>MATHEUS APARECIDO GONSALVES FERNANDES</v>
      </c>
      <c r="B149" s="128">
        <f>B144</f>
        <v>0</v>
      </c>
      <c r="C149" s="129">
        <f>C148+1</f>
        <v>44710</v>
      </c>
      <c r="D149" s="130">
        <v>0.29166666666666669</v>
      </c>
      <c r="E149" s="130">
        <v>0.45833333333333298</v>
      </c>
      <c r="F149" s="130">
        <v>0.54166666666666496</v>
      </c>
      <c r="G149" s="126">
        <v>0.70833333333333004</v>
      </c>
      <c r="H149" s="128"/>
      <c r="I149" s="148">
        <f t="shared" si="66"/>
        <v>0.33333333333333137</v>
      </c>
    </row>
    <row r="150" spans="1:9">
      <c r="A150" s="135" t="str">
        <f>A145</f>
        <v xml:space="preserve">GLAUDIELI MARTINENEZ DE REZENDE </v>
      </c>
      <c r="B150" s="124">
        <f t="shared" ref="B150:B153" si="76">B145</f>
        <v>0</v>
      </c>
      <c r="C150" s="125">
        <f t="shared" ref="C150:C153" si="77">C149</f>
        <v>44710</v>
      </c>
      <c r="D150" s="126">
        <v>0.29166666666666669</v>
      </c>
      <c r="E150" s="126">
        <v>0.45833333333333298</v>
      </c>
      <c r="F150" s="126">
        <v>0.54166666666666496</v>
      </c>
      <c r="G150" s="134">
        <v>0.70833333333333004</v>
      </c>
      <c r="H150" s="124"/>
      <c r="I150" s="141">
        <f t="shared" si="66"/>
        <v>0.33333333333333137</v>
      </c>
    </row>
    <row r="151" spans="1:9" ht="15.75" thickBot="1">
      <c r="A151" s="135" t="str">
        <f t="shared" ref="A151:A153" si="78">A146</f>
        <v>THALES SERPA FANAIA</v>
      </c>
      <c r="B151" s="124" t="str">
        <f t="shared" si="76"/>
        <v>031789501-09</v>
      </c>
      <c r="C151" s="125">
        <f t="shared" si="77"/>
        <v>44710</v>
      </c>
      <c r="D151" s="126">
        <v>0.29166666666666702</v>
      </c>
      <c r="E151" s="126">
        <v>0.45833333333333298</v>
      </c>
      <c r="F151" s="126">
        <v>0.54166666666666496</v>
      </c>
      <c r="G151" s="126">
        <v>0.70833333333333004</v>
      </c>
      <c r="H151" s="127"/>
      <c r="I151" s="141">
        <f t="shared" si="66"/>
        <v>0.33333333333333104</v>
      </c>
    </row>
    <row r="152" spans="1:9">
      <c r="A152" s="135" t="str">
        <f t="shared" si="78"/>
        <v xml:space="preserve">SILVO </v>
      </c>
      <c r="B152" s="124">
        <f t="shared" si="76"/>
        <v>0</v>
      </c>
      <c r="C152" s="125">
        <f t="shared" si="77"/>
        <v>44710</v>
      </c>
      <c r="D152" s="126">
        <v>0.29166666666666702</v>
      </c>
      <c r="E152" s="126">
        <v>0.45833333333333298</v>
      </c>
      <c r="F152" s="126">
        <v>0.54166666666666496</v>
      </c>
      <c r="G152" s="134">
        <v>0.70833333333333004</v>
      </c>
      <c r="H152" s="124"/>
      <c r="I152" s="141">
        <f t="shared" si="66"/>
        <v>0.33333333333333104</v>
      </c>
    </row>
    <row r="153" spans="1:9" ht="15.75" thickBot="1">
      <c r="A153" s="136" t="str">
        <f t="shared" si="78"/>
        <v>MATHEUS</v>
      </c>
      <c r="B153" s="137">
        <f t="shared" si="76"/>
        <v>0</v>
      </c>
      <c r="C153" s="138">
        <f t="shared" si="77"/>
        <v>44710</v>
      </c>
      <c r="D153" s="139">
        <v>0.29166666666666702</v>
      </c>
      <c r="E153" s="139">
        <v>0.45833333333333298</v>
      </c>
      <c r="F153" s="139">
        <v>0.54166666666666496</v>
      </c>
      <c r="G153" s="126">
        <v>0.70833333333333004</v>
      </c>
      <c r="H153" s="137"/>
      <c r="I153" s="142">
        <f t="shared" si="66"/>
        <v>0.33333333333333104</v>
      </c>
    </row>
    <row r="154" spans="1:9">
      <c r="A154" s="147" t="str">
        <f>A149</f>
        <v>MATHEUS APARECIDO GONSALVES FERNANDES</v>
      </c>
      <c r="B154" s="128">
        <f>B149</f>
        <v>0</v>
      </c>
      <c r="C154" s="129">
        <f>C153+1</f>
        <v>44711</v>
      </c>
      <c r="D154" s="130">
        <v>0.29166666666666669</v>
      </c>
      <c r="E154" s="130">
        <v>0.45833333333333298</v>
      </c>
      <c r="F154" s="130">
        <v>0.54166666666666496</v>
      </c>
      <c r="G154" s="134">
        <v>0.70833333333333004</v>
      </c>
      <c r="H154" s="128"/>
      <c r="I154" s="148">
        <f t="shared" si="66"/>
        <v>0.33333333333333137</v>
      </c>
    </row>
    <row r="155" spans="1:9" ht="15.75" thickBot="1">
      <c r="A155" s="135" t="str">
        <f>A150</f>
        <v xml:space="preserve">GLAUDIELI MARTINENEZ DE REZENDE </v>
      </c>
      <c r="B155" s="124">
        <f t="shared" ref="B155:B158" si="79">B150</f>
        <v>0</v>
      </c>
      <c r="C155" s="125">
        <f t="shared" ref="C155:C158" si="80">C154</f>
        <v>44711</v>
      </c>
      <c r="D155" s="126">
        <v>0.29166666666666669</v>
      </c>
      <c r="E155" s="126">
        <v>0.45833333333333298</v>
      </c>
      <c r="F155" s="126">
        <v>0.54166666666666496</v>
      </c>
      <c r="G155" s="126">
        <v>0.70833333333333004</v>
      </c>
      <c r="H155" s="124"/>
      <c r="I155" s="141">
        <f t="shared" si="66"/>
        <v>0.33333333333333137</v>
      </c>
    </row>
    <row r="156" spans="1:9">
      <c r="A156" s="135" t="str">
        <f t="shared" ref="A156:A158" si="81">A151</f>
        <v>THALES SERPA FANAIA</v>
      </c>
      <c r="B156" s="124" t="str">
        <f t="shared" si="79"/>
        <v>031789501-09</v>
      </c>
      <c r="C156" s="125">
        <f t="shared" si="80"/>
        <v>44711</v>
      </c>
      <c r="D156" s="126">
        <v>0.29166666666666702</v>
      </c>
      <c r="E156" s="126">
        <v>0.45833333333333298</v>
      </c>
      <c r="F156" s="126">
        <v>0.54166666666666496</v>
      </c>
      <c r="G156" s="134">
        <v>0.70833333333333004</v>
      </c>
      <c r="H156" s="127"/>
      <c r="I156" s="141">
        <f t="shared" si="66"/>
        <v>0.33333333333333104</v>
      </c>
    </row>
    <row r="157" spans="1:9" ht="15.75" thickBot="1">
      <c r="A157" s="135" t="str">
        <f t="shared" si="81"/>
        <v xml:space="preserve">SILVO </v>
      </c>
      <c r="B157" s="124">
        <f t="shared" si="79"/>
        <v>0</v>
      </c>
      <c r="C157" s="125">
        <f t="shared" si="80"/>
        <v>44711</v>
      </c>
      <c r="D157" s="126">
        <v>0.29166666666666702</v>
      </c>
      <c r="E157" s="126">
        <v>0.45833333333333298</v>
      </c>
      <c r="F157" s="126">
        <v>0.54166666666666496</v>
      </c>
      <c r="G157" s="126">
        <v>0.70833333333333004</v>
      </c>
      <c r="H157" s="124"/>
      <c r="I157" s="141">
        <f t="shared" si="66"/>
        <v>0.33333333333333104</v>
      </c>
    </row>
    <row r="158" spans="1:9" ht="15.75" thickBot="1">
      <c r="A158" s="136" t="str">
        <f t="shared" si="81"/>
        <v>MATHEUS</v>
      </c>
      <c r="B158" s="137">
        <f t="shared" si="79"/>
        <v>0</v>
      </c>
      <c r="C158" s="138">
        <f t="shared" si="80"/>
        <v>44711</v>
      </c>
      <c r="D158" s="139">
        <v>0.29166666666666702</v>
      </c>
      <c r="E158" s="139">
        <v>0.45833333333333298</v>
      </c>
      <c r="F158" s="139">
        <v>0.54166666666666496</v>
      </c>
      <c r="G158" s="134">
        <v>0.70833333333333004</v>
      </c>
      <c r="H158" s="137"/>
      <c r="I158" s="142">
        <f t="shared" si="66"/>
        <v>0.33333333333333104</v>
      </c>
    </row>
    <row r="159" spans="1:9" ht="15.75" thickBot="1">
      <c r="A159" s="147" t="str">
        <f>A154</f>
        <v>MATHEUS APARECIDO GONSALVES FERNANDES</v>
      </c>
      <c r="B159" s="128">
        <f>B154</f>
        <v>0</v>
      </c>
      <c r="C159" s="129">
        <f>C158+1</f>
        <v>44712</v>
      </c>
      <c r="D159" s="130">
        <v>0.29166666666666669</v>
      </c>
      <c r="E159" s="130">
        <v>0.45833333333333298</v>
      </c>
      <c r="F159" s="130">
        <v>0.54166666666666496</v>
      </c>
      <c r="G159" s="126">
        <v>0.70833333333333004</v>
      </c>
      <c r="H159" s="128"/>
      <c r="I159" s="148">
        <f t="shared" si="66"/>
        <v>0.33333333333333137</v>
      </c>
    </row>
    <row r="160" spans="1:9">
      <c r="A160" s="135" t="str">
        <f>A155</f>
        <v xml:space="preserve">GLAUDIELI MARTINENEZ DE REZENDE </v>
      </c>
      <c r="B160" s="124">
        <f t="shared" ref="B160:B163" si="82">B155</f>
        <v>0</v>
      </c>
      <c r="C160" s="125">
        <f t="shared" ref="C160:C163" si="83">C159</f>
        <v>44712</v>
      </c>
      <c r="D160" s="126">
        <v>0.29166666666666669</v>
      </c>
      <c r="E160" s="126">
        <v>0.45833333333333298</v>
      </c>
      <c r="F160" s="126">
        <v>0.54166666666666496</v>
      </c>
      <c r="G160" s="134">
        <v>0.70833333333333004</v>
      </c>
      <c r="H160" s="124"/>
      <c r="I160" s="141">
        <f t="shared" si="66"/>
        <v>0.33333333333333137</v>
      </c>
    </row>
    <row r="161" spans="1:9" ht="15.75" thickBot="1">
      <c r="A161" s="135" t="str">
        <f t="shared" ref="A161:A163" si="84">A156</f>
        <v>THALES SERPA FANAIA</v>
      </c>
      <c r="B161" s="124" t="str">
        <f t="shared" si="82"/>
        <v>031789501-09</v>
      </c>
      <c r="C161" s="125">
        <f t="shared" si="83"/>
        <v>44712</v>
      </c>
      <c r="D161" s="126">
        <v>0.29166666666666702</v>
      </c>
      <c r="E161" s="126">
        <v>0.45833333333333298</v>
      </c>
      <c r="F161" s="126">
        <v>0.54166666666666496</v>
      </c>
      <c r="G161" s="126">
        <v>0.70833333333333004</v>
      </c>
      <c r="H161" s="127"/>
      <c r="I161" s="141">
        <f t="shared" si="66"/>
        <v>0.33333333333333104</v>
      </c>
    </row>
    <row r="162" spans="1:9">
      <c r="A162" s="135" t="str">
        <f t="shared" si="84"/>
        <v xml:space="preserve">SILVO </v>
      </c>
      <c r="B162" s="124">
        <f t="shared" si="82"/>
        <v>0</v>
      </c>
      <c r="C162" s="125">
        <f t="shared" si="83"/>
        <v>44712</v>
      </c>
      <c r="D162" s="126">
        <v>0.29166666666666702</v>
      </c>
      <c r="E162" s="126">
        <v>0.45833333333333298</v>
      </c>
      <c r="F162" s="126">
        <v>0.54166666666666496</v>
      </c>
      <c r="G162" s="134">
        <v>0.70833333333333004</v>
      </c>
      <c r="H162" s="124"/>
      <c r="I162" s="141">
        <f t="shared" si="66"/>
        <v>0.33333333333333104</v>
      </c>
    </row>
    <row r="163" spans="1:9" ht="15.75" thickBot="1">
      <c r="A163" s="136" t="str">
        <f t="shared" si="84"/>
        <v>MATHEUS</v>
      </c>
      <c r="B163" s="137">
        <f t="shared" si="82"/>
        <v>0</v>
      </c>
      <c r="C163" s="138">
        <f t="shared" si="83"/>
        <v>44712</v>
      </c>
      <c r="D163" s="139">
        <v>0.29166666666666702</v>
      </c>
      <c r="E163" s="139">
        <v>0.45833333333333298</v>
      </c>
      <c r="F163" s="139">
        <v>0.54166666666666496</v>
      </c>
      <c r="G163" s="126">
        <v>0.70833333333333004</v>
      </c>
      <c r="H163" s="137"/>
      <c r="I163" s="142">
        <f t="shared" si="66"/>
        <v>0.33333333333333104</v>
      </c>
    </row>
  </sheetData>
  <mergeCells count="5">
    <mergeCell ref="A1:H1"/>
    <mergeCell ref="A2:A3"/>
    <mergeCell ref="B2:B3"/>
    <mergeCell ref="C2:C3"/>
    <mergeCell ref="D2:H2"/>
  </mergeCells>
  <dataValidations count="1">
    <dataValidation type="list" allowBlank="1" showInputMessage="1" showErrorMessage="1" sqref="D4:G163">
      <formula1>HORARIOS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D72"/>
  <sheetViews>
    <sheetView workbookViewId="0">
      <selection sqref="A1:C2"/>
    </sheetView>
  </sheetViews>
  <sheetFormatPr defaultRowHeight="40.15" customHeight="1"/>
  <cols>
    <col min="1" max="1" width="25.5703125" bestFit="1" customWidth="1"/>
    <col min="3" max="3" width="23.140625" customWidth="1"/>
    <col min="4" max="4" width="40.5703125" customWidth="1"/>
    <col min="5" max="5" width="10.85546875" bestFit="1" customWidth="1"/>
    <col min="6" max="6" width="10.28515625" bestFit="1" customWidth="1"/>
    <col min="7" max="7" width="17.28515625" bestFit="1" customWidth="1"/>
    <col min="8" max="8" width="19.140625" bestFit="1" customWidth="1"/>
    <col min="9" max="9" width="14.140625" bestFit="1" customWidth="1"/>
    <col min="10" max="10" width="16.5703125" bestFit="1" customWidth="1"/>
    <col min="11" max="11" width="16.140625" customWidth="1"/>
    <col min="13" max="13" width="15.85546875" bestFit="1" customWidth="1"/>
    <col min="14" max="14" width="16.28515625" customWidth="1"/>
    <col min="15" max="15" width="22" customWidth="1"/>
    <col min="26" max="26" width="3.85546875" hidden="1" customWidth="1"/>
    <col min="27" max="27" width="6.85546875" hidden="1" customWidth="1"/>
    <col min="28" max="28" width="0" hidden="1" customWidth="1"/>
    <col min="29" max="29" width="8" hidden="1" customWidth="1"/>
    <col min="30" max="30" width="4" style="2" hidden="1" customWidth="1"/>
    <col min="44" max="44" width="23.28515625" customWidth="1"/>
    <col min="45" max="45" width="24" bestFit="1" customWidth="1"/>
    <col min="46" max="46" width="9" bestFit="1" customWidth="1"/>
    <col min="47" max="47" width="17.7109375" bestFit="1" customWidth="1"/>
    <col min="48" max="48" width="16.7109375" bestFit="1" customWidth="1"/>
    <col min="49" max="49" width="17.85546875" bestFit="1" customWidth="1"/>
    <col min="50" max="51" width="20.7109375" bestFit="1" customWidth="1"/>
  </cols>
  <sheetData>
    <row r="1" spans="1:30" ht="34.15" customHeight="1">
      <c r="A1" s="164" t="s">
        <v>24</v>
      </c>
      <c r="B1" s="164"/>
      <c r="C1" s="164"/>
      <c r="D1" s="165" t="s">
        <v>31</v>
      </c>
      <c r="E1" s="166"/>
      <c r="F1" s="166"/>
      <c r="G1" s="167"/>
      <c r="H1" s="171" t="s">
        <v>32</v>
      </c>
      <c r="I1" s="172"/>
      <c r="J1" s="172"/>
      <c r="K1" s="173"/>
      <c r="L1" s="177" t="s">
        <v>28</v>
      </c>
      <c r="M1" s="177"/>
      <c r="N1" s="178" t="s">
        <v>29</v>
      </c>
      <c r="O1" s="178"/>
      <c r="Z1" s="1" t="s">
        <v>0</v>
      </c>
      <c r="AA1" s="1" t="s">
        <v>1</v>
      </c>
      <c r="AD1" s="2">
        <v>1</v>
      </c>
    </row>
    <row r="2" spans="1:30" ht="18.75">
      <c r="A2" s="164"/>
      <c r="B2" s="164"/>
      <c r="C2" s="164"/>
      <c r="D2" s="168"/>
      <c r="E2" s="169"/>
      <c r="F2" s="169"/>
      <c r="G2" s="170"/>
      <c r="H2" s="174"/>
      <c r="I2" s="175"/>
      <c r="J2" s="175"/>
      <c r="K2" s="176"/>
      <c r="L2" s="179"/>
      <c r="M2" s="179"/>
      <c r="N2" s="180"/>
      <c r="O2" s="180"/>
      <c r="Z2" s="1" t="s">
        <v>2</v>
      </c>
      <c r="AA2" s="3"/>
      <c r="AD2" s="2">
        <v>2</v>
      </c>
    </row>
    <row r="3" spans="1:30" ht="18.75">
      <c r="A3" s="185" t="s">
        <v>3</v>
      </c>
      <c r="B3" s="185"/>
      <c r="C3" s="185"/>
      <c r="D3" s="186" t="s">
        <v>25</v>
      </c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Z3" s="1" t="s">
        <v>4</v>
      </c>
      <c r="AA3" s="3"/>
      <c r="AD3" s="2">
        <v>3</v>
      </c>
    </row>
    <row r="4" spans="1:30" ht="18.75">
      <c r="A4" s="185"/>
      <c r="B4" s="185"/>
      <c r="C4" s="185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Z4" s="1" t="s">
        <v>5</v>
      </c>
      <c r="AA4" s="3"/>
      <c r="AD4" s="2">
        <v>4</v>
      </c>
    </row>
    <row r="5" spans="1:30" ht="19.5" thickBot="1">
      <c r="A5" s="188" t="s">
        <v>6</v>
      </c>
      <c r="B5" s="188"/>
      <c r="C5" s="188" t="s">
        <v>27</v>
      </c>
      <c r="D5" s="187"/>
      <c r="E5" s="187"/>
      <c r="F5" s="187"/>
      <c r="G5" s="186"/>
      <c r="H5" s="186"/>
      <c r="I5" s="186"/>
      <c r="J5" s="186"/>
      <c r="K5" s="186"/>
      <c r="L5" s="186"/>
      <c r="M5" s="186"/>
      <c r="N5" s="186"/>
      <c r="O5" s="186"/>
      <c r="Z5" s="1" t="s">
        <v>7</v>
      </c>
      <c r="AA5" s="3"/>
      <c r="AD5" s="2">
        <v>5</v>
      </c>
    </row>
    <row r="6" spans="1:30" ht="18.75">
      <c r="A6" s="188"/>
      <c r="B6" s="188"/>
      <c r="C6" s="231"/>
      <c r="D6" s="190" t="s">
        <v>26</v>
      </c>
      <c r="E6" s="192">
        <v>7</v>
      </c>
      <c r="F6" s="233"/>
      <c r="G6" s="24"/>
      <c r="H6" s="24"/>
      <c r="I6" s="24"/>
      <c r="J6" s="24"/>
      <c r="K6" s="24"/>
      <c r="L6" s="24"/>
      <c r="M6" s="24"/>
      <c r="N6" s="24"/>
      <c r="O6" s="24"/>
      <c r="Z6" s="1" t="s">
        <v>8</v>
      </c>
      <c r="AA6" s="3"/>
      <c r="AD6" s="2">
        <v>6</v>
      </c>
    </row>
    <row r="7" spans="1:30" ht="19.5" thickBot="1">
      <c r="A7" s="188"/>
      <c r="B7" s="188"/>
      <c r="C7" s="231"/>
      <c r="D7" s="232"/>
      <c r="E7" s="194"/>
      <c r="F7" s="234"/>
      <c r="G7" s="24"/>
      <c r="H7" s="24"/>
      <c r="I7" s="24"/>
      <c r="J7" s="24"/>
      <c r="K7" s="24"/>
      <c r="L7" s="24"/>
      <c r="M7" s="24"/>
      <c r="N7" s="24"/>
      <c r="O7" s="24"/>
      <c r="Z7" s="1" t="s">
        <v>9</v>
      </c>
      <c r="AA7" s="3"/>
      <c r="AD7" s="2">
        <v>7</v>
      </c>
    </row>
    <row r="8" spans="1:30" ht="18.75">
      <c r="A8" s="225" t="s">
        <v>10</v>
      </c>
      <c r="B8" s="225"/>
      <c r="C8" s="225"/>
      <c r="D8" s="226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Z8" s="1" t="s">
        <v>11</v>
      </c>
      <c r="AA8" s="3"/>
      <c r="AD8" s="2">
        <v>8</v>
      </c>
    </row>
    <row r="9" spans="1:30" ht="18.75">
      <c r="A9" s="227" t="s">
        <v>30</v>
      </c>
      <c r="B9" s="229" t="s">
        <v>12</v>
      </c>
      <c r="C9" s="229"/>
      <c r="D9" s="229"/>
      <c r="E9" s="24"/>
      <c r="F9" s="24"/>
      <c r="G9" s="24"/>
      <c r="H9" s="24"/>
      <c r="I9" s="24"/>
      <c r="J9" s="24"/>
      <c r="K9" s="24"/>
      <c r="L9" s="24"/>
      <c r="M9" s="24"/>
      <c r="N9" s="24"/>
      <c r="O9" s="25"/>
      <c r="Z9" s="1" t="s">
        <v>13</v>
      </c>
      <c r="AA9" s="3"/>
      <c r="AD9" s="2">
        <v>9</v>
      </c>
    </row>
    <row r="10" spans="1:30" ht="18.75">
      <c r="A10" s="227"/>
      <c r="B10" s="229"/>
      <c r="C10" s="229"/>
      <c r="D10" s="229"/>
      <c r="E10" s="24"/>
      <c r="F10" s="24"/>
      <c r="G10" s="24"/>
      <c r="H10" s="24"/>
      <c r="I10" s="24"/>
      <c r="J10" s="24"/>
      <c r="K10" s="24"/>
      <c r="L10" s="24"/>
      <c r="M10" s="24"/>
      <c r="N10" s="24" t="s">
        <v>33</v>
      </c>
      <c r="O10" s="25"/>
      <c r="Z10" s="1" t="s">
        <v>14</v>
      </c>
      <c r="AA10" s="3"/>
      <c r="AD10" s="2">
        <v>10</v>
      </c>
    </row>
    <row r="11" spans="1:30" ht="18.75">
      <c r="A11" s="228"/>
      <c r="B11" s="230"/>
      <c r="C11" s="230"/>
      <c r="D11" s="230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5"/>
      <c r="AD11" s="2">
        <v>11</v>
      </c>
    </row>
    <row r="12" spans="1:30" ht="40.15" customHeight="1">
      <c r="A12" s="4" t="s">
        <v>23</v>
      </c>
      <c r="B12" s="249" t="s">
        <v>15</v>
      </c>
      <c r="C12" s="249"/>
      <c r="D12" s="249"/>
      <c r="E12" s="5" t="s">
        <v>16</v>
      </c>
      <c r="F12" s="5" t="s">
        <v>17</v>
      </c>
      <c r="G12" s="5" t="s">
        <v>18</v>
      </c>
      <c r="H12" s="5" t="s">
        <v>19</v>
      </c>
      <c r="I12" s="6" t="s">
        <v>20</v>
      </c>
      <c r="J12" s="6" t="s">
        <v>21</v>
      </c>
      <c r="AD12" s="2">
        <v>12</v>
      </c>
    </row>
    <row r="13" spans="1:30" ht="40.15" customHeight="1">
      <c r="A13" s="7">
        <v>1</v>
      </c>
      <c r="B13" s="248"/>
      <c r="C13" s="248"/>
      <c r="D13" s="248"/>
      <c r="E13" s="8" t="s">
        <v>9</v>
      </c>
      <c r="F13" s="9">
        <v>1</v>
      </c>
      <c r="G13" s="10">
        <v>1</v>
      </c>
      <c r="H13" s="11">
        <f>F13*G13</f>
        <v>1</v>
      </c>
      <c r="I13" s="12">
        <f>SUM(H13:H45)</f>
        <v>25</v>
      </c>
      <c r="J13" s="13">
        <f>(I13*10)/100+I13</f>
        <v>27.5</v>
      </c>
      <c r="AD13" s="2">
        <v>13</v>
      </c>
    </row>
    <row r="14" spans="1:30" ht="40.15" customHeight="1">
      <c r="A14" s="14">
        <v>2</v>
      </c>
      <c r="B14" s="248"/>
      <c r="C14" s="248"/>
      <c r="D14" s="248"/>
      <c r="E14" s="8" t="s">
        <v>9</v>
      </c>
      <c r="F14" s="9">
        <v>1</v>
      </c>
      <c r="G14" s="10">
        <v>1</v>
      </c>
      <c r="H14" s="11">
        <f t="shared" ref="H14:H27" si="0">F14*G14</f>
        <v>1</v>
      </c>
      <c r="AD14" s="2">
        <v>14</v>
      </c>
    </row>
    <row r="15" spans="1:30" ht="40.15" customHeight="1">
      <c r="A15" s="7">
        <v>3</v>
      </c>
      <c r="B15" s="248"/>
      <c r="C15" s="248"/>
      <c r="D15" s="248"/>
      <c r="E15" s="8" t="s">
        <v>9</v>
      </c>
      <c r="F15" s="9">
        <v>1</v>
      </c>
      <c r="G15" s="10">
        <v>1</v>
      </c>
      <c r="H15" s="11">
        <f t="shared" si="0"/>
        <v>1</v>
      </c>
      <c r="AD15" s="2">
        <v>15</v>
      </c>
    </row>
    <row r="16" spans="1:30" ht="40.15" customHeight="1">
      <c r="A16" s="14">
        <v>4</v>
      </c>
      <c r="B16" s="248"/>
      <c r="C16" s="248"/>
      <c r="D16" s="248"/>
      <c r="E16" s="8" t="s">
        <v>9</v>
      </c>
      <c r="F16" s="9">
        <v>1</v>
      </c>
      <c r="G16" s="10">
        <v>1</v>
      </c>
      <c r="H16" s="11">
        <f t="shared" si="0"/>
        <v>1</v>
      </c>
      <c r="AD16" s="2">
        <v>16</v>
      </c>
    </row>
    <row r="17" spans="1:30" ht="40.15" customHeight="1">
      <c r="A17" s="7">
        <v>5</v>
      </c>
      <c r="B17" s="248"/>
      <c r="C17" s="248"/>
      <c r="D17" s="248"/>
      <c r="E17" s="8" t="s">
        <v>9</v>
      </c>
      <c r="F17" s="9">
        <v>1</v>
      </c>
      <c r="G17" s="10">
        <v>1</v>
      </c>
      <c r="H17" s="11">
        <f t="shared" si="0"/>
        <v>1</v>
      </c>
      <c r="AD17" s="2">
        <v>17</v>
      </c>
    </row>
    <row r="18" spans="1:30" ht="40.15" customHeight="1">
      <c r="A18" s="14">
        <v>6</v>
      </c>
      <c r="B18" s="248"/>
      <c r="C18" s="248"/>
      <c r="D18" s="248"/>
      <c r="E18" s="8" t="s">
        <v>9</v>
      </c>
      <c r="F18" s="9">
        <v>1</v>
      </c>
      <c r="G18" s="10">
        <v>1</v>
      </c>
      <c r="H18" s="11">
        <f t="shared" si="0"/>
        <v>1</v>
      </c>
      <c r="AD18" s="2">
        <v>18</v>
      </c>
    </row>
    <row r="19" spans="1:30" ht="40.15" customHeight="1">
      <c r="A19" s="7">
        <v>7</v>
      </c>
      <c r="B19" s="248"/>
      <c r="C19" s="248"/>
      <c r="D19" s="248"/>
      <c r="E19" s="8" t="s">
        <v>9</v>
      </c>
      <c r="F19" s="9">
        <v>1</v>
      </c>
      <c r="G19" s="10">
        <v>1</v>
      </c>
      <c r="H19" s="11">
        <f t="shared" si="0"/>
        <v>1</v>
      </c>
      <c r="AD19" s="2">
        <v>19</v>
      </c>
    </row>
    <row r="20" spans="1:30" ht="40.15" customHeight="1">
      <c r="A20" s="14">
        <v>8</v>
      </c>
      <c r="B20" s="248"/>
      <c r="C20" s="248"/>
      <c r="D20" s="248"/>
      <c r="E20" s="8" t="s">
        <v>9</v>
      </c>
      <c r="F20" s="9">
        <v>1</v>
      </c>
      <c r="G20" s="10">
        <v>1</v>
      </c>
      <c r="H20" s="11">
        <f t="shared" si="0"/>
        <v>1</v>
      </c>
      <c r="K20" s="17"/>
      <c r="AD20" s="2">
        <v>20</v>
      </c>
    </row>
    <row r="21" spans="1:30" ht="40.15" customHeight="1">
      <c r="A21" s="7">
        <v>9</v>
      </c>
      <c r="B21" s="248"/>
      <c r="C21" s="248"/>
      <c r="D21" s="248"/>
      <c r="E21" s="8" t="s">
        <v>9</v>
      </c>
      <c r="F21" s="9">
        <v>1</v>
      </c>
      <c r="G21" s="10">
        <v>1</v>
      </c>
      <c r="H21" s="11">
        <f t="shared" si="0"/>
        <v>1</v>
      </c>
      <c r="AD21" s="2">
        <v>21</v>
      </c>
    </row>
    <row r="22" spans="1:30" ht="40.15" customHeight="1">
      <c r="A22" s="14">
        <v>10</v>
      </c>
      <c r="B22" s="248"/>
      <c r="C22" s="248"/>
      <c r="D22" s="248"/>
      <c r="E22" s="8" t="s">
        <v>9</v>
      </c>
      <c r="F22" s="9">
        <v>1</v>
      </c>
      <c r="G22" s="10">
        <v>1</v>
      </c>
      <c r="H22" s="11">
        <f t="shared" si="0"/>
        <v>1</v>
      </c>
      <c r="N22" s="18"/>
      <c r="AD22" s="2">
        <v>22</v>
      </c>
    </row>
    <row r="23" spans="1:30" ht="40.15" customHeight="1">
      <c r="A23" s="7">
        <v>11</v>
      </c>
      <c r="B23" s="248"/>
      <c r="C23" s="248"/>
      <c r="D23" s="248"/>
      <c r="E23" s="8" t="s">
        <v>9</v>
      </c>
      <c r="F23" s="9">
        <v>1</v>
      </c>
      <c r="G23" s="10">
        <v>1</v>
      </c>
      <c r="H23" s="11">
        <f t="shared" si="0"/>
        <v>1</v>
      </c>
      <c r="AD23" s="2">
        <v>23</v>
      </c>
    </row>
    <row r="24" spans="1:30" ht="40.15" customHeight="1">
      <c r="A24" s="14">
        <v>12</v>
      </c>
      <c r="B24" s="248"/>
      <c r="C24" s="248"/>
      <c r="D24" s="248"/>
      <c r="E24" s="8" t="s">
        <v>9</v>
      </c>
      <c r="F24" s="9">
        <v>1</v>
      </c>
      <c r="G24" s="10">
        <v>1</v>
      </c>
      <c r="H24" s="11">
        <f t="shared" si="0"/>
        <v>1</v>
      </c>
      <c r="AD24" s="2">
        <v>24</v>
      </c>
    </row>
    <row r="25" spans="1:30" ht="40.15" customHeight="1">
      <c r="A25" s="7">
        <v>13</v>
      </c>
      <c r="B25" s="248"/>
      <c r="C25" s="248"/>
      <c r="D25" s="248"/>
      <c r="E25" s="8" t="s">
        <v>9</v>
      </c>
      <c r="F25" s="9">
        <v>1</v>
      </c>
      <c r="G25" s="10">
        <v>1</v>
      </c>
      <c r="H25" s="11">
        <f t="shared" si="0"/>
        <v>1</v>
      </c>
      <c r="AD25" s="2">
        <v>25</v>
      </c>
    </row>
    <row r="26" spans="1:30" ht="40.15" customHeight="1">
      <c r="A26" s="14">
        <v>14</v>
      </c>
      <c r="B26" s="248"/>
      <c r="C26" s="248"/>
      <c r="D26" s="248"/>
      <c r="E26" s="8" t="s">
        <v>9</v>
      </c>
      <c r="F26" s="9">
        <v>1</v>
      </c>
      <c r="G26" s="10">
        <v>1</v>
      </c>
      <c r="H26" s="11">
        <f>F26*G26</f>
        <v>1</v>
      </c>
      <c r="AD26" s="2">
        <v>26</v>
      </c>
    </row>
    <row r="27" spans="1:30" ht="40.15" customHeight="1">
      <c r="A27" s="7">
        <v>15</v>
      </c>
      <c r="B27" s="248"/>
      <c r="C27" s="248"/>
      <c r="D27" s="248"/>
      <c r="E27" s="8" t="s">
        <v>9</v>
      </c>
      <c r="F27" s="9">
        <v>1</v>
      </c>
      <c r="G27" s="10">
        <v>1</v>
      </c>
      <c r="H27" s="11">
        <f t="shared" si="0"/>
        <v>1</v>
      </c>
      <c r="AD27" s="2">
        <v>27</v>
      </c>
    </row>
    <row r="28" spans="1:30" ht="40.15" customHeight="1">
      <c r="A28" s="14">
        <v>16</v>
      </c>
      <c r="B28" s="248"/>
      <c r="C28" s="248"/>
      <c r="D28" s="248"/>
      <c r="E28" s="8" t="s">
        <v>9</v>
      </c>
      <c r="F28" s="9">
        <v>1</v>
      </c>
      <c r="G28" s="10">
        <v>1</v>
      </c>
      <c r="H28" s="11">
        <f>F28*G28</f>
        <v>1</v>
      </c>
    </row>
    <row r="29" spans="1:30" ht="40.15" customHeight="1">
      <c r="A29" s="7">
        <v>17</v>
      </c>
      <c r="B29" s="248"/>
      <c r="C29" s="248"/>
      <c r="D29" s="248"/>
      <c r="E29" s="8" t="s">
        <v>9</v>
      </c>
      <c r="F29" s="9">
        <v>1</v>
      </c>
      <c r="G29" s="10">
        <v>1</v>
      </c>
      <c r="H29" s="11">
        <f t="shared" ref="H29" si="1">F29*G29</f>
        <v>1</v>
      </c>
    </row>
    <row r="30" spans="1:30" ht="40.15" customHeight="1">
      <c r="A30" s="14">
        <v>18</v>
      </c>
      <c r="B30" s="248"/>
      <c r="C30" s="248"/>
      <c r="D30" s="248"/>
      <c r="E30" s="8" t="s">
        <v>9</v>
      </c>
      <c r="F30" s="9">
        <v>1</v>
      </c>
      <c r="G30" s="10">
        <v>1</v>
      </c>
      <c r="H30" s="11">
        <f>F30*G30</f>
        <v>1</v>
      </c>
    </row>
    <row r="31" spans="1:30" ht="40.15" customHeight="1">
      <c r="A31" s="7">
        <v>19</v>
      </c>
      <c r="B31" s="248"/>
      <c r="C31" s="248"/>
      <c r="D31" s="248"/>
      <c r="E31" s="8" t="s">
        <v>9</v>
      </c>
      <c r="F31" s="9">
        <v>1</v>
      </c>
      <c r="G31" s="10">
        <v>1</v>
      </c>
      <c r="H31" s="11">
        <f>F31*G31</f>
        <v>1</v>
      </c>
    </row>
    <row r="32" spans="1:30" ht="40.15" customHeight="1">
      <c r="A32" s="14">
        <v>20</v>
      </c>
      <c r="B32" s="248"/>
      <c r="C32" s="248"/>
      <c r="D32" s="248"/>
      <c r="E32" s="8" t="s">
        <v>9</v>
      </c>
      <c r="F32" s="9">
        <v>1</v>
      </c>
      <c r="G32" s="10">
        <v>1</v>
      </c>
      <c r="H32" s="11">
        <f>F32*G32</f>
        <v>1</v>
      </c>
    </row>
    <row r="33" spans="1:30" ht="40.15" customHeight="1">
      <c r="A33" s="7">
        <v>21</v>
      </c>
      <c r="B33" s="248"/>
      <c r="C33" s="248"/>
      <c r="D33" s="248"/>
      <c r="E33" s="8" t="s">
        <v>9</v>
      </c>
      <c r="F33" s="9">
        <v>1</v>
      </c>
      <c r="G33" s="10">
        <v>1</v>
      </c>
      <c r="H33" s="19">
        <f t="shared" ref="H33:H37" si="2">F33*G33</f>
        <v>1</v>
      </c>
      <c r="AD33" s="2">
        <v>28</v>
      </c>
    </row>
    <row r="34" spans="1:30" ht="40.15" customHeight="1">
      <c r="A34" s="14">
        <v>22</v>
      </c>
      <c r="B34" s="248"/>
      <c r="C34" s="248"/>
      <c r="D34" s="248"/>
      <c r="E34" s="8" t="s">
        <v>9</v>
      </c>
      <c r="F34" s="9">
        <v>1</v>
      </c>
      <c r="G34" s="10">
        <v>1</v>
      </c>
      <c r="H34" s="19">
        <f t="shared" si="2"/>
        <v>1</v>
      </c>
    </row>
    <row r="35" spans="1:30" ht="40.15" customHeight="1">
      <c r="A35" s="7">
        <v>23</v>
      </c>
      <c r="B35" s="248"/>
      <c r="C35" s="248"/>
      <c r="D35" s="248"/>
      <c r="E35" s="8" t="s">
        <v>9</v>
      </c>
      <c r="F35" s="9">
        <v>1</v>
      </c>
      <c r="G35" s="10">
        <v>1</v>
      </c>
      <c r="H35" s="19">
        <f t="shared" si="2"/>
        <v>1</v>
      </c>
    </row>
    <row r="36" spans="1:30" ht="40.15" customHeight="1">
      <c r="A36" s="14">
        <v>24</v>
      </c>
      <c r="B36" s="248"/>
      <c r="C36" s="248"/>
      <c r="D36" s="248"/>
      <c r="E36" s="8" t="s">
        <v>9</v>
      </c>
      <c r="F36" s="9">
        <v>1</v>
      </c>
      <c r="G36" s="10">
        <v>1</v>
      </c>
      <c r="H36" s="19">
        <f t="shared" si="2"/>
        <v>1</v>
      </c>
    </row>
    <row r="37" spans="1:30" ht="40.15" customHeight="1">
      <c r="A37" s="7">
        <v>25</v>
      </c>
      <c r="B37" s="248"/>
      <c r="C37" s="248"/>
      <c r="D37" s="248"/>
      <c r="E37" s="8" t="s">
        <v>9</v>
      </c>
      <c r="F37" s="9">
        <v>1</v>
      </c>
      <c r="G37" s="10">
        <v>1</v>
      </c>
      <c r="H37" s="19">
        <f t="shared" si="2"/>
        <v>1</v>
      </c>
    </row>
    <row r="41" spans="1:30" ht="40.15" customHeight="1">
      <c r="AD41" s="2">
        <v>29</v>
      </c>
    </row>
    <row r="42" spans="1:30" ht="40.15" customHeight="1">
      <c r="AD42" s="2">
        <v>30</v>
      </c>
    </row>
    <row r="43" spans="1:30" ht="40.15" customHeight="1">
      <c r="AD43" s="2">
        <v>31</v>
      </c>
    </row>
    <row r="44" spans="1:30" ht="40.15" customHeight="1">
      <c r="AD44" s="2">
        <v>32</v>
      </c>
    </row>
    <row r="46" spans="1:30" ht="40.15" customHeight="1">
      <c r="AD46" s="2">
        <v>34</v>
      </c>
    </row>
    <row r="47" spans="1:30" ht="40.15" customHeight="1">
      <c r="AD47" s="2">
        <v>35</v>
      </c>
    </row>
    <row r="48" spans="1:30" ht="40.15" customHeight="1">
      <c r="AD48" s="2">
        <v>36</v>
      </c>
    </row>
    <row r="62" spans="29:30" ht="40.15" customHeight="1">
      <c r="AC62" s="20" t="s">
        <v>0</v>
      </c>
      <c r="AD62" s="21"/>
    </row>
    <row r="63" spans="29:30" ht="40.15" customHeight="1">
      <c r="AC63" s="20" t="s">
        <v>2</v>
      </c>
      <c r="AD63" s="22"/>
    </row>
    <row r="64" spans="29:30" ht="40.15" customHeight="1">
      <c r="AC64" s="20" t="s">
        <v>4</v>
      </c>
      <c r="AD64" s="22"/>
    </row>
    <row r="65" spans="29:30" ht="40.15" customHeight="1">
      <c r="AC65" s="20" t="s">
        <v>5</v>
      </c>
      <c r="AD65" s="22"/>
    </row>
    <row r="66" spans="29:30" ht="40.15" customHeight="1">
      <c r="AC66" s="20" t="s">
        <v>7</v>
      </c>
      <c r="AD66" s="22"/>
    </row>
    <row r="67" spans="29:30" ht="40.15" customHeight="1">
      <c r="AC67" s="20" t="s">
        <v>8</v>
      </c>
      <c r="AD67" s="22"/>
    </row>
    <row r="68" spans="29:30" ht="40.15" customHeight="1">
      <c r="AC68" s="20" t="s">
        <v>9</v>
      </c>
      <c r="AD68" s="22"/>
    </row>
    <row r="69" spans="29:30" ht="40.15" customHeight="1">
      <c r="AC69" s="20" t="s">
        <v>11</v>
      </c>
      <c r="AD69" s="22"/>
    </row>
    <row r="70" spans="29:30" ht="40.15" customHeight="1">
      <c r="AC70" s="20" t="s">
        <v>13</v>
      </c>
      <c r="AD70" s="22"/>
    </row>
    <row r="71" spans="29:30" ht="40.15" customHeight="1">
      <c r="AC71" s="20" t="s">
        <v>14</v>
      </c>
      <c r="AD71" s="22"/>
    </row>
    <row r="72" spans="29:30" ht="40.15" customHeight="1">
      <c r="AC72" s="20" t="s">
        <v>22</v>
      </c>
    </row>
  </sheetData>
  <mergeCells count="42">
    <mergeCell ref="B33:D33"/>
    <mergeCell ref="B34:D34"/>
    <mergeCell ref="B35:D35"/>
    <mergeCell ref="B36:D36"/>
    <mergeCell ref="B37:D37"/>
    <mergeCell ref="B32:D32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20:D20"/>
    <mergeCell ref="A8:D8"/>
    <mergeCell ref="A9:A11"/>
    <mergeCell ref="B9:D11"/>
    <mergeCell ref="B12:D12"/>
    <mergeCell ref="B13:D13"/>
    <mergeCell ref="B14:D14"/>
    <mergeCell ref="B15:D15"/>
    <mergeCell ref="B16:D16"/>
    <mergeCell ref="B17:D17"/>
    <mergeCell ref="B18:D18"/>
    <mergeCell ref="B19:D19"/>
    <mergeCell ref="A3:C4"/>
    <mergeCell ref="D3:O5"/>
    <mergeCell ref="A5:B7"/>
    <mergeCell ref="C5:C7"/>
    <mergeCell ref="D6:D7"/>
    <mergeCell ref="E6:F7"/>
    <mergeCell ref="A1:C2"/>
    <mergeCell ref="D1:G2"/>
    <mergeCell ref="H1:K2"/>
    <mergeCell ref="L1:M1"/>
    <mergeCell ref="N1:O1"/>
    <mergeCell ref="L2:M2"/>
    <mergeCell ref="N2:O2"/>
  </mergeCells>
  <dataValidations count="1">
    <dataValidation type="list" allowBlank="1" showInputMessage="1" showErrorMessage="1" sqref="Z1:Z10 AC62:AC72 E13:E37">
      <formula1>$AC$62:$AC$72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topLeftCell="A2" workbookViewId="0">
      <selection activeCell="L28" sqref="K28:L28"/>
    </sheetView>
  </sheetViews>
  <sheetFormatPr defaultRowHeight="15"/>
  <sheetData/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AG112"/>
  <sheetViews>
    <sheetView topLeftCell="A4" workbookViewId="0">
      <selection sqref="A1:C2"/>
    </sheetView>
  </sheetViews>
  <sheetFormatPr defaultRowHeight="40.15" customHeight="1"/>
  <cols>
    <col min="1" max="1" width="8.5703125" bestFit="1" customWidth="1"/>
    <col min="2" max="2" width="38.7109375" bestFit="1" customWidth="1"/>
    <col min="3" max="3" width="54.5703125" customWidth="1"/>
    <col min="4" max="4" width="14.140625" bestFit="1" customWidth="1"/>
    <col min="5" max="5" width="17.140625" bestFit="1" customWidth="1"/>
    <col min="6" max="6" width="22.28515625" bestFit="1" customWidth="1"/>
    <col min="7" max="7" width="26" bestFit="1" customWidth="1"/>
    <col min="8" max="9" width="22.28515625" bestFit="1" customWidth="1"/>
    <col min="10" max="10" width="16.5703125" bestFit="1" customWidth="1"/>
    <col min="11" max="11" width="23.5703125" customWidth="1"/>
    <col min="12" max="12" width="21" customWidth="1"/>
    <col min="13" max="13" width="7.28515625" customWidth="1"/>
    <col min="14" max="14" width="16.28515625" customWidth="1"/>
    <col min="15" max="15" width="22" customWidth="1"/>
    <col min="26" max="27" width="6.85546875" bestFit="1" customWidth="1"/>
    <col min="28" max="28" width="2.85546875" customWidth="1"/>
    <col min="29" max="29" width="8" bestFit="1" customWidth="1"/>
    <col min="30" max="30" width="3.7109375" style="2" bestFit="1" customWidth="1"/>
    <col min="33" max="33" width="12.7109375" customWidth="1"/>
    <col min="44" max="44" width="23.28515625" customWidth="1"/>
    <col min="45" max="45" width="24" bestFit="1" customWidth="1"/>
    <col min="46" max="46" width="9" bestFit="1" customWidth="1"/>
    <col min="47" max="47" width="17.7109375" bestFit="1" customWidth="1"/>
    <col min="48" max="48" width="16.7109375" bestFit="1" customWidth="1"/>
    <col min="49" max="49" width="17.85546875" bestFit="1" customWidth="1"/>
    <col min="50" max="51" width="20.7109375" bestFit="1" customWidth="1"/>
  </cols>
  <sheetData>
    <row r="1" spans="1:33" ht="34.15" customHeight="1">
      <c r="A1" s="164" t="s">
        <v>24</v>
      </c>
      <c r="B1" s="164"/>
      <c r="C1" s="164"/>
      <c r="D1" s="165" t="s">
        <v>31</v>
      </c>
      <c r="E1" s="166"/>
      <c r="F1" s="166"/>
      <c r="G1" s="167"/>
      <c r="H1" s="171" t="s">
        <v>32</v>
      </c>
      <c r="I1" s="172"/>
      <c r="J1" s="172"/>
      <c r="K1" s="173"/>
      <c r="L1" s="177" t="s">
        <v>28</v>
      </c>
      <c r="M1" s="177"/>
      <c r="N1" s="178" t="s">
        <v>29</v>
      </c>
      <c r="O1" s="178"/>
      <c r="AD1"/>
      <c r="AE1" s="37" t="s">
        <v>49</v>
      </c>
      <c r="AF1" s="47" t="s">
        <v>0</v>
      </c>
      <c r="AG1" s="36">
        <f>MATCH('LIVRO CAIXA DIARIO'!B11,IND,0)</f>
        <v>1</v>
      </c>
    </row>
    <row r="2" spans="1:33" ht="15">
      <c r="A2" s="164"/>
      <c r="B2" s="164"/>
      <c r="C2" s="164"/>
      <c r="D2" s="168"/>
      <c r="E2" s="169"/>
      <c r="F2" s="169"/>
      <c r="G2" s="170"/>
      <c r="H2" s="174"/>
      <c r="I2" s="175"/>
      <c r="J2" s="175"/>
      <c r="K2" s="176"/>
      <c r="L2" s="179"/>
      <c r="M2" s="179"/>
      <c r="N2" s="180"/>
      <c r="O2" s="180"/>
      <c r="AD2"/>
      <c r="AE2" s="38" t="s">
        <v>48</v>
      </c>
      <c r="AF2" s="47" t="s">
        <v>2</v>
      </c>
    </row>
    <row r="3" spans="1:33" ht="15">
      <c r="A3" s="185" t="s">
        <v>181</v>
      </c>
      <c r="B3" s="185"/>
      <c r="C3" s="185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AD3"/>
      <c r="AE3" s="39" t="s">
        <v>50</v>
      </c>
      <c r="AF3" s="47" t="s">
        <v>4</v>
      </c>
    </row>
    <row r="4" spans="1:33" ht="15">
      <c r="A4" s="185"/>
      <c r="B4" s="185"/>
      <c r="C4" s="185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AD4"/>
      <c r="AE4" s="40" t="s">
        <v>51</v>
      </c>
      <c r="AF4" s="47" t="s">
        <v>5</v>
      </c>
    </row>
    <row r="5" spans="1:33" ht="15.75" thickBot="1">
      <c r="A5" s="188" t="s">
        <v>6</v>
      </c>
      <c r="B5" s="188"/>
      <c r="C5" s="195" t="s">
        <v>27</v>
      </c>
      <c r="D5" s="187"/>
      <c r="E5" s="187"/>
      <c r="F5" s="187"/>
      <c r="G5" s="187"/>
      <c r="H5" s="187"/>
      <c r="I5" s="187"/>
      <c r="J5" s="187"/>
      <c r="K5" s="187"/>
      <c r="L5" s="186"/>
      <c r="M5" s="186"/>
      <c r="N5" s="186"/>
      <c r="O5" s="186"/>
      <c r="AD5"/>
      <c r="AE5" s="41" t="s">
        <v>52</v>
      </c>
      <c r="AF5" s="47" t="s">
        <v>7</v>
      </c>
    </row>
    <row r="6" spans="1:33" ht="36">
      <c r="A6" s="188"/>
      <c r="B6" s="188"/>
      <c r="C6" s="196"/>
      <c r="D6" s="190" t="s">
        <v>26</v>
      </c>
      <c r="E6" s="192">
        <v>7</v>
      </c>
      <c r="F6" s="192"/>
      <c r="G6" s="59" t="s">
        <v>175</v>
      </c>
      <c r="H6" s="60" t="s">
        <v>176</v>
      </c>
      <c r="I6" s="61" t="s">
        <v>177</v>
      </c>
      <c r="J6" s="64" t="s">
        <v>178</v>
      </c>
      <c r="K6" s="63" t="s">
        <v>52</v>
      </c>
      <c r="L6" s="62" t="s">
        <v>179</v>
      </c>
      <c r="M6" s="48"/>
      <c r="N6" s="48"/>
      <c r="O6" s="48"/>
      <c r="AD6"/>
      <c r="AF6" s="47" t="s">
        <v>8</v>
      </c>
    </row>
    <row r="7" spans="1:33" ht="15.75" thickBot="1">
      <c r="A7" s="189"/>
      <c r="B7" s="189"/>
      <c r="C7" s="196"/>
      <c r="D7" s="191"/>
      <c r="E7" s="193"/>
      <c r="F7" s="194"/>
      <c r="G7" s="50"/>
      <c r="H7" s="51"/>
      <c r="I7" s="51"/>
      <c r="J7" s="51"/>
      <c r="K7" s="51"/>
      <c r="L7" s="58">
        <f>SUM(G11:G112)</f>
        <v>30</v>
      </c>
      <c r="N7" s="48"/>
      <c r="O7" s="48"/>
      <c r="AD7"/>
      <c r="AF7" s="47" t="s">
        <v>9</v>
      </c>
    </row>
    <row r="8" spans="1:33" ht="21">
      <c r="A8" s="197" t="s">
        <v>10</v>
      </c>
      <c r="B8" s="198"/>
      <c r="C8" s="198"/>
      <c r="D8" s="198"/>
      <c r="E8" s="199"/>
      <c r="F8" s="250" t="s">
        <v>46</v>
      </c>
      <c r="G8" s="182"/>
      <c r="H8" s="67"/>
      <c r="M8" s="48"/>
      <c r="N8" s="48"/>
      <c r="O8" s="48"/>
      <c r="AD8"/>
      <c r="AF8" s="47" t="s">
        <v>11</v>
      </c>
    </row>
    <row r="9" spans="1:33" ht="15" customHeight="1" thickBot="1">
      <c r="A9" s="200"/>
      <c r="B9" s="201"/>
      <c r="C9" s="201"/>
      <c r="D9" s="201"/>
      <c r="E9" s="202"/>
      <c r="F9" s="183"/>
      <c r="G9" s="184"/>
      <c r="H9" s="67"/>
      <c r="M9" s="48"/>
      <c r="N9" s="48"/>
      <c r="O9" s="49"/>
      <c r="AD9"/>
      <c r="AF9" s="47" t="s">
        <v>13</v>
      </c>
    </row>
    <row r="10" spans="1:33" ht="21">
      <c r="A10" s="68" t="s">
        <v>180</v>
      </c>
      <c r="B10" s="69" t="s">
        <v>30</v>
      </c>
      <c r="C10" s="70" t="s">
        <v>182</v>
      </c>
      <c r="D10" s="71" t="s">
        <v>16</v>
      </c>
      <c r="E10" s="71" t="s">
        <v>17</v>
      </c>
      <c r="F10" s="72" t="s">
        <v>18</v>
      </c>
      <c r="G10" s="73" t="s">
        <v>53</v>
      </c>
      <c r="H10" s="72" t="s">
        <v>47</v>
      </c>
      <c r="N10" s="48" t="s">
        <v>33</v>
      </c>
      <c r="O10" s="49"/>
      <c r="AD10"/>
      <c r="AF10" s="47" t="s">
        <v>14</v>
      </c>
    </row>
    <row r="11" spans="1:33" ht="31.5">
      <c r="A11" s="57">
        <v>1</v>
      </c>
      <c r="B11" s="53">
        <v>1</v>
      </c>
      <c r="C11" s="54" t="str">
        <f>INDEX('CADASTRO DE PRODUTO '!$B$13:$B$168,MATCH(B11,IND,0))</f>
        <v>Costela com espinha e com lombo</v>
      </c>
      <c r="D11" s="55" t="str">
        <f>INDEX('CADASTRO DE PRODUTO '!$C$13:$C$168,MATCH(B11,IND,0))</f>
        <v>Kg</v>
      </c>
      <c r="E11" s="66">
        <v>1</v>
      </c>
      <c r="F11" s="56">
        <f>INDEX('CADASTRO DE PRODUTO '!$E$13:$E$168,MATCH(B11,IND,0))</f>
        <v>30</v>
      </c>
      <c r="G11" s="65">
        <f>E11*F11</f>
        <v>30</v>
      </c>
      <c r="H11" s="43" t="s">
        <v>49</v>
      </c>
      <c r="N11" s="48"/>
      <c r="O11" s="49"/>
      <c r="AD11"/>
      <c r="AF11" s="47" t="s">
        <v>1</v>
      </c>
    </row>
    <row r="12" spans="1:33" ht="40.15" customHeight="1">
      <c r="A12" s="57">
        <v>2</v>
      </c>
      <c r="B12" s="53"/>
      <c r="C12" s="54" t="str">
        <f>INDEX('CADASTRO DE PRODUTO '!$B$13:$B$168,MATCH(B12,IND,0))</f>
        <v>AD</v>
      </c>
      <c r="D12" s="55" t="str">
        <f>INDEX('CADASTRO DE PRODUTO '!$C$13:$C$168,MATCH(B12,IND,0))</f>
        <v>Kg</v>
      </c>
      <c r="E12" s="66">
        <v>0</v>
      </c>
      <c r="F12" s="56">
        <f>INDEX('CADASTRO DE PRODUTO '!$E$13:$E$168,MATCH(B12,IND,0))</f>
        <v>0</v>
      </c>
      <c r="G12" s="65">
        <f t="shared" ref="G12:G13" si="0">E12*F12</f>
        <v>0</v>
      </c>
      <c r="H12" s="43" t="s">
        <v>52</v>
      </c>
      <c r="AD12"/>
    </row>
    <row r="13" spans="1:33" ht="40.15" customHeight="1">
      <c r="A13" s="57">
        <v>3</v>
      </c>
      <c r="B13" s="53"/>
      <c r="C13" s="54" t="str">
        <f>INDEX('CADASTRO DE PRODUTO '!$B$13:$B$168,MATCH(B13,IND,0))</f>
        <v>AD</v>
      </c>
      <c r="D13" s="55" t="str">
        <f>INDEX('CADASTRO DE PRODUTO '!$C$13:$C$168,MATCH(B13,IND,0))</f>
        <v>Kg</v>
      </c>
      <c r="E13" s="66">
        <v>0</v>
      </c>
      <c r="F13" s="56">
        <f>INDEX('CADASTRO DE PRODUTO '!$E$13:$E$168,MATCH(B13,IND,0))</f>
        <v>0</v>
      </c>
      <c r="G13" s="65">
        <f t="shared" si="0"/>
        <v>0</v>
      </c>
      <c r="H13" s="43" t="s">
        <v>50</v>
      </c>
      <c r="AD13"/>
    </row>
    <row r="14" spans="1:33" ht="40.15" customHeight="1">
      <c r="A14" s="57">
        <v>4</v>
      </c>
      <c r="B14" s="53"/>
      <c r="C14" s="54" t="str">
        <f>INDEX('CADASTRO DE PRODUTO '!$B$13:$B$168,MATCH(B14,IND,0))</f>
        <v>AD</v>
      </c>
      <c r="D14" s="55" t="str">
        <f>INDEX('CADASTRO DE PRODUTO '!$C$13:$C$168,MATCH(B14,IND,0))</f>
        <v>Kg</v>
      </c>
      <c r="E14" s="66">
        <v>0</v>
      </c>
      <c r="F14" s="56">
        <f>INDEX('CADASTRO DE PRODUTO '!$E$13:$E$168,MATCH(B14,IND,0))</f>
        <v>0</v>
      </c>
      <c r="G14" s="65">
        <f>E14*F14</f>
        <v>0</v>
      </c>
      <c r="H14" s="43" t="s">
        <v>51</v>
      </c>
      <c r="AD14"/>
    </row>
    <row r="15" spans="1:33" ht="40.15" customHeight="1">
      <c r="A15" s="57">
        <v>5</v>
      </c>
      <c r="B15" s="53"/>
      <c r="C15" s="54" t="str">
        <f>INDEX('CADASTRO DE PRODUTO '!$B$13:$B$168,MATCH(B15,IND,0))</f>
        <v>AD</v>
      </c>
      <c r="D15" s="55" t="str">
        <f>INDEX('CADASTRO DE PRODUTO '!$C$13:$C$168,MATCH(B15,IND,0))</f>
        <v>Kg</v>
      </c>
      <c r="E15" s="66">
        <v>0</v>
      </c>
      <c r="F15" s="56">
        <f>INDEX('CADASTRO DE PRODUTO '!$E$13:$E$168,MATCH(B15,IND,0))</f>
        <v>0</v>
      </c>
      <c r="G15" s="65">
        <f t="shared" ref="G15:G78" si="1">E15*F15</f>
        <v>0</v>
      </c>
      <c r="H15" s="43" t="s">
        <v>52</v>
      </c>
      <c r="AD15"/>
    </row>
    <row r="16" spans="1:33" ht="40.15" customHeight="1">
      <c r="A16" s="57">
        <v>6</v>
      </c>
      <c r="B16" s="53"/>
      <c r="C16" s="54" t="str">
        <f>INDEX('CADASTRO DE PRODUTO '!$B$13:$B$168,MATCH(B16,IND,0))</f>
        <v>AD</v>
      </c>
      <c r="D16" s="55" t="str">
        <f>INDEX('CADASTRO DE PRODUTO '!$C$13:$C$168,MATCH(B16,IND,0))</f>
        <v>Kg</v>
      </c>
      <c r="E16" s="66">
        <v>0</v>
      </c>
      <c r="F16" s="56">
        <f>INDEX('CADASTRO DE PRODUTO '!$E$13:$E$168,MATCH(B16,IND,0))</f>
        <v>0</v>
      </c>
      <c r="G16" s="65">
        <f t="shared" si="1"/>
        <v>0</v>
      </c>
      <c r="H16" s="43" t="s">
        <v>49</v>
      </c>
      <c r="AD16"/>
    </row>
    <row r="17" spans="1:30" ht="40.15" customHeight="1">
      <c r="A17" s="57">
        <v>7</v>
      </c>
      <c r="B17" s="53"/>
      <c r="C17" s="54" t="str">
        <f>INDEX('CADASTRO DE PRODUTO '!$B$13:$B$168,MATCH(B17,IND,0))</f>
        <v>AD</v>
      </c>
      <c r="D17" s="55" t="str">
        <f>INDEX('CADASTRO DE PRODUTO '!$C$13:$C$168,MATCH(B17,IND,0))</f>
        <v>Kg</v>
      </c>
      <c r="E17" s="66">
        <v>0</v>
      </c>
      <c r="F17" s="56">
        <f>INDEX('CADASTRO DE PRODUTO '!$E$13:$E$168,MATCH(B17,IND,0))</f>
        <v>0</v>
      </c>
      <c r="G17" s="65">
        <f t="shared" si="1"/>
        <v>0</v>
      </c>
      <c r="H17" s="43" t="s">
        <v>49</v>
      </c>
      <c r="AD17"/>
    </row>
    <row r="18" spans="1:30" ht="40.15" customHeight="1">
      <c r="A18" s="57">
        <v>8</v>
      </c>
      <c r="B18" s="53"/>
      <c r="C18" s="54" t="str">
        <f>INDEX('CADASTRO DE PRODUTO '!$B$13:$B$168,MATCH(B18,IND,0))</f>
        <v>AD</v>
      </c>
      <c r="D18" s="55" t="str">
        <f>INDEX('CADASTRO DE PRODUTO '!$C$13:$C$168,MATCH(B18,IND,0))</f>
        <v>Kg</v>
      </c>
      <c r="E18" s="66">
        <v>0</v>
      </c>
      <c r="F18" s="56">
        <f>INDEX('CADASTRO DE PRODUTO '!$E$13:$E$168,MATCH(B18,IND,0))</f>
        <v>0</v>
      </c>
      <c r="G18" s="65">
        <f t="shared" si="1"/>
        <v>0</v>
      </c>
      <c r="H18" s="43" t="s">
        <v>49</v>
      </c>
      <c r="AD18"/>
    </row>
    <row r="19" spans="1:30" ht="40.15" customHeight="1">
      <c r="A19" s="57">
        <v>9</v>
      </c>
      <c r="B19" s="53"/>
      <c r="C19" s="54" t="str">
        <f>INDEX('CADASTRO DE PRODUTO '!$B$13:$B$168,MATCH(B19,IND,0))</f>
        <v>AD</v>
      </c>
      <c r="D19" s="55" t="str">
        <f>INDEX('CADASTRO DE PRODUTO '!$C$13:$C$168,MATCH(B19,IND,0))</f>
        <v>Kg</v>
      </c>
      <c r="E19" s="66">
        <v>0</v>
      </c>
      <c r="F19" s="56">
        <f>INDEX('CADASTRO DE PRODUTO '!$E$13:$E$168,MATCH(B19,IND,0))</f>
        <v>0</v>
      </c>
      <c r="G19" s="65">
        <f t="shared" si="1"/>
        <v>0</v>
      </c>
      <c r="H19" s="43" t="s">
        <v>49</v>
      </c>
      <c r="AD19"/>
    </row>
    <row r="20" spans="1:30" ht="40.15" customHeight="1">
      <c r="A20" s="57">
        <v>10</v>
      </c>
      <c r="B20" s="53"/>
      <c r="C20" s="54" t="str">
        <f>INDEX('CADASTRO DE PRODUTO '!$B$13:$B$168,MATCH(B20,IND,0))</f>
        <v>AD</v>
      </c>
      <c r="D20" s="55" t="str">
        <f>INDEX('CADASTRO DE PRODUTO '!$C$13:$C$168,MATCH(B20,IND,0))</f>
        <v>Kg</v>
      </c>
      <c r="E20" s="66">
        <v>0</v>
      </c>
      <c r="F20" s="56">
        <f>INDEX('CADASTRO DE PRODUTO '!$E$13:$E$168,MATCH(B20,IND,0))</f>
        <v>0</v>
      </c>
      <c r="G20" s="65">
        <f t="shared" si="1"/>
        <v>0</v>
      </c>
      <c r="H20" s="43" t="s">
        <v>49</v>
      </c>
      <c r="AD20"/>
    </row>
    <row r="21" spans="1:30" ht="40.15" customHeight="1">
      <c r="A21" s="57">
        <v>11</v>
      </c>
      <c r="B21" s="53"/>
      <c r="C21" s="54" t="str">
        <f>INDEX('CADASTRO DE PRODUTO '!$B$13:$B$168,MATCH(B21,IND,0))</f>
        <v>AD</v>
      </c>
      <c r="D21" s="55" t="str">
        <f>INDEX('CADASTRO DE PRODUTO '!$C$13:$C$168,MATCH(B21,IND,0))</f>
        <v>Kg</v>
      </c>
      <c r="E21" s="66">
        <v>0</v>
      </c>
      <c r="F21" s="56">
        <f>INDEX('CADASTRO DE PRODUTO '!$E$13:$E$168,MATCH(B21,IND,0))</f>
        <v>0</v>
      </c>
      <c r="G21" s="65">
        <f t="shared" si="1"/>
        <v>0</v>
      </c>
      <c r="H21" s="43" t="s">
        <v>49</v>
      </c>
      <c r="AD21"/>
    </row>
    <row r="22" spans="1:30" ht="40.15" customHeight="1">
      <c r="A22" s="57">
        <v>12</v>
      </c>
      <c r="B22" s="53"/>
      <c r="C22" s="54" t="str">
        <f>INDEX('CADASTRO DE PRODUTO '!$B$13:$B$168,MATCH(B22,IND,0))</f>
        <v>AD</v>
      </c>
      <c r="D22" s="55" t="str">
        <f>INDEX('CADASTRO DE PRODUTO '!$C$13:$C$168,MATCH(B22,IND,0))</f>
        <v>Kg</v>
      </c>
      <c r="E22" s="66">
        <v>0</v>
      </c>
      <c r="F22" s="56">
        <f>INDEX('CADASTRO DE PRODUTO '!$E$13:$E$168,MATCH(B22,IND,0))</f>
        <v>0</v>
      </c>
      <c r="G22" s="65">
        <f t="shared" si="1"/>
        <v>0</v>
      </c>
      <c r="H22" s="43" t="s">
        <v>49</v>
      </c>
      <c r="AD22"/>
    </row>
    <row r="23" spans="1:30" ht="40.15" customHeight="1">
      <c r="A23" s="57">
        <v>13</v>
      </c>
      <c r="B23" s="53"/>
      <c r="C23" s="54" t="str">
        <f>INDEX('CADASTRO DE PRODUTO '!$B$13:$B$168,MATCH(B23,IND,0))</f>
        <v>AD</v>
      </c>
      <c r="D23" s="55" t="str">
        <f>INDEX('CADASTRO DE PRODUTO '!$C$13:$C$168,MATCH(B23,IND,0))</f>
        <v>Kg</v>
      </c>
      <c r="E23" s="66">
        <v>0</v>
      </c>
      <c r="F23" s="56">
        <f>INDEX('CADASTRO DE PRODUTO '!$E$13:$E$168,MATCH(B23,IND,0))</f>
        <v>0</v>
      </c>
      <c r="G23" s="65">
        <f t="shared" si="1"/>
        <v>0</v>
      </c>
      <c r="H23" s="43" t="s">
        <v>49</v>
      </c>
      <c r="AD23"/>
    </row>
    <row r="24" spans="1:30" ht="40.15" customHeight="1">
      <c r="A24" s="57">
        <v>14</v>
      </c>
      <c r="B24" s="53"/>
      <c r="C24" s="54" t="str">
        <f>INDEX('CADASTRO DE PRODUTO '!$B$13:$B$168,MATCH(B24,IND,0))</f>
        <v>AD</v>
      </c>
      <c r="D24" s="55" t="str">
        <f>INDEX('CADASTRO DE PRODUTO '!$C$13:$C$168,MATCH(B24,IND,0))</f>
        <v>Kg</v>
      </c>
      <c r="E24" s="66">
        <v>0</v>
      </c>
      <c r="F24" s="56">
        <f>INDEX('CADASTRO DE PRODUTO '!$E$13:$E$168,MATCH(B24,IND,0))</f>
        <v>0</v>
      </c>
      <c r="G24" s="65">
        <f t="shared" si="1"/>
        <v>0</v>
      </c>
      <c r="H24" s="43" t="s">
        <v>49</v>
      </c>
      <c r="AD24"/>
    </row>
    <row r="25" spans="1:30" ht="40.15" customHeight="1">
      <c r="A25" s="57">
        <v>15</v>
      </c>
      <c r="B25" s="53"/>
      <c r="C25" s="54" t="str">
        <f>INDEX('CADASTRO DE PRODUTO '!$B$13:$B$168,MATCH(B25,IND,0))</f>
        <v>AD</v>
      </c>
      <c r="D25" s="55" t="str">
        <f>INDEX('CADASTRO DE PRODUTO '!$C$13:$C$168,MATCH(B25,IND,0))</f>
        <v>Kg</v>
      </c>
      <c r="E25" s="66">
        <v>0</v>
      </c>
      <c r="F25" s="56">
        <f>INDEX('CADASTRO DE PRODUTO '!$E$13:$E$168,MATCH(B25,IND,0))</f>
        <v>0</v>
      </c>
      <c r="G25" s="65">
        <f t="shared" si="1"/>
        <v>0</v>
      </c>
      <c r="H25" s="43" t="s">
        <v>49</v>
      </c>
      <c r="AD25"/>
    </row>
    <row r="26" spans="1:30" ht="40.15" customHeight="1">
      <c r="A26" s="57">
        <v>16</v>
      </c>
      <c r="B26" s="53"/>
      <c r="C26" s="54" t="str">
        <f>INDEX('CADASTRO DE PRODUTO '!$B$13:$B$168,MATCH(B26,IND,0))</f>
        <v>AD</v>
      </c>
      <c r="D26" s="55" t="str">
        <f>INDEX('CADASTRO DE PRODUTO '!$C$13:$C$168,MATCH(B26,IND,0))</f>
        <v>Kg</v>
      </c>
      <c r="E26" s="66">
        <v>0</v>
      </c>
      <c r="F26" s="56">
        <f>INDEX('CADASTRO DE PRODUTO '!$E$13:$E$168,MATCH(B26,IND,0))</f>
        <v>0</v>
      </c>
      <c r="G26" s="65">
        <f t="shared" si="1"/>
        <v>0</v>
      </c>
      <c r="H26" s="43" t="s">
        <v>49</v>
      </c>
      <c r="AD26"/>
    </row>
    <row r="27" spans="1:30" ht="40.15" customHeight="1">
      <c r="A27" s="57">
        <v>17</v>
      </c>
      <c r="B27" s="53"/>
      <c r="C27" s="54" t="str">
        <f>INDEX('CADASTRO DE PRODUTO '!$B$13:$B$168,MATCH(B27,IND,0))</f>
        <v>AD</v>
      </c>
      <c r="D27" s="55" t="str">
        <f>INDEX('CADASTRO DE PRODUTO '!$C$13:$C$168,MATCH(B27,IND,0))</f>
        <v>Kg</v>
      </c>
      <c r="E27" s="66">
        <v>0</v>
      </c>
      <c r="F27" s="56">
        <f>INDEX('CADASTRO DE PRODUTO '!$E$13:$E$168,MATCH(B27,IND,0))</f>
        <v>0</v>
      </c>
      <c r="G27" s="65">
        <f t="shared" si="1"/>
        <v>0</v>
      </c>
      <c r="H27" s="43" t="s">
        <v>49</v>
      </c>
      <c r="AD27"/>
    </row>
    <row r="28" spans="1:30" ht="40.15" customHeight="1">
      <c r="A28" s="57">
        <v>18</v>
      </c>
      <c r="B28" s="53"/>
      <c r="C28" s="54" t="str">
        <f>INDEX('CADASTRO DE PRODUTO '!$B$13:$B$168,MATCH(B28,IND,0))</f>
        <v>AD</v>
      </c>
      <c r="D28" s="55" t="str">
        <f>INDEX('CADASTRO DE PRODUTO '!$C$13:$C$168,MATCH(B28,IND,0))</f>
        <v>Kg</v>
      </c>
      <c r="E28" s="66">
        <v>0</v>
      </c>
      <c r="F28" s="56">
        <f>INDEX('CADASTRO DE PRODUTO '!$E$13:$E$168,MATCH(B28,IND,0))</f>
        <v>0</v>
      </c>
      <c r="G28" s="65">
        <f t="shared" si="1"/>
        <v>0</v>
      </c>
      <c r="H28" s="43" t="s">
        <v>49</v>
      </c>
    </row>
    <row r="29" spans="1:30" ht="40.15" customHeight="1">
      <c r="A29" s="57">
        <v>19</v>
      </c>
      <c r="B29" s="53"/>
      <c r="C29" s="54" t="str">
        <f>INDEX('CADASTRO DE PRODUTO '!$B$13:$B$168,MATCH(B29,IND,0))</f>
        <v>AD</v>
      </c>
      <c r="D29" s="55" t="str">
        <f>INDEX('CADASTRO DE PRODUTO '!$C$13:$C$168,MATCH(B29,IND,0))</f>
        <v>Kg</v>
      </c>
      <c r="E29" s="66">
        <v>0</v>
      </c>
      <c r="F29" s="56">
        <f>INDEX('CADASTRO DE PRODUTO '!$E$13:$E$168,MATCH(B29,IND,0))</f>
        <v>0</v>
      </c>
      <c r="G29" s="65">
        <f t="shared" si="1"/>
        <v>0</v>
      </c>
      <c r="H29" s="43" t="s">
        <v>49</v>
      </c>
    </row>
    <row r="30" spans="1:30" ht="40.15" customHeight="1">
      <c r="A30" s="57">
        <v>20</v>
      </c>
      <c r="B30" s="53"/>
      <c r="C30" s="54" t="str">
        <f>INDEX('CADASTRO DE PRODUTO '!$B$13:$B$168,MATCH(B30,IND,0))</f>
        <v>AD</v>
      </c>
      <c r="D30" s="55" t="str">
        <f>INDEX('CADASTRO DE PRODUTO '!$C$13:$C$168,MATCH(B30,IND,0))</f>
        <v>Kg</v>
      </c>
      <c r="E30" s="66">
        <v>0</v>
      </c>
      <c r="F30" s="56">
        <f>INDEX('CADASTRO DE PRODUTO '!$E$13:$E$168,MATCH(B30,IND,0))</f>
        <v>0</v>
      </c>
      <c r="G30" s="65">
        <f t="shared" si="1"/>
        <v>0</v>
      </c>
      <c r="H30" s="43" t="s">
        <v>49</v>
      </c>
    </row>
    <row r="31" spans="1:30" ht="40.15" customHeight="1">
      <c r="A31" s="57">
        <v>21</v>
      </c>
      <c r="B31" s="53"/>
      <c r="C31" s="54" t="str">
        <f>INDEX('CADASTRO DE PRODUTO '!$B$13:$B$168,MATCH(B31,IND,0))</f>
        <v>AD</v>
      </c>
      <c r="D31" s="55" t="str">
        <f>INDEX('CADASTRO DE PRODUTO '!$C$13:$C$168,MATCH(B31,IND,0))</f>
        <v>Kg</v>
      </c>
      <c r="E31" s="66">
        <v>0</v>
      </c>
      <c r="F31" s="56">
        <f>INDEX('CADASTRO DE PRODUTO '!$E$13:$E$168,MATCH(B31,IND,0))</f>
        <v>0</v>
      </c>
      <c r="G31" s="65">
        <f t="shared" si="1"/>
        <v>0</v>
      </c>
      <c r="H31" s="43" t="s">
        <v>49</v>
      </c>
    </row>
    <row r="32" spans="1:30" ht="40.15" customHeight="1">
      <c r="A32" s="57">
        <v>22</v>
      </c>
      <c r="B32" s="53"/>
      <c r="C32" s="54" t="str">
        <f>INDEX('CADASTRO DE PRODUTO '!$B$13:$B$168,MATCH(B32,IND,0))</f>
        <v>AD</v>
      </c>
      <c r="D32" s="55" t="str">
        <f>INDEX('CADASTRO DE PRODUTO '!$C$13:$C$168,MATCH(B32,IND,0))</f>
        <v>Kg</v>
      </c>
      <c r="E32" s="66">
        <v>0</v>
      </c>
      <c r="F32" s="56">
        <f>INDEX('CADASTRO DE PRODUTO '!$E$13:$E$168,MATCH(B32,IND,0))</f>
        <v>0</v>
      </c>
      <c r="G32" s="65">
        <f t="shared" si="1"/>
        <v>0</v>
      </c>
      <c r="H32" s="43" t="s">
        <v>49</v>
      </c>
    </row>
    <row r="33" spans="1:30" ht="40.15" customHeight="1">
      <c r="A33" s="57">
        <v>23</v>
      </c>
      <c r="B33" s="53"/>
      <c r="C33" s="54" t="str">
        <f>INDEX('CADASTRO DE PRODUTO '!$B$13:$B$168,MATCH(B33,IND,0))</f>
        <v>AD</v>
      </c>
      <c r="D33" s="55" t="str">
        <f>INDEX('CADASTRO DE PRODUTO '!$C$13:$C$168,MATCH(B33,IND,0))</f>
        <v>Kg</v>
      </c>
      <c r="E33" s="66">
        <v>0</v>
      </c>
      <c r="F33" s="56">
        <f>INDEX('CADASTRO DE PRODUTO '!$E$13:$E$168,MATCH(B33,IND,0))</f>
        <v>0</v>
      </c>
      <c r="G33" s="65">
        <f t="shared" si="1"/>
        <v>0</v>
      </c>
      <c r="H33" s="43" t="s">
        <v>49</v>
      </c>
      <c r="AD33" s="2">
        <v>28</v>
      </c>
    </row>
    <row r="34" spans="1:30" ht="40.15" customHeight="1">
      <c r="A34" s="57">
        <v>24</v>
      </c>
      <c r="B34" s="53"/>
      <c r="C34" s="54" t="str">
        <f>INDEX('CADASTRO DE PRODUTO '!$B$13:$B$168,MATCH(B34,IND,0))</f>
        <v>AD</v>
      </c>
      <c r="D34" s="55" t="str">
        <f>INDEX('CADASTRO DE PRODUTO '!$C$13:$C$168,MATCH(B34,IND,0))</f>
        <v>Kg</v>
      </c>
      <c r="E34" s="66">
        <v>0</v>
      </c>
      <c r="F34" s="56">
        <f>INDEX('CADASTRO DE PRODUTO '!$E$13:$E$168,MATCH(B34,IND,0))</f>
        <v>0</v>
      </c>
      <c r="G34" s="65">
        <f t="shared" si="1"/>
        <v>0</v>
      </c>
      <c r="H34" s="43" t="s">
        <v>49</v>
      </c>
    </row>
    <row r="35" spans="1:30" ht="40.15" customHeight="1">
      <c r="A35" s="57">
        <v>25</v>
      </c>
      <c r="B35" s="53"/>
      <c r="C35" s="54" t="str">
        <f>INDEX('CADASTRO DE PRODUTO '!$B$13:$B$168,MATCH(B35,IND,0))</f>
        <v>AD</v>
      </c>
      <c r="D35" s="55" t="str">
        <f>INDEX('CADASTRO DE PRODUTO '!$C$13:$C$168,MATCH(B35,IND,0))</f>
        <v>Kg</v>
      </c>
      <c r="E35" s="66">
        <v>0</v>
      </c>
      <c r="F35" s="56">
        <f>INDEX('CADASTRO DE PRODUTO '!$E$13:$E$168,MATCH(B35,IND,0))</f>
        <v>0</v>
      </c>
      <c r="G35" s="65">
        <f t="shared" si="1"/>
        <v>0</v>
      </c>
      <c r="H35" s="43" t="s">
        <v>49</v>
      </c>
    </row>
    <row r="36" spans="1:30" ht="40.15" customHeight="1">
      <c r="A36" s="57">
        <v>26</v>
      </c>
      <c r="B36" s="53"/>
      <c r="C36" s="54" t="str">
        <f>INDEX('CADASTRO DE PRODUTO '!$B$13:$B$168,MATCH(B36,IND,0))</f>
        <v>AD</v>
      </c>
      <c r="D36" s="55" t="str">
        <f>INDEX('CADASTRO DE PRODUTO '!$C$13:$C$168,MATCH(B36,IND,0))</f>
        <v>Kg</v>
      </c>
      <c r="E36" s="66">
        <v>0</v>
      </c>
      <c r="F36" s="56">
        <f>INDEX('CADASTRO DE PRODUTO '!$E$13:$E$168,MATCH(B36,IND,0))</f>
        <v>0</v>
      </c>
      <c r="G36" s="65">
        <f t="shared" si="1"/>
        <v>0</v>
      </c>
      <c r="H36" s="43" t="s">
        <v>49</v>
      </c>
    </row>
    <row r="37" spans="1:30" ht="40.15" customHeight="1">
      <c r="A37" s="57">
        <v>27</v>
      </c>
      <c r="B37" s="53"/>
      <c r="C37" s="54" t="str">
        <f>INDEX('CADASTRO DE PRODUTO '!$B$13:$B$168,MATCH(B37,IND,0))</f>
        <v>AD</v>
      </c>
      <c r="D37" s="55" t="str">
        <f>INDEX('CADASTRO DE PRODUTO '!$C$13:$C$168,MATCH(B37,IND,0))</f>
        <v>Kg</v>
      </c>
      <c r="E37" s="66">
        <v>0</v>
      </c>
      <c r="F37" s="56">
        <f>INDEX('CADASTRO DE PRODUTO '!$E$13:$E$168,MATCH(B37,IND,0))</f>
        <v>0</v>
      </c>
      <c r="G37" s="65">
        <f t="shared" si="1"/>
        <v>0</v>
      </c>
      <c r="H37" s="43" t="s">
        <v>49</v>
      </c>
    </row>
    <row r="38" spans="1:30" ht="40.15" customHeight="1">
      <c r="A38" s="57">
        <v>28</v>
      </c>
      <c r="B38" s="53"/>
      <c r="C38" s="54" t="str">
        <f>INDEX('CADASTRO DE PRODUTO '!$B$13:$B$168,MATCH(B38,IND,0))</f>
        <v>AD</v>
      </c>
      <c r="D38" s="55" t="str">
        <f>INDEX('CADASTRO DE PRODUTO '!$C$13:$C$168,MATCH(B38,IND,0))</f>
        <v>Kg</v>
      </c>
      <c r="E38" s="66">
        <v>0</v>
      </c>
      <c r="F38" s="56">
        <f>INDEX('CADASTRO DE PRODUTO '!$E$13:$E$168,MATCH(B38,IND,0))</f>
        <v>0</v>
      </c>
      <c r="G38" s="65">
        <f t="shared" si="1"/>
        <v>0</v>
      </c>
      <c r="H38" s="43" t="s">
        <v>49</v>
      </c>
    </row>
    <row r="39" spans="1:30" ht="40.15" customHeight="1">
      <c r="A39" s="57">
        <v>29</v>
      </c>
      <c r="B39" s="53"/>
      <c r="C39" s="54" t="str">
        <f>INDEX('CADASTRO DE PRODUTO '!$B$13:$B$168,MATCH(B39,IND,0))</f>
        <v>AD</v>
      </c>
      <c r="D39" s="55" t="str">
        <f>INDEX('CADASTRO DE PRODUTO '!$C$13:$C$168,MATCH(B39,IND,0))</f>
        <v>Kg</v>
      </c>
      <c r="E39" s="66">
        <v>0</v>
      </c>
      <c r="F39" s="56">
        <f>INDEX('CADASTRO DE PRODUTO '!$E$13:$E$168,MATCH(B39,IND,0))</f>
        <v>0</v>
      </c>
      <c r="G39" s="65">
        <f t="shared" si="1"/>
        <v>0</v>
      </c>
      <c r="H39" s="43" t="s">
        <v>49</v>
      </c>
    </row>
    <row r="40" spans="1:30" ht="40.15" customHeight="1">
      <c r="A40" s="57">
        <v>30</v>
      </c>
      <c r="B40" s="53"/>
      <c r="C40" s="54" t="str">
        <f>INDEX('CADASTRO DE PRODUTO '!$B$13:$B$168,MATCH(B40,IND,0))</f>
        <v>AD</v>
      </c>
      <c r="D40" s="55" t="str">
        <f>INDEX('CADASTRO DE PRODUTO '!$C$13:$C$168,MATCH(B40,IND,0))</f>
        <v>Kg</v>
      </c>
      <c r="E40" s="66">
        <v>0</v>
      </c>
      <c r="F40" s="56">
        <f>INDEX('CADASTRO DE PRODUTO '!$E$13:$E$168,MATCH(B40,IND,0))</f>
        <v>0</v>
      </c>
      <c r="G40" s="65">
        <f t="shared" si="1"/>
        <v>0</v>
      </c>
      <c r="H40" s="43" t="s">
        <v>49</v>
      </c>
    </row>
    <row r="41" spans="1:30" ht="40.15" customHeight="1">
      <c r="A41" s="57">
        <v>31</v>
      </c>
      <c r="B41" s="53"/>
      <c r="C41" s="54" t="str">
        <f>INDEX('CADASTRO DE PRODUTO '!$B$13:$B$168,MATCH(B41,IND,0))</f>
        <v>AD</v>
      </c>
      <c r="D41" s="55" t="str">
        <f>INDEX('CADASTRO DE PRODUTO '!$C$13:$C$168,MATCH(B41,IND,0))</f>
        <v>Kg</v>
      </c>
      <c r="E41" s="66">
        <v>0</v>
      </c>
      <c r="F41" s="56">
        <f>INDEX('CADASTRO DE PRODUTO '!$E$13:$E$168,MATCH(B41,IND,0))</f>
        <v>0</v>
      </c>
      <c r="G41" s="65">
        <f t="shared" si="1"/>
        <v>0</v>
      </c>
      <c r="H41" s="43" t="s">
        <v>49</v>
      </c>
      <c r="AD41" s="2">
        <v>29</v>
      </c>
    </row>
    <row r="42" spans="1:30" ht="40.15" customHeight="1">
      <c r="A42" s="57">
        <v>32</v>
      </c>
      <c r="B42" s="53"/>
      <c r="C42" s="54" t="str">
        <f>INDEX('CADASTRO DE PRODUTO '!$B$13:$B$168,MATCH(B42,IND,0))</f>
        <v>AD</v>
      </c>
      <c r="D42" s="55" t="str">
        <f>INDEX('CADASTRO DE PRODUTO '!$C$13:$C$168,MATCH(B42,IND,0))</f>
        <v>Kg</v>
      </c>
      <c r="E42" s="66">
        <v>0</v>
      </c>
      <c r="F42" s="56">
        <f>INDEX('CADASTRO DE PRODUTO '!$E$13:$E$168,MATCH(B42,IND,0))</f>
        <v>0</v>
      </c>
      <c r="G42" s="65">
        <f t="shared" si="1"/>
        <v>0</v>
      </c>
      <c r="H42" s="43" t="s">
        <v>49</v>
      </c>
      <c r="AD42" s="2">
        <v>30</v>
      </c>
    </row>
    <row r="43" spans="1:30" ht="40.15" customHeight="1">
      <c r="A43" s="57">
        <v>33</v>
      </c>
      <c r="B43" s="53"/>
      <c r="C43" s="54" t="str">
        <f>INDEX('CADASTRO DE PRODUTO '!$B$13:$B$168,MATCH(B43,IND,0))</f>
        <v>AD</v>
      </c>
      <c r="D43" s="55" t="str">
        <f>INDEX('CADASTRO DE PRODUTO '!$C$13:$C$168,MATCH(B43,IND,0))</f>
        <v>Kg</v>
      </c>
      <c r="E43" s="66">
        <v>0</v>
      </c>
      <c r="F43" s="56">
        <f>INDEX('CADASTRO DE PRODUTO '!$E$13:$E$168,MATCH(B43,IND,0))</f>
        <v>0</v>
      </c>
      <c r="G43" s="65">
        <f t="shared" si="1"/>
        <v>0</v>
      </c>
      <c r="H43" s="43" t="s">
        <v>49</v>
      </c>
      <c r="AD43" s="2">
        <v>31</v>
      </c>
    </row>
    <row r="44" spans="1:30" ht="40.15" customHeight="1">
      <c r="A44" s="57">
        <v>34</v>
      </c>
      <c r="B44" s="53"/>
      <c r="C44" s="54" t="str">
        <f>INDEX('CADASTRO DE PRODUTO '!$B$13:$B$168,MATCH(B44,IND,0))</f>
        <v>AD</v>
      </c>
      <c r="D44" s="55" t="str">
        <f>INDEX('CADASTRO DE PRODUTO '!$C$13:$C$168,MATCH(B44,IND,0))</f>
        <v>Kg</v>
      </c>
      <c r="E44" s="66">
        <v>0</v>
      </c>
      <c r="F44" s="56">
        <f>INDEX('CADASTRO DE PRODUTO '!$E$13:$E$168,MATCH(B44,IND,0))</f>
        <v>0</v>
      </c>
      <c r="G44" s="65">
        <f t="shared" si="1"/>
        <v>0</v>
      </c>
      <c r="H44" s="43" t="s">
        <v>49</v>
      </c>
      <c r="AD44" s="2">
        <v>32</v>
      </c>
    </row>
    <row r="45" spans="1:30" ht="40.15" customHeight="1">
      <c r="A45" s="57">
        <v>35</v>
      </c>
      <c r="B45" s="53"/>
      <c r="C45" s="54" t="str">
        <f>INDEX('CADASTRO DE PRODUTO '!$B$13:$B$168,MATCH(B45,IND,0))</f>
        <v>AD</v>
      </c>
      <c r="D45" s="55" t="str">
        <f>INDEX('CADASTRO DE PRODUTO '!$C$13:$C$168,MATCH(B45,IND,0))</f>
        <v>Kg</v>
      </c>
      <c r="E45" s="66">
        <v>0</v>
      </c>
      <c r="F45" s="56">
        <f>INDEX('CADASTRO DE PRODUTO '!$E$13:$E$168,MATCH(B45,IND,0))</f>
        <v>0</v>
      </c>
      <c r="G45" s="65">
        <f t="shared" si="1"/>
        <v>0</v>
      </c>
      <c r="H45" s="43" t="s">
        <v>49</v>
      </c>
    </row>
    <row r="46" spans="1:30" ht="40.15" customHeight="1">
      <c r="A46" s="57">
        <v>36</v>
      </c>
      <c r="B46" s="53"/>
      <c r="C46" s="54" t="str">
        <f>INDEX('CADASTRO DE PRODUTO '!$B$13:$B$168,MATCH(B46,IND,0))</f>
        <v>AD</v>
      </c>
      <c r="D46" s="55" t="str">
        <f>INDEX('CADASTRO DE PRODUTO '!$C$13:$C$168,MATCH(B46,IND,0))</f>
        <v>Kg</v>
      </c>
      <c r="E46" s="66">
        <v>0</v>
      </c>
      <c r="F46" s="56">
        <f>INDEX('CADASTRO DE PRODUTO '!$E$13:$E$168,MATCH(B46,IND,0))</f>
        <v>0</v>
      </c>
      <c r="G46" s="65">
        <f t="shared" si="1"/>
        <v>0</v>
      </c>
      <c r="H46" s="43" t="s">
        <v>49</v>
      </c>
      <c r="AD46" s="2">
        <v>34</v>
      </c>
    </row>
    <row r="47" spans="1:30" ht="40.15" customHeight="1">
      <c r="A47" s="57">
        <v>37</v>
      </c>
      <c r="B47" s="53"/>
      <c r="C47" s="54" t="str">
        <f>INDEX('CADASTRO DE PRODUTO '!$B$13:$B$168,MATCH(B47,IND,0))</f>
        <v>AD</v>
      </c>
      <c r="D47" s="55" t="str">
        <f>INDEX('CADASTRO DE PRODUTO '!$C$13:$C$168,MATCH(B47,IND,0))</f>
        <v>Kg</v>
      </c>
      <c r="E47" s="66">
        <v>0</v>
      </c>
      <c r="F47" s="56">
        <f>INDEX('CADASTRO DE PRODUTO '!$E$13:$E$168,MATCH(B47,IND,0))</f>
        <v>0</v>
      </c>
      <c r="G47" s="65">
        <f t="shared" si="1"/>
        <v>0</v>
      </c>
      <c r="H47" s="43" t="s">
        <v>49</v>
      </c>
      <c r="AD47" s="2">
        <v>35</v>
      </c>
    </row>
    <row r="48" spans="1:30" ht="40.15" customHeight="1">
      <c r="A48" s="57">
        <v>38</v>
      </c>
      <c r="B48" s="53"/>
      <c r="C48" s="54" t="str">
        <f>INDEX('CADASTRO DE PRODUTO '!$B$13:$B$168,MATCH(B48,IND,0))</f>
        <v>AD</v>
      </c>
      <c r="D48" s="55" t="str">
        <f>INDEX('CADASTRO DE PRODUTO '!$C$13:$C$168,MATCH(B48,IND,0))</f>
        <v>Kg</v>
      </c>
      <c r="E48" s="66">
        <v>0</v>
      </c>
      <c r="F48" s="56">
        <f>INDEX('CADASTRO DE PRODUTO '!$E$13:$E$168,MATCH(B48,IND,0))</f>
        <v>0</v>
      </c>
      <c r="G48" s="65">
        <f t="shared" si="1"/>
        <v>0</v>
      </c>
      <c r="H48" s="43" t="s">
        <v>49</v>
      </c>
      <c r="AD48" s="2">
        <v>36</v>
      </c>
    </row>
    <row r="49" spans="1:30" ht="40.15" customHeight="1">
      <c r="A49" s="57">
        <v>39</v>
      </c>
      <c r="B49" s="53"/>
      <c r="C49" s="54" t="str">
        <f>INDEX('CADASTRO DE PRODUTO '!$B$13:$B$168,MATCH(B49,IND,0))</f>
        <v>AD</v>
      </c>
      <c r="D49" s="55" t="str">
        <f>INDEX('CADASTRO DE PRODUTO '!$C$13:$C$168,MATCH(B49,IND,0))</f>
        <v>Kg</v>
      </c>
      <c r="E49" s="66">
        <v>0</v>
      </c>
      <c r="F49" s="56">
        <f>INDEX('CADASTRO DE PRODUTO '!$E$13:$E$168,MATCH(B49,IND,0))</f>
        <v>0</v>
      </c>
      <c r="G49" s="65">
        <f t="shared" si="1"/>
        <v>0</v>
      </c>
      <c r="H49" s="43" t="s">
        <v>49</v>
      </c>
    </row>
    <row r="50" spans="1:30" ht="40.15" customHeight="1">
      <c r="A50" s="57">
        <v>40</v>
      </c>
      <c r="B50" s="53"/>
      <c r="C50" s="54" t="str">
        <f>INDEX('CADASTRO DE PRODUTO '!$B$13:$B$168,MATCH(B50,IND,0))</f>
        <v>AD</v>
      </c>
      <c r="D50" s="55" t="str">
        <f>INDEX('CADASTRO DE PRODUTO '!$C$13:$C$168,MATCH(B50,IND,0))</f>
        <v>Kg</v>
      </c>
      <c r="E50" s="66">
        <v>0</v>
      </c>
      <c r="F50" s="56">
        <f>INDEX('CADASTRO DE PRODUTO '!$E$13:$E$168,MATCH(B50,IND,0))</f>
        <v>0</v>
      </c>
      <c r="G50" s="65">
        <f t="shared" si="1"/>
        <v>0</v>
      </c>
      <c r="H50" s="43" t="s">
        <v>49</v>
      </c>
    </row>
    <row r="51" spans="1:30" ht="40.15" customHeight="1">
      <c r="A51" s="57">
        <v>41</v>
      </c>
      <c r="B51" s="53"/>
      <c r="C51" s="54" t="str">
        <f>INDEX('CADASTRO DE PRODUTO '!$B$13:$B$168,MATCH(B51,IND,0))</f>
        <v>AD</v>
      </c>
      <c r="D51" s="55" t="str">
        <f>INDEX('CADASTRO DE PRODUTO '!$C$13:$C$168,MATCH(B51,IND,0))</f>
        <v>Kg</v>
      </c>
      <c r="E51" s="66">
        <v>0</v>
      </c>
      <c r="F51" s="56">
        <f>INDEX('CADASTRO DE PRODUTO '!$E$13:$E$168,MATCH(B51,IND,0))</f>
        <v>0</v>
      </c>
      <c r="G51" s="65">
        <f t="shared" si="1"/>
        <v>0</v>
      </c>
      <c r="H51" s="43" t="s">
        <v>49</v>
      </c>
    </row>
    <row r="52" spans="1:30" ht="40.15" customHeight="1">
      <c r="A52" s="57">
        <v>42</v>
      </c>
      <c r="B52" s="53"/>
      <c r="C52" s="54" t="str">
        <f>INDEX('CADASTRO DE PRODUTO '!$B$13:$B$168,MATCH(B52,IND,0))</f>
        <v>AD</v>
      </c>
      <c r="D52" s="55" t="str">
        <f>INDEX('CADASTRO DE PRODUTO '!$C$13:$C$168,MATCH(B52,IND,0))</f>
        <v>Kg</v>
      </c>
      <c r="E52" s="66">
        <v>0</v>
      </c>
      <c r="F52" s="56">
        <f>INDEX('CADASTRO DE PRODUTO '!$E$13:$E$168,MATCH(B52,IND,0))</f>
        <v>0</v>
      </c>
      <c r="G52" s="65">
        <f t="shared" si="1"/>
        <v>0</v>
      </c>
      <c r="H52" s="43" t="s">
        <v>49</v>
      </c>
    </row>
    <row r="53" spans="1:30" ht="40.15" customHeight="1">
      <c r="A53" s="57">
        <v>43</v>
      </c>
      <c r="B53" s="53"/>
      <c r="C53" s="54" t="str">
        <f>INDEX('CADASTRO DE PRODUTO '!$B$13:$B$168,MATCH(B53,IND,0))</f>
        <v>AD</v>
      </c>
      <c r="D53" s="55" t="str">
        <f>INDEX('CADASTRO DE PRODUTO '!$C$13:$C$168,MATCH(B53,IND,0))</f>
        <v>Kg</v>
      </c>
      <c r="E53" s="66">
        <v>0</v>
      </c>
      <c r="F53" s="56">
        <f>INDEX('CADASTRO DE PRODUTO '!$E$13:$E$168,MATCH(B53,IND,0))</f>
        <v>0</v>
      </c>
      <c r="G53" s="65">
        <f t="shared" si="1"/>
        <v>0</v>
      </c>
      <c r="H53" s="43" t="s">
        <v>49</v>
      </c>
    </row>
    <row r="54" spans="1:30" ht="40.15" customHeight="1">
      <c r="A54" s="57">
        <v>44</v>
      </c>
      <c r="B54" s="53"/>
      <c r="C54" s="54" t="str">
        <f>INDEX('CADASTRO DE PRODUTO '!$B$13:$B$168,MATCH(B54,IND,0))</f>
        <v>AD</v>
      </c>
      <c r="D54" s="55" t="str">
        <f>INDEX('CADASTRO DE PRODUTO '!$C$13:$C$168,MATCH(B54,IND,0))</f>
        <v>Kg</v>
      </c>
      <c r="E54" s="66">
        <v>0</v>
      </c>
      <c r="F54" s="56">
        <f>INDEX('CADASTRO DE PRODUTO '!$E$13:$E$168,MATCH(B54,IND,0))</f>
        <v>0</v>
      </c>
      <c r="G54" s="65">
        <f t="shared" si="1"/>
        <v>0</v>
      </c>
      <c r="H54" s="43" t="s">
        <v>49</v>
      </c>
    </row>
    <row r="55" spans="1:30" ht="40.15" customHeight="1">
      <c r="A55" s="57">
        <v>45</v>
      </c>
      <c r="B55" s="53"/>
      <c r="C55" s="54" t="str">
        <f>INDEX('CADASTRO DE PRODUTO '!$B$13:$B$168,MATCH(B55,IND,0))</f>
        <v>AD</v>
      </c>
      <c r="D55" s="55" t="str">
        <f>INDEX('CADASTRO DE PRODUTO '!$C$13:$C$168,MATCH(B55,IND,0))</f>
        <v>Kg</v>
      </c>
      <c r="E55" s="66">
        <v>0</v>
      </c>
      <c r="F55" s="56">
        <f>INDEX('CADASTRO DE PRODUTO '!$E$13:$E$168,MATCH(B55,IND,0))</f>
        <v>0</v>
      </c>
      <c r="G55" s="65">
        <f t="shared" si="1"/>
        <v>0</v>
      </c>
      <c r="H55" s="43" t="s">
        <v>49</v>
      </c>
    </row>
    <row r="56" spans="1:30" ht="40.15" customHeight="1">
      <c r="A56" s="57">
        <v>46</v>
      </c>
      <c r="B56" s="53"/>
      <c r="C56" s="54" t="str">
        <f>INDEX('CADASTRO DE PRODUTO '!$B$13:$B$168,MATCH(B56,IND,0))</f>
        <v>AD</v>
      </c>
      <c r="D56" s="55" t="str">
        <f>INDEX('CADASTRO DE PRODUTO '!$C$13:$C$168,MATCH(B56,IND,0))</f>
        <v>Kg</v>
      </c>
      <c r="E56" s="66">
        <v>0</v>
      </c>
      <c r="F56" s="56">
        <f>INDEX('CADASTRO DE PRODUTO '!$E$13:$E$168,MATCH(B56,IND,0))</f>
        <v>0</v>
      </c>
      <c r="G56" s="65">
        <f t="shared" si="1"/>
        <v>0</v>
      </c>
      <c r="H56" s="43" t="s">
        <v>49</v>
      </c>
    </row>
    <row r="57" spans="1:30" ht="40.15" customHeight="1">
      <c r="A57" s="57">
        <v>47</v>
      </c>
      <c r="B57" s="53"/>
      <c r="C57" s="54" t="str">
        <f>INDEX('CADASTRO DE PRODUTO '!$B$13:$B$168,MATCH(B57,IND,0))</f>
        <v>AD</v>
      </c>
      <c r="D57" s="55" t="str">
        <f>INDEX('CADASTRO DE PRODUTO '!$C$13:$C$168,MATCH(B57,IND,0))</f>
        <v>Kg</v>
      </c>
      <c r="E57" s="66">
        <v>0</v>
      </c>
      <c r="F57" s="56">
        <f>INDEX('CADASTRO DE PRODUTO '!$E$13:$E$168,MATCH(B57,IND,0))</f>
        <v>0</v>
      </c>
      <c r="G57" s="65">
        <f t="shared" si="1"/>
        <v>0</v>
      </c>
      <c r="H57" s="43" t="s">
        <v>49</v>
      </c>
    </row>
    <row r="58" spans="1:30" ht="40.15" customHeight="1">
      <c r="A58" s="57">
        <v>48</v>
      </c>
      <c r="B58" s="53"/>
      <c r="C58" s="54" t="str">
        <f>INDEX('CADASTRO DE PRODUTO '!$B$13:$B$168,MATCH(B58,IND,0))</f>
        <v>AD</v>
      </c>
      <c r="D58" s="55" t="str">
        <f>INDEX('CADASTRO DE PRODUTO '!$C$13:$C$168,MATCH(B58,IND,0))</f>
        <v>Kg</v>
      </c>
      <c r="E58" s="66">
        <v>0</v>
      </c>
      <c r="F58" s="56">
        <f>INDEX('CADASTRO DE PRODUTO '!$E$13:$E$168,MATCH(B58,IND,0))</f>
        <v>0</v>
      </c>
      <c r="G58" s="65">
        <f t="shared" si="1"/>
        <v>0</v>
      </c>
      <c r="H58" s="43" t="s">
        <v>49</v>
      </c>
    </row>
    <row r="59" spans="1:30" ht="40.15" customHeight="1">
      <c r="A59" s="57">
        <v>49</v>
      </c>
      <c r="B59" s="53"/>
      <c r="C59" s="54" t="str">
        <f>INDEX('CADASTRO DE PRODUTO '!$B$13:$B$168,MATCH(B59,IND,0))</f>
        <v>AD</v>
      </c>
      <c r="D59" s="55" t="str">
        <f>INDEX('CADASTRO DE PRODUTO '!$C$13:$C$168,MATCH(B59,IND,0))</f>
        <v>Kg</v>
      </c>
      <c r="E59" s="66">
        <v>0</v>
      </c>
      <c r="F59" s="56">
        <f>INDEX('CADASTRO DE PRODUTO '!$E$13:$E$168,MATCH(B59,IND,0))</f>
        <v>0</v>
      </c>
      <c r="G59" s="65">
        <f t="shared" si="1"/>
        <v>0</v>
      </c>
      <c r="H59" s="43" t="s">
        <v>49</v>
      </c>
    </row>
    <row r="60" spans="1:30" ht="40.15" customHeight="1">
      <c r="A60" s="57">
        <v>50</v>
      </c>
      <c r="B60" s="53"/>
      <c r="C60" s="54" t="str">
        <f>INDEX('CADASTRO DE PRODUTO '!$B$13:$B$168,MATCH(B60,IND,0))</f>
        <v>AD</v>
      </c>
      <c r="D60" s="55" t="str">
        <f>INDEX('CADASTRO DE PRODUTO '!$C$13:$C$168,MATCH(B60,IND,0))</f>
        <v>Kg</v>
      </c>
      <c r="E60" s="66">
        <v>0</v>
      </c>
      <c r="F60" s="56">
        <f>INDEX('CADASTRO DE PRODUTO '!$E$13:$E$168,MATCH(B60,IND,0))</f>
        <v>0</v>
      </c>
      <c r="G60" s="65">
        <f t="shared" si="1"/>
        <v>0</v>
      </c>
      <c r="H60" s="43" t="s">
        <v>49</v>
      </c>
    </row>
    <row r="61" spans="1:30" ht="40.15" customHeight="1">
      <c r="A61" s="57">
        <v>51</v>
      </c>
      <c r="B61" s="53"/>
      <c r="C61" s="54" t="str">
        <f>INDEX('CADASTRO DE PRODUTO '!$B$13:$B$168,MATCH(B61,IND,0))</f>
        <v>AD</v>
      </c>
      <c r="D61" s="55" t="str">
        <f>INDEX('CADASTRO DE PRODUTO '!$C$13:$C$168,MATCH(B61,IND,0))</f>
        <v>Kg</v>
      </c>
      <c r="E61" s="66">
        <v>0</v>
      </c>
      <c r="F61" s="56">
        <f>INDEX('CADASTRO DE PRODUTO '!$E$13:$E$168,MATCH(B61,IND,0))</f>
        <v>0</v>
      </c>
      <c r="G61" s="65">
        <f t="shared" si="1"/>
        <v>0</v>
      </c>
      <c r="H61" s="43" t="s">
        <v>49</v>
      </c>
    </row>
    <row r="62" spans="1:30" ht="40.15" customHeight="1">
      <c r="A62" s="57">
        <v>52</v>
      </c>
      <c r="B62" s="53"/>
      <c r="C62" s="54" t="str">
        <f>INDEX('CADASTRO DE PRODUTO '!$B$13:$B$168,MATCH(B62,IND,0))</f>
        <v>AD</v>
      </c>
      <c r="D62" s="55" t="str">
        <f>INDEX('CADASTRO DE PRODUTO '!$C$13:$C$168,MATCH(B62,IND,0))</f>
        <v>Kg</v>
      </c>
      <c r="E62" s="66">
        <v>0</v>
      </c>
      <c r="F62" s="56">
        <f>INDEX('CADASTRO DE PRODUTO '!$E$13:$E$168,MATCH(B62,IND,0))</f>
        <v>0</v>
      </c>
      <c r="G62" s="65">
        <f t="shared" si="1"/>
        <v>0</v>
      </c>
      <c r="H62" s="43" t="s">
        <v>49</v>
      </c>
      <c r="AC62" s="20" t="s">
        <v>0</v>
      </c>
      <c r="AD62" s="21"/>
    </row>
    <row r="63" spans="1:30" ht="40.15" customHeight="1">
      <c r="A63" s="57">
        <v>53</v>
      </c>
      <c r="B63" s="53"/>
      <c r="C63" s="54" t="str">
        <f>INDEX('CADASTRO DE PRODUTO '!$B$13:$B$168,MATCH(B63,IND,0))</f>
        <v>AD</v>
      </c>
      <c r="D63" s="55" t="str">
        <f>INDEX('CADASTRO DE PRODUTO '!$C$13:$C$168,MATCH(B63,IND,0))</f>
        <v>Kg</v>
      </c>
      <c r="E63" s="66">
        <v>0</v>
      </c>
      <c r="F63" s="56">
        <f>INDEX('CADASTRO DE PRODUTO '!$E$13:$E$168,MATCH(B63,IND,0))</f>
        <v>0</v>
      </c>
      <c r="G63" s="65">
        <f t="shared" si="1"/>
        <v>0</v>
      </c>
      <c r="H63" s="43" t="s">
        <v>49</v>
      </c>
      <c r="AC63" s="20" t="s">
        <v>2</v>
      </c>
      <c r="AD63" s="22"/>
    </row>
    <row r="64" spans="1:30" ht="40.15" customHeight="1">
      <c r="A64" s="57">
        <v>54</v>
      </c>
      <c r="B64" s="53"/>
      <c r="C64" s="54" t="str">
        <f>INDEX('CADASTRO DE PRODUTO '!$B$13:$B$168,MATCH(B64,IND,0))</f>
        <v>AD</v>
      </c>
      <c r="D64" s="55" t="str">
        <f>INDEX('CADASTRO DE PRODUTO '!$C$13:$C$168,MATCH(B64,IND,0))</f>
        <v>Kg</v>
      </c>
      <c r="E64" s="66">
        <v>0</v>
      </c>
      <c r="F64" s="56">
        <f>INDEX('CADASTRO DE PRODUTO '!$E$13:$E$168,MATCH(B64,IND,0))</f>
        <v>0</v>
      </c>
      <c r="G64" s="65">
        <f t="shared" si="1"/>
        <v>0</v>
      </c>
      <c r="H64" s="43" t="s">
        <v>49</v>
      </c>
      <c r="AC64" s="20" t="s">
        <v>4</v>
      </c>
      <c r="AD64" s="22"/>
    </row>
    <row r="65" spans="1:30" ht="40.15" customHeight="1">
      <c r="A65" s="57">
        <v>55</v>
      </c>
      <c r="B65" s="53"/>
      <c r="C65" s="54" t="str">
        <f>INDEX('CADASTRO DE PRODUTO '!$B$13:$B$168,MATCH(B65,IND,0))</f>
        <v>AD</v>
      </c>
      <c r="D65" s="55" t="str">
        <f>INDEX('CADASTRO DE PRODUTO '!$C$13:$C$168,MATCH(B65,IND,0))</f>
        <v>Kg</v>
      </c>
      <c r="E65" s="66">
        <v>0</v>
      </c>
      <c r="F65" s="56">
        <f>INDEX('CADASTRO DE PRODUTO '!$E$13:$E$168,MATCH(B65,IND,0))</f>
        <v>0</v>
      </c>
      <c r="G65" s="65">
        <f t="shared" si="1"/>
        <v>0</v>
      </c>
      <c r="H65" s="43" t="s">
        <v>49</v>
      </c>
      <c r="AC65" s="20" t="s">
        <v>5</v>
      </c>
      <c r="AD65" s="22"/>
    </row>
    <row r="66" spans="1:30" ht="40.15" customHeight="1">
      <c r="A66" s="57">
        <v>56</v>
      </c>
      <c r="B66" s="53"/>
      <c r="C66" s="54" t="str">
        <f>INDEX('CADASTRO DE PRODUTO '!$B$13:$B$168,MATCH(B66,IND,0))</f>
        <v>AD</v>
      </c>
      <c r="D66" s="55" t="str">
        <f>INDEX('CADASTRO DE PRODUTO '!$C$13:$C$168,MATCH(B66,IND,0))</f>
        <v>Kg</v>
      </c>
      <c r="E66" s="66">
        <v>0</v>
      </c>
      <c r="F66" s="56">
        <f>INDEX('CADASTRO DE PRODUTO '!$E$13:$E$168,MATCH(B66,IND,0))</f>
        <v>0</v>
      </c>
      <c r="G66" s="65">
        <f t="shared" si="1"/>
        <v>0</v>
      </c>
      <c r="H66" s="43" t="s">
        <v>49</v>
      </c>
      <c r="AC66" s="20" t="s">
        <v>7</v>
      </c>
      <c r="AD66" s="22"/>
    </row>
    <row r="67" spans="1:30" ht="40.15" customHeight="1">
      <c r="A67" s="57">
        <v>57</v>
      </c>
      <c r="B67" s="53"/>
      <c r="C67" s="54" t="str">
        <f>INDEX('CADASTRO DE PRODUTO '!$B$13:$B$168,MATCH(B67,IND,0))</f>
        <v>AD</v>
      </c>
      <c r="D67" s="55" t="str">
        <f>INDEX('CADASTRO DE PRODUTO '!$C$13:$C$168,MATCH(B67,IND,0))</f>
        <v>Kg</v>
      </c>
      <c r="E67" s="66">
        <v>0</v>
      </c>
      <c r="F67" s="56">
        <f>INDEX('CADASTRO DE PRODUTO '!$E$13:$E$168,MATCH(B67,IND,0))</f>
        <v>0</v>
      </c>
      <c r="G67" s="65">
        <f t="shared" si="1"/>
        <v>0</v>
      </c>
      <c r="H67" s="43" t="s">
        <v>49</v>
      </c>
      <c r="AC67" s="20" t="s">
        <v>8</v>
      </c>
      <c r="AD67" s="22"/>
    </row>
    <row r="68" spans="1:30" ht="40.15" customHeight="1">
      <c r="A68" s="57">
        <v>58</v>
      </c>
      <c r="B68" s="53"/>
      <c r="C68" s="54" t="str">
        <f>INDEX('CADASTRO DE PRODUTO '!$B$13:$B$168,MATCH(B68,IND,0))</f>
        <v>AD</v>
      </c>
      <c r="D68" s="55" t="str">
        <f>INDEX('CADASTRO DE PRODUTO '!$C$13:$C$168,MATCH(B68,IND,0))</f>
        <v>Kg</v>
      </c>
      <c r="E68" s="66">
        <v>0</v>
      </c>
      <c r="F68" s="56">
        <f>INDEX('CADASTRO DE PRODUTO '!$E$13:$E$168,MATCH(B68,IND,0))</f>
        <v>0</v>
      </c>
      <c r="G68" s="65">
        <f t="shared" si="1"/>
        <v>0</v>
      </c>
      <c r="H68" s="43" t="s">
        <v>49</v>
      </c>
      <c r="AC68" s="20" t="s">
        <v>9</v>
      </c>
      <c r="AD68" s="22"/>
    </row>
    <row r="69" spans="1:30" ht="40.15" customHeight="1">
      <c r="A69" s="57">
        <v>59</v>
      </c>
      <c r="B69" s="53"/>
      <c r="C69" s="54" t="str">
        <f>INDEX('CADASTRO DE PRODUTO '!$B$13:$B$168,MATCH(B69,IND,0))</f>
        <v>AD</v>
      </c>
      <c r="D69" s="55" t="str">
        <f>INDEX('CADASTRO DE PRODUTO '!$C$13:$C$168,MATCH(B69,IND,0))</f>
        <v>Kg</v>
      </c>
      <c r="E69" s="66">
        <v>0</v>
      </c>
      <c r="F69" s="56">
        <f>INDEX('CADASTRO DE PRODUTO '!$E$13:$E$168,MATCH(B69,IND,0))</f>
        <v>0</v>
      </c>
      <c r="G69" s="65">
        <f t="shared" si="1"/>
        <v>0</v>
      </c>
      <c r="H69" s="43" t="s">
        <v>49</v>
      </c>
      <c r="AC69" s="20" t="s">
        <v>11</v>
      </c>
      <c r="AD69" s="22"/>
    </row>
    <row r="70" spans="1:30" ht="40.15" customHeight="1">
      <c r="A70" s="57">
        <v>60</v>
      </c>
      <c r="B70" s="53"/>
      <c r="C70" s="54" t="str">
        <f>INDEX('CADASTRO DE PRODUTO '!$B$13:$B$168,MATCH(B70,IND,0))</f>
        <v>AD</v>
      </c>
      <c r="D70" s="55" t="str">
        <f>INDEX('CADASTRO DE PRODUTO '!$C$13:$C$168,MATCH(B70,IND,0))</f>
        <v>Kg</v>
      </c>
      <c r="E70" s="66">
        <v>0</v>
      </c>
      <c r="F70" s="56">
        <f>INDEX('CADASTRO DE PRODUTO '!$E$13:$E$168,MATCH(B70,IND,0))</f>
        <v>0</v>
      </c>
      <c r="G70" s="65">
        <f t="shared" si="1"/>
        <v>0</v>
      </c>
      <c r="H70" s="43" t="s">
        <v>49</v>
      </c>
      <c r="AC70" s="20" t="s">
        <v>13</v>
      </c>
      <c r="AD70" s="22"/>
    </row>
    <row r="71" spans="1:30" ht="40.15" customHeight="1">
      <c r="A71" s="57">
        <v>61</v>
      </c>
      <c r="B71" s="53"/>
      <c r="C71" s="54" t="str">
        <f>INDEX('CADASTRO DE PRODUTO '!$B$13:$B$168,MATCH(B71,IND,0))</f>
        <v>AD</v>
      </c>
      <c r="D71" s="55" t="str">
        <f>INDEX('CADASTRO DE PRODUTO '!$C$13:$C$168,MATCH(B71,IND,0))</f>
        <v>Kg</v>
      </c>
      <c r="E71" s="66">
        <v>0</v>
      </c>
      <c r="F71" s="56">
        <f>INDEX('CADASTRO DE PRODUTO '!$E$13:$E$168,MATCH(B71,IND,0))</f>
        <v>0</v>
      </c>
      <c r="G71" s="65">
        <f t="shared" si="1"/>
        <v>0</v>
      </c>
      <c r="H71" s="43" t="s">
        <v>49</v>
      </c>
      <c r="AC71" s="20" t="s">
        <v>14</v>
      </c>
      <c r="AD71" s="22"/>
    </row>
    <row r="72" spans="1:30" ht="40.15" customHeight="1">
      <c r="A72" s="57">
        <v>62</v>
      </c>
      <c r="B72" s="53"/>
      <c r="C72" s="54" t="str">
        <f>INDEX('CADASTRO DE PRODUTO '!$B$13:$B$168,MATCH(B72,IND,0))</f>
        <v>AD</v>
      </c>
      <c r="D72" s="55" t="str">
        <f>INDEX('CADASTRO DE PRODUTO '!$C$13:$C$168,MATCH(B72,IND,0))</f>
        <v>Kg</v>
      </c>
      <c r="E72" s="66">
        <v>0</v>
      </c>
      <c r="F72" s="56">
        <f>INDEX('CADASTRO DE PRODUTO '!$E$13:$E$168,MATCH(B72,IND,0))</f>
        <v>0</v>
      </c>
      <c r="G72" s="65">
        <f t="shared" si="1"/>
        <v>0</v>
      </c>
      <c r="H72" s="43" t="s">
        <v>49</v>
      </c>
      <c r="AC72" s="20" t="s">
        <v>22</v>
      </c>
    </row>
    <row r="73" spans="1:30" ht="40.15" customHeight="1">
      <c r="A73" s="57">
        <v>63</v>
      </c>
      <c r="B73" s="53"/>
      <c r="C73" s="54" t="str">
        <f>INDEX('CADASTRO DE PRODUTO '!$B$13:$B$168,MATCH(B73,IND,0))</f>
        <v>AD</v>
      </c>
      <c r="D73" s="55" t="str">
        <f>INDEX('CADASTRO DE PRODUTO '!$C$13:$C$168,MATCH(B73,IND,0))</f>
        <v>Kg</v>
      </c>
      <c r="E73" s="66">
        <v>0</v>
      </c>
      <c r="F73" s="56">
        <f>INDEX('CADASTRO DE PRODUTO '!$E$13:$E$168,MATCH(B73,IND,0))</f>
        <v>0</v>
      </c>
      <c r="G73" s="65">
        <f t="shared" si="1"/>
        <v>0</v>
      </c>
      <c r="H73" s="43" t="s">
        <v>49</v>
      </c>
    </row>
    <row r="74" spans="1:30" ht="40.15" customHeight="1">
      <c r="A74" s="57">
        <v>64</v>
      </c>
      <c r="B74" s="53"/>
      <c r="C74" s="54" t="str">
        <f>INDEX('CADASTRO DE PRODUTO '!$B$13:$B$168,MATCH(B74,IND,0))</f>
        <v>AD</v>
      </c>
      <c r="D74" s="55" t="str">
        <f>INDEX('CADASTRO DE PRODUTO '!$C$13:$C$168,MATCH(B74,IND,0))</f>
        <v>Kg</v>
      </c>
      <c r="E74" s="66">
        <v>0</v>
      </c>
      <c r="F74" s="56">
        <f>INDEX('CADASTRO DE PRODUTO '!$E$13:$E$168,MATCH(B74,IND,0))</f>
        <v>0</v>
      </c>
      <c r="G74" s="65">
        <f t="shared" si="1"/>
        <v>0</v>
      </c>
      <c r="H74" s="43" t="s">
        <v>49</v>
      </c>
    </row>
    <row r="75" spans="1:30" ht="40.15" customHeight="1">
      <c r="A75" s="57">
        <v>65</v>
      </c>
      <c r="B75" s="53"/>
      <c r="C75" s="54" t="str">
        <f>INDEX('CADASTRO DE PRODUTO '!$B$13:$B$168,MATCH(B75,IND,0))</f>
        <v>AD</v>
      </c>
      <c r="D75" s="55" t="str">
        <f>INDEX('CADASTRO DE PRODUTO '!$C$13:$C$168,MATCH(B75,IND,0))</f>
        <v>Kg</v>
      </c>
      <c r="E75" s="66">
        <v>0</v>
      </c>
      <c r="F75" s="56">
        <f>INDEX('CADASTRO DE PRODUTO '!$E$13:$E$168,MATCH(B75,IND,0))</f>
        <v>0</v>
      </c>
      <c r="G75" s="65">
        <f t="shared" si="1"/>
        <v>0</v>
      </c>
      <c r="H75" s="43" t="s">
        <v>49</v>
      </c>
    </row>
    <row r="76" spans="1:30" ht="40.15" customHeight="1">
      <c r="A76" s="57">
        <v>66</v>
      </c>
      <c r="B76" s="53"/>
      <c r="C76" s="54" t="str">
        <f>INDEX('CADASTRO DE PRODUTO '!$B$13:$B$168,MATCH(B76,IND,0))</f>
        <v>AD</v>
      </c>
      <c r="D76" s="55" t="str">
        <f>INDEX('CADASTRO DE PRODUTO '!$C$13:$C$168,MATCH(B76,IND,0))</f>
        <v>Kg</v>
      </c>
      <c r="E76" s="66">
        <v>0</v>
      </c>
      <c r="F76" s="56">
        <f>INDEX('CADASTRO DE PRODUTO '!$E$13:$E$168,MATCH(B76,IND,0))</f>
        <v>0</v>
      </c>
      <c r="G76" s="65">
        <f t="shared" si="1"/>
        <v>0</v>
      </c>
      <c r="H76" s="43" t="s">
        <v>49</v>
      </c>
    </row>
    <row r="77" spans="1:30" ht="40.15" customHeight="1">
      <c r="A77" s="57">
        <v>67</v>
      </c>
      <c r="B77" s="53"/>
      <c r="C77" s="54" t="str">
        <f>INDEX('CADASTRO DE PRODUTO '!$B$13:$B$168,MATCH(B77,IND,0))</f>
        <v>AD</v>
      </c>
      <c r="D77" s="55" t="str">
        <f>INDEX('CADASTRO DE PRODUTO '!$C$13:$C$168,MATCH(B77,IND,0))</f>
        <v>Kg</v>
      </c>
      <c r="E77" s="66">
        <v>0</v>
      </c>
      <c r="F77" s="56">
        <f>INDEX('CADASTRO DE PRODUTO '!$E$13:$E$168,MATCH(B77,IND,0))</f>
        <v>0</v>
      </c>
      <c r="G77" s="65">
        <f t="shared" si="1"/>
        <v>0</v>
      </c>
      <c r="H77" s="43" t="s">
        <v>49</v>
      </c>
    </row>
    <row r="78" spans="1:30" ht="40.15" customHeight="1">
      <c r="A78" s="57">
        <v>68</v>
      </c>
      <c r="B78" s="53"/>
      <c r="C78" s="54" t="str">
        <f>INDEX('CADASTRO DE PRODUTO '!$B$13:$B$168,MATCH(B78,IND,0))</f>
        <v>AD</v>
      </c>
      <c r="D78" s="55" t="str">
        <f>INDEX('CADASTRO DE PRODUTO '!$C$13:$C$168,MATCH(B78,IND,0))</f>
        <v>Kg</v>
      </c>
      <c r="E78" s="66">
        <v>0</v>
      </c>
      <c r="F78" s="56">
        <f>INDEX('CADASTRO DE PRODUTO '!$E$13:$E$168,MATCH(B78,IND,0))</f>
        <v>0</v>
      </c>
      <c r="G78" s="65">
        <f t="shared" si="1"/>
        <v>0</v>
      </c>
      <c r="H78" s="43" t="s">
        <v>49</v>
      </c>
    </row>
    <row r="79" spans="1:30" ht="40.15" customHeight="1">
      <c r="A79" s="57">
        <v>69</v>
      </c>
      <c r="B79" s="53"/>
      <c r="C79" s="54" t="str">
        <f>INDEX('CADASTRO DE PRODUTO '!$B$13:$B$168,MATCH(B79,IND,0))</f>
        <v>AD</v>
      </c>
      <c r="D79" s="55" t="str">
        <f>INDEX('CADASTRO DE PRODUTO '!$C$13:$C$168,MATCH(B79,IND,0))</f>
        <v>Kg</v>
      </c>
      <c r="E79" s="66">
        <v>0</v>
      </c>
      <c r="F79" s="56">
        <f>INDEX('CADASTRO DE PRODUTO '!$E$13:$E$168,MATCH(B79,IND,0))</f>
        <v>0</v>
      </c>
      <c r="G79" s="65">
        <f t="shared" ref="G79:G112" si="2">E79*F79</f>
        <v>0</v>
      </c>
      <c r="H79" s="43" t="s">
        <v>49</v>
      </c>
    </row>
    <row r="80" spans="1:30" ht="40.15" customHeight="1">
      <c r="A80" s="57">
        <v>70</v>
      </c>
      <c r="B80" s="53"/>
      <c r="C80" s="54" t="str">
        <f>INDEX('CADASTRO DE PRODUTO '!$B$13:$B$168,MATCH(B80,IND,0))</f>
        <v>AD</v>
      </c>
      <c r="D80" s="55" t="str">
        <f>INDEX('CADASTRO DE PRODUTO '!$C$13:$C$168,MATCH(B80,IND,0))</f>
        <v>Kg</v>
      </c>
      <c r="E80" s="66">
        <v>0</v>
      </c>
      <c r="F80" s="56">
        <f>INDEX('CADASTRO DE PRODUTO '!$E$13:$E$168,MATCH(B80,IND,0))</f>
        <v>0</v>
      </c>
      <c r="G80" s="65">
        <f t="shared" si="2"/>
        <v>0</v>
      </c>
      <c r="H80" s="43" t="s">
        <v>49</v>
      </c>
    </row>
    <row r="81" spans="1:8" ht="40.15" customHeight="1">
      <c r="A81" s="57">
        <v>71</v>
      </c>
      <c r="B81" s="53"/>
      <c r="C81" s="54" t="str">
        <f>INDEX('CADASTRO DE PRODUTO '!$B$13:$B$168,MATCH(B81,IND,0))</f>
        <v>AD</v>
      </c>
      <c r="D81" s="55" t="str">
        <f>INDEX('CADASTRO DE PRODUTO '!$C$13:$C$168,MATCH(B81,IND,0))</f>
        <v>Kg</v>
      </c>
      <c r="E81" s="66">
        <v>0</v>
      </c>
      <c r="F81" s="56">
        <f>INDEX('CADASTRO DE PRODUTO '!$E$13:$E$168,MATCH(B81,IND,0))</f>
        <v>0</v>
      </c>
      <c r="G81" s="65">
        <f t="shared" si="2"/>
        <v>0</v>
      </c>
      <c r="H81" s="43" t="s">
        <v>49</v>
      </c>
    </row>
    <row r="82" spans="1:8" ht="40.15" customHeight="1">
      <c r="A82" s="57">
        <v>72</v>
      </c>
      <c r="B82" s="53"/>
      <c r="C82" s="54" t="str">
        <f>INDEX('CADASTRO DE PRODUTO '!$B$13:$B$168,MATCH(B82,IND,0))</f>
        <v>AD</v>
      </c>
      <c r="D82" s="55" t="str">
        <f>INDEX('CADASTRO DE PRODUTO '!$C$13:$C$168,MATCH(B82,IND,0))</f>
        <v>Kg</v>
      </c>
      <c r="E82" s="66">
        <v>0</v>
      </c>
      <c r="F82" s="56">
        <f>INDEX('CADASTRO DE PRODUTO '!$E$13:$E$168,MATCH(B82,IND,0))</f>
        <v>0</v>
      </c>
      <c r="G82" s="65">
        <f t="shared" si="2"/>
        <v>0</v>
      </c>
      <c r="H82" s="43" t="s">
        <v>49</v>
      </c>
    </row>
    <row r="83" spans="1:8" ht="40.15" customHeight="1">
      <c r="A83" s="57">
        <v>73</v>
      </c>
      <c r="B83" s="53"/>
      <c r="C83" s="54" t="str">
        <f>INDEX('CADASTRO DE PRODUTO '!$B$13:$B$168,MATCH(B83,IND,0))</f>
        <v>AD</v>
      </c>
      <c r="D83" s="55" t="str">
        <f>INDEX('CADASTRO DE PRODUTO '!$C$13:$C$168,MATCH(B83,IND,0))</f>
        <v>Kg</v>
      </c>
      <c r="E83" s="66">
        <v>0</v>
      </c>
      <c r="F83" s="56">
        <f>INDEX('CADASTRO DE PRODUTO '!$E$13:$E$168,MATCH(B83,IND,0))</f>
        <v>0</v>
      </c>
      <c r="G83" s="65">
        <f t="shared" si="2"/>
        <v>0</v>
      </c>
      <c r="H83" s="43" t="s">
        <v>49</v>
      </c>
    </row>
    <row r="84" spans="1:8" ht="40.15" customHeight="1">
      <c r="A84" s="57">
        <v>74</v>
      </c>
      <c r="B84" s="53"/>
      <c r="C84" s="54" t="str">
        <f>INDEX('CADASTRO DE PRODUTO '!$B$13:$B$168,MATCH(B84,IND,0))</f>
        <v>AD</v>
      </c>
      <c r="D84" s="55" t="str">
        <f>INDEX('CADASTRO DE PRODUTO '!$C$13:$C$168,MATCH(B84,IND,0))</f>
        <v>Kg</v>
      </c>
      <c r="E84" s="66">
        <v>0</v>
      </c>
      <c r="F84" s="56">
        <f>INDEX('CADASTRO DE PRODUTO '!$E$13:$E$168,MATCH(B84,IND,0))</f>
        <v>0</v>
      </c>
      <c r="G84" s="65">
        <f t="shared" si="2"/>
        <v>0</v>
      </c>
      <c r="H84" s="43" t="s">
        <v>49</v>
      </c>
    </row>
    <row r="85" spans="1:8" ht="40.15" customHeight="1">
      <c r="A85" s="57">
        <v>75</v>
      </c>
      <c r="B85" s="53"/>
      <c r="C85" s="54" t="str">
        <f>INDEX('CADASTRO DE PRODUTO '!$B$13:$B$168,MATCH(B85,IND,0))</f>
        <v>AD</v>
      </c>
      <c r="D85" s="55" t="str">
        <f>INDEX('CADASTRO DE PRODUTO '!$C$13:$C$168,MATCH(B85,IND,0))</f>
        <v>Kg</v>
      </c>
      <c r="E85" s="66">
        <v>0</v>
      </c>
      <c r="F85" s="56">
        <f>INDEX('CADASTRO DE PRODUTO '!$E$13:$E$168,MATCH(B85,IND,0))</f>
        <v>0</v>
      </c>
      <c r="G85" s="65">
        <f t="shared" si="2"/>
        <v>0</v>
      </c>
      <c r="H85" s="43" t="s">
        <v>49</v>
      </c>
    </row>
    <row r="86" spans="1:8" ht="40.15" customHeight="1">
      <c r="A86" s="57">
        <v>76</v>
      </c>
      <c r="B86" s="53"/>
      <c r="C86" s="54" t="str">
        <f>INDEX('CADASTRO DE PRODUTO '!$B$13:$B$168,MATCH(B86,IND,0))</f>
        <v>AD</v>
      </c>
      <c r="D86" s="55" t="str">
        <f>INDEX('CADASTRO DE PRODUTO '!$C$13:$C$168,MATCH(B86,IND,0))</f>
        <v>Kg</v>
      </c>
      <c r="E86" s="66">
        <v>0</v>
      </c>
      <c r="F86" s="56">
        <f>INDEX('CADASTRO DE PRODUTO '!$E$13:$E$168,MATCH(B86,IND,0))</f>
        <v>0</v>
      </c>
      <c r="G86" s="65">
        <f t="shared" si="2"/>
        <v>0</v>
      </c>
      <c r="H86" s="43" t="s">
        <v>49</v>
      </c>
    </row>
    <row r="87" spans="1:8" ht="40.15" customHeight="1">
      <c r="A87" s="57">
        <v>77</v>
      </c>
      <c r="B87" s="53"/>
      <c r="C87" s="54" t="str">
        <f>INDEX('CADASTRO DE PRODUTO '!$B$13:$B$168,MATCH(B87,IND,0))</f>
        <v>AD</v>
      </c>
      <c r="D87" s="55" t="str">
        <f>INDEX('CADASTRO DE PRODUTO '!$C$13:$C$168,MATCH(B87,IND,0))</f>
        <v>Kg</v>
      </c>
      <c r="E87" s="66">
        <v>0</v>
      </c>
      <c r="F87" s="56">
        <f>INDEX('CADASTRO DE PRODUTO '!$E$13:$E$168,MATCH(B87,IND,0))</f>
        <v>0</v>
      </c>
      <c r="G87" s="65">
        <f t="shared" si="2"/>
        <v>0</v>
      </c>
      <c r="H87" s="43" t="s">
        <v>49</v>
      </c>
    </row>
    <row r="88" spans="1:8" ht="40.15" customHeight="1">
      <c r="A88" s="57">
        <v>78</v>
      </c>
      <c r="B88" s="53"/>
      <c r="C88" s="54" t="str">
        <f>INDEX('CADASTRO DE PRODUTO '!$B$13:$B$168,MATCH(B88,IND,0))</f>
        <v>AD</v>
      </c>
      <c r="D88" s="55" t="str">
        <f>INDEX('CADASTRO DE PRODUTO '!$C$13:$C$168,MATCH(B88,IND,0))</f>
        <v>Kg</v>
      </c>
      <c r="E88" s="66">
        <v>0</v>
      </c>
      <c r="F88" s="56">
        <f>INDEX('CADASTRO DE PRODUTO '!$E$13:$E$168,MATCH(B88,IND,0))</f>
        <v>0</v>
      </c>
      <c r="G88" s="65">
        <f t="shared" si="2"/>
        <v>0</v>
      </c>
      <c r="H88" s="43" t="s">
        <v>49</v>
      </c>
    </row>
    <row r="89" spans="1:8" ht="40.15" customHeight="1">
      <c r="A89" s="57">
        <v>79</v>
      </c>
      <c r="B89" s="53"/>
      <c r="C89" s="54" t="str">
        <f>INDEX('CADASTRO DE PRODUTO '!$B$13:$B$168,MATCH(B89,IND,0))</f>
        <v>AD</v>
      </c>
      <c r="D89" s="55" t="str">
        <f>INDEX('CADASTRO DE PRODUTO '!$C$13:$C$168,MATCH(B89,IND,0))</f>
        <v>Kg</v>
      </c>
      <c r="E89" s="66">
        <v>0</v>
      </c>
      <c r="F89" s="56">
        <f>INDEX('CADASTRO DE PRODUTO '!$E$13:$E$168,MATCH(B89,IND,0))</f>
        <v>0</v>
      </c>
      <c r="G89" s="65">
        <f t="shared" si="2"/>
        <v>0</v>
      </c>
      <c r="H89" s="43" t="s">
        <v>49</v>
      </c>
    </row>
    <row r="90" spans="1:8" ht="40.15" customHeight="1">
      <c r="A90" s="57">
        <v>80</v>
      </c>
      <c r="B90" s="53"/>
      <c r="C90" s="54" t="str">
        <f>INDEX('CADASTRO DE PRODUTO '!$B$13:$B$168,MATCH(B90,IND,0))</f>
        <v>AD</v>
      </c>
      <c r="D90" s="55" t="str">
        <f>INDEX('CADASTRO DE PRODUTO '!$C$13:$C$168,MATCH(B90,IND,0))</f>
        <v>Kg</v>
      </c>
      <c r="E90" s="66">
        <v>0</v>
      </c>
      <c r="F90" s="56">
        <f>INDEX('CADASTRO DE PRODUTO '!$E$13:$E$168,MATCH(B90,IND,0))</f>
        <v>0</v>
      </c>
      <c r="G90" s="65">
        <f t="shared" si="2"/>
        <v>0</v>
      </c>
      <c r="H90" s="43" t="s">
        <v>49</v>
      </c>
    </row>
    <row r="91" spans="1:8" ht="40.15" customHeight="1">
      <c r="A91" s="57">
        <v>81</v>
      </c>
      <c r="B91" s="53"/>
      <c r="C91" s="54" t="str">
        <f>INDEX('CADASTRO DE PRODUTO '!$B$13:$B$168,MATCH(B91,IND,0))</f>
        <v>AD</v>
      </c>
      <c r="D91" s="55" t="str">
        <f>INDEX('CADASTRO DE PRODUTO '!$C$13:$C$168,MATCH(B91,IND,0))</f>
        <v>Kg</v>
      </c>
      <c r="E91" s="66">
        <v>0</v>
      </c>
      <c r="F91" s="56">
        <f>INDEX('CADASTRO DE PRODUTO '!$E$13:$E$168,MATCH(B91,IND,0))</f>
        <v>0</v>
      </c>
      <c r="G91" s="65">
        <f t="shared" si="2"/>
        <v>0</v>
      </c>
      <c r="H91" s="43" t="s">
        <v>49</v>
      </c>
    </row>
    <row r="92" spans="1:8" ht="40.15" customHeight="1">
      <c r="A92" s="57">
        <v>82</v>
      </c>
      <c r="B92" s="53"/>
      <c r="C92" s="54" t="str">
        <f>INDEX('CADASTRO DE PRODUTO '!$B$13:$B$168,MATCH(B92,IND,0))</f>
        <v>AD</v>
      </c>
      <c r="D92" s="55" t="str">
        <f>INDEX('CADASTRO DE PRODUTO '!$C$13:$C$168,MATCH(B92,IND,0))</f>
        <v>Kg</v>
      </c>
      <c r="E92" s="66">
        <v>0</v>
      </c>
      <c r="F92" s="56">
        <f>INDEX('CADASTRO DE PRODUTO '!$E$13:$E$168,MATCH(B92,IND,0))</f>
        <v>0</v>
      </c>
      <c r="G92" s="65">
        <f t="shared" si="2"/>
        <v>0</v>
      </c>
      <c r="H92" s="43" t="s">
        <v>49</v>
      </c>
    </row>
    <row r="93" spans="1:8" ht="40.15" customHeight="1">
      <c r="A93" s="57">
        <v>83</v>
      </c>
      <c r="B93" s="53"/>
      <c r="C93" s="54" t="str">
        <f>INDEX('CADASTRO DE PRODUTO '!$B$13:$B$168,MATCH(B93,IND,0))</f>
        <v>AD</v>
      </c>
      <c r="D93" s="55" t="str">
        <f>INDEX('CADASTRO DE PRODUTO '!$C$13:$C$168,MATCH(B93,IND,0))</f>
        <v>Kg</v>
      </c>
      <c r="E93" s="66">
        <v>0</v>
      </c>
      <c r="F93" s="56">
        <f>INDEX('CADASTRO DE PRODUTO '!$E$13:$E$168,MATCH(B93,IND,0))</f>
        <v>0</v>
      </c>
      <c r="G93" s="65">
        <f t="shared" si="2"/>
        <v>0</v>
      </c>
      <c r="H93" s="43" t="s">
        <v>49</v>
      </c>
    </row>
    <row r="94" spans="1:8" ht="40.15" customHeight="1">
      <c r="A94" s="57">
        <v>84</v>
      </c>
      <c r="B94" s="53"/>
      <c r="C94" s="54" t="str">
        <f>INDEX('CADASTRO DE PRODUTO '!$B$13:$B$168,MATCH(B94,IND,0))</f>
        <v>AD</v>
      </c>
      <c r="D94" s="55" t="str">
        <f>INDEX('CADASTRO DE PRODUTO '!$C$13:$C$168,MATCH(B94,IND,0))</f>
        <v>Kg</v>
      </c>
      <c r="E94" s="66">
        <v>0</v>
      </c>
      <c r="F94" s="56">
        <f>INDEX('CADASTRO DE PRODUTO '!$E$13:$E$168,MATCH(B94,IND,0))</f>
        <v>0</v>
      </c>
      <c r="G94" s="65">
        <f t="shared" si="2"/>
        <v>0</v>
      </c>
      <c r="H94" s="43" t="s">
        <v>49</v>
      </c>
    </row>
    <row r="95" spans="1:8" ht="40.15" customHeight="1">
      <c r="A95" s="57">
        <v>85</v>
      </c>
      <c r="B95" s="53"/>
      <c r="C95" s="54" t="str">
        <f>INDEX('CADASTRO DE PRODUTO '!$B$13:$B$168,MATCH(B95,IND,0))</f>
        <v>AD</v>
      </c>
      <c r="D95" s="55" t="str">
        <f>INDEX('CADASTRO DE PRODUTO '!$C$13:$C$168,MATCH(B95,IND,0))</f>
        <v>Kg</v>
      </c>
      <c r="E95" s="66">
        <v>0</v>
      </c>
      <c r="F95" s="56">
        <f>INDEX('CADASTRO DE PRODUTO '!$E$13:$E$168,MATCH(B95,IND,0))</f>
        <v>0</v>
      </c>
      <c r="G95" s="65">
        <f t="shared" si="2"/>
        <v>0</v>
      </c>
      <c r="H95" s="43" t="s">
        <v>49</v>
      </c>
    </row>
    <row r="96" spans="1:8" ht="40.15" customHeight="1">
      <c r="A96" s="57">
        <v>86</v>
      </c>
      <c r="B96" s="53"/>
      <c r="C96" s="54" t="str">
        <f>INDEX('CADASTRO DE PRODUTO '!$B$13:$B$168,MATCH(B96,IND,0))</f>
        <v>AD</v>
      </c>
      <c r="D96" s="55" t="str">
        <f>INDEX('CADASTRO DE PRODUTO '!$C$13:$C$168,MATCH(B96,IND,0))</f>
        <v>Kg</v>
      </c>
      <c r="E96" s="66">
        <v>0</v>
      </c>
      <c r="F96" s="56">
        <f>INDEX('CADASTRO DE PRODUTO '!$E$13:$E$168,MATCH(B96,IND,0))</f>
        <v>0</v>
      </c>
      <c r="G96" s="65">
        <f t="shared" si="2"/>
        <v>0</v>
      </c>
      <c r="H96" s="43" t="s">
        <v>49</v>
      </c>
    </row>
    <row r="97" spans="1:8" ht="40.15" customHeight="1">
      <c r="A97" s="57">
        <v>87</v>
      </c>
      <c r="B97" s="53"/>
      <c r="C97" s="54" t="str">
        <f>INDEX('CADASTRO DE PRODUTO '!$B$13:$B$168,MATCH(B97,IND,0))</f>
        <v>AD</v>
      </c>
      <c r="D97" s="55" t="str">
        <f>INDEX('CADASTRO DE PRODUTO '!$C$13:$C$168,MATCH(B97,IND,0))</f>
        <v>Kg</v>
      </c>
      <c r="E97" s="66">
        <v>0</v>
      </c>
      <c r="F97" s="56">
        <f>INDEX('CADASTRO DE PRODUTO '!$E$13:$E$168,MATCH(B97,IND,0))</f>
        <v>0</v>
      </c>
      <c r="G97" s="65">
        <f t="shared" si="2"/>
        <v>0</v>
      </c>
      <c r="H97" s="43" t="s">
        <v>49</v>
      </c>
    </row>
    <row r="98" spans="1:8" ht="40.15" customHeight="1">
      <c r="A98" s="57">
        <v>88</v>
      </c>
      <c r="B98" s="53"/>
      <c r="C98" s="54" t="str">
        <f>INDEX('CADASTRO DE PRODUTO '!$B$13:$B$168,MATCH(B98,IND,0))</f>
        <v>AD</v>
      </c>
      <c r="D98" s="55" t="str">
        <f>INDEX('CADASTRO DE PRODUTO '!$C$13:$C$168,MATCH(B98,IND,0))</f>
        <v>Kg</v>
      </c>
      <c r="E98" s="66">
        <v>0</v>
      </c>
      <c r="F98" s="56">
        <f>INDEX('CADASTRO DE PRODUTO '!$E$13:$E$168,MATCH(B98,IND,0))</f>
        <v>0</v>
      </c>
      <c r="G98" s="65">
        <f t="shared" si="2"/>
        <v>0</v>
      </c>
      <c r="H98" s="43" t="s">
        <v>49</v>
      </c>
    </row>
    <row r="99" spans="1:8" ht="40.15" customHeight="1">
      <c r="A99" s="57">
        <v>89</v>
      </c>
      <c r="B99" s="53"/>
      <c r="C99" s="54" t="str">
        <f>INDEX('CADASTRO DE PRODUTO '!$B$13:$B$168,MATCH(B99,IND,0))</f>
        <v>AD</v>
      </c>
      <c r="D99" s="55" t="str">
        <f>INDEX('CADASTRO DE PRODUTO '!$C$13:$C$168,MATCH(B99,IND,0))</f>
        <v>Kg</v>
      </c>
      <c r="E99" s="66">
        <v>0</v>
      </c>
      <c r="F99" s="56">
        <f>INDEX('CADASTRO DE PRODUTO '!$E$13:$E$168,MATCH(B99,IND,0))</f>
        <v>0</v>
      </c>
      <c r="G99" s="65">
        <f t="shared" si="2"/>
        <v>0</v>
      </c>
      <c r="H99" s="43" t="s">
        <v>49</v>
      </c>
    </row>
    <row r="100" spans="1:8" ht="40.15" customHeight="1">
      <c r="A100" s="57">
        <v>90</v>
      </c>
      <c r="B100" s="53"/>
      <c r="C100" s="54" t="str">
        <f>INDEX('CADASTRO DE PRODUTO '!$B$13:$B$168,MATCH(B100,IND,0))</f>
        <v>AD</v>
      </c>
      <c r="D100" s="55" t="str">
        <f>INDEX('CADASTRO DE PRODUTO '!$C$13:$C$168,MATCH(B100,IND,0))</f>
        <v>Kg</v>
      </c>
      <c r="E100" s="66">
        <v>0</v>
      </c>
      <c r="F100" s="56">
        <f>INDEX('CADASTRO DE PRODUTO '!$E$13:$E$168,MATCH(B100,IND,0))</f>
        <v>0</v>
      </c>
      <c r="G100" s="65">
        <f t="shared" si="2"/>
        <v>0</v>
      </c>
      <c r="H100" s="43" t="s">
        <v>49</v>
      </c>
    </row>
    <row r="101" spans="1:8" ht="40.15" customHeight="1">
      <c r="A101" s="57">
        <v>91</v>
      </c>
      <c r="B101" s="53"/>
      <c r="C101" s="54" t="str">
        <f>INDEX('CADASTRO DE PRODUTO '!$B$13:$B$168,MATCH(B101,IND,0))</f>
        <v>AD</v>
      </c>
      <c r="D101" s="55" t="str">
        <f>INDEX('CADASTRO DE PRODUTO '!$C$13:$C$168,MATCH(B101,IND,0))</f>
        <v>Kg</v>
      </c>
      <c r="E101" s="66">
        <v>0</v>
      </c>
      <c r="F101" s="56">
        <f>INDEX('CADASTRO DE PRODUTO '!$E$13:$E$168,MATCH(B101,IND,0))</f>
        <v>0</v>
      </c>
      <c r="G101" s="65">
        <f t="shared" si="2"/>
        <v>0</v>
      </c>
      <c r="H101" s="43" t="s">
        <v>49</v>
      </c>
    </row>
    <row r="102" spans="1:8" ht="40.15" customHeight="1">
      <c r="A102" s="57">
        <v>92</v>
      </c>
      <c r="B102" s="53"/>
      <c r="C102" s="54" t="str">
        <f>INDEX('CADASTRO DE PRODUTO '!$B$13:$B$168,MATCH(B102,IND,0))</f>
        <v>AD</v>
      </c>
      <c r="D102" s="55" t="str">
        <f>INDEX('CADASTRO DE PRODUTO '!$C$13:$C$168,MATCH(B102,IND,0))</f>
        <v>Kg</v>
      </c>
      <c r="E102" s="66">
        <v>0</v>
      </c>
      <c r="F102" s="56">
        <f>INDEX('CADASTRO DE PRODUTO '!$E$13:$E$168,MATCH(B102,IND,0))</f>
        <v>0</v>
      </c>
      <c r="G102" s="65">
        <f t="shared" si="2"/>
        <v>0</v>
      </c>
      <c r="H102" s="43" t="s">
        <v>49</v>
      </c>
    </row>
    <row r="103" spans="1:8" ht="40.15" customHeight="1">
      <c r="A103" s="57">
        <v>93</v>
      </c>
      <c r="B103" s="53"/>
      <c r="C103" s="54" t="str">
        <f>INDEX('CADASTRO DE PRODUTO '!$B$13:$B$168,MATCH(B103,IND,0))</f>
        <v>AD</v>
      </c>
      <c r="D103" s="55" t="str">
        <f>INDEX('CADASTRO DE PRODUTO '!$C$13:$C$168,MATCH(B103,IND,0))</f>
        <v>Kg</v>
      </c>
      <c r="E103" s="66">
        <v>0</v>
      </c>
      <c r="F103" s="56">
        <f>INDEX('CADASTRO DE PRODUTO '!$E$13:$E$168,MATCH(B103,IND,0))</f>
        <v>0</v>
      </c>
      <c r="G103" s="65">
        <f t="shared" si="2"/>
        <v>0</v>
      </c>
      <c r="H103" s="43" t="s">
        <v>49</v>
      </c>
    </row>
    <row r="104" spans="1:8" ht="40.15" customHeight="1">
      <c r="A104" s="57">
        <v>94</v>
      </c>
      <c r="B104" s="53"/>
      <c r="C104" s="54" t="str">
        <f>INDEX('CADASTRO DE PRODUTO '!$B$13:$B$168,MATCH(B104,IND,0))</f>
        <v>AD</v>
      </c>
      <c r="D104" s="55" t="str">
        <f>INDEX('CADASTRO DE PRODUTO '!$C$13:$C$168,MATCH(B104,IND,0))</f>
        <v>Kg</v>
      </c>
      <c r="E104" s="66">
        <v>0</v>
      </c>
      <c r="F104" s="56">
        <f>INDEX('CADASTRO DE PRODUTO '!$E$13:$E$168,MATCH(B104,IND,0))</f>
        <v>0</v>
      </c>
      <c r="G104" s="65">
        <f t="shared" si="2"/>
        <v>0</v>
      </c>
      <c r="H104" s="43" t="s">
        <v>49</v>
      </c>
    </row>
    <row r="105" spans="1:8" ht="40.15" customHeight="1">
      <c r="A105" s="57">
        <v>95</v>
      </c>
      <c r="B105" s="53"/>
      <c r="C105" s="54" t="str">
        <f>INDEX('CADASTRO DE PRODUTO '!$B$13:$B$168,MATCH(B105,IND,0))</f>
        <v>AD</v>
      </c>
      <c r="D105" s="55" t="str">
        <f>INDEX('CADASTRO DE PRODUTO '!$C$13:$C$168,MATCH(B105,IND,0))</f>
        <v>Kg</v>
      </c>
      <c r="E105" s="66">
        <v>0</v>
      </c>
      <c r="F105" s="56">
        <f>INDEX('CADASTRO DE PRODUTO '!$E$13:$E$168,MATCH(B105,IND,0))</f>
        <v>0</v>
      </c>
      <c r="G105" s="65">
        <f t="shared" si="2"/>
        <v>0</v>
      </c>
      <c r="H105" s="43" t="s">
        <v>49</v>
      </c>
    </row>
    <row r="106" spans="1:8" ht="40.15" customHeight="1">
      <c r="A106" s="57">
        <v>96</v>
      </c>
      <c r="B106" s="53"/>
      <c r="C106" s="54" t="str">
        <f>INDEX('CADASTRO DE PRODUTO '!$B$13:$B$168,MATCH(B106,IND,0))</f>
        <v>AD</v>
      </c>
      <c r="D106" s="55" t="str">
        <f>INDEX('CADASTRO DE PRODUTO '!$C$13:$C$168,MATCH(B106,IND,0))</f>
        <v>Kg</v>
      </c>
      <c r="E106" s="66">
        <v>0</v>
      </c>
      <c r="F106" s="56">
        <f>INDEX('CADASTRO DE PRODUTO '!$E$13:$E$168,MATCH(B106,IND,0))</f>
        <v>0</v>
      </c>
      <c r="G106" s="65">
        <f t="shared" si="2"/>
        <v>0</v>
      </c>
      <c r="H106" s="43" t="s">
        <v>49</v>
      </c>
    </row>
    <row r="107" spans="1:8" ht="40.15" customHeight="1">
      <c r="A107" s="57">
        <v>97</v>
      </c>
      <c r="B107" s="53"/>
      <c r="C107" s="54" t="str">
        <f>INDEX('CADASTRO DE PRODUTO '!$B$13:$B$168,MATCH(B107,IND,0))</f>
        <v>AD</v>
      </c>
      <c r="D107" s="55" t="str">
        <f>INDEX('CADASTRO DE PRODUTO '!$C$13:$C$168,MATCH(B107,IND,0))</f>
        <v>Kg</v>
      </c>
      <c r="E107" s="66">
        <v>0</v>
      </c>
      <c r="F107" s="56">
        <f>INDEX('CADASTRO DE PRODUTO '!$E$13:$E$168,MATCH(B107,IND,0))</f>
        <v>0</v>
      </c>
      <c r="G107" s="65">
        <f t="shared" si="2"/>
        <v>0</v>
      </c>
      <c r="H107" s="43" t="s">
        <v>49</v>
      </c>
    </row>
    <row r="108" spans="1:8" ht="40.15" customHeight="1">
      <c r="A108" s="57">
        <v>98</v>
      </c>
      <c r="B108" s="53"/>
      <c r="C108" s="54" t="str">
        <f>INDEX('CADASTRO DE PRODUTO '!$B$13:$B$168,MATCH(B108,IND,0))</f>
        <v>AD</v>
      </c>
      <c r="D108" s="55" t="str">
        <f>INDEX('CADASTRO DE PRODUTO '!$C$13:$C$168,MATCH(B108,IND,0))</f>
        <v>Kg</v>
      </c>
      <c r="E108" s="66">
        <v>0</v>
      </c>
      <c r="F108" s="56">
        <f>INDEX('CADASTRO DE PRODUTO '!$E$13:$E$168,MATCH(B108,IND,0))</f>
        <v>0</v>
      </c>
      <c r="G108" s="65">
        <f t="shared" si="2"/>
        <v>0</v>
      </c>
      <c r="H108" s="43" t="s">
        <v>49</v>
      </c>
    </row>
    <row r="109" spans="1:8" ht="40.15" customHeight="1">
      <c r="A109" s="57">
        <v>99</v>
      </c>
      <c r="B109" s="53"/>
      <c r="C109" s="54" t="str">
        <f>INDEX('CADASTRO DE PRODUTO '!$B$13:$B$168,MATCH(B109,IND,0))</f>
        <v>AD</v>
      </c>
      <c r="D109" s="55" t="str">
        <f>INDEX('CADASTRO DE PRODUTO '!$C$13:$C$168,MATCH(B109,IND,0))</f>
        <v>Kg</v>
      </c>
      <c r="E109" s="66">
        <v>0</v>
      </c>
      <c r="F109" s="56">
        <f>INDEX('CADASTRO DE PRODUTO '!$E$13:$E$168,MATCH(B109,IND,0))</f>
        <v>0</v>
      </c>
      <c r="G109" s="65">
        <f t="shared" si="2"/>
        <v>0</v>
      </c>
      <c r="H109" s="43" t="s">
        <v>49</v>
      </c>
    </row>
    <row r="110" spans="1:8" ht="40.15" customHeight="1">
      <c r="A110" s="57">
        <v>100</v>
      </c>
      <c r="B110" s="53"/>
      <c r="C110" s="54" t="str">
        <f>INDEX('CADASTRO DE PRODUTO '!$B$13:$B$168,MATCH(B110,IND,0))</f>
        <v>AD</v>
      </c>
      <c r="D110" s="55" t="str">
        <f>INDEX('CADASTRO DE PRODUTO '!$C$13:$C$168,MATCH(B110,IND,0))</f>
        <v>Kg</v>
      </c>
      <c r="E110" s="66">
        <v>0</v>
      </c>
      <c r="F110" s="56">
        <f>INDEX('CADASTRO DE PRODUTO '!$E$13:$E$168,MATCH(B110,IND,0))</f>
        <v>0</v>
      </c>
      <c r="G110" s="65">
        <f t="shared" si="2"/>
        <v>0</v>
      </c>
      <c r="H110" s="43" t="s">
        <v>49</v>
      </c>
    </row>
    <row r="111" spans="1:8" ht="40.15" customHeight="1">
      <c r="A111" s="57">
        <v>101</v>
      </c>
      <c r="B111" s="53"/>
      <c r="C111" s="54" t="str">
        <f>INDEX('CADASTRO DE PRODUTO '!$B$13:$B$168,MATCH(B111,IND,0))</f>
        <v>AD</v>
      </c>
      <c r="D111" s="55" t="str">
        <f>INDEX('CADASTRO DE PRODUTO '!$C$13:$C$168,MATCH(B111,IND,0))</f>
        <v>Kg</v>
      </c>
      <c r="E111" s="66">
        <v>0</v>
      </c>
      <c r="F111" s="56">
        <f>INDEX('CADASTRO DE PRODUTO '!$E$13:$E$168,MATCH(B111,IND,0))</f>
        <v>0</v>
      </c>
      <c r="G111" s="65">
        <f t="shared" si="2"/>
        <v>0</v>
      </c>
      <c r="H111" s="43" t="s">
        <v>49</v>
      </c>
    </row>
    <row r="112" spans="1:8" ht="40.15" customHeight="1">
      <c r="A112" s="57">
        <v>102</v>
      </c>
      <c r="B112" s="53"/>
      <c r="C112" s="54" t="str">
        <f>INDEX('CADASTRO DE PRODUTO '!$B$13:$B$168,MATCH(B112,IND,0))</f>
        <v>AD</v>
      </c>
      <c r="D112" s="55" t="str">
        <f>INDEX('CADASTRO DE PRODUTO '!$C$13:$C$168,MATCH(B112,IND,0))</f>
        <v>Kg</v>
      </c>
      <c r="E112" s="66">
        <v>0</v>
      </c>
      <c r="F112" s="56">
        <f>INDEX('CADASTRO DE PRODUTO '!$E$13:$E$168,MATCH(B112,IND,0))</f>
        <v>0</v>
      </c>
      <c r="G112" s="65">
        <f t="shared" si="2"/>
        <v>0</v>
      </c>
      <c r="H112" s="43" t="s">
        <v>49</v>
      </c>
    </row>
  </sheetData>
  <mergeCells count="15">
    <mergeCell ref="A1:C2"/>
    <mergeCell ref="D1:G2"/>
    <mergeCell ref="H1:K2"/>
    <mergeCell ref="L1:M1"/>
    <mergeCell ref="N1:O1"/>
    <mergeCell ref="L2:M2"/>
    <mergeCell ref="N2:O2"/>
    <mergeCell ref="A8:E9"/>
    <mergeCell ref="F8:G9"/>
    <mergeCell ref="A3:C4"/>
    <mergeCell ref="D3:O5"/>
    <mergeCell ref="A5:B7"/>
    <mergeCell ref="C5:C7"/>
    <mergeCell ref="D6:D7"/>
    <mergeCell ref="E6:F7"/>
  </mergeCells>
  <conditionalFormatting sqref="A11:H112">
    <cfRule type="expression" dxfId="9" priority="1">
      <formula>$H11="SAIDA"</formula>
    </cfRule>
    <cfRule type="expression" dxfId="8" priority="2">
      <formula>$H11="PIX"</formula>
    </cfRule>
    <cfRule type="expression" dxfId="7" priority="3">
      <formula>$H11="CRED"</formula>
    </cfRule>
    <cfRule type="expression" dxfId="6" priority="4">
      <formula>$H11="DEB"</formula>
    </cfRule>
    <cfRule type="expression" dxfId="5" priority="5">
      <formula>$H11="DIN"</formula>
    </cfRule>
  </conditionalFormatting>
  <dataValidations count="3">
    <dataValidation type="list" allowBlank="1" showInputMessage="1" showErrorMessage="1" sqref="H11:H112">
      <formula1>$AE$1:$AE$5</formula1>
    </dataValidation>
    <dataValidation type="list" allowBlank="1" showInputMessage="1" showErrorMessage="1" sqref="B11:B112">
      <formula1>IND</formula1>
    </dataValidation>
    <dataValidation type="list" allowBlank="1" showInputMessage="1" showErrorMessage="1" sqref="AF1:AF10 AC62:AC72">
      <formula1>$AC$62:$AC$72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10</vt:i4>
      </vt:variant>
    </vt:vector>
  </HeadingPairs>
  <TitlesOfParts>
    <vt:vector size="20" baseType="lpstr">
      <vt:lpstr>LIVRO CAIXA DIARIO</vt:lpstr>
      <vt:lpstr>MENU</vt:lpstr>
      <vt:lpstr>DIARISTA </vt:lpstr>
      <vt:lpstr>CADASTRO DE PRODUTO </vt:lpstr>
      <vt:lpstr>FUNCIONARIOS MENSAI</vt:lpstr>
      <vt:lpstr>FOLHA DE PONTO</vt:lpstr>
      <vt:lpstr>ENTRADA E SAIDA MES</vt:lpstr>
      <vt:lpstr>ESTOQUE</vt:lpstr>
      <vt:lpstr>PLANILA DE LIVRO CAIXA MENSAL</vt:lpstr>
      <vt:lpstr>PLANILA DE LIVRO CAIXA ANUAL</vt:lpstr>
      <vt:lpstr>'CADASTRO DE PRODUTO '!Area_de_impressao</vt:lpstr>
      <vt:lpstr>FIXADIA</vt:lpstr>
      <vt:lpstr>FOR.PAG</vt:lpstr>
      <vt:lpstr>HORARIOS</vt:lpstr>
      <vt:lpstr>IND</vt:lpstr>
      <vt:lpstr>INDD</vt:lpstr>
      <vt:lpstr>LCD</vt:lpstr>
      <vt:lpstr>MENU</vt:lpstr>
      <vt:lpstr>produto01</vt:lpstr>
      <vt:lpstr>UNIDMED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Esteves</dc:creator>
  <cp:lastModifiedBy>Peixaria Aquarius</cp:lastModifiedBy>
  <cp:lastPrinted>2022-05-01T12:20:58Z</cp:lastPrinted>
  <dcterms:created xsi:type="dcterms:W3CDTF">2022-04-26T20:49:17Z</dcterms:created>
  <dcterms:modified xsi:type="dcterms:W3CDTF">2022-05-03T12:10:11Z</dcterms:modified>
</cp:coreProperties>
</file>