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'!$A$12:$F$137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'!$A$13:$A$168</definedName>
    <definedName name="INDD">'CADASTRO DE PRODUTO '!$A$12:$A$168</definedName>
    <definedName name="LCD">'LIVRO CAIXA DIARIO'!$A$11:$H$112</definedName>
    <definedName name="MENU">MENU!$D$2:$Q$25</definedName>
    <definedName name="produto01">'CADASTRO DE PRODUTO '!$B$13:$B$45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/>
  <c r="D11"/>
  <c r="C12"/>
  <c r="D12"/>
  <c r="F12"/>
  <c r="G12" s="1"/>
  <c r="C13"/>
  <c r="D13"/>
  <c r="F13"/>
  <c r="C14"/>
  <c r="D14"/>
  <c r="F14"/>
  <c r="C15"/>
  <c r="D15"/>
  <c r="F15"/>
  <c r="C16"/>
  <c r="D16"/>
  <c r="G16"/>
  <c r="C17"/>
  <c r="D17"/>
  <c r="C18"/>
  <c r="D18"/>
  <c r="F18"/>
  <c r="G18" s="1"/>
  <c r="C19"/>
  <c r="D19"/>
  <c r="C20"/>
  <c r="D20"/>
  <c r="F20"/>
  <c r="G20" s="1"/>
  <c r="C21"/>
  <c r="D21"/>
  <c r="F21"/>
  <c r="G21" s="1"/>
  <c r="C22"/>
  <c r="D22"/>
  <c r="D23"/>
  <c r="C24"/>
  <c r="D24"/>
  <c r="F24"/>
  <c r="C25"/>
  <c r="D25"/>
  <c r="G25"/>
  <c r="C26"/>
  <c r="D26"/>
  <c r="F26"/>
  <c r="C27"/>
  <c r="D27"/>
  <c r="F27"/>
  <c r="G27" s="1"/>
  <c r="C28"/>
  <c r="D28"/>
  <c r="C29"/>
  <c r="D29"/>
  <c r="F29"/>
  <c r="C30"/>
  <c r="D30"/>
  <c r="F30"/>
  <c r="C31"/>
  <c r="D31"/>
  <c r="F31"/>
  <c r="G31" s="1"/>
  <c r="C32"/>
  <c r="D32"/>
  <c r="F32"/>
  <c r="G32" s="1"/>
  <c r="C33"/>
  <c r="D33"/>
  <c r="F33"/>
  <c r="G33" s="1"/>
  <c r="C34"/>
  <c r="D34"/>
  <c r="F34"/>
  <c r="G34" s="1"/>
  <c r="C35"/>
  <c r="D35"/>
  <c r="F35"/>
  <c r="G35" s="1"/>
  <c r="C36"/>
  <c r="D36"/>
  <c r="F36"/>
  <c r="G36" s="1"/>
  <c r="C37"/>
  <c r="D37"/>
  <c r="F37"/>
  <c r="G37" s="1"/>
  <c r="C38"/>
  <c r="D38"/>
  <c r="F38"/>
  <c r="G38" s="1"/>
  <c r="C39"/>
  <c r="D39"/>
  <c r="F39"/>
  <c r="G39" s="1"/>
  <c r="C40"/>
  <c r="D40"/>
  <c r="F40"/>
  <c r="G40" s="1"/>
  <c r="C41"/>
  <c r="D41"/>
  <c r="F41"/>
  <c r="G41" s="1"/>
  <c r="E11" i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C42" i="3"/>
  <c r="D42"/>
  <c r="F42"/>
  <c r="G42" s="1"/>
  <c r="C43"/>
  <c r="D43"/>
  <c r="F43"/>
  <c r="G43" s="1"/>
  <c r="C44"/>
  <c r="D44"/>
  <c r="F44"/>
  <c r="G44" s="1"/>
  <c r="C45"/>
  <c r="D45"/>
  <c r="F45"/>
  <c r="G45" s="1"/>
  <c r="C46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<sst xmlns="http://schemas.openxmlformats.org/spreadsheetml/2006/main" count="1018" uniqueCount="234">
  <si>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</si>
  <si>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</si>
  <si>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</si>
  <si>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</si>
  <si>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</si>
  <si>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</si>
  <si>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</si>
  <si>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</si>
  <si>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</si>
  <si>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</si>
  <si>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</si>
  <si>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</si>
  <si>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</si>
  <si>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</si>
  <si>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</si>
  <si>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</si>
  <si>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</si>
  <si>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</si>
  <si>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</si>
  <si>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</si>
  <si>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</si>
  <si>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</si>
  <si>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</si>
  <si>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</si>
  <si>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</si>
  <si>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</si>
  <si>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</si>
  <si>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</si>
  <si>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</si>
  <si>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</si>
  <si>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</si>
  <si>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</si>
  <si>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</si>
  <si>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</si>
  <si>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</si>
  <si>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</si>
  <si>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</si>
  <si>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</si>
  <si>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</si>
  <si>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</si>
  <si>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</si>
  <si>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</si>
  <si>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</si>
  <si>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</si>
  <si>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</si>
  <si>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</si>
  <si>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</si>
  <si>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</si>
  <si>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</si>
  <si>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</si>
  <si>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</si>
  <si>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</si>
  <si>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</si>
  <si>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</si>
  <si>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</si>
  <si>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</si>
  <si>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</si>
  <si>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</si>
  <si>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</si>
  <si>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</si>
  <si>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</si>
  <si>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</si>
  <si>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</si>
  <si>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</si>
  <si>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</si>
  <si>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</si>
  <si>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</si>
  <si>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</si>
  <si>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</si>
  <si>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</si>
  <si>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</si>
  <si>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</si>
  <si>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</si>
  <si>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</si>
  <si>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</si>
  <si>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</si>
  <si>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</si>
  <si>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</si>
  <si>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</si>
  <si>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</si>
  <si>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</si>
  <si>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</si>
  <si>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</si>
  <si>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</si>
  <si>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</si>
  <si>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</si>
  <si>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</si>
  <si>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</si>
  <si>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</si>
  <si>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</si>
  <si>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</si>
  <si>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</si>
  <si>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</si>
  <si>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</si>
  <si>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</si>
  <si>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</si>
  <si>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</si>
  <si>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</si>
  <si>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</si>
  <si>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</si>
  <si>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</si>
  <si>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</si>
  <si>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</si>
  <si>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</si>
  <si>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</si>
  <si>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</si>
  <si>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</si>
  <si>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</si>
  <si>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</si>
  <si>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</si>
  <si>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</si>
  <si>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</si>
  <si>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</si>
  <si>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</si>
  <si>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</si>
  <si>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</si>
  <si>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</si>
  <si>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</si>
  <si>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</si>
  <si>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</si>
  <si>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</si>
  <si>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</si>
  <si>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</si>
  <si>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</si>
  <si>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</si>
  <si>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</si>
  <si>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</si>
  <si>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</si>
  <si>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</si>
  <si>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</si>
  <si>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</si>
  <si>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</si>
  <si>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</si>
  <si>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</si>
  <si>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</si>
  <si>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</si>
  <si>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</si>
  <si>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</si>
  <si>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</si>
  <si>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</si>
  <si>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</si>
  <si>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</si>
  <si>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</si>
  <si>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</si>
  <si>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</si>
  <si>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</si>
  <si>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</si>
  <si>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</si>
  <si>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</si>
  <si>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</si>
  <si>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</si>
  <si>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</si>
  <si>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</si>
  <si>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</si>
  <si>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</si>
  <si>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</si>
  <si>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</si>
  <si>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</si>
  <si>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</si>
  <si>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</si>
  <si>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</si>
  <si>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</si>
  <si>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</si>
  <si>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</si>
  <si>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</si>
  <si>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</si>
  <si>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</si>
  <si>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</si>
  <si>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</si>
  <si>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</si>
  <si>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</si>
  <si>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</si>
  <si>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</si>
  <si>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</si>
  <si>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</si>
  <si>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</si>
  <si>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</si>
  <si>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</si>
  <si>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</si>
  <si>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</si>
  <si>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</si>
  <si>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</si>
  <si>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</si>
  <si>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</si>
  <si>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</si>
  <si>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</si>
  <si>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</si>
  <si>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</si>
  <si>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</si>
  <si>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</si>
  <si>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</si>
  <si>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</si>
  <si>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</si>
  <si>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</si>
  <si>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</si>
  <si>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</si>
  <si>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</si>
  <si>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</si>
  <si>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</si>
  <si>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</si>
  <si>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</si>
  <si>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</si>
  <si>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</si>
  <si>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</si>
  <si>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</si>
  <si>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</si>
  <si>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</si>
  <si>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</si>
  <si>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</si>
  <si>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</si>
  <si>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</si>
  <si>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</si>
  <si>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</si>
  <si>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</si>
  <si>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</si>
  <si>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</si>
  <si>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</si>
  <si>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</si>
  <si>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</si>
  <si>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</si>
  <si>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</si>
  <si>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</si>
  <si>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</si>
  <si>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</si>
  <si>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</si>
  <si>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</si>
  <si>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</si>
  <si>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</si>
  <si>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</si>
  <si>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</si>
  <si>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</si>
  <si>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</si>
  <si>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</si>
  <si>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 xml:space="preserve">troco moeda 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</si>
</sst>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=""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=""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=""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=""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=""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=""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=""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="" xmlns:a16="http://schemas.microsoft.com/office/drawing/2014/main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=""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=""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=""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="" xmlns:a16="http://schemas.microsoft.com/office/drawing/2014/main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6</xdr:col>
      <xdr:colOff>1175983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zoomScale="60" zoomScaleNormal="60" workbookViewId="0">
      <selection activeCell="H30" sqref="H30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3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1083.9960000000001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181">
        <v>44684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2</v>
      </c>
      <c r="C11" s="54" t="str">
        <f>INDEX('CADASTRO DE PRODUTO '!$B$13:$B$168,MATCH(B11,IND,0))</f>
        <v>Costela sem espinha</v>
      </c>
      <c r="D11" s="55" t="str">
        <f>INDEX('CADASTRO DE PRODUTO '!$C$13:$C$168,MATCH(B11,IND,0))</f>
        <v>Kg</v>
      </c>
      <c r="E11" s="66">
        <v>2.7</v>
      </c>
      <c r="F11" s="56">
        <v>40</v>
      </c>
      <c r="G11" s="65">
        <v>100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1</v>
      </c>
      <c r="C12" s="54" t="str">
        <f>INDEX('CADASTRO DE PRODUTO '!$B$13:$B$168,MATCH(B12,IND,0))</f>
        <v>Costela com espinha e com lombo</v>
      </c>
      <c r="D12" s="55" t="str">
        <f>INDEX('CADASTRO DE PRODUTO '!$C$13:$C$168,MATCH(B12,IND,0))</f>
        <v>Kg</v>
      </c>
      <c r="E12" s="66">
        <v>1.4</v>
      </c>
      <c r="F12" s="56">
        <f>INDEX('CADASTRO DE PRODUTO '!$E$13:$E$168,MATCH(B12,IND,0))</f>
        <v>30</v>
      </c>
      <c r="G12" s="65">
        <f t="shared" ref="G11:G41" si="0">E12*F12</f>
        <v>42</v>
      </c>
      <c r="H12" s="43" t="s">
        <v>48</v>
      </c>
      <c r="AD12"/>
    </row>
    <row r="13" spans="1:33" ht="40.15" customHeight="1">
      <c r="A13" s="57">
        <v>3</v>
      </c>
      <c r="B13" s="53">
        <v>14</v>
      </c>
      <c r="C13" s="54" t="str">
        <f>INDEX('CADASTRO DE PRODUTO '!$B$13:$B$168,MATCH(B13,IND,0))</f>
        <v>Banda de Pacu desossada</v>
      </c>
      <c r="D13" s="55" t="str">
        <f>INDEX('CADASTRO DE PRODUTO '!$C$13:$C$168,MATCH(B13,IND,0))</f>
        <v>Kg</v>
      </c>
      <c r="E13" s="66">
        <v>1.1000000000000001</v>
      </c>
      <c r="F13" s="56">
        <f>INDEX('CADASTRO DE PRODUTO '!$E$13:$E$168,MATCH(B13,IND,0))</f>
        <v>38.5</v>
      </c>
      <c r="G13" s="65">
        <v>40</v>
      </c>
      <c r="H13" s="43" t="s">
        <v>48</v>
      </c>
      <c r="AD13"/>
    </row>
    <row r="14" spans="1:33" ht="40.15" customHeight="1">
      <c r="A14" s="57">
        <v>4</v>
      </c>
      <c r="B14" s="53">
        <v>122</v>
      </c>
      <c r="C14" s="54" t="str">
        <f>INDEX('CADASTRO DE PRODUTO '!$B$13:$B$168,MATCH(B14,IND,0))</f>
        <v>Angico</v>
      </c>
      <c r="D14" s="55" t="str">
        <f>INDEX('CADASTRO DE PRODUTO '!$C$13:$C$168,MATCH(B14,IND,0))</f>
        <v>unidade</v>
      </c>
      <c r="E14" s="66">
        <v>1</v>
      </c>
      <c r="F14" s="56">
        <f>INDEX('CADASTRO DE PRODUTO '!$E$13:$E$168,MATCH(B14,IND,0))</f>
        <v>16</v>
      </c>
      <c r="G14" s="65">
        <v>16</v>
      </c>
      <c r="H14" s="43" t="s">
        <v>48</v>
      </c>
      <c r="AD14"/>
    </row>
    <row r="15" spans="1:33" ht="40.15" customHeight="1">
      <c r="A15" s="57">
        <v>5</v>
      </c>
      <c r="B15" s="53">
        <v>1</v>
      </c>
      <c r="C15" s="54" t="str">
        <f>INDEX('CADASTRO DE PRODUTO '!$B$13:$B$168,MATCH(B15,IND,0))</f>
        <v>Costela com espinha e com lombo</v>
      </c>
      <c r="D15" s="55" t="str">
        <f>INDEX('CADASTRO DE PRODUTO '!$C$13:$C$168,MATCH(B15,IND,0))</f>
        <v>Kg</v>
      </c>
      <c r="E15" s="66">
        <v>0.83299999999999996</v>
      </c>
      <c r="F15" s="56">
        <f>INDEX('CADASTRO DE PRODUTO '!$E$13:$E$168,MATCH(B15,IND,0))</f>
        <v>30</v>
      </c>
      <c r="G15" s="65">
        <v>25</v>
      </c>
      <c r="H15" s="43" t="s">
        <v>49</v>
      </c>
      <c r="AD15"/>
    </row>
    <row r="16" spans="1:33" ht="40.15" customHeight="1">
      <c r="A16" s="57">
        <v>6</v>
      </c>
      <c r="B16" s="53">
        <v>4</v>
      </c>
      <c r="C16" s="54" t="str">
        <f>INDEX('CADASTRO DE PRODUTO '!$B$13:$B$168,MATCH(B16,IND,0))</f>
        <v>Pacu inteiro desossado</v>
      </c>
      <c r="D16" s="55" t="str">
        <f>INDEX('CADASTRO DE PRODUTO '!$C$13:$C$168,MATCH(B16,IND,0))</f>
        <v>Kg</v>
      </c>
      <c r="E16" s="66">
        <v>2.6110000000000002</v>
      </c>
      <c r="F16" s="56">
        <v>18</v>
      </c>
      <c r="G16" s="65">
        <f t="shared" si="0"/>
        <v>46.998000000000005</v>
      </c>
      <c r="H16" s="43" t="s">
        <v>49</v>
      </c>
      <c r="AD16"/>
    </row>
    <row r="17" spans="1:30" ht="40.15" customHeight="1">
      <c r="A17" s="57">
        <v>7</v>
      </c>
      <c r="B17" s="53">
        <v>22</v>
      </c>
      <c r="C17" s="54" t="str">
        <f>INDEX('CADASTRO DE PRODUTO '!$B$13:$B$168,MATCH(B17,IND,0))</f>
        <v>Camarão Rosa G</v>
      </c>
      <c r="D17" s="55" t="str">
        <f>INDEX('CADASTRO DE PRODUTO '!$C$13:$C$168,MATCH(B17,IND,0))</f>
        <v>Kg</v>
      </c>
      <c r="E17" s="66">
        <v>0.38300000000000001</v>
      </c>
      <c r="F17" s="56">
        <v>60</v>
      </c>
      <c r="G17" s="65">
        <v>23</v>
      </c>
      <c r="H17" s="43" t="s">
        <v>49</v>
      </c>
      <c r="AD17"/>
    </row>
    <row r="18" spans="1:30" ht="40.15" customHeight="1">
      <c r="A18" s="57">
        <v>8</v>
      </c>
      <c r="B18" s="53">
        <v>11</v>
      </c>
      <c r="C18" s="54" t="str">
        <f>INDEX('CADASTRO DE PRODUTO '!$B$13:$B$168,MATCH(B18,IND,0))</f>
        <v>Rabo de pacu</v>
      </c>
      <c r="D18" s="55" t="str">
        <f>INDEX('CADASTRO DE PRODUTO '!$C$13:$C$168,MATCH(B18,IND,0))</f>
        <v>Kg</v>
      </c>
      <c r="E18" s="66">
        <v>1</v>
      </c>
      <c r="F18" s="56">
        <f>INDEX('CADASTRO DE PRODUTO '!$E$13:$E$168,MATCH(B18,IND,0))</f>
        <v>10</v>
      </c>
      <c r="G18" s="65">
        <f t="shared" si="0"/>
        <v>10</v>
      </c>
      <c r="H18" s="43" t="s">
        <v>49</v>
      </c>
      <c r="AD18"/>
    </row>
    <row r="19" spans="1:30" ht="40.15" customHeight="1">
      <c r="A19" s="57">
        <v>9</v>
      </c>
      <c r="B19" s="53">
        <v>1</v>
      </c>
      <c r="C19" s="54" t="str">
        <f>INDEX('CADASTRO DE PRODUTO '!$B$13:$B$168,MATCH(B19,IND,0))</f>
        <v>Costela com espinha e com lombo</v>
      </c>
      <c r="D19" s="55" t="str">
        <f>INDEX('CADASTRO DE PRODUTO '!$C$13:$C$168,MATCH(B19,IND,0))</f>
        <v>Kg</v>
      </c>
      <c r="E19" s="66">
        <v>3.1419999999999999</v>
      </c>
      <c r="F19" s="56">
        <v>28</v>
      </c>
      <c r="G19" s="65">
        <v>88</v>
      </c>
      <c r="H19" s="43" t="s">
        <v>49</v>
      </c>
      <c r="AD19"/>
    </row>
    <row r="20" spans="1:30" ht="40.15" customHeight="1">
      <c r="A20" s="57">
        <v>10</v>
      </c>
      <c r="B20" s="53">
        <v>8</v>
      </c>
      <c r="C20" s="54" t="str">
        <f>INDEX('CADASTRO DE PRODUTO '!$B$13:$B$168,MATCH(B20,IND,0))</f>
        <v>Cabeça de pacu</v>
      </c>
      <c r="D20" s="55" t="str">
        <f>INDEX('CADASTRO DE PRODUTO '!$C$13:$C$168,MATCH(B20,IND,0))</f>
        <v>Kg</v>
      </c>
      <c r="E20" s="66">
        <v>1</v>
      </c>
      <c r="F20" s="56">
        <f>INDEX('CADASTRO DE PRODUTO '!$E$13:$E$168,MATCH(B20,IND,0))</f>
        <v>7</v>
      </c>
      <c r="G20" s="65">
        <f t="shared" si="0"/>
        <v>7</v>
      </c>
      <c r="H20" s="43" t="s">
        <v>49</v>
      </c>
      <c r="AD20"/>
    </row>
    <row r="21" spans="1:30" ht="40.15" customHeight="1">
      <c r="A21" s="57">
        <v>11</v>
      </c>
      <c r="B21" s="53">
        <v>8</v>
      </c>
      <c r="C21" s="54" t="str">
        <f>INDEX('CADASTRO DE PRODUTO '!$B$13:$B$168,MATCH(B21,IND,0))</f>
        <v>Cabeça de pacu</v>
      </c>
      <c r="D21" s="55" t="str">
        <f>INDEX('CADASTRO DE PRODUTO '!$C$13:$C$168,MATCH(B21,IND,0))</f>
        <v>Kg</v>
      </c>
      <c r="E21" s="66">
        <v>2</v>
      </c>
      <c r="F21" s="56">
        <f>INDEX('CADASTRO DE PRODUTO '!$E$13:$E$168,MATCH(B21,IND,0))</f>
        <v>7</v>
      </c>
      <c r="G21" s="65">
        <f t="shared" si="0"/>
        <v>14</v>
      </c>
      <c r="H21" s="43" t="s">
        <v>49</v>
      </c>
      <c r="AD21"/>
    </row>
    <row r="22" spans="1:30" ht="40.15" customHeight="1">
      <c r="A22" s="57">
        <v>12</v>
      </c>
      <c r="B22" s="53">
        <v>3</v>
      </c>
      <c r="C22" s="54" t="str">
        <f>INDEX('CADASTRO DE PRODUTO '!$B$13:$B$168,MATCH(B22,IND,0))</f>
        <v xml:space="preserve">Pacu inteiro </v>
      </c>
      <c r="D22" s="55" t="str">
        <f>INDEX('CADASTRO DE PRODUTO '!$C$13:$C$168,MATCH(B22,IND,0))</f>
        <v>Kg</v>
      </c>
      <c r="E22" s="66">
        <v>11.33</v>
      </c>
      <c r="F22" s="56">
        <v>22.5</v>
      </c>
      <c r="G22" s="65">
        <v>255</v>
      </c>
      <c r="H22" s="43" t="s">
        <v>50</v>
      </c>
      <c r="AD22"/>
    </row>
    <row r="23" spans="1:30" ht="40.15" customHeight="1">
      <c r="A23" s="57">
        <v>13</v>
      </c>
      <c r="B23" s="53"/>
      <c r="C23" s="54" t="s">
        <v>233</v>
      </c>
      <c r="D23" s="55" t="str">
        <f>INDEX('CADASTRO DE PRODUTO '!$C$13:$C$168,MATCH(B23,IND,0))</f>
        <v>Kg</v>
      </c>
      <c r="E23" s="66"/>
      <c r="F23" s="56">
        <v>110</v>
      </c>
      <c r="G23" s="65">
        <v>110</v>
      </c>
      <c r="H23" s="43" t="s">
        <v>52</v>
      </c>
      <c r="AD23"/>
    </row>
    <row r="24" spans="1:30" ht="40.15" customHeight="1">
      <c r="A24" s="57">
        <v>14</v>
      </c>
      <c r="B24" s="53">
        <v>21</v>
      </c>
      <c r="C24" s="54" t="str">
        <f>INDEX('CADASTRO DE PRODUTO '!$B$13:$B$168,MATCH(B24,IND,0))</f>
        <v>Camarão M</v>
      </c>
      <c r="D24" s="55" t="str">
        <f>INDEX('CADASTRO DE PRODUTO '!$C$13:$C$168,MATCH(B24,IND,0))</f>
        <v>Kg</v>
      </c>
      <c r="E24" s="66">
        <v>0.83799999999999997</v>
      </c>
      <c r="F24" s="56">
        <f>INDEX('CADASTRO DE PRODUTO '!$E$13:$E$168,MATCH(B24,IND,0))</f>
        <v>100</v>
      </c>
      <c r="G24" s="65">
        <v>83</v>
      </c>
      <c r="H24" s="43" t="s">
        <v>48</v>
      </c>
      <c r="AD24"/>
    </row>
    <row r="25" spans="1:30" ht="40.15" customHeight="1">
      <c r="A25" s="57">
        <v>15</v>
      </c>
      <c r="B25" s="53">
        <v>27</v>
      </c>
      <c r="C25" s="54" t="str">
        <f>INDEX('CADASTRO DE PRODUTO '!$B$13:$B$168,MATCH(B25,IND,0))</f>
        <v>Costela palito</v>
      </c>
      <c r="D25" s="55" t="str">
        <f>INDEX('CADASTRO DE PRODUTO '!$C$13:$C$168,MATCH(B25,IND,0))</f>
        <v>Kg</v>
      </c>
      <c r="E25" s="66">
        <v>1</v>
      </c>
      <c r="F25" s="56">
        <v>42</v>
      </c>
      <c r="G25" s="65">
        <f t="shared" si="0"/>
        <v>42</v>
      </c>
      <c r="H25" s="43" t="s">
        <v>48</v>
      </c>
      <c r="AD25"/>
    </row>
    <row r="26" spans="1:30" ht="40.15" customHeight="1">
      <c r="A26" s="57">
        <v>16</v>
      </c>
      <c r="B26" s="53">
        <v>3</v>
      </c>
      <c r="C26" s="54" t="str">
        <f>INDEX('CADASTRO DE PRODUTO '!$B$13:$B$168,MATCH(B26,IND,0))</f>
        <v xml:space="preserve">Pacu inteiro </v>
      </c>
      <c r="D26" s="55" t="str">
        <f>INDEX('CADASTRO DE PRODUTO '!$C$13:$C$168,MATCH(B26,IND,0))</f>
        <v>Kg</v>
      </c>
      <c r="E26" s="66">
        <v>2.95</v>
      </c>
      <c r="F26" s="56">
        <f>INDEX('CADASTRO DE PRODUTO '!$E$13:$E$168,MATCH(B26,IND,0))</f>
        <v>26.5</v>
      </c>
      <c r="G26" s="65">
        <v>78</v>
      </c>
      <c r="H26" s="43" t="s">
        <v>49</v>
      </c>
      <c r="AD26"/>
    </row>
    <row r="27" spans="1:30" ht="40.15" customHeight="1">
      <c r="A27" s="57">
        <v>17</v>
      </c>
      <c r="B27" s="53">
        <v>8</v>
      </c>
      <c r="C27" s="54" t="str">
        <f>INDEX('CADASTRO DE PRODUTO '!$B$13:$B$168,MATCH(B27,IND,0))</f>
        <v>Cabeça de pacu</v>
      </c>
      <c r="D27" s="55" t="str">
        <f>INDEX('CADASTRO DE PRODUTO '!$C$13:$C$168,MATCH(B27,IND,0))</f>
        <v>Kg</v>
      </c>
      <c r="E27" s="66">
        <v>0.71399999999999997</v>
      </c>
      <c r="F27" s="56">
        <f>INDEX('CADASTRO DE PRODUTO '!$E$13:$E$168,MATCH(B27,IND,0))</f>
        <v>7</v>
      </c>
      <c r="G27" s="65">
        <f t="shared" si="0"/>
        <v>4.9979999999999993</v>
      </c>
      <c r="H27" s="43" t="s">
        <v>49</v>
      </c>
      <c r="AD27"/>
    </row>
    <row r="28" spans="1:30" ht="40.15" customHeight="1">
      <c r="A28" s="57">
        <v>18</v>
      </c>
      <c r="B28" s="53">
        <v>33</v>
      </c>
      <c r="C28" s="54" t="str">
        <f>INDEX('CADASTRO DE PRODUTO '!$B$13:$B$168,MATCH(B28,IND,0))</f>
        <v>Filé de tilápia</v>
      </c>
      <c r="D28" s="55" t="str">
        <f>INDEX('CADASTRO DE PRODUTO '!$C$13:$C$168,MATCH(B28,IND,0))</f>
        <v>Kg</v>
      </c>
      <c r="E28" s="66">
        <v>0.88800000000000001</v>
      </c>
      <c r="F28" s="56">
        <v>45</v>
      </c>
      <c r="G28" s="65">
        <v>40</v>
      </c>
      <c r="H28" s="43" t="s">
        <v>49</v>
      </c>
    </row>
    <row r="29" spans="1:30" ht="40.15" customHeight="1">
      <c r="A29" s="57">
        <v>19</v>
      </c>
      <c r="B29" s="53">
        <v>41</v>
      </c>
      <c r="C29" s="54" t="str">
        <f>INDEX('CADASTRO DE PRODUTO '!$B$13:$B$168,MATCH(B29,IND,0))</f>
        <v xml:space="preserve">Stiksy </v>
      </c>
      <c r="D29" s="55" t="str">
        <f>INDEX('CADASTRO DE PRODUTO '!$C$13:$C$168,MATCH(B29,IND,0))</f>
        <v>unidade</v>
      </c>
      <c r="E29" s="66">
        <v>0</v>
      </c>
      <c r="F29" s="56">
        <f>INDEX('CADASTRO DE PRODUTO '!$E$13:$E$168,MATCH(B29,IND,0))</f>
        <v>3</v>
      </c>
      <c r="G29" s="65">
        <v>3</v>
      </c>
      <c r="H29" s="43" t="s">
        <v>51</v>
      </c>
    </row>
    <row r="30" spans="1:30" ht="40.15" customHeight="1">
      <c r="A30" s="57">
        <v>20</v>
      </c>
      <c r="B30" s="53">
        <v>1</v>
      </c>
      <c r="C30" s="54" t="str">
        <f>INDEX('CADASTRO DE PRODUTO '!$B$13:$B$168,MATCH(B30,IND,0))</f>
        <v>Costela com espinha e com lombo</v>
      </c>
      <c r="D30" s="55" t="str">
        <f>INDEX('CADASTRO DE PRODUTO '!$C$13:$C$168,MATCH(B30,IND,0))</f>
        <v>Kg</v>
      </c>
      <c r="E30" s="66">
        <v>1.8660000000000001</v>
      </c>
      <c r="F30" s="56">
        <f>INDEX('CADASTRO DE PRODUTO '!$E$13:$E$168,MATCH(B30,IND,0))</f>
        <v>30</v>
      </c>
      <c r="G30" s="65">
        <v>56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0"/>
        <v>0</v>
      </c>
      <c r="H31" s="43"/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0"/>
        <v>0</v>
      </c>
      <c r="H32" s="43"/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0"/>
        <v>0</v>
      </c>
      <c r="H33" s="43"/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0"/>
        <v>0</v>
      </c>
      <c r="H34" s="43"/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0"/>
        <v>0</v>
      </c>
      <c r="H35" s="43"/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0"/>
        <v>0</v>
      </c>
      <c r="H36" s="43"/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0"/>
        <v>0</v>
      </c>
      <c r="H37" s="43"/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0"/>
        <v>0</v>
      </c>
      <c r="H38" s="43"/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0"/>
        <v>0</v>
      </c>
      <c r="H39" s="43"/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0"/>
        <v>0</v>
      </c>
      <c r="H40" s="43"/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0"/>
        <v>0</v>
      </c>
      <c r="H41" s="43"/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ref="G30:G78" si="1">E42*F42</f>
        <v>0</v>
      </c>
      <c r="H42" s="43"/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/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/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/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/>
    </row>
  </sheetData>
  <mergeCells count="15">
    <mergeCell ref="F8:G9"/>
    <mergeCell ref="A3:C4"/>
    <mergeCell ref="D3:O5"/>
    <mergeCell ref="A5:B7"/>
    <mergeCell ref="D6:D7"/>
    <mergeCell ref="E6:F7"/>
    <mergeCell ref="C5:C7"/>
    <mergeCell ref="A8:E9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29" priority="1">
      <formula>$H11="SAIDA"</formula>
    </cfRule>
    <cfRule type="expression" dxfId="28" priority="2">
      <formula>$H11="PIX"</formula>
    </cfRule>
    <cfRule type="expression" dxfId="27" priority="3">
      <formula>$H11="CRED"</formula>
    </cfRule>
    <cfRule type="expression" dxfId="26" priority="4">
      <formula>$H11="DEB"</formula>
    </cfRule>
    <cfRule type="expression" dxfId="25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3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14" priority="1">
      <formula>$H11="SAIDA"</formula>
    </cfRule>
    <cfRule type="expression" dxfId="13" priority="2">
      <formula>$H11="PIX"</formula>
    </cfRule>
    <cfRule type="expression" dxfId="12" priority="3">
      <formula>$H11="CRED"</formula>
    </cfRule>
    <cfRule type="expression" dxfId="11" priority="4">
      <formula>$H11="DEB"</formula>
    </cfRule>
    <cfRule type="expression" dxfId="1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4" t="s">
        <v>34</v>
      </c>
      <c r="E2" s="203"/>
      <c r="F2" s="203" t="s">
        <v>35</v>
      </c>
      <c r="G2" s="203"/>
      <c r="H2" s="203" t="s">
        <v>41</v>
      </c>
      <c r="I2" s="203"/>
      <c r="J2" s="203" t="s">
        <v>44</v>
      </c>
      <c r="K2" s="203"/>
      <c r="L2" s="203" t="s">
        <v>42</v>
      </c>
      <c r="M2" s="208"/>
      <c r="N2" s="203" t="s">
        <v>43</v>
      </c>
      <c r="O2" s="203"/>
      <c r="P2" s="203" t="s">
        <v>36</v>
      </c>
      <c r="Q2" s="203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5" t="s">
        <v>37</v>
      </c>
      <c r="E8" s="206"/>
      <c r="F8" s="206"/>
      <c r="G8" s="206"/>
      <c r="H8" s="206"/>
      <c r="I8" s="207"/>
      <c r="J8" s="205" t="s">
        <v>45</v>
      </c>
      <c r="K8" s="206"/>
      <c r="L8" s="206"/>
      <c r="M8" s="206"/>
      <c r="N8" s="206"/>
      <c r="O8" s="207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4" t="s">
        <v>38</v>
      </c>
      <c r="E11" s="203"/>
      <c r="F11" s="204" t="s">
        <v>39</v>
      </c>
      <c r="G11" s="203"/>
      <c r="H11" s="204" t="s">
        <v>40</v>
      </c>
      <c r="I11" s="208"/>
      <c r="J11" s="204" t="s">
        <v>38</v>
      </c>
      <c r="K11" s="203"/>
      <c r="L11" s="204" t="s">
        <v>39</v>
      </c>
      <c r="M11" s="203"/>
      <c r="N11" s="204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P2:Q2"/>
    <mergeCell ref="J2:K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23" t="s">
        <v>186</v>
      </c>
      <c r="B1" s="224"/>
      <c r="C1" s="224"/>
      <c r="D1" s="224"/>
      <c r="E1" s="224"/>
      <c r="F1" s="224"/>
      <c r="I1" s="115" t="s">
        <v>203</v>
      </c>
      <c r="J1" s="211" t="s">
        <v>197</v>
      </c>
      <c r="K1" s="211"/>
      <c r="L1" s="211"/>
      <c r="M1" s="211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20" t="s">
        <v>193</v>
      </c>
      <c r="AI2" s="221"/>
      <c r="AJ2" s="221"/>
      <c r="AK2" s="221"/>
      <c r="AL2" s="221"/>
      <c r="AM2" s="221"/>
      <c r="AN2" s="221"/>
      <c r="AO2" s="222"/>
      <c r="AP2" s="212">
        <f ca="1">TODAY()</f>
        <v>44684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7" t="str">
        <f>A3</f>
        <v xml:space="preserve">NARDO </v>
      </c>
      <c r="AI3" s="218"/>
      <c r="AJ3" s="218"/>
      <c r="AK3" s="218"/>
      <c r="AL3" s="218"/>
      <c r="AM3" s="218"/>
      <c r="AN3" s="218"/>
      <c r="AO3" s="219"/>
      <c r="AP3" s="213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'!$B$13:$B$168,MATCH(AI5,IND,0))</f>
        <v>Costela com espinha e com lombo</v>
      </c>
      <c r="AK5" s="82" t="str">
        <f>INDEX('CADASTRO DE PRODUTO '!$C$13:$C$168,MATCH(AI5,IND,0))</f>
        <v>Kg</v>
      </c>
      <c r="AL5" s="83">
        <v>1</v>
      </c>
      <c r="AM5" s="84">
        <f>INDEX('CADASTRO DE PRODUTO '!$E$13:$E$168,MATCH(AI5,IND,0))</f>
        <v>30</v>
      </c>
      <c r="AN5" s="85">
        <f>AL5*AM5</f>
        <v>30</v>
      </c>
      <c r="AO5" s="43"/>
      <c r="AP5" s="209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'!$B$13:$B$168,MATCH(AI6,IND,0))</f>
        <v>AD</v>
      </c>
      <c r="AK6" s="55" t="str">
        <f>INDEX('CADASTRO DE PRODUTO '!$C$13:$C$168,MATCH(AI6,IND,0))</f>
        <v>Kg</v>
      </c>
      <c r="AL6" s="66">
        <v>1</v>
      </c>
      <c r="AM6" s="56">
        <f>INDEX('CADASTRO DE PRODUTO '!$E$13:$E$168,MATCH(AI6,IND,0))</f>
        <v>0</v>
      </c>
      <c r="AN6" s="65">
        <f t="shared" ref="AN6:AN7" si="1">AL6*AM6</f>
        <v>0</v>
      </c>
      <c r="AO6" s="43"/>
      <c r="AP6" s="210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'!$B$13:$B$168,MATCH(AI7,IND,0))</f>
        <v>AD</v>
      </c>
      <c r="AK7" s="55" t="str">
        <f>INDEX('CADASTRO DE PRODUTO '!$C$13:$C$168,MATCH(AI7,IND,0))</f>
        <v>Kg</v>
      </c>
      <c r="AL7" s="66">
        <v>1</v>
      </c>
      <c r="AM7" s="56">
        <f>INDEX('CADASTRO DE PRODUTO '!$E$13:$E$168,MATCH(AI7,IND,0))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'!$B$13:$B$168,MATCH(AI8,IND,0))</f>
        <v>AD</v>
      </c>
      <c r="AK8" s="55" t="str">
        <f>INDEX('CADASTRO DE PRODUTO '!$C$13:$C$168,MATCH(AI8,IND,0))</f>
        <v>Kg</v>
      </c>
      <c r="AL8" s="66">
        <v>5</v>
      </c>
      <c r="AM8" s="56">
        <f>INDEX('CADASTRO DE PRODUTO '!$E$13:$E$168,MATCH(AI8,IND,0))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'!$B$13:$B$168,MATCH(AI9,IND,0))</f>
        <v>AD</v>
      </c>
      <c r="AK9" s="55" t="str">
        <f>INDEX('CADASTRO DE PRODUTO '!$C$13:$C$168,MATCH(AI9,IND,0))</f>
        <v>Kg</v>
      </c>
      <c r="AL9" s="66">
        <v>2</v>
      </c>
      <c r="AM9" s="56">
        <f>INDEX('CADASTRO DE PRODUTO '!$E$13:$E$168,MATCH(AI9,IND,0))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1" t="s">
        <v>197</v>
      </c>
      <c r="K10" s="211"/>
      <c r="L10" s="211"/>
      <c r="M10" s="211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'!$B$13:$B$168,MATCH(AI10,IND,0))</f>
        <v>AD</v>
      </c>
      <c r="AK10" s="55" t="str">
        <f>INDEX('CADASTRO DE PRODUTO '!$C$13:$C$168,MATCH(AI10,IND,0))</f>
        <v>Kg</v>
      </c>
      <c r="AL10" s="66">
        <v>3</v>
      </c>
      <c r="AM10" s="56">
        <f>INDEX('CADASTRO DE PRODUTO '!$E$13:$E$168,MATCH(AI10,IND,0))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'!$B$13:$B$168,MATCH(AI11,IND,0))</f>
        <v>AD</v>
      </c>
      <c r="AK11" s="55" t="str">
        <f>INDEX('CADASTRO DE PRODUTO '!$C$13:$C$168,MATCH(AI11,IND,0))</f>
        <v>Kg</v>
      </c>
      <c r="AL11" s="66">
        <v>2</v>
      </c>
      <c r="AM11" s="56">
        <f>INDEX('CADASTRO DE PRODUTO '!$E$13:$E$168,MATCH(AI11,IND,0))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'!$B$13:$B$168,MATCH(AI12,IND,0))</f>
        <v>AD</v>
      </c>
      <c r="AK12" s="55" t="str">
        <f>INDEX('CADASTRO DE PRODUTO '!$C$13:$C$168,MATCH(AI12,IND,0))</f>
        <v>Kg</v>
      </c>
      <c r="AL12" s="66">
        <v>21</v>
      </c>
      <c r="AM12" s="56">
        <f>INDEX('CADASTRO DE PRODUTO '!$E$13:$E$168,MATCH(AI12,IND,0))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'!$B$13:$B$168,MATCH(AI13,IND,0))</f>
        <v>AD</v>
      </c>
      <c r="AK13" s="55" t="str">
        <f>INDEX('CADASTRO DE PRODUTO '!$C$13:$C$168,MATCH(AI13,IND,0))</f>
        <v>Kg</v>
      </c>
      <c r="AL13" s="66">
        <v>12</v>
      </c>
      <c r="AM13" s="56">
        <f>INDEX('CADASTRO DE PRODUTO '!$E$13:$E$168,MATCH(AI13,IND,0))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'!$B$13:$B$168,MATCH(AI14,IND,0))</f>
        <v>AD</v>
      </c>
      <c r="AK14" s="55" t="str">
        <f>INDEX('CADASTRO DE PRODUTO '!$C$13:$C$168,MATCH(AI14,IND,0))</f>
        <v>Kg</v>
      </c>
      <c r="AL14" s="66">
        <v>12</v>
      </c>
      <c r="AM14" s="56">
        <f>INDEX('CADASTRO DE PRODUTO '!$E$13:$E$168,MATCH(AI14,IND,0))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'!$B$13:$B$168,MATCH(AI15,IND,0))</f>
        <v>AD</v>
      </c>
      <c r="AK15" s="55" t="str">
        <f>INDEX('CADASTRO DE PRODUTO '!$C$13:$C$168,MATCH(AI15,IND,0))</f>
        <v>Kg</v>
      </c>
      <c r="AL15" s="66">
        <v>12</v>
      </c>
      <c r="AM15" s="56">
        <f>INDEX('CADASTRO DE PRODUTO '!$E$13:$E$168,MATCH(AI15,IND,0))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'!$B$13:$B$168,MATCH(AI16,IND,0))</f>
        <v>AD</v>
      </c>
      <c r="AK16" s="55" t="str">
        <f>INDEX('CADASTRO DE PRODUTO '!$C$13:$C$168,MATCH(AI16,IND,0))</f>
        <v>Kg</v>
      </c>
      <c r="AL16" s="66">
        <v>13</v>
      </c>
      <c r="AM16" s="56">
        <f>INDEX('CADASTRO DE PRODUTO '!$E$13:$E$168,MATCH(AI16,IND,0))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'!$B$13:$B$168,MATCH(AI17,IND,0))</f>
        <v>AD</v>
      </c>
      <c r="AK17" s="55" t="str">
        <f>INDEX('CADASTRO DE PRODUTO '!$C$13:$C$168,MATCH(AI17,IND,0))</f>
        <v>Kg</v>
      </c>
      <c r="AL17" s="66">
        <v>14</v>
      </c>
      <c r="AM17" s="56">
        <f>INDEX('CADASTRO DE PRODUTO '!$E$13:$E$168,MATCH(AI17,IND,0))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'!$B$13:$B$168,MATCH(AI18,IND,0))</f>
        <v>AD</v>
      </c>
      <c r="AK18" s="55" t="str">
        <f>INDEX('CADASTRO DE PRODUTO '!$C$13:$C$168,MATCH(AI18,IND,0))</f>
        <v>Kg</v>
      </c>
      <c r="AL18" s="66">
        <v>15</v>
      </c>
      <c r="AM18" s="56">
        <f>INDEX('CADASTRO DE PRODUTO '!$E$13:$E$168,MATCH(AI18,IND,0))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1" t="s">
        <v>197</v>
      </c>
      <c r="K19" s="211"/>
      <c r="L19" s="211"/>
      <c r="M19" s="211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'!$B$13:$B$168,MATCH(AI19,IND,0))</f>
        <v>AD</v>
      </c>
      <c r="AK19" s="55" t="str">
        <f>INDEX('CADASTRO DE PRODUTO '!$C$13:$C$168,MATCH(AI19,IND,0))</f>
        <v>Kg</v>
      </c>
      <c r="AL19" s="66">
        <v>16</v>
      </c>
      <c r="AM19" s="56">
        <f>INDEX('CADASTRO DE PRODUTO '!$E$13:$E$168,MATCH(AI19,IND,0))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'!$B$13:$B$168,MATCH(AI20,IND,0))</f>
        <v>AD</v>
      </c>
      <c r="AK20" s="55" t="str">
        <f>INDEX('CADASTRO DE PRODUTO '!$C$13:$C$168,MATCH(AI20,IND,0))</f>
        <v>Kg</v>
      </c>
      <c r="AL20" s="66">
        <v>17</v>
      </c>
      <c r="AM20" s="56">
        <f>INDEX('CADASTRO DE PRODUTO '!$E$13:$E$168,MATCH(AI20,IND,0))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'!$B$13:$B$168,MATCH(AI21,IND,0))</f>
        <v>AD</v>
      </c>
      <c r="AK21" s="55" t="str">
        <f>INDEX('CADASTRO DE PRODUTO '!$C$13:$C$168,MATCH(AI21,IND,0))</f>
        <v>Kg</v>
      </c>
      <c r="AL21" s="66">
        <v>18</v>
      </c>
      <c r="AM21" s="56">
        <f>INDEX('CADASTRO DE PRODUTO '!$E$13:$E$168,MATCH(AI21,IND,0))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'!$B$13:$B$168,MATCH(AI22,IND,0))</f>
        <v>AD</v>
      </c>
      <c r="AK22" s="55" t="str">
        <f>INDEX('CADASTRO DE PRODUTO '!$C$13:$C$168,MATCH(AI22,IND,0))</f>
        <v>Kg</v>
      </c>
      <c r="AL22" s="66">
        <v>19</v>
      </c>
      <c r="AM22" s="56">
        <f>INDEX('CADASTRO DE PRODUTO '!$E$13:$E$168,MATCH(AI22,IND,0))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20" t="s">
        <v>193</v>
      </c>
      <c r="AI23" s="221"/>
      <c r="AJ23" s="221"/>
      <c r="AK23" s="221"/>
      <c r="AL23" s="221"/>
      <c r="AM23" s="221"/>
      <c r="AN23" s="221"/>
      <c r="AO23" s="222"/>
      <c r="AP23" s="212">
        <f ca="1">AP2</f>
        <v>44684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7" t="str">
        <f>A4</f>
        <v>VALMIR</v>
      </c>
      <c r="AI24" s="218"/>
      <c r="AJ24" s="218"/>
      <c r="AK24" s="218"/>
      <c r="AL24" s="218"/>
      <c r="AM24" s="218"/>
      <c r="AN24" s="218"/>
      <c r="AO24" s="219"/>
      <c r="AP24" s="213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'!$B$13:$B$168,MATCH(AI26,IND,0))</f>
        <v>AD</v>
      </c>
      <c r="AK26" s="82" t="str">
        <f>INDEX('CADASTRO DE PRODUTO '!$C$13:$C$168,MATCH(AI26,IND,0))</f>
        <v>Kg</v>
      </c>
      <c r="AL26" s="83">
        <v>1</v>
      </c>
      <c r="AM26" s="84">
        <f>INDEX('CADASTRO DE PRODUTO '!$E$13:$E$168,MATCH(AI26,IND,0))</f>
        <v>0</v>
      </c>
      <c r="AN26" s="85">
        <f>AL26*AM26</f>
        <v>0</v>
      </c>
      <c r="AO26" s="52" t="s">
        <v>49</v>
      </c>
      <c r="AP26" s="209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'!$B$13:$B$168,MATCH(AI27,IND,0))</f>
        <v>AD</v>
      </c>
      <c r="AK27" s="55" t="str">
        <f>INDEX('CADASTRO DE PRODUTO '!$C$13:$C$168,MATCH(AI27,IND,0))</f>
        <v>Kg</v>
      </c>
      <c r="AL27" s="66">
        <v>1</v>
      </c>
      <c r="AM27" s="56">
        <f>INDEX('CADASTRO DE PRODUTO '!$E$13:$E$168,MATCH(AI27,IND,0))</f>
        <v>0</v>
      </c>
      <c r="AN27" s="65">
        <f t="shared" ref="AN27:AN28" si="4">AL27*AM27</f>
        <v>0</v>
      </c>
      <c r="AO27" s="43" t="s">
        <v>49</v>
      </c>
      <c r="AP27" s="210"/>
    </row>
    <row r="28" spans="9:42" ht="32.25" thickBot="1">
      <c r="I28" s="115" t="s">
        <v>203</v>
      </c>
      <c r="J28" s="211" t="s">
        <v>197</v>
      </c>
      <c r="K28" s="211"/>
      <c r="L28" s="211"/>
      <c r="M28" s="211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'!$B$13:$B$168,MATCH(AI28,IND,0))</f>
        <v>AD</v>
      </c>
      <c r="AK28" s="55" t="str">
        <f>INDEX('CADASTRO DE PRODUTO '!$C$13:$C$168,MATCH(AI28,IND,0))</f>
        <v>Kg</v>
      </c>
      <c r="AL28" s="66">
        <v>1</v>
      </c>
      <c r="AM28" s="56">
        <f>INDEX('CADASTRO DE PRODUTO '!$E$13:$E$168,MATCH(AI28,IND,0))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'!$B$13:$B$168,MATCH(AI29,IND,0))</f>
        <v>AD</v>
      </c>
      <c r="AK29" s="55" t="str">
        <f>INDEX('CADASTRO DE PRODUTO '!$C$13:$C$168,MATCH(AI29,IND,0))</f>
        <v>Kg</v>
      </c>
      <c r="AL29" s="66">
        <v>5</v>
      </c>
      <c r="AM29" s="56">
        <f>INDEX('CADASTRO DE PRODUTO '!$E$13:$E$168,MATCH(AI29,IND,0))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'!$B$13:$B$168,MATCH(AI30,IND,0))</f>
        <v>AD</v>
      </c>
      <c r="AK30" s="55" t="str">
        <f>INDEX('CADASTRO DE PRODUTO '!$C$13:$C$168,MATCH(AI30,IND,0))</f>
        <v>Kg</v>
      </c>
      <c r="AL30" s="66">
        <v>2</v>
      </c>
      <c r="AM30" s="56">
        <f>INDEX('CADASTRO DE PRODUTO '!$E$13:$E$168,MATCH(AI30,IND,0))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'!$B$13:$B$168,MATCH(AI31,IND,0))</f>
        <v>AD</v>
      </c>
      <c r="AK31" s="55" t="str">
        <f>INDEX('CADASTRO DE PRODUTO '!$C$13:$C$168,MATCH(AI31,IND,0))</f>
        <v>Kg</v>
      </c>
      <c r="AL31" s="66">
        <v>3</v>
      </c>
      <c r="AM31" s="56">
        <f>INDEX('CADASTRO DE PRODUTO '!$E$13:$E$168,MATCH(AI31,IND,0))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'!$B$13:$B$168,MATCH(AI32,IND,0))</f>
        <v>AD</v>
      </c>
      <c r="AK32" s="55" t="str">
        <f>INDEX('CADASTRO DE PRODUTO '!$C$13:$C$168,MATCH(AI32,IND,0))</f>
        <v>Kg</v>
      </c>
      <c r="AL32" s="66">
        <v>2</v>
      </c>
      <c r="AM32" s="56">
        <f>INDEX('CADASTRO DE PRODUTO '!$E$13:$E$168,MATCH(AI32,IND,0))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'!$B$13:$B$168,MATCH(AI33,IND,0))</f>
        <v>AD</v>
      </c>
      <c r="AK33" s="55" t="str">
        <f>INDEX('CADASTRO DE PRODUTO '!$C$13:$C$168,MATCH(AI33,IND,0))</f>
        <v>Kg</v>
      </c>
      <c r="AL33" s="66">
        <v>21</v>
      </c>
      <c r="AM33" s="56">
        <f>INDEX('CADASTRO DE PRODUTO '!$E$13:$E$168,MATCH(AI33,IND,0))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'!$B$13:$B$168,MATCH(AI34,IND,0))</f>
        <v>AD</v>
      </c>
      <c r="AK34" s="55" t="str">
        <f>INDEX('CADASTRO DE PRODUTO '!$C$13:$C$168,MATCH(AI34,IND,0))</f>
        <v>Kg</v>
      </c>
      <c r="AL34" s="66">
        <v>12</v>
      </c>
      <c r="AM34" s="56">
        <f>INDEX('CADASTRO DE PRODUTO '!$E$13:$E$168,MATCH(AI34,IND,0))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'!$B$13:$B$168,MATCH(AI35,IND,0))</f>
        <v>AD</v>
      </c>
      <c r="AK35" s="55" t="str">
        <f>INDEX('CADASTRO DE PRODUTO '!$C$13:$C$168,MATCH(AI35,IND,0))</f>
        <v>Kg</v>
      </c>
      <c r="AL35" s="66">
        <v>12</v>
      </c>
      <c r="AM35" s="56">
        <f>INDEX('CADASTRO DE PRODUTO '!$E$13:$E$168,MATCH(AI35,IND,0))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'!$B$13:$B$168,MATCH(AI36,IND,0))</f>
        <v>AD</v>
      </c>
      <c r="AK36" s="55" t="str">
        <f>INDEX('CADASTRO DE PRODUTO '!$C$13:$C$168,MATCH(AI36,IND,0))</f>
        <v>Kg</v>
      </c>
      <c r="AL36" s="66">
        <v>12</v>
      </c>
      <c r="AM36" s="56">
        <f>INDEX('CADASTRO DE PRODUTO '!$E$13:$E$168,MATCH(AI36,IND,0))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'!$B$13:$B$168,MATCH(AI37,IND,0))</f>
        <v>AD</v>
      </c>
      <c r="AK37" s="55" t="str">
        <f>INDEX('CADASTRO DE PRODUTO '!$C$13:$C$168,MATCH(AI37,IND,0))</f>
        <v>Kg</v>
      </c>
      <c r="AL37" s="66">
        <v>13</v>
      </c>
      <c r="AM37" s="56">
        <f>INDEX('CADASTRO DE PRODUTO '!$E$13:$E$168,MATCH(AI37,IND,0))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'!$B$13:$B$168,MATCH(AI38,IND,0))</f>
        <v>AD</v>
      </c>
      <c r="AK38" s="55" t="str">
        <f>INDEX('CADASTRO DE PRODUTO '!$C$13:$C$168,MATCH(AI38,IND,0))</f>
        <v>Kg</v>
      </c>
      <c r="AL38" s="66">
        <v>14</v>
      </c>
      <c r="AM38" s="56">
        <f>INDEX('CADASTRO DE PRODUTO '!$E$13:$E$168,MATCH(AI38,IND,0))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'!$B$13:$B$168,MATCH(AI39,IND,0))</f>
        <v>AD</v>
      </c>
      <c r="AK39" s="55" t="str">
        <f>INDEX('CADASTRO DE PRODUTO '!$C$13:$C$168,MATCH(AI39,IND,0))</f>
        <v>Kg</v>
      </c>
      <c r="AL39" s="66">
        <v>15</v>
      </c>
      <c r="AM39" s="56">
        <f>INDEX('CADASTRO DE PRODUTO '!$E$13:$E$168,MATCH(AI39,IND,0))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'!$B$13:$B$168,MATCH(AI40,IND,0))</f>
        <v>AD</v>
      </c>
      <c r="AK40" s="55" t="str">
        <f>INDEX('CADASTRO DE PRODUTO '!$C$13:$C$168,MATCH(AI40,IND,0))</f>
        <v>Kg</v>
      </c>
      <c r="AL40" s="66">
        <v>16</v>
      </c>
      <c r="AM40" s="56">
        <f>INDEX('CADASTRO DE PRODUTO '!$E$13:$E$168,MATCH(AI40,IND,0))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'!$B$13:$B$168,MATCH(AI41,IND,0))</f>
        <v>AD</v>
      </c>
      <c r="AK41" s="55" t="str">
        <f>INDEX('CADASTRO DE PRODUTO '!$C$13:$C$168,MATCH(AI41,IND,0))</f>
        <v>Kg</v>
      </c>
      <c r="AL41" s="66">
        <v>17</v>
      </c>
      <c r="AM41" s="56">
        <f>INDEX('CADASTRO DE PRODUTO '!$E$13:$E$168,MATCH(AI41,IND,0))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'!$B$13:$B$168,MATCH(AI42,IND,0))</f>
        <v>AD</v>
      </c>
      <c r="AK42" s="55" t="str">
        <f>INDEX('CADASTRO DE PRODUTO '!$C$13:$C$168,MATCH(AI42,IND,0))</f>
        <v>Kg</v>
      </c>
      <c r="AL42" s="66">
        <v>18</v>
      </c>
      <c r="AM42" s="56">
        <f>INDEX('CADASTRO DE PRODUTO '!$E$13:$E$168,MATCH(AI42,IND,0))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'!$B$13:$B$168,MATCH(AI43,IND,0))</f>
        <v>AD</v>
      </c>
      <c r="AK43" s="55" t="str">
        <f>INDEX('CADASTRO DE PRODUTO '!$C$13:$C$168,MATCH(AI43,IND,0))</f>
        <v>Kg</v>
      </c>
      <c r="AL43" s="66">
        <v>19</v>
      </c>
      <c r="AM43" s="56">
        <f>INDEX('CADASTRO DE PRODUTO '!$E$13:$E$168,MATCH(AI43,IND,0))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20" t="s">
        <v>193</v>
      </c>
      <c r="AI44" s="221"/>
      <c r="AJ44" s="221"/>
      <c r="AK44" s="221"/>
      <c r="AL44" s="221"/>
      <c r="AM44" s="221"/>
      <c r="AN44" s="221"/>
      <c r="AO44" s="222"/>
      <c r="AP44" s="212">
        <f ca="1">AP23</f>
        <v>44684</v>
      </c>
    </row>
    <row r="45" spans="9:42" ht="15.75" thickBot="1">
      <c r="AH45" s="217" t="str">
        <f>A5</f>
        <v>FELIPE</v>
      </c>
      <c r="AI45" s="218"/>
      <c r="AJ45" s="218"/>
      <c r="AK45" s="218"/>
      <c r="AL45" s="218"/>
      <c r="AM45" s="218"/>
      <c r="AN45" s="218"/>
      <c r="AO45" s="219"/>
      <c r="AP45" s="213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'!$B$13:$B$168,MATCH(AI47,IND,0))</f>
        <v>AD</v>
      </c>
      <c r="AK47" s="82" t="str">
        <f>INDEX('CADASTRO DE PRODUTO '!$C$13:$C$168,MATCH(AI47,IND,0))</f>
        <v>Kg</v>
      </c>
      <c r="AL47" s="83">
        <v>1</v>
      </c>
      <c r="AM47" s="84">
        <f>INDEX('CADASTRO DE PRODUTO '!$E$13:$E$168,MATCH(AI47,IND,0))</f>
        <v>0</v>
      </c>
      <c r="AN47" s="85">
        <f>AL47*AM47</f>
        <v>0</v>
      </c>
      <c r="AO47" s="52" t="s">
        <v>49</v>
      </c>
      <c r="AP47" s="209">
        <f>SUM(AN47:AN57)</f>
        <v>0</v>
      </c>
    </row>
    <row r="48" spans="9:42" ht="31.5">
      <c r="AH48" s="57">
        <v>2</v>
      </c>
      <c r="AI48" s="80"/>
      <c r="AJ48" s="54" t="str">
        <f>INDEX('CADASTRO DE PRODUTO '!$B$13:$B$168,MATCH(AI48,IND,0))</f>
        <v>AD</v>
      </c>
      <c r="AK48" s="55" t="str">
        <f>INDEX('CADASTRO DE PRODUTO '!$C$13:$C$168,MATCH(AI48,IND,0))</f>
        <v>Kg</v>
      </c>
      <c r="AL48" s="66">
        <v>1</v>
      </c>
      <c r="AM48" s="56">
        <f>INDEX('CADASTRO DE PRODUTO '!$E$13:$E$168,MATCH(AI48,IND,0))</f>
        <v>0</v>
      </c>
      <c r="AN48" s="65">
        <f t="shared" ref="AN48:AN49" si="6">AL48*AM48</f>
        <v>0</v>
      </c>
      <c r="AO48" s="43" t="s">
        <v>49</v>
      </c>
      <c r="AP48" s="210"/>
    </row>
    <row r="49" spans="34:41" ht="31.5">
      <c r="AH49" s="57">
        <v>3</v>
      </c>
      <c r="AI49" s="80"/>
      <c r="AJ49" s="54" t="str">
        <f>INDEX('CADASTRO DE PRODUTO '!$B$13:$B$168,MATCH(AI49,IND,0))</f>
        <v>AD</v>
      </c>
      <c r="AK49" s="55" t="str">
        <f>INDEX('CADASTRO DE PRODUTO '!$C$13:$C$168,MATCH(AI49,IND,0))</f>
        <v>Kg</v>
      </c>
      <c r="AL49" s="66">
        <v>1</v>
      </c>
      <c r="AM49" s="56">
        <f>INDEX('CADASTRO DE PRODUTO '!$E$13:$E$168,MATCH(AI49,IND,0))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'!$B$13:$B$168,MATCH(AI50,IND,0))</f>
        <v>AD</v>
      </c>
      <c r="AK50" s="55" t="str">
        <f>INDEX('CADASTRO DE PRODUTO '!$C$13:$C$168,MATCH(AI50,IND,0))</f>
        <v>Kg</v>
      </c>
      <c r="AL50" s="66">
        <v>5</v>
      </c>
      <c r="AM50" s="56">
        <f>INDEX('CADASTRO DE PRODUTO '!$E$13:$E$168,MATCH(AI50,IND,0))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'!$B$13:$B$168,MATCH(AI51,IND,0))</f>
        <v>AD</v>
      </c>
      <c r="AK51" s="55" t="str">
        <f>INDEX('CADASTRO DE PRODUTO '!$C$13:$C$168,MATCH(AI51,IND,0))</f>
        <v>Kg</v>
      </c>
      <c r="AL51" s="66">
        <v>2</v>
      </c>
      <c r="AM51" s="56">
        <f>INDEX('CADASTRO DE PRODUTO '!$E$13:$E$168,MATCH(AI51,IND,0))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'!$B$13:$B$168,MATCH(AI52,IND,0))</f>
        <v>AD</v>
      </c>
      <c r="AK52" s="55" t="str">
        <f>INDEX('CADASTRO DE PRODUTO '!$C$13:$C$168,MATCH(AI52,IND,0))</f>
        <v>Kg</v>
      </c>
      <c r="AL52" s="66">
        <v>3</v>
      </c>
      <c r="AM52" s="56">
        <f>INDEX('CADASTRO DE PRODUTO '!$E$13:$E$168,MATCH(AI52,IND,0))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'!$B$13:$B$168,MATCH(AI53,IND,0))</f>
        <v>AD</v>
      </c>
      <c r="AK53" s="55" t="str">
        <f>INDEX('CADASTRO DE PRODUTO '!$C$13:$C$168,MATCH(AI53,IND,0))</f>
        <v>Kg</v>
      </c>
      <c r="AL53" s="66">
        <v>2</v>
      </c>
      <c r="AM53" s="56">
        <f>INDEX('CADASTRO DE PRODUTO '!$E$13:$E$168,MATCH(AI53,IND,0))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'!$B$13:$B$168,MATCH(AI54,IND,0))</f>
        <v>AD</v>
      </c>
      <c r="AK54" s="55" t="str">
        <f>INDEX('CADASTRO DE PRODUTO '!$C$13:$C$168,MATCH(AI54,IND,0))</f>
        <v>Kg</v>
      </c>
      <c r="AL54" s="66">
        <v>21</v>
      </c>
      <c r="AM54" s="56">
        <f>INDEX('CADASTRO DE PRODUTO '!$E$13:$E$168,MATCH(AI54,IND,0))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'!$B$13:$B$168,MATCH(AI55,IND,0))</f>
        <v>AD</v>
      </c>
      <c r="AK55" s="55" t="str">
        <f>INDEX('CADASTRO DE PRODUTO '!$C$13:$C$168,MATCH(AI55,IND,0))</f>
        <v>Kg</v>
      </c>
      <c r="AL55" s="66">
        <v>12</v>
      </c>
      <c r="AM55" s="56">
        <f>INDEX('CADASTRO DE PRODUTO '!$E$13:$E$168,MATCH(AI55,IND,0))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'!$B$13:$B$168,MATCH(AI56,IND,0))</f>
        <v>AD</v>
      </c>
      <c r="AK56" s="55" t="str">
        <f>INDEX('CADASTRO DE PRODUTO '!$C$13:$C$168,MATCH(AI56,IND,0))</f>
        <v>Kg</v>
      </c>
      <c r="AL56" s="66">
        <v>12</v>
      </c>
      <c r="AM56" s="56">
        <f>INDEX('CADASTRO DE PRODUTO '!$E$13:$E$168,MATCH(AI56,IND,0))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'!$B$13:$B$168,MATCH(AI57,IND,0))</f>
        <v>AD</v>
      </c>
      <c r="AK57" s="55" t="str">
        <f>INDEX('CADASTRO DE PRODUTO '!$C$13:$C$168,MATCH(AI57,IND,0))</f>
        <v>Kg</v>
      </c>
      <c r="AL57" s="66">
        <v>12</v>
      </c>
      <c r="AM57" s="56">
        <f>INDEX('CADASTRO DE PRODUTO '!$E$13:$E$168,MATCH(AI57,IND,0))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'!$B$13:$B$168,MATCH(AI58,IND,0))</f>
        <v>AD</v>
      </c>
      <c r="AK58" s="55" t="str">
        <f>INDEX('CADASTRO DE PRODUTO '!$C$13:$C$168,MATCH(AI58,IND,0))</f>
        <v>Kg</v>
      </c>
      <c r="AL58" s="66">
        <v>13</v>
      </c>
      <c r="AM58" s="56">
        <f>INDEX('CADASTRO DE PRODUTO '!$E$13:$E$168,MATCH(AI58,IND,0))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'!$B$13:$B$168,MATCH(AI59,IND,0))</f>
        <v>AD</v>
      </c>
      <c r="AK59" s="55" t="str">
        <f>INDEX('CADASTRO DE PRODUTO '!$C$13:$C$168,MATCH(AI59,IND,0))</f>
        <v>Kg</v>
      </c>
      <c r="AL59" s="66">
        <v>14</v>
      </c>
      <c r="AM59" s="56">
        <f>INDEX('CADASTRO DE PRODUTO '!$E$13:$E$168,MATCH(AI59,IND,0))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'!$B$13:$B$168,MATCH(AI60,IND,0))</f>
        <v>AD</v>
      </c>
      <c r="AK60" s="55" t="str">
        <f>INDEX('CADASTRO DE PRODUTO '!$C$13:$C$168,MATCH(AI60,IND,0))</f>
        <v>Kg</v>
      </c>
      <c r="AL60" s="66">
        <v>15</v>
      </c>
      <c r="AM60" s="56">
        <f>INDEX('CADASTRO DE PRODUTO '!$E$13:$E$168,MATCH(AI60,IND,0))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'!$B$13:$B$168,MATCH(AI61,IND,0))</f>
        <v>AD</v>
      </c>
      <c r="AK61" s="55" t="str">
        <f>INDEX('CADASTRO DE PRODUTO '!$C$13:$C$168,MATCH(AI61,IND,0))</f>
        <v>Kg</v>
      </c>
      <c r="AL61" s="66">
        <v>16</v>
      </c>
      <c r="AM61" s="56">
        <f>INDEX('CADASTRO DE PRODUTO '!$E$13:$E$168,MATCH(AI61,IND,0))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'!$B$13:$B$168,MATCH(AI62,IND,0))</f>
        <v>AD</v>
      </c>
      <c r="AK62" s="55" t="str">
        <f>INDEX('CADASTRO DE PRODUTO '!$C$13:$C$168,MATCH(AI62,IND,0))</f>
        <v>Kg</v>
      </c>
      <c r="AL62" s="66">
        <v>17</v>
      </c>
      <c r="AM62" s="56">
        <f>INDEX('CADASTRO DE PRODUTO '!$E$13:$E$168,MATCH(AI62,IND,0))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'!$B$13:$B$168,MATCH(AI63,IND,0))</f>
        <v>AD</v>
      </c>
      <c r="AK63" s="55" t="str">
        <f>INDEX('CADASTRO DE PRODUTO '!$C$13:$C$168,MATCH(AI63,IND,0))</f>
        <v>Kg</v>
      </c>
      <c r="AL63" s="66">
        <v>18</v>
      </c>
      <c r="AM63" s="56">
        <f>INDEX('CADASTRO DE PRODUTO '!$E$13:$E$168,MATCH(AI63,IND,0))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'!$B$13:$B$168,MATCH(AI64,IND,0))</f>
        <v>AD</v>
      </c>
      <c r="AK64" s="55" t="str">
        <f>INDEX('CADASTRO DE PRODUTO '!$C$13:$C$168,MATCH(AI64,IND,0))</f>
        <v>Kg</v>
      </c>
      <c r="AL64" s="66">
        <v>19</v>
      </c>
      <c r="AM64" s="56">
        <f>INDEX('CADASTRO DE PRODUTO '!$E$13:$E$168,MATCH(AI64,IND,0))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14" t="s">
        <v>193</v>
      </c>
      <c r="AI65" s="215"/>
      <c r="AJ65" s="215"/>
      <c r="AK65" s="215"/>
      <c r="AL65" s="215"/>
      <c r="AM65" s="215"/>
      <c r="AN65" s="215"/>
      <c r="AO65" s="216"/>
      <c r="AP65" s="212">
        <f ca="1">AP44</f>
        <v>44684</v>
      </c>
    </row>
    <row r="66" spans="34:42" ht="15.75" thickBot="1">
      <c r="AH66" s="217" t="str">
        <f>A6</f>
        <v xml:space="preserve">SILVIO </v>
      </c>
      <c r="AI66" s="218"/>
      <c r="AJ66" s="218"/>
      <c r="AK66" s="218"/>
      <c r="AL66" s="218"/>
      <c r="AM66" s="218"/>
      <c r="AN66" s="218"/>
      <c r="AO66" s="219"/>
      <c r="AP66" s="213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'!$B$13:$B$168,MATCH(AI68,IND,0))</f>
        <v>AD</v>
      </c>
      <c r="AK68" s="82" t="str">
        <f>INDEX('CADASTRO DE PRODUTO '!$C$13:$C$168,MATCH(AI68,IND,0))</f>
        <v>Kg</v>
      </c>
      <c r="AL68" s="83">
        <v>1</v>
      </c>
      <c r="AM68" s="84">
        <f>INDEX('CADASTRO DE PRODUTO '!$E$13:$E$168,MATCH(AI68,IND,0))</f>
        <v>0</v>
      </c>
      <c r="AN68" s="85">
        <f>AL68*AM68</f>
        <v>0</v>
      </c>
      <c r="AO68" s="52" t="s">
        <v>49</v>
      </c>
      <c r="AP68" s="209">
        <f>SUM(AN68:AN78)</f>
        <v>0</v>
      </c>
    </row>
    <row r="69" spans="34:42" ht="31.5">
      <c r="AH69" s="57">
        <v>2</v>
      </c>
      <c r="AI69" s="80"/>
      <c r="AJ69" s="54" t="str">
        <f>INDEX('CADASTRO DE PRODUTO '!$B$13:$B$168,MATCH(AI69,IND,0))</f>
        <v>AD</v>
      </c>
      <c r="AK69" s="55" t="str">
        <f>INDEX('CADASTRO DE PRODUTO '!$C$13:$C$168,MATCH(AI69,IND,0))</f>
        <v>Kg</v>
      </c>
      <c r="AL69" s="66">
        <v>1</v>
      </c>
      <c r="AM69" s="56">
        <f>INDEX('CADASTRO DE PRODUTO '!$E$13:$E$168,MATCH(AI69,IND,0))</f>
        <v>0</v>
      </c>
      <c r="AN69" s="65">
        <f t="shared" ref="AN69:AN70" si="8">AL69*AM69</f>
        <v>0</v>
      </c>
      <c r="AO69" s="43" t="s">
        <v>49</v>
      </c>
      <c r="AP69" s="210"/>
    </row>
    <row r="70" spans="34:42" ht="31.5">
      <c r="AH70" s="57">
        <v>3</v>
      </c>
      <c r="AI70" s="80"/>
      <c r="AJ70" s="54" t="str">
        <f>INDEX('CADASTRO DE PRODUTO '!$B$13:$B$168,MATCH(AI70,IND,0))</f>
        <v>AD</v>
      </c>
      <c r="AK70" s="55" t="str">
        <f>INDEX('CADASTRO DE PRODUTO '!$C$13:$C$168,MATCH(AI70,IND,0))</f>
        <v>Kg</v>
      </c>
      <c r="AL70" s="66">
        <v>1</v>
      </c>
      <c r="AM70" s="56">
        <f>INDEX('CADASTRO DE PRODUTO '!$E$13:$E$168,MATCH(AI70,IND,0))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'!$B$13:$B$168,MATCH(AI71,IND,0))</f>
        <v>AD</v>
      </c>
      <c r="AK71" s="55" t="str">
        <f>INDEX('CADASTRO DE PRODUTO '!$C$13:$C$168,MATCH(AI71,IND,0))</f>
        <v>Kg</v>
      </c>
      <c r="AL71" s="66">
        <v>5</v>
      </c>
      <c r="AM71" s="56">
        <f>INDEX('CADASTRO DE PRODUTO '!$E$13:$E$168,MATCH(AI71,IND,0))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'!$B$13:$B$168,MATCH(AI72,IND,0))</f>
        <v>AD</v>
      </c>
      <c r="AK72" s="55" t="str">
        <f>INDEX('CADASTRO DE PRODUTO '!$C$13:$C$168,MATCH(AI72,IND,0))</f>
        <v>Kg</v>
      </c>
      <c r="AL72" s="66">
        <v>2</v>
      </c>
      <c r="AM72" s="56">
        <f>INDEX('CADASTRO DE PRODUTO '!$E$13:$E$168,MATCH(AI72,IND,0))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'!$B$13:$B$168,MATCH(AI73,IND,0))</f>
        <v>AD</v>
      </c>
      <c r="AK73" s="55" t="str">
        <f>INDEX('CADASTRO DE PRODUTO '!$C$13:$C$168,MATCH(AI73,IND,0))</f>
        <v>Kg</v>
      </c>
      <c r="AL73" s="66">
        <v>3</v>
      </c>
      <c r="AM73" s="56">
        <f>INDEX('CADASTRO DE PRODUTO '!$E$13:$E$168,MATCH(AI73,IND,0))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'!$B$13:$B$168,MATCH(AI74,IND,0))</f>
        <v>AD</v>
      </c>
      <c r="AK74" s="55" t="str">
        <f>INDEX('CADASTRO DE PRODUTO '!$C$13:$C$168,MATCH(AI74,IND,0))</f>
        <v>Kg</v>
      </c>
      <c r="AL74" s="66">
        <v>2</v>
      </c>
      <c r="AM74" s="56">
        <f>INDEX('CADASTRO DE PRODUTO '!$E$13:$E$168,MATCH(AI74,IND,0))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'!$B$13:$B$168,MATCH(AI75,IND,0))</f>
        <v>AD</v>
      </c>
      <c r="AK75" s="55" t="str">
        <f>INDEX('CADASTRO DE PRODUTO '!$C$13:$C$168,MATCH(AI75,IND,0))</f>
        <v>Kg</v>
      </c>
      <c r="AL75" s="66">
        <v>21</v>
      </c>
      <c r="AM75" s="56">
        <f>INDEX('CADASTRO DE PRODUTO '!$E$13:$E$168,MATCH(AI75,IND,0))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'!$B$13:$B$168,MATCH(AI76,IND,0))</f>
        <v>AD</v>
      </c>
      <c r="AK76" s="55" t="str">
        <f>INDEX('CADASTRO DE PRODUTO '!$C$13:$C$168,MATCH(AI76,IND,0))</f>
        <v>Kg</v>
      </c>
      <c r="AL76" s="66">
        <v>12</v>
      </c>
      <c r="AM76" s="56">
        <f>INDEX('CADASTRO DE PRODUTO '!$E$13:$E$168,MATCH(AI76,IND,0))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'!$B$13:$B$168,MATCH(AI77,IND,0))</f>
        <v>AD</v>
      </c>
      <c r="AK77" s="55" t="str">
        <f>INDEX('CADASTRO DE PRODUTO '!$C$13:$C$168,MATCH(AI77,IND,0))</f>
        <v>Kg</v>
      </c>
      <c r="AL77" s="66">
        <v>12</v>
      </c>
      <c r="AM77" s="56">
        <f>INDEX('CADASTRO DE PRODUTO '!$E$13:$E$168,MATCH(AI77,IND,0))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'!$B$13:$B$168,MATCH(AI78,IND,0))</f>
        <v>AD</v>
      </c>
      <c r="AK78" s="55" t="str">
        <f>INDEX('CADASTRO DE PRODUTO '!$C$13:$C$168,MATCH(AI78,IND,0))</f>
        <v>Kg</v>
      </c>
      <c r="AL78" s="66">
        <v>12</v>
      </c>
      <c r="AM78" s="56">
        <f>INDEX('CADASTRO DE PRODUTO '!$E$13:$E$168,MATCH(AI78,IND,0))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'!$B$13:$B$168,MATCH(AI79,IND,0))</f>
        <v>AD</v>
      </c>
      <c r="AK79" s="55" t="str">
        <f>INDEX('CADASTRO DE PRODUTO '!$C$13:$C$168,MATCH(AI79,IND,0))</f>
        <v>Kg</v>
      </c>
      <c r="AL79" s="66">
        <v>13</v>
      </c>
      <c r="AM79" s="56">
        <f>INDEX('CADASTRO DE PRODUTO '!$E$13:$E$168,MATCH(AI79,IND,0))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'!$B$13:$B$168,MATCH(AI80,IND,0))</f>
        <v>AD</v>
      </c>
      <c r="AK80" s="55" t="str">
        <f>INDEX('CADASTRO DE PRODUTO '!$C$13:$C$168,MATCH(AI80,IND,0))</f>
        <v>Kg</v>
      </c>
      <c r="AL80" s="66">
        <v>14</v>
      </c>
      <c r="AM80" s="56">
        <f>INDEX('CADASTRO DE PRODUTO '!$E$13:$E$168,MATCH(AI80,IND,0))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'!$B$13:$B$168,MATCH(AI81,IND,0))</f>
        <v>AD</v>
      </c>
      <c r="AK81" s="55" t="str">
        <f>INDEX('CADASTRO DE PRODUTO '!$C$13:$C$168,MATCH(AI81,IND,0))</f>
        <v>Kg</v>
      </c>
      <c r="AL81" s="66">
        <v>15</v>
      </c>
      <c r="AM81" s="56">
        <f>INDEX('CADASTRO DE PRODUTO '!$E$13:$E$168,MATCH(AI81,IND,0))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'!$B$13:$B$168,MATCH(AI82,IND,0))</f>
        <v>AD</v>
      </c>
      <c r="AK82" s="55" t="str">
        <f>INDEX('CADASTRO DE PRODUTO '!$C$13:$C$168,MATCH(AI82,IND,0))</f>
        <v>Kg</v>
      </c>
      <c r="AL82" s="66">
        <v>16</v>
      </c>
      <c r="AM82" s="56">
        <f>INDEX('CADASTRO DE PRODUTO '!$E$13:$E$168,MATCH(AI82,IND,0))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'!$B$13:$B$168,MATCH(AI83,IND,0))</f>
        <v>AD</v>
      </c>
      <c r="AK83" s="55" t="str">
        <f>INDEX('CADASTRO DE PRODUTO '!$C$13:$C$168,MATCH(AI83,IND,0))</f>
        <v>Kg</v>
      </c>
      <c r="AL83" s="66">
        <v>17</v>
      </c>
      <c r="AM83" s="56">
        <f>INDEX('CADASTRO DE PRODUTO '!$E$13:$E$168,MATCH(AI83,IND,0))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'!$B$13:$B$168,MATCH(AI84,IND,0))</f>
        <v>AD</v>
      </c>
      <c r="AK84" s="55" t="str">
        <f>INDEX('CADASTRO DE PRODUTO '!$C$13:$C$168,MATCH(AI84,IND,0))</f>
        <v>Kg</v>
      </c>
      <c r="AL84" s="66">
        <v>18</v>
      </c>
      <c r="AM84" s="56">
        <f>INDEX('CADASTRO DE PRODUTO '!$E$13:$E$168,MATCH(AI84,IND,0))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'!$B$13:$B$168,MATCH(AI85,IND,0))</f>
        <v>AD</v>
      </c>
      <c r="AK85" s="55" t="str">
        <f>INDEX('CADASTRO DE PRODUTO '!$C$13:$C$168,MATCH(AI85,IND,0))</f>
        <v>Kg</v>
      </c>
      <c r="AL85" s="66">
        <v>19</v>
      </c>
      <c r="AM85" s="56">
        <f>INDEX('CADASTRO DE PRODUTO '!$E$13:$E$168,MATCH(AI85,IND,0))</f>
        <v>0</v>
      </c>
      <c r="AN85" s="65">
        <f t="shared" si="9"/>
        <v>0</v>
      </c>
      <c r="AO85" s="43" t="s">
        <v>49</v>
      </c>
    </row>
  </sheetData>
  <mergeCells count="21">
    <mergeCell ref="AH44:AO44"/>
    <mergeCell ref="AH45:AO45"/>
    <mergeCell ref="A1:F1"/>
    <mergeCell ref="AH3:AO3"/>
    <mergeCell ref="AH2:AO2"/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</mergeCells>
  <conditionalFormatting sqref="AH26:AO43 AH47:AO64 AH68:AO85 AH5:AO22">
    <cfRule type="expression" dxfId="24" priority="21">
      <formula>$AO5="SAIDA"</formula>
    </cfRule>
    <cfRule type="expression" dxfId="23" priority="22">
      <formula>$AO5="PIX"</formula>
    </cfRule>
    <cfRule type="expression" dxfId="22" priority="23">
      <formula>$AO5="CRED"</formula>
    </cfRule>
    <cfRule type="expression" dxfId="21" priority="24">
      <formula>$AO5="DEB"</formula>
    </cfRule>
    <cfRule type="expression" dxfId="20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8"/>
  <sheetViews>
    <sheetView zoomScale="67" zoomScaleNormal="67" workbookViewId="0">
      <selection activeCell="B54" sqref="B54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57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58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59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60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61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62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63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64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65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66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67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68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69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70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71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72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73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74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75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76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77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78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79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80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81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82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83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84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85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86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87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88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89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90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91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92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93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94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95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96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97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98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99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100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101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102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103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104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105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106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107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108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109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172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173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174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110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111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112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113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114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115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116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105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117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118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119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120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121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122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123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124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125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126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127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128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129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130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131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132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133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134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135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136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137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138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139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140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141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142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143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144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145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148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146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147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149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150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151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152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153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154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155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156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157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158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159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160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161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162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163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164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165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166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167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168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169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170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170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170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171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/>
      <c r="C138" s="21" t="s">
        <v>9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25" right="0.25" top="0.75" bottom="0.75" header="0.3" footer="0.3"/>
  <pageSetup paperSize="9" scale="55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3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19" priority="1">
      <formula>$H11="SAIDA"</formula>
    </cfRule>
    <cfRule type="expression" dxfId="18" priority="2">
      <formula>$H11="PIX"</formula>
    </cfRule>
    <cfRule type="expression" dxfId="17" priority="3">
      <formula>$H11="CRED"</formula>
    </cfRule>
    <cfRule type="expression" dxfId="16" priority="4">
      <formula>$H11="DEB"</formula>
    </cfRule>
    <cfRule type="expression" dxfId="1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2022-05-03T22:28:27Z</dcterms:modified>
</cp:coreProperties>
</file>