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7" documentId="13_ncr:1_{C60948BA-20E2-4614-95C3-0A3DCFB3F846}" xr6:coauthVersionLast="47" xr6:coauthVersionMax="47" xr10:uidLastSave="{7AB909F9-EA65-4AB6-8009-C8C6735456F4}"/>
  <bookViews>
    <workbookView xWindow="-108" yWindow="-108" windowWidth="23256" windowHeight="12576" firstSheet="4" activeTab="4" xr2:uid="{00000000-000D-0000-FFFF-FFFF00000000}"/>
  </bookViews>
  <sheets>
    <sheet name="NEW" sheetId="4" r:id="rId1"/>
    <sheet name="GPU" sheetId="1" r:id="rId2"/>
    <sheet name="Planilha1" sheetId="5" r:id="rId3"/>
    <sheet name="ASICS" sheetId="2" r:id="rId4"/>
    <sheet name="PLANILHA ATUALIZADA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mdGyhBpiF0+h2b3QbCs1wtyo8cw=="/>
    </ext>
  </extLst>
</workbook>
</file>

<file path=xl/calcChain.xml><?xml version="1.0" encoding="utf-8"?>
<calcChain xmlns="http://schemas.openxmlformats.org/spreadsheetml/2006/main">
  <c r="G18" i="4" l="1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M9" i="4"/>
  <c r="J16" i="4" s="1"/>
  <c r="G9" i="4"/>
  <c r="E9" i="4"/>
  <c r="G8" i="4"/>
  <c r="E8" i="4"/>
  <c r="G7" i="4"/>
  <c r="E7" i="4"/>
  <c r="G6" i="4"/>
  <c r="E6" i="4"/>
  <c r="M5" i="4"/>
  <c r="H18" i="4" s="1"/>
  <c r="I18" i="4" s="1"/>
  <c r="G5" i="4"/>
  <c r="E5" i="4"/>
  <c r="G4" i="4"/>
  <c r="E4" i="4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D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K4" i="3" s="1"/>
  <c r="L4" i="3" s="1"/>
  <c r="Q3" i="3"/>
  <c r="M20" i="3" s="1"/>
  <c r="J10" i="2"/>
  <c r="D8" i="2"/>
  <c r="D7" i="2"/>
  <c r="B5" i="2"/>
  <c r="D5" i="2" s="1"/>
  <c r="B4" i="2"/>
  <c r="D4" i="2" s="1"/>
  <c r="B3" i="2"/>
  <c r="D3" i="2" s="1"/>
  <c r="H2" i="2"/>
  <c r="J2" i="2" s="1"/>
  <c r="J12" i="2" s="1"/>
  <c r="B2" i="2"/>
  <c r="D2" i="2" s="1"/>
  <c r="D14" i="1"/>
  <c r="D13" i="1"/>
  <c r="D8" i="1"/>
  <c r="D7" i="1"/>
  <c r="D6" i="1"/>
  <c r="D5" i="1"/>
  <c r="D4" i="1"/>
  <c r="D3" i="1"/>
  <c r="H2" i="1"/>
  <c r="J2" i="1" s="1"/>
  <c r="D2" i="1"/>
  <c r="D15" i="1" l="1"/>
  <c r="M17" i="3"/>
  <c r="H7" i="4"/>
  <c r="I7" i="4" s="1"/>
  <c r="H4" i="4"/>
  <c r="I4" i="4" s="1"/>
  <c r="H5" i="4"/>
  <c r="I5" i="4" s="1"/>
  <c r="H6" i="4"/>
  <c r="I6" i="4" s="1"/>
  <c r="H11" i="4"/>
  <c r="I11" i="4" s="1"/>
  <c r="H15" i="4"/>
  <c r="I15" i="4" s="1"/>
  <c r="J5" i="4"/>
  <c r="J6" i="4"/>
  <c r="F4" i="3"/>
  <c r="H4" i="3" s="1"/>
  <c r="K22" i="3"/>
  <c r="L22" i="3" s="1"/>
  <c r="K21" i="3"/>
  <c r="L21" i="3" s="1"/>
  <c r="H12" i="4"/>
  <c r="I12" i="4" s="1"/>
  <c r="H16" i="4"/>
  <c r="I16" i="4" s="1"/>
  <c r="K16" i="4" s="1"/>
  <c r="L16" i="4" s="1"/>
  <c r="D17" i="1"/>
  <c r="D18" i="1" s="1"/>
  <c r="D9" i="2"/>
  <c r="I8" i="2" s="1"/>
  <c r="K15" i="3"/>
  <c r="L15" i="3" s="1"/>
  <c r="K20" i="3"/>
  <c r="L20" i="3" s="1"/>
  <c r="N20" i="3" s="1"/>
  <c r="O20" i="3" s="1"/>
  <c r="K25" i="3"/>
  <c r="L25" i="3" s="1"/>
  <c r="D9" i="1"/>
  <c r="I8" i="1" s="1"/>
  <c r="K19" i="3"/>
  <c r="L19" i="3" s="1"/>
  <c r="K24" i="3"/>
  <c r="L24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M25" i="3"/>
  <c r="M21" i="3"/>
  <c r="N21" i="3" s="1"/>
  <c r="O21" i="3" s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N4" i="3" s="1"/>
  <c r="M23" i="3"/>
  <c r="M19" i="3"/>
  <c r="M22" i="3"/>
  <c r="M18" i="3"/>
  <c r="K5" i="3"/>
  <c r="L5" i="3" s="1"/>
  <c r="K6" i="3"/>
  <c r="L6" i="3" s="1"/>
  <c r="N6" i="3" s="1"/>
  <c r="K7" i="3"/>
  <c r="L7" i="3" s="1"/>
  <c r="N7" i="3" s="1"/>
  <c r="K8" i="3"/>
  <c r="L8" i="3" s="1"/>
  <c r="N8" i="3" s="1"/>
  <c r="K9" i="3"/>
  <c r="L9" i="3" s="1"/>
  <c r="K10" i="3"/>
  <c r="L10" i="3" s="1"/>
  <c r="N10" i="3" s="1"/>
  <c r="K11" i="3"/>
  <c r="L11" i="3" s="1"/>
  <c r="N11" i="3" s="1"/>
  <c r="K12" i="3"/>
  <c r="L12" i="3" s="1"/>
  <c r="N12" i="3" s="1"/>
  <c r="K13" i="3"/>
  <c r="L13" i="3" s="1"/>
  <c r="K14" i="3"/>
  <c r="L14" i="3" s="1"/>
  <c r="N14" i="3" s="1"/>
  <c r="K16" i="3"/>
  <c r="L16" i="3" s="1"/>
  <c r="K17" i="3"/>
  <c r="L17" i="3" s="1"/>
  <c r="N17" i="3" s="1"/>
  <c r="O17" i="3" s="1"/>
  <c r="K18" i="3"/>
  <c r="L18" i="3" s="1"/>
  <c r="K23" i="3"/>
  <c r="L23" i="3" s="1"/>
  <c r="N23" i="3" s="1"/>
  <c r="O23" i="3" s="1"/>
  <c r="M24" i="3"/>
  <c r="H8" i="4"/>
  <c r="I8" i="4" s="1"/>
  <c r="J4" i="4"/>
  <c r="J9" i="4"/>
  <c r="J10" i="4"/>
  <c r="J14" i="4"/>
  <c r="J18" i="4"/>
  <c r="K18" i="4" s="1"/>
  <c r="L18" i="4" s="1"/>
  <c r="J11" i="4"/>
  <c r="H13" i="4"/>
  <c r="I13" i="4" s="1"/>
  <c r="J15" i="4"/>
  <c r="H17" i="4"/>
  <c r="I17" i="4" s="1"/>
  <c r="J8" i="4"/>
  <c r="J13" i="4"/>
  <c r="J17" i="4"/>
  <c r="J7" i="4"/>
  <c r="H9" i="4"/>
  <c r="I9" i="4" s="1"/>
  <c r="K9" i="4" s="1"/>
  <c r="L9" i="4" s="1"/>
  <c r="H10" i="4"/>
  <c r="I10" i="4" s="1"/>
  <c r="K10" i="4" s="1"/>
  <c r="L10" i="4" s="1"/>
  <c r="J12" i="4"/>
  <c r="K12" i="4" s="1"/>
  <c r="L12" i="4" s="1"/>
  <c r="H14" i="4"/>
  <c r="I14" i="4" s="1"/>
  <c r="K7" i="4" l="1"/>
  <c r="L7" i="4" s="1"/>
  <c r="K11" i="4"/>
  <c r="L11" i="4" s="1"/>
  <c r="N16" i="3"/>
  <c r="N18" i="3"/>
  <c r="O18" i="3" s="1"/>
  <c r="K4" i="4"/>
  <c r="L4" i="4" s="1"/>
  <c r="N15" i="3"/>
  <c r="O15" i="3" s="1"/>
  <c r="N22" i="3"/>
  <c r="O22" i="3" s="1"/>
  <c r="K6" i="4"/>
  <c r="L6" i="4" s="1"/>
  <c r="K15" i="4"/>
  <c r="L15" i="4" s="1"/>
  <c r="K14" i="4"/>
  <c r="K21" i="4" s="1"/>
  <c r="K17" i="4"/>
  <c r="L17" i="4" s="1"/>
  <c r="O4" i="3"/>
  <c r="K5" i="4"/>
  <c r="L5" i="4" s="1"/>
  <c r="O8" i="3"/>
  <c r="O12" i="3"/>
  <c r="O11" i="3"/>
  <c r="N24" i="3"/>
  <c r="O24" i="3" s="1"/>
  <c r="K8" i="4"/>
  <c r="L8" i="4" s="1"/>
  <c r="N13" i="3"/>
  <c r="O13" i="3" s="1"/>
  <c r="N9" i="3"/>
  <c r="O9" i="3" s="1"/>
  <c r="N5" i="3"/>
  <c r="O5" i="3" s="1"/>
  <c r="O7" i="3"/>
  <c r="O16" i="3"/>
  <c r="N25" i="3"/>
  <c r="O25" i="3" s="1"/>
  <c r="K13" i="4"/>
  <c r="L13" i="4" s="1"/>
  <c r="O6" i="3"/>
  <c r="O10" i="3"/>
  <c r="O14" i="3"/>
  <c r="N19" i="3"/>
  <c r="O19" i="3" s="1"/>
  <c r="L14" i="4" l="1"/>
</calcChain>
</file>

<file path=xl/sharedStrings.xml><?xml version="1.0" encoding="utf-8"?>
<sst xmlns="http://schemas.openxmlformats.org/spreadsheetml/2006/main" count="161" uniqueCount="89">
  <si>
    <t>PL</t>
  </si>
  <si>
    <t>Modelo</t>
  </si>
  <si>
    <t>Consumo
em kW</t>
  </si>
  <si>
    <t>Valor em R$</t>
  </si>
  <si>
    <t>Unidades</t>
  </si>
  <si>
    <t>Total em R$</t>
  </si>
  <si>
    <t>Rende/dia
cada uma U$</t>
  </si>
  <si>
    <t>Rende/dia
todas U$</t>
  </si>
  <si>
    <t>Ganhos/dia
em R$</t>
  </si>
  <si>
    <t>Ganhos por mês
em R$</t>
  </si>
  <si>
    <t>Custo energia
em R$</t>
  </si>
  <si>
    <t>Total de ganhos
em R$</t>
  </si>
  <si>
    <t>Se paga em
meses</t>
  </si>
  <si>
    <t>RX 6700 XT</t>
  </si>
  <si>
    <t>Cotação do dolar</t>
  </si>
  <si>
    <t>GTX 1060</t>
  </si>
  <si>
    <t>RX 5600 XT</t>
  </si>
  <si>
    <t>Dias Trabalhando</t>
  </si>
  <si>
    <t>GTX 1660 S</t>
  </si>
  <si>
    <t>RTX 2060</t>
  </si>
  <si>
    <t>Horas por mês</t>
  </si>
  <si>
    <t>RX 580 8GB</t>
  </si>
  <si>
    <t>RTX 2070</t>
  </si>
  <si>
    <t>Tarifa da energia Kw/h</t>
  </si>
  <si>
    <t>RTX 2080</t>
  </si>
  <si>
    <t>Consumo do KIT</t>
  </si>
  <si>
    <t>RX 5700 XT</t>
  </si>
  <si>
    <t>RTX 3070</t>
  </si>
  <si>
    <t>RTX 3060 TI</t>
  </si>
  <si>
    <t>CUSTO DE PLACA MÃE</t>
  </si>
  <si>
    <t>RX 6800</t>
  </si>
  <si>
    <t>RX 6800 XT</t>
  </si>
  <si>
    <t>RTX 3080</t>
  </si>
  <si>
    <t>ITEM</t>
  </si>
  <si>
    <t>VALOR</t>
  </si>
  <si>
    <t>UNIDADE</t>
  </si>
  <si>
    <t>TOTAL</t>
  </si>
  <si>
    <t>RENDE POR DIA</t>
  </si>
  <si>
    <t>COTAÇÃO DOLAR</t>
  </si>
  <si>
    <t>TOTAL REAIS DIA</t>
  </si>
  <si>
    <t>DIAS NO MÊS</t>
  </si>
  <si>
    <t>TOTAL DE GANHOS</t>
  </si>
  <si>
    <t>PLACA MÃE</t>
  </si>
  <si>
    <t>MEMÓRIA</t>
  </si>
  <si>
    <t>FONTE</t>
  </si>
  <si>
    <t>PROCESSADOR</t>
  </si>
  <si>
    <t>SSD</t>
  </si>
  <si>
    <t>RISERS</t>
  </si>
  <si>
    <t>PLACA DE VÍDEO</t>
  </si>
  <si>
    <t>CÁLCULO DIMENSIONAMENTO DE FONTE</t>
  </si>
  <si>
    <t>KIT</t>
  </si>
  <si>
    <t>AQUI NA PARTE DE BAIXO DA PLANILHA
TEM AS ABAS QUE MOSTREI EM OUTROS VÍDEOS.</t>
  </si>
  <si>
    <t>RENDE POR DIA (DOLARES)</t>
  </si>
  <si>
    <t>COTAÇÃO DOLAR (REAIS)</t>
  </si>
  <si>
    <t>TOTAL DE GANHOS (REAIS)</t>
  </si>
  <si>
    <t>Antminer S19 PRO – 110 TH/s</t>
  </si>
  <si>
    <t>Antminer Z15 – 420ksol/s + APW7 PSU</t>
  </si>
  <si>
    <t>Innosilicon A10 Pro+ 720 MH/s</t>
  </si>
  <si>
    <t>Antminer Z11 – 135ksol/s + APW7 PSU – USED</t>
  </si>
  <si>
    <t>PAYBACK</t>
  </si>
  <si>
    <t>CONSUMO DA ASIC</t>
  </si>
  <si>
    <t>HORAS NO DIA</t>
  </si>
  <si>
    <t>TARIFA</t>
  </si>
  <si>
    <t>TOTAL EM REAIS</t>
  </si>
  <si>
    <t>CALCULO DE PRODUÇAO</t>
  </si>
  <si>
    <t xml:space="preserve">DESCRIÇAO DO MODELO </t>
  </si>
  <si>
    <t xml:space="preserve">CALCULO PRESUMIDO </t>
  </si>
  <si>
    <t>TIPO DE CRIPITOMOEDA</t>
  </si>
  <si>
    <t>ALGORITIMO</t>
  </si>
  <si>
    <t>Valor em U$</t>
  </si>
  <si>
    <t xml:space="preserve">QUANT... MAQUINAS </t>
  </si>
  <si>
    <t>Rende/dia
  EM U$</t>
  </si>
  <si>
    <t>Innosilicon A6+ LTC Master</t>
  </si>
  <si>
    <t>DOOGE COIN</t>
  </si>
  <si>
    <t>Scrypt</t>
  </si>
  <si>
    <t>Antminer L7 (9.5Gh)</t>
  </si>
  <si>
    <t>Z15 - 420ksol / Equihash</t>
  </si>
  <si>
    <t>S19 - 95TH / Sha256</t>
  </si>
  <si>
    <t>T19 - 84TH / Sha256</t>
  </si>
  <si>
    <t>S17 + 73TH / Sha256</t>
  </si>
  <si>
    <t>A10 PRO + - 500MH (Usada) / Ethash</t>
  </si>
  <si>
    <t>B7 - 96KH (Usada) / Tensoridade</t>
  </si>
  <si>
    <t>S17 - 56TH (Usada) / Sha256</t>
  </si>
  <si>
    <t>Z11 - 135ksol (usada) / Equihash</t>
  </si>
  <si>
    <t>E3 - 180MH (Usada) / Ethash</t>
  </si>
  <si>
    <t>S15 - 28TH (Usada) / Sha256</t>
  </si>
  <si>
    <t>S9 - 16TH (Usada) / Sha256</t>
  </si>
  <si>
    <t>CHIBI INU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</si>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</sst>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R$ -416]#,##0.00"/>
    <numFmt numFmtId="165" formatCode="0.0"/>
    <numFmt numFmtId="166" formatCode="_-[$$-409]* #,##0.00_ ;_-[$$-409]* \-#,##0.00\ ;_-[$$-409]* &quot;-&quot;??_ ;_-@_ "/>
    <numFmt numFmtId="167" formatCode="_-[$R$-416]\ * #,##0.00_-;\-[$R$-416]\ * #,##0.00_-;_-[$R$-416]\ * &quot;-&quot;??_-;_-@"/>
    <numFmt numFmtId="168" formatCode="#,##0.00_ ;\-#,##0.00\ "/>
    <numFmt numFmtId="169" formatCode="_-[$R$-416]\ * #,##0.00_-;\-[$R$-416]\ * #,##0.00_-;_-[$R$-416]\ * &quot;-&quot;??_-;_-@_-"/>
  </numFmts>
  <fonts count="25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24"/>
      <color rgb="FFFF0000"/>
      <name val="Arial"/>
    </font>
    <font>
      <sz val="36"/>
      <color rgb="FFFF0000"/>
      <name val="Arial"/>
    </font>
    <font>
      <sz val="10"/>
      <color rgb="FF222222"/>
      <name val="&quot;open sans&quot;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name val="Calibri"/>
    </font>
    <font>
      <b/>
      <i/>
      <sz val="11"/>
      <color rgb="FFC00000"/>
      <name val="Calibri"/>
    </font>
    <font>
      <b/>
      <sz val="10"/>
      <color rgb="FF000000"/>
      <name val="Arial"/>
    </font>
    <font>
      <b/>
      <i/>
      <sz val="11"/>
      <color rgb="FF000000"/>
      <name val="Calibri"/>
    </font>
    <font>
      <b/>
      <i/>
      <sz val="11"/>
      <color theme="1"/>
      <name val="Calibri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6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D9F1F3"/>
        <bgColor rgb="FFD9F1F3"/>
      </patternFill>
    </fill>
    <fill>
      <patternFill patternType="solid">
        <fgColor rgb="FF00FF00"/>
        <bgColor rgb="FF00FF00"/>
      </patternFill>
    </fill>
    <fill>
      <patternFill patternType="solid">
        <fgColor rgb="FFFEF1CC"/>
        <bgColor rgb="FFFEF1CC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rgb="FF9FC5E8"/>
      </patternFill>
    </fill>
    <fill>
      <patternFill patternType="solid">
        <fgColor theme="9" tint="-0.249977111117893"/>
        <bgColor rgb="FFFF9900"/>
      </patternFill>
    </fill>
    <fill>
      <patternFill patternType="solid">
        <fgColor theme="7"/>
        <bgColor rgb="FF00B0F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7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rgb="FF92D05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CC"/>
        <bgColor rgb="FF00B0F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1" xfId="0" applyFont="1" applyFill="1" applyBorder="1"/>
    <xf numFmtId="0" fontId="1" fillId="2" borderId="0" xfId="0" applyFont="1" applyFill="1"/>
    <xf numFmtId="164" fontId="2" fillId="0" borderId="1" xfId="0" applyNumberFormat="1" applyFont="1" applyBorder="1"/>
    <xf numFmtId="0" fontId="2" fillId="0" borderId="0" xfId="0" applyFont="1"/>
    <xf numFmtId="164" fontId="2" fillId="0" borderId="1" xfId="0" applyNumberFormat="1" applyFont="1" applyBorder="1" applyAlignment="1"/>
    <xf numFmtId="165" fontId="2" fillId="3" borderId="0" xfId="0" applyNumberFormat="1" applyFont="1" applyFill="1"/>
    <xf numFmtId="164" fontId="1" fillId="4" borderId="1" xfId="0" applyNumberFormat="1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2" fillId="3" borderId="0" xfId="0" applyFont="1" applyFill="1"/>
    <xf numFmtId="0" fontId="5" fillId="0" borderId="0" xfId="0" applyFont="1" applyAlignment="1"/>
    <xf numFmtId="0" fontId="1" fillId="2" borderId="1" xfId="0" applyFont="1" applyFill="1" applyBorder="1" applyAlignment="1"/>
    <xf numFmtId="0" fontId="6" fillId="5" borderId="0" xfId="0" applyFont="1" applyFill="1" applyAlignment="1"/>
    <xf numFmtId="0" fontId="2" fillId="6" borderId="1" xfId="0" applyFont="1" applyFill="1" applyBorder="1" applyAlignment="1"/>
    <xf numFmtId="164" fontId="2" fillId="6" borderId="1" xfId="0" applyNumberFormat="1" applyFont="1" applyFill="1" applyBorder="1" applyAlignment="1"/>
    <xf numFmtId="164" fontId="2" fillId="6" borderId="1" xfId="0" applyNumberFormat="1" applyFont="1" applyFill="1" applyBorder="1"/>
    <xf numFmtId="0" fontId="2" fillId="6" borderId="1" xfId="0" applyFont="1" applyFill="1" applyBorder="1"/>
    <xf numFmtId="164" fontId="2" fillId="0" borderId="0" xfId="0" applyNumberFormat="1" applyFont="1" applyAlignment="1"/>
    <xf numFmtId="0" fontId="2" fillId="6" borderId="0" xfId="0" applyFont="1" applyFill="1" applyAlignment="1"/>
    <xf numFmtId="164" fontId="2" fillId="0" borderId="0" xfId="0" applyNumberFormat="1" applyFont="1"/>
    <xf numFmtId="0" fontId="7" fillId="0" borderId="0" xfId="0" applyFont="1" applyAlignment="1">
      <alignment horizontal="right"/>
    </xf>
    <xf numFmtId="166" fontId="7" fillId="10" borderId="1" xfId="0" applyNumberFormat="1" applyFont="1" applyFill="1" applyBorder="1" applyAlignment="1">
      <alignment horizontal="center" vertical="top"/>
    </xf>
    <xf numFmtId="166" fontId="7" fillId="10" borderId="1" xfId="0" applyNumberFormat="1" applyFont="1" applyFill="1" applyBorder="1" applyAlignment="1">
      <alignment horizontal="center"/>
    </xf>
    <xf numFmtId="0" fontId="7" fillId="0" borderId="0" xfId="0" applyFont="1" applyAlignment="1"/>
    <xf numFmtId="0" fontId="7" fillId="10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/>
    <xf numFmtId="0" fontId="2" fillId="9" borderId="0" xfId="0" applyFont="1" applyFill="1"/>
    <xf numFmtId="10" fontId="2" fillId="9" borderId="0" xfId="0" applyNumberFormat="1" applyFont="1" applyFill="1"/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11" fillId="12" borderId="1" xfId="0" applyFont="1" applyFill="1" applyBorder="1" applyAlignment="1">
      <alignment horizontal="right"/>
    </xf>
    <xf numFmtId="167" fontId="2" fillId="11" borderId="1" xfId="0" applyNumberFormat="1" applyFont="1" applyFill="1" applyBorder="1" applyAlignment="1">
      <alignment horizontal="right"/>
    </xf>
    <xf numFmtId="166" fontId="2" fillId="11" borderId="1" xfId="0" applyNumberFormat="1" applyFont="1" applyFill="1" applyBorder="1" applyAlignment="1">
      <alignment horizontal="right" vertical="top"/>
    </xf>
    <xf numFmtId="167" fontId="2" fillId="11" borderId="1" xfId="0" applyNumberFormat="1" applyFont="1" applyFill="1" applyBorder="1" applyAlignment="1">
      <alignment horizontal="right" vertical="top"/>
    </xf>
    <xf numFmtId="166" fontId="2" fillId="11" borderId="1" xfId="0" applyNumberFormat="1" applyFont="1" applyFill="1" applyBorder="1" applyAlignment="1">
      <alignment horizontal="right"/>
    </xf>
    <xf numFmtId="167" fontId="13" fillId="11" borderId="1" xfId="0" applyNumberFormat="1" applyFont="1" applyFill="1" applyBorder="1" applyAlignment="1">
      <alignment horizontal="right"/>
    </xf>
    <xf numFmtId="165" fontId="2" fillId="11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167" fontId="2" fillId="12" borderId="1" xfId="0" applyNumberFormat="1" applyFont="1" applyFill="1" applyBorder="1" applyAlignment="1">
      <alignment horizontal="right"/>
    </xf>
    <xf numFmtId="166" fontId="8" fillId="13" borderId="1" xfId="0" applyNumberFormat="1" applyFont="1" applyFill="1" applyBorder="1" applyAlignment="1">
      <alignment horizontal="right"/>
    </xf>
    <xf numFmtId="167" fontId="7" fillId="13" borderId="1" xfId="0" applyNumberFormat="1" applyFont="1" applyFill="1" applyBorder="1" applyAlignment="1">
      <alignment horizontal="right"/>
    </xf>
    <xf numFmtId="166" fontId="12" fillId="12" borderId="1" xfId="0" applyNumberFormat="1" applyFont="1" applyFill="1" applyBorder="1" applyAlignment="1">
      <alignment horizontal="right" vertical="top"/>
    </xf>
    <xf numFmtId="166" fontId="7" fillId="13" borderId="1" xfId="0" applyNumberFormat="1" applyFont="1" applyFill="1" applyBorder="1" applyAlignment="1">
      <alignment horizontal="right" vertical="top"/>
    </xf>
    <xf numFmtId="167" fontId="7" fillId="13" borderId="1" xfId="0" applyNumberFormat="1" applyFont="1" applyFill="1" applyBorder="1" applyAlignment="1">
      <alignment horizontal="right" vertical="top"/>
    </xf>
    <xf numFmtId="166" fontId="2" fillId="13" borderId="1" xfId="0" applyNumberFormat="1" applyFont="1" applyFill="1" applyBorder="1" applyAlignment="1">
      <alignment horizontal="right"/>
    </xf>
    <xf numFmtId="167" fontId="14" fillId="13" borderId="1" xfId="0" applyNumberFormat="1" applyFont="1" applyFill="1" applyBorder="1" applyAlignment="1">
      <alignment horizontal="right"/>
    </xf>
    <xf numFmtId="165" fontId="15" fillId="13" borderId="1" xfId="0" applyNumberFormat="1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0" fillId="11" borderId="1" xfId="0" applyFont="1" applyFill="1" applyBorder="1" applyAlignment="1"/>
    <xf numFmtId="0" fontId="8" fillId="13" borderId="1" xfId="0" applyFont="1" applyFill="1" applyBorder="1" applyAlignment="1">
      <alignment horizontal="right"/>
    </xf>
    <xf numFmtId="0" fontId="10" fillId="13" borderId="1" xfId="0" applyFont="1" applyFill="1" applyBorder="1" applyAlignment="1"/>
    <xf numFmtId="0" fontId="2" fillId="13" borderId="1" xfId="0" applyFont="1" applyFill="1" applyBorder="1" applyAlignment="1">
      <alignment horizontal="right"/>
    </xf>
    <xf numFmtId="0" fontId="1" fillId="11" borderId="1" xfId="0" applyFont="1" applyFill="1" applyBorder="1" applyAlignment="1"/>
    <xf numFmtId="168" fontId="8" fillId="13" borderId="1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2" fillId="11" borderId="1" xfId="0" applyFont="1" applyFill="1" applyBorder="1" applyAlignment="1"/>
    <xf numFmtId="0" fontId="2" fillId="0" borderId="0" xfId="0" applyFont="1" applyAlignment="1"/>
    <xf numFmtId="10" fontId="2" fillId="0" borderId="0" xfId="0" applyNumberFormat="1" applyFont="1"/>
    <xf numFmtId="0" fontId="16" fillId="9" borderId="0" xfId="0" applyFont="1" applyFill="1" applyAlignment="1"/>
    <xf numFmtId="0" fontId="10" fillId="16" borderId="1" xfId="0" applyFont="1" applyFill="1" applyBorder="1" applyAlignment="1"/>
    <xf numFmtId="0" fontId="10" fillId="17" borderId="1" xfId="0" applyFont="1" applyFill="1" applyBorder="1" applyAlignment="1"/>
    <xf numFmtId="0" fontId="22" fillId="18" borderId="1" xfId="0" applyFont="1" applyFill="1" applyBorder="1"/>
    <xf numFmtId="0" fontId="23" fillId="18" borderId="1" xfId="0" applyFont="1" applyFill="1" applyBorder="1" applyAlignment="1"/>
    <xf numFmtId="0" fontId="20" fillId="15" borderId="1" xfId="0" applyFont="1" applyFill="1" applyBorder="1" applyAlignment="1">
      <alignment horizontal="center" vertical="center"/>
    </xf>
    <xf numFmtId="0" fontId="20" fillId="19" borderId="6" xfId="0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20" fillId="20" borderId="6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167" fontId="7" fillId="19" borderId="1" xfId="0" applyNumberFormat="1" applyFont="1" applyFill="1" applyBorder="1" applyAlignment="1">
      <alignment horizontal="center" vertical="top"/>
    </xf>
    <xf numFmtId="167" fontId="7" fillId="19" borderId="1" xfId="0" applyNumberFormat="1" applyFont="1" applyFill="1" applyBorder="1" applyAlignment="1">
      <alignment horizontal="center"/>
    </xf>
    <xf numFmtId="166" fontId="7" fillId="19" borderId="1" xfId="0" applyNumberFormat="1" applyFont="1" applyFill="1" applyBorder="1" applyAlignment="1">
      <alignment horizontal="center"/>
    </xf>
    <xf numFmtId="165" fontId="7" fillId="19" borderId="1" xfId="0" applyNumberFormat="1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167" fontId="7" fillId="20" borderId="1" xfId="0" applyNumberFormat="1" applyFont="1" applyFill="1" applyBorder="1" applyAlignment="1">
      <alignment horizontal="center"/>
    </xf>
    <xf numFmtId="167" fontId="7" fillId="20" borderId="1" xfId="0" applyNumberFormat="1" applyFont="1" applyFill="1" applyBorder="1" applyAlignment="1">
      <alignment horizontal="center" vertical="top"/>
    </xf>
    <xf numFmtId="166" fontId="7" fillId="20" borderId="1" xfId="0" applyNumberFormat="1" applyFont="1" applyFill="1" applyBorder="1" applyAlignment="1">
      <alignment horizontal="center"/>
    </xf>
    <xf numFmtId="165" fontId="7" fillId="20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67" fontId="7" fillId="22" borderId="1" xfId="0" applyNumberFormat="1" applyFont="1" applyFill="1" applyBorder="1" applyAlignment="1">
      <alignment horizontal="center"/>
    </xf>
    <xf numFmtId="167" fontId="7" fillId="22" borderId="1" xfId="0" applyNumberFormat="1" applyFont="1" applyFill="1" applyBorder="1" applyAlignment="1">
      <alignment horizontal="center" vertical="top"/>
    </xf>
    <xf numFmtId="166" fontId="7" fillId="22" borderId="1" xfId="0" applyNumberFormat="1" applyFont="1" applyFill="1" applyBorder="1" applyAlignment="1">
      <alignment horizontal="center"/>
    </xf>
    <xf numFmtId="165" fontId="7" fillId="22" borderId="1" xfId="0" applyNumberFormat="1" applyFont="1" applyFill="1" applyBorder="1" applyAlignment="1">
      <alignment horizontal="center"/>
    </xf>
    <xf numFmtId="0" fontId="23" fillId="23" borderId="1" xfId="0" applyFont="1" applyFill="1" applyBorder="1" applyAlignment="1">
      <alignment horizontal="left" vertical="center"/>
    </xf>
    <xf numFmtId="0" fontId="22" fillId="24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166" fontId="19" fillId="25" borderId="1" xfId="0" applyNumberFormat="1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 wrapText="1"/>
    </xf>
    <xf numFmtId="0" fontId="23" fillId="15" borderId="1" xfId="0" applyFont="1" applyFill="1" applyBorder="1" applyAlignment="1">
      <alignment horizontal="center" vertical="center"/>
    </xf>
    <xf numFmtId="166" fontId="7" fillId="27" borderId="1" xfId="0" applyNumberFormat="1" applyFont="1" applyFill="1" applyBorder="1" applyAlignment="1">
      <alignment horizontal="center" vertical="top"/>
    </xf>
    <xf numFmtId="166" fontId="7" fillId="17" borderId="1" xfId="0" applyNumberFormat="1" applyFont="1" applyFill="1" applyBorder="1" applyAlignment="1">
      <alignment horizontal="center" vertical="top"/>
    </xf>
    <xf numFmtId="0" fontId="7" fillId="2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17" borderId="1" xfId="0" applyFont="1" applyFill="1" applyBorder="1"/>
    <xf numFmtId="169" fontId="7" fillId="19" borderId="1" xfId="0" applyNumberFormat="1" applyFont="1" applyFill="1" applyBorder="1" applyAlignment="1">
      <alignment horizontal="center" vertical="top"/>
    </xf>
    <xf numFmtId="169" fontId="7" fillId="20" borderId="1" xfId="0" applyNumberFormat="1" applyFont="1" applyFill="1" applyBorder="1" applyAlignment="1">
      <alignment horizontal="center" vertical="top"/>
    </xf>
    <xf numFmtId="169" fontId="7" fillId="22" borderId="1" xfId="0" applyNumberFormat="1" applyFont="1" applyFill="1" applyBorder="1" applyAlignment="1">
      <alignment horizontal="center" vertical="top"/>
    </xf>
    <xf numFmtId="167" fontId="3" fillId="12" borderId="1" xfId="0" applyNumberFormat="1" applyFont="1" applyFill="1" applyBorder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1" fillId="2" borderId="2" xfId="0" applyFont="1" applyFill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4" borderId="0" xfId="0" applyFont="1" applyFill="1" applyAlignment="1"/>
    <xf numFmtId="0" fontId="0" fillId="0" borderId="0" xfId="0" applyFont="1" applyAlignment="1"/>
    <xf numFmtId="0" fontId="17" fillId="7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4" fillId="29" borderId="0" xfId="0" applyFont="1" applyFill="1" applyAlignment="1">
      <alignment horizontal="center" vertical="center"/>
    </xf>
    <xf numFmtId="0" fontId="24" fillId="29" borderId="5" xfId="0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99FFCC"/>
      <color rgb="FF00FFFF"/>
      <color rgb="FF9A3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inwarz.com/mining/dogecoin/calculator?h=9500.00&amp;p=3425.00&amp;pc=0.10&amp;pf=0.00&amp;d=3094718.97050500&amp;r=10000.00000000&amp;er=0.00000735&amp;btcer=36437.39300000&amp;ha=MH&amp;hc=16999.00&amp;hs=77&amp;hq=1" TargetMode="External"/><Relationship Id="rId1" Type="http://schemas.openxmlformats.org/officeDocument/2006/relationships/hyperlink" Target="https://www.coinwarz.com/mining/dogecoin/calculator?h=2200.00&amp;p=2100.00&amp;pc=0.10&amp;pf=0.00&amp;d=3094718.97050500&amp;r=10000.00000000&amp;er=0.00000735&amp;btcer=36437.39300000&amp;ha=MH&amp;hc=3000.00&amp;hs=76&amp;hq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24</xdr:row>
      <xdr:rowOff>85725</xdr:rowOff>
    </xdr:from>
    <xdr:ext cx="2447925" cy="1838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162575" y="915975"/>
          <a:ext cx="4061700" cy="303900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</xdr:row>
      <xdr:rowOff>38100</xdr:rowOff>
    </xdr:from>
    <xdr:to>
      <xdr:col>8</xdr:col>
      <xdr:colOff>342900</xdr:colOff>
      <xdr:row>3</xdr:row>
      <xdr:rowOff>152400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FA8774-CDA1-4277-8890-6F4AE62978E2}"/>
            </a:ext>
          </a:extLst>
        </xdr:cNvPr>
        <xdr:cNvSpPr/>
      </xdr:nvSpPr>
      <xdr:spPr>
        <a:xfrm>
          <a:off x="10165080" y="1950720"/>
          <a:ext cx="10668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228600</xdr:colOff>
      <xdr:row>4</xdr:row>
      <xdr:rowOff>53340</xdr:rowOff>
    </xdr:from>
    <xdr:to>
      <xdr:col>8</xdr:col>
      <xdr:colOff>335280</xdr:colOff>
      <xdr:row>4</xdr:row>
      <xdr:rowOff>167640</xdr:rowOff>
    </xdr:to>
    <xdr:sp macro="" textlink="">
      <xdr:nvSpPr>
        <xdr:cNvPr id="7" name="Elips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2010142-F979-45FB-9D41-5BC5F17AB8E3}"/>
            </a:ext>
          </a:extLst>
        </xdr:cNvPr>
        <xdr:cNvSpPr/>
      </xdr:nvSpPr>
      <xdr:spPr>
        <a:xfrm>
          <a:off x="13106400" y="2331720"/>
          <a:ext cx="106680" cy="114300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workbookViewId="0">
      <selection activeCell="A20" sqref="A20"/>
    </sheetView>
  </sheetViews>
  <sheetFormatPr defaultColWidth="14.42578125" defaultRowHeight="15" customHeight="1"/>
  <cols>
    <col min="1" max="1" width="12.42578125" customWidth="1"/>
    <col min="2" max="2" width="10.42578125" customWidth="1"/>
    <col min="3" max="3" width="15.42578125" customWidth="1"/>
    <col min="4" max="4" width="9.28515625" customWidth="1"/>
    <col min="5" max="5" width="13.28515625" customWidth="1"/>
    <col min="6" max="6" width="12.42578125" customWidth="1"/>
    <col min="7" max="7" width="10.28515625" customWidth="1"/>
    <col min="8" max="8" width="11.28515625" customWidth="1"/>
    <col min="9" max="9" width="13.140625" customWidth="1"/>
    <col min="10" max="10" width="13" customWidth="1"/>
    <col min="11" max="11" width="13.140625" customWidth="1"/>
    <col min="12" max="12" width="11" customWidth="1"/>
    <col min="13" max="13" width="22.42578125" customWidth="1"/>
  </cols>
  <sheetData>
    <row r="1" spans="1:13" ht="15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7"/>
    </row>
    <row r="2" spans="1:13" ht="1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7"/>
    </row>
    <row r="3" spans="1:13" ht="15" customHeight="1">
      <c r="A3" s="31" t="s">
        <v>1</v>
      </c>
      <c r="B3" s="32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2" t="s">
        <v>7</v>
      </c>
      <c r="H3" s="32" t="s">
        <v>8</v>
      </c>
      <c r="I3" s="32" t="s">
        <v>9</v>
      </c>
      <c r="J3" s="32" t="s">
        <v>10</v>
      </c>
      <c r="K3" s="32" t="s">
        <v>11</v>
      </c>
      <c r="L3" s="32" t="s">
        <v>12</v>
      </c>
      <c r="M3" s="33"/>
    </row>
    <row r="4" spans="1:13" ht="15" customHeight="1">
      <c r="A4" s="57" t="s">
        <v>13</v>
      </c>
      <c r="B4" s="42">
        <v>0.14000000000000001</v>
      </c>
      <c r="C4" s="43">
        <v>7000</v>
      </c>
      <c r="D4" s="34">
        <v>6</v>
      </c>
      <c r="E4" s="35">
        <f t="shared" ref="E4:E18" si="0">C4*D4+$M$16</f>
        <v>44500</v>
      </c>
      <c r="F4" s="46">
        <v>4.59</v>
      </c>
      <c r="G4" s="36">
        <f t="shared" ref="G4:G18" si="1">F4*D4</f>
        <v>27.54</v>
      </c>
      <c r="H4" s="37">
        <f t="shared" ref="H4:H18" ca="1" si="2">G4*$M$5</f>
        <v>143.5219559999997</v>
      </c>
      <c r="I4" s="35">
        <f t="shared" ref="I4:I18" ca="1" si="3">H4*$M$7</f>
        <v>4305.6586799999914</v>
      </c>
      <c r="J4" s="38">
        <f t="shared" ref="J4:J18" si="4">(B4*D4+$M$13)*$M$9*$M$11</f>
        <v>563.11200000000008</v>
      </c>
      <c r="K4" s="39">
        <f t="shared" ref="K4:K18" ca="1" si="5">I4-J4</f>
        <v>3742.5466799999913</v>
      </c>
      <c r="L4" s="40">
        <f t="shared" ref="L4:L18" ca="1" si="6">E4/K4</f>
        <v>11.890299254731033</v>
      </c>
      <c r="M4" s="41" t="s">
        <v>14</v>
      </c>
    </row>
    <row r="5" spans="1:13" ht="15" customHeight="1">
      <c r="A5" s="60" t="s">
        <v>15</v>
      </c>
      <c r="B5" s="42">
        <v>0.09</v>
      </c>
      <c r="C5" s="43">
        <v>1500</v>
      </c>
      <c r="D5" s="34">
        <v>6</v>
      </c>
      <c r="E5" s="35">
        <f t="shared" si="0"/>
        <v>11500</v>
      </c>
      <c r="F5" s="46">
        <v>2.84</v>
      </c>
      <c r="G5" s="36">
        <f t="shared" si="1"/>
        <v>17.04</v>
      </c>
      <c r="H5" s="37">
        <f t="shared" ca="1" si="2"/>
        <v>88.802255999999815</v>
      </c>
      <c r="I5" s="35">
        <f t="shared" ca="1" si="3"/>
        <v>2664.0676799999947</v>
      </c>
      <c r="J5" s="38">
        <f t="shared" si="4"/>
        <v>392.47200000000009</v>
      </c>
      <c r="K5" s="39">
        <f t="shared" ca="1" si="5"/>
        <v>2271.5956799999944</v>
      </c>
      <c r="L5" s="40">
        <f t="shared" ca="1" si="6"/>
        <v>5.0625206330732357</v>
      </c>
      <c r="M5" s="44">
        <f ca="1">IFERROR(__xludf.DUMMYFUNCTION("GOOGLEFINANCE(""Currency:USDBRL"",""Average"")"),5.21139999999999)</f>
        <v>5.2113999999999896</v>
      </c>
    </row>
    <row r="6" spans="1:13" ht="15" customHeight="1">
      <c r="A6" s="55" t="s">
        <v>16</v>
      </c>
      <c r="B6" s="56">
        <v>0.1</v>
      </c>
      <c r="C6" s="43">
        <v>3000</v>
      </c>
      <c r="D6" s="34">
        <v>6</v>
      </c>
      <c r="E6" s="45">
        <f t="shared" si="0"/>
        <v>20500</v>
      </c>
      <c r="F6" s="46">
        <v>3.78</v>
      </c>
      <c r="G6" s="47">
        <f t="shared" si="1"/>
        <v>22.68</v>
      </c>
      <c r="H6" s="48">
        <f t="shared" ca="1" si="2"/>
        <v>118.19455199999976</v>
      </c>
      <c r="I6" s="45">
        <f t="shared" ca="1" si="3"/>
        <v>3545.8365599999929</v>
      </c>
      <c r="J6" s="49">
        <f t="shared" si="4"/>
        <v>426.60000000000014</v>
      </c>
      <c r="K6" s="50">
        <f t="shared" ca="1" si="5"/>
        <v>3119.236559999993</v>
      </c>
      <c r="L6" s="51">
        <f t="shared" ca="1" si="6"/>
        <v>6.5721209679589183</v>
      </c>
      <c r="M6" s="52" t="s">
        <v>17</v>
      </c>
    </row>
    <row r="7" spans="1:13" ht="15" customHeight="1">
      <c r="A7" s="53" t="s">
        <v>18</v>
      </c>
      <c r="B7" s="42">
        <v>0.08</v>
      </c>
      <c r="C7" s="106">
        <v>4500</v>
      </c>
      <c r="D7" s="34">
        <v>3</v>
      </c>
      <c r="E7" s="35">
        <f t="shared" si="0"/>
        <v>16000</v>
      </c>
      <c r="F7" s="46">
        <v>2.8</v>
      </c>
      <c r="G7" s="36">
        <f t="shared" si="1"/>
        <v>8.3999999999999986</v>
      </c>
      <c r="H7" s="37">
        <f t="shared" ca="1" si="2"/>
        <v>43.775759999999906</v>
      </c>
      <c r="I7" s="35">
        <f t="shared" ca="1" si="3"/>
        <v>1313.2727999999972</v>
      </c>
      <c r="J7" s="38">
        <f t="shared" si="4"/>
        <v>221.83200000000002</v>
      </c>
      <c r="K7" s="39">
        <f t="shared" ca="1" si="5"/>
        <v>1091.4407999999971</v>
      </c>
      <c r="L7" s="40">
        <f t="shared" ca="1" si="6"/>
        <v>14.659521615831149</v>
      </c>
      <c r="M7" s="54">
        <v>30</v>
      </c>
    </row>
    <row r="8" spans="1:13" ht="15" customHeight="1">
      <c r="A8" s="55" t="s">
        <v>19</v>
      </c>
      <c r="B8" s="56">
        <v>0.12</v>
      </c>
      <c r="C8" s="43">
        <v>3200</v>
      </c>
      <c r="D8" s="34">
        <v>6</v>
      </c>
      <c r="E8" s="45">
        <f t="shared" si="0"/>
        <v>21700</v>
      </c>
      <c r="F8" s="46">
        <v>4.3600000000000003</v>
      </c>
      <c r="G8" s="47">
        <f t="shared" si="1"/>
        <v>26.160000000000004</v>
      </c>
      <c r="H8" s="48">
        <f t="shared" ca="1" si="2"/>
        <v>136.33022399999976</v>
      </c>
      <c r="I8" s="45">
        <f t="shared" ca="1" si="3"/>
        <v>4089.9067199999927</v>
      </c>
      <c r="J8" s="49">
        <f t="shared" si="4"/>
        <v>494.85599999999999</v>
      </c>
      <c r="K8" s="50">
        <f t="shared" ca="1" si="5"/>
        <v>3595.0507199999929</v>
      </c>
      <c r="L8" s="51">
        <f t="shared" ca="1" si="6"/>
        <v>6.036076175303597</v>
      </c>
      <c r="M8" s="52" t="s">
        <v>20</v>
      </c>
    </row>
    <row r="9" spans="1:13" ht="15" customHeight="1">
      <c r="A9" s="57" t="s">
        <v>21</v>
      </c>
      <c r="B9" s="42">
        <v>0.13</v>
      </c>
      <c r="C9" s="43">
        <v>2000</v>
      </c>
      <c r="D9" s="34">
        <v>6</v>
      </c>
      <c r="E9" s="35">
        <f t="shared" si="0"/>
        <v>14500</v>
      </c>
      <c r="F9" s="46">
        <v>3.87</v>
      </c>
      <c r="G9" s="36">
        <f t="shared" si="1"/>
        <v>23.22</v>
      </c>
      <c r="H9" s="37">
        <f t="shared" ca="1" si="2"/>
        <v>121.00870799999976</v>
      </c>
      <c r="I9" s="35">
        <f t="shared" ca="1" si="3"/>
        <v>3630.2612399999925</v>
      </c>
      <c r="J9" s="38">
        <f t="shared" si="4"/>
        <v>528.98400000000004</v>
      </c>
      <c r="K9" s="39">
        <f t="shared" ca="1" si="5"/>
        <v>3101.2772399999926</v>
      </c>
      <c r="L9" s="40">
        <f t="shared" ca="1" si="6"/>
        <v>4.6754929913973236</v>
      </c>
      <c r="M9" s="54">
        <f>24*30</f>
        <v>720</v>
      </c>
    </row>
    <row r="10" spans="1:13" ht="15" customHeight="1">
      <c r="A10" s="55" t="s">
        <v>22</v>
      </c>
      <c r="B10" s="56">
        <v>0.14000000000000001</v>
      </c>
      <c r="C10" s="43">
        <v>5500</v>
      </c>
      <c r="D10" s="34">
        <v>6</v>
      </c>
      <c r="E10" s="45">
        <f t="shared" si="0"/>
        <v>35500</v>
      </c>
      <c r="F10" s="46">
        <v>5.82</v>
      </c>
      <c r="G10" s="47">
        <f t="shared" si="1"/>
        <v>34.92</v>
      </c>
      <c r="H10" s="48">
        <f t="shared" ca="1" si="2"/>
        <v>181.98208799999964</v>
      </c>
      <c r="I10" s="45">
        <f t="shared" ca="1" si="3"/>
        <v>5459.4626399999888</v>
      </c>
      <c r="J10" s="49">
        <f t="shared" si="4"/>
        <v>563.11200000000008</v>
      </c>
      <c r="K10" s="50">
        <f t="shared" ca="1" si="5"/>
        <v>4896.3506399999887</v>
      </c>
      <c r="L10" s="51">
        <f t="shared" ca="1" si="6"/>
        <v>7.2502977441991536</v>
      </c>
      <c r="M10" s="52" t="s">
        <v>23</v>
      </c>
    </row>
    <row r="11" spans="1:13" ht="15" customHeight="1">
      <c r="A11" s="60" t="s">
        <v>24</v>
      </c>
      <c r="B11" s="42">
        <v>0.16</v>
      </c>
      <c r="C11" s="43">
        <v>6500</v>
      </c>
      <c r="D11" s="34">
        <v>6</v>
      </c>
      <c r="E11" s="35">
        <f t="shared" si="0"/>
        <v>41500</v>
      </c>
      <c r="F11" s="46">
        <v>5.49</v>
      </c>
      <c r="G11" s="36">
        <f t="shared" si="1"/>
        <v>32.94</v>
      </c>
      <c r="H11" s="37">
        <f t="shared" ca="1" si="2"/>
        <v>171.66351599999965</v>
      </c>
      <c r="I11" s="35">
        <f t="shared" ca="1" si="3"/>
        <v>5149.9054799999894</v>
      </c>
      <c r="J11" s="38">
        <f t="shared" si="4"/>
        <v>631.36799999999994</v>
      </c>
      <c r="K11" s="39">
        <f t="shared" ca="1" si="5"/>
        <v>4518.53747999999</v>
      </c>
      <c r="L11" s="40">
        <f t="shared" ca="1" si="6"/>
        <v>9.1843876882039481</v>
      </c>
      <c r="M11" s="106">
        <v>0.79</v>
      </c>
    </row>
    <row r="12" spans="1:13" ht="15" customHeight="1">
      <c r="A12" s="55" t="s">
        <v>16</v>
      </c>
      <c r="B12" s="56">
        <v>0.11</v>
      </c>
      <c r="C12" s="43">
        <v>3690</v>
      </c>
      <c r="D12" s="34">
        <v>6</v>
      </c>
      <c r="E12" s="45">
        <f t="shared" si="0"/>
        <v>24640</v>
      </c>
      <c r="F12" s="46">
        <v>5.89</v>
      </c>
      <c r="G12" s="47">
        <f t="shared" si="1"/>
        <v>35.339999999999996</v>
      </c>
      <c r="H12" s="48">
        <f t="shared" ca="1" si="2"/>
        <v>184.17087599999962</v>
      </c>
      <c r="I12" s="45">
        <f t="shared" ca="1" si="3"/>
        <v>5525.1262799999886</v>
      </c>
      <c r="J12" s="49">
        <f t="shared" si="4"/>
        <v>460.72800000000007</v>
      </c>
      <c r="K12" s="50">
        <f t="shared" ca="1" si="5"/>
        <v>5064.3982799999885</v>
      </c>
      <c r="L12" s="51">
        <f t="shared" ca="1" si="6"/>
        <v>4.8653361441391327</v>
      </c>
      <c r="M12" s="52" t="s">
        <v>25</v>
      </c>
    </row>
    <row r="13" spans="1:13" ht="15" customHeight="1">
      <c r="A13" s="60" t="s">
        <v>26</v>
      </c>
      <c r="B13" s="42">
        <v>0.14000000000000001</v>
      </c>
      <c r="C13" s="43">
        <v>5300</v>
      </c>
      <c r="D13" s="34">
        <v>6</v>
      </c>
      <c r="E13" s="35">
        <f t="shared" si="0"/>
        <v>34300</v>
      </c>
      <c r="F13" s="46">
        <v>8</v>
      </c>
      <c r="G13" s="36">
        <f t="shared" si="1"/>
        <v>48</v>
      </c>
      <c r="H13" s="37">
        <f t="shared" ca="1" si="2"/>
        <v>250.14719999999949</v>
      </c>
      <c r="I13" s="35">
        <f t="shared" ca="1" si="3"/>
        <v>7504.4159999999847</v>
      </c>
      <c r="J13" s="38">
        <f t="shared" si="4"/>
        <v>563.11200000000008</v>
      </c>
      <c r="K13" s="39">
        <f t="shared" ca="1" si="5"/>
        <v>6941.3039999999846</v>
      </c>
      <c r="L13" s="40">
        <f t="shared" ca="1" si="6"/>
        <v>4.9414346353365417</v>
      </c>
      <c r="M13" s="58">
        <v>0.15</v>
      </c>
    </row>
    <row r="14" spans="1:13" ht="15" customHeight="1">
      <c r="A14" s="55" t="s">
        <v>27</v>
      </c>
      <c r="B14" s="56">
        <v>0.13</v>
      </c>
      <c r="C14" s="106">
        <v>13000</v>
      </c>
      <c r="D14" s="34">
        <v>2</v>
      </c>
      <c r="E14" s="45">
        <f t="shared" si="0"/>
        <v>28500</v>
      </c>
      <c r="F14" s="46">
        <v>7</v>
      </c>
      <c r="G14" s="47">
        <f t="shared" si="1"/>
        <v>14</v>
      </c>
      <c r="H14" s="48">
        <f t="shared" ca="1" si="2"/>
        <v>72.959599999999853</v>
      </c>
      <c r="I14" s="45">
        <f t="shared" ca="1" si="3"/>
        <v>2188.7879999999955</v>
      </c>
      <c r="J14" s="45">
        <f t="shared" si="4"/>
        <v>233.20800000000006</v>
      </c>
      <c r="K14" s="50">
        <f t="shared" ca="1" si="5"/>
        <v>1955.5799999999954</v>
      </c>
      <c r="L14" s="51">
        <f t="shared" ca="1" si="6"/>
        <v>14.573681465345354</v>
      </c>
      <c r="M14" s="59"/>
    </row>
    <row r="15" spans="1:13" ht="15" customHeight="1">
      <c r="A15" s="60" t="s">
        <v>28</v>
      </c>
      <c r="B15" s="42">
        <v>0.13</v>
      </c>
      <c r="C15" s="43">
        <v>5155</v>
      </c>
      <c r="D15" s="34">
        <v>6</v>
      </c>
      <c r="E15" s="35">
        <f t="shared" si="0"/>
        <v>33430</v>
      </c>
      <c r="F15" s="46">
        <v>8.4499999999999993</v>
      </c>
      <c r="G15" s="36">
        <f t="shared" si="1"/>
        <v>50.699999999999996</v>
      </c>
      <c r="H15" s="37">
        <f t="shared" ca="1" si="2"/>
        <v>264.21797999999944</v>
      </c>
      <c r="I15" s="35">
        <f t="shared" ca="1" si="3"/>
        <v>7926.5393999999833</v>
      </c>
      <c r="J15" s="38">
        <f t="shared" si="4"/>
        <v>528.98400000000004</v>
      </c>
      <c r="K15" s="39">
        <f t="shared" ca="1" si="5"/>
        <v>7397.5553999999829</v>
      </c>
      <c r="L15" s="40">
        <f t="shared" ca="1" si="6"/>
        <v>4.5190604452925189</v>
      </c>
      <c r="M15" s="52" t="s">
        <v>29</v>
      </c>
    </row>
    <row r="16" spans="1:13" ht="15" customHeight="1">
      <c r="A16" s="55" t="s">
        <v>30</v>
      </c>
      <c r="B16" s="56">
        <v>0.16</v>
      </c>
      <c r="C16" s="43">
        <v>11000</v>
      </c>
      <c r="D16" s="34">
        <v>6</v>
      </c>
      <c r="E16" s="45">
        <f t="shared" si="0"/>
        <v>68500</v>
      </c>
      <c r="F16" s="46">
        <v>5.78</v>
      </c>
      <c r="G16" s="47">
        <f t="shared" si="1"/>
        <v>34.68</v>
      </c>
      <c r="H16" s="48">
        <f t="shared" ca="1" si="2"/>
        <v>180.73135199999965</v>
      </c>
      <c r="I16" s="45">
        <f t="shared" ca="1" si="3"/>
        <v>5421.9405599999891</v>
      </c>
      <c r="J16" s="49">
        <f t="shared" si="4"/>
        <v>631.36799999999994</v>
      </c>
      <c r="K16" s="50">
        <f t="shared" ca="1" si="5"/>
        <v>4790.5725599999896</v>
      </c>
      <c r="L16" s="51">
        <f t="shared" ca="1" si="6"/>
        <v>14.298917121505857</v>
      </c>
      <c r="M16" s="106">
        <v>2500</v>
      </c>
    </row>
    <row r="17" spans="1:13" ht="15" customHeight="1">
      <c r="A17" s="60" t="s">
        <v>31</v>
      </c>
      <c r="B17" s="42">
        <v>0.16</v>
      </c>
      <c r="C17" s="43">
        <v>7000</v>
      </c>
      <c r="D17" s="34">
        <v>6</v>
      </c>
      <c r="E17" s="35">
        <f t="shared" si="0"/>
        <v>44500</v>
      </c>
      <c r="F17" s="46">
        <v>7.17</v>
      </c>
      <c r="G17" s="36">
        <f t="shared" si="1"/>
        <v>43.019999999999996</v>
      </c>
      <c r="H17" s="37">
        <f t="shared" ca="1" si="2"/>
        <v>224.19442799999953</v>
      </c>
      <c r="I17" s="35">
        <f t="shared" ca="1" si="3"/>
        <v>6725.8328399999864</v>
      </c>
      <c r="J17" s="38">
        <f t="shared" si="4"/>
        <v>631.36799999999994</v>
      </c>
      <c r="K17" s="39">
        <f t="shared" ca="1" si="5"/>
        <v>6094.464839999986</v>
      </c>
      <c r="L17" s="40">
        <f t="shared" ca="1" si="6"/>
        <v>7.3017075605936386</v>
      </c>
      <c r="M17" s="61"/>
    </row>
    <row r="18" spans="1:13" ht="15.6">
      <c r="A18" s="55" t="s">
        <v>32</v>
      </c>
      <c r="B18" s="56">
        <v>0.23</v>
      </c>
      <c r="C18" s="43">
        <v>7800</v>
      </c>
      <c r="D18" s="34">
        <v>6</v>
      </c>
      <c r="E18" s="45">
        <f t="shared" si="0"/>
        <v>49300</v>
      </c>
      <c r="F18" s="46">
        <v>12.62</v>
      </c>
      <c r="G18" s="47">
        <f t="shared" si="1"/>
        <v>75.72</v>
      </c>
      <c r="H18" s="48">
        <f t="shared" ca="1" si="2"/>
        <v>394.60720799999922</v>
      </c>
      <c r="I18" s="45">
        <f t="shared" ca="1" si="3"/>
        <v>11838.216239999976</v>
      </c>
      <c r="J18" s="49">
        <f t="shared" si="4"/>
        <v>870.26400000000001</v>
      </c>
      <c r="K18" s="50">
        <f t="shared" ca="1" si="5"/>
        <v>10967.952239999977</v>
      </c>
      <c r="L18" s="51">
        <f t="shared" ca="1" si="6"/>
        <v>4.4949138108209068</v>
      </c>
      <c r="M18" s="61"/>
    </row>
    <row r="19" spans="1:13" ht="13.15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</row>
    <row r="20" spans="1:13" ht="13.15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62"/>
      <c r="L20" s="107"/>
      <c r="M20" s="107"/>
    </row>
    <row r="21" spans="1:13" ht="15" customHeight="1">
      <c r="A21" s="107"/>
      <c r="B21" s="107"/>
      <c r="C21" s="107"/>
      <c r="D21" s="107"/>
      <c r="E21" s="107"/>
      <c r="F21" s="107"/>
      <c r="G21" s="107"/>
      <c r="H21" s="107"/>
      <c r="I21" s="107"/>
      <c r="J21" s="62"/>
      <c r="K21" s="62">
        <f ca="1">K14/E14</f>
        <v>6.861684210526299E-2</v>
      </c>
      <c r="L21" s="107"/>
      <c r="M21" s="107"/>
    </row>
  </sheetData>
  <mergeCells count="1">
    <mergeCell ref="A1:L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/>
  </sheetViews>
  <sheetFormatPr defaultColWidth="14.42578125" defaultRowHeight="15" customHeight="1"/>
  <cols>
    <col min="1" max="1" width="18.28515625" customWidth="1"/>
    <col min="2" max="4" width="14.42578125" customWidth="1"/>
    <col min="5" max="5" width="4" customWidth="1"/>
    <col min="6" max="6" width="17.28515625" customWidth="1"/>
    <col min="7" max="7" width="18.85546875" customWidth="1"/>
    <col min="8" max="8" width="18.140625" customWidth="1"/>
    <col min="10" max="10" width="20" customWidth="1"/>
  </cols>
  <sheetData>
    <row r="1" spans="1:10" ht="15.75" customHeight="1">
      <c r="A1" s="1" t="s">
        <v>33</v>
      </c>
      <c r="B1" s="1" t="s">
        <v>34</v>
      </c>
      <c r="C1" s="1" t="s">
        <v>35</v>
      </c>
      <c r="D1" s="1" t="s">
        <v>36</v>
      </c>
      <c r="E1" s="2"/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ht="15.75" customHeight="1">
      <c r="A2" s="8" t="s">
        <v>42</v>
      </c>
      <c r="B2" s="3">
        <v>500</v>
      </c>
      <c r="C2" s="8">
        <v>1</v>
      </c>
      <c r="D2" s="3">
        <f t="shared" ref="D2:D8" si="0">B2*C2</f>
        <v>500</v>
      </c>
      <c r="E2" s="107"/>
      <c r="F2" s="3">
        <v>3</v>
      </c>
      <c r="G2" s="3">
        <v>5.6</v>
      </c>
      <c r="H2" s="3">
        <f>F2*G2</f>
        <v>16.799999999999997</v>
      </c>
      <c r="I2" s="4">
        <v>30</v>
      </c>
      <c r="J2" s="3">
        <f>H2*I2</f>
        <v>503.99999999999989</v>
      </c>
    </row>
    <row r="3" spans="1:10" ht="15.75" customHeight="1">
      <c r="A3" s="8" t="s">
        <v>43</v>
      </c>
      <c r="B3" s="5">
        <v>200</v>
      </c>
      <c r="C3" s="8">
        <v>1</v>
      </c>
      <c r="D3" s="3">
        <f t="shared" si="0"/>
        <v>200</v>
      </c>
      <c r="E3" s="107"/>
      <c r="F3" s="3"/>
      <c r="G3" s="3"/>
      <c r="H3" s="3"/>
      <c r="I3" s="3"/>
      <c r="J3" s="3"/>
    </row>
    <row r="4" spans="1:10" ht="15.75" customHeight="1">
      <c r="A4" s="8" t="s">
        <v>44</v>
      </c>
      <c r="B4" s="5">
        <v>1000</v>
      </c>
      <c r="C4" s="8">
        <v>2</v>
      </c>
      <c r="D4" s="3">
        <f t="shared" si="0"/>
        <v>2000</v>
      </c>
      <c r="E4" s="107"/>
      <c r="F4" s="3"/>
      <c r="G4" s="3"/>
      <c r="H4" s="3"/>
      <c r="I4" s="3"/>
      <c r="J4" s="3"/>
    </row>
    <row r="5" spans="1:10" ht="15.75" customHeight="1">
      <c r="A5" s="8" t="s">
        <v>45</v>
      </c>
      <c r="B5" s="3">
        <v>400</v>
      </c>
      <c r="C5" s="8">
        <v>1</v>
      </c>
      <c r="D5" s="3">
        <f t="shared" si="0"/>
        <v>400</v>
      </c>
      <c r="E5" s="107"/>
      <c r="F5" s="3"/>
      <c r="G5" s="3"/>
      <c r="H5" s="3"/>
      <c r="I5" s="3"/>
      <c r="J5" s="3"/>
    </row>
    <row r="6" spans="1:10" ht="15.75" customHeight="1">
      <c r="A6" s="8" t="s">
        <v>46</v>
      </c>
      <c r="B6" s="3">
        <v>120</v>
      </c>
      <c r="C6" s="8">
        <v>1</v>
      </c>
      <c r="D6" s="3">
        <f t="shared" si="0"/>
        <v>120</v>
      </c>
      <c r="E6" s="107"/>
      <c r="F6" s="20"/>
      <c r="G6" s="20"/>
      <c r="H6" s="20"/>
      <c r="I6" s="20"/>
      <c r="J6" s="20"/>
    </row>
    <row r="7" spans="1:10" ht="15.75" customHeight="1">
      <c r="A7" s="8" t="s">
        <v>47</v>
      </c>
      <c r="B7" s="3">
        <v>150</v>
      </c>
      <c r="C7" s="8">
        <v>1</v>
      </c>
      <c r="D7" s="3">
        <f t="shared" si="0"/>
        <v>150</v>
      </c>
      <c r="E7" s="107"/>
      <c r="F7" s="20"/>
      <c r="G7" s="20"/>
      <c r="H7" s="20"/>
      <c r="I7" s="20"/>
      <c r="J7" s="20"/>
    </row>
    <row r="8" spans="1:10" ht="15.75" customHeight="1">
      <c r="A8" s="8" t="s">
        <v>48</v>
      </c>
      <c r="B8" s="5">
        <v>1800</v>
      </c>
      <c r="C8" s="33">
        <v>3</v>
      </c>
      <c r="D8" s="3">
        <f t="shared" si="0"/>
        <v>5400</v>
      </c>
      <c r="E8" s="107"/>
      <c r="F8" s="20"/>
      <c r="G8" s="20"/>
      <c r="H8" s="20"/>
      <c r="I8" s="6">
        <f>D9/J2</f>
        <v>17.400793650793656</v>
      </c>
      <c r="J8" s="20"/>
    </row>
    <row r="9" spans="1:10" ht="15.75" customHeight="1">
      <c r="A9" s="107"/>
      <c r="B9" s="107"/>
      <c r="C9" s="107"/>
      <c r="D9" s="7">
        <f>SUM(D2:D8)</f>
        <v>8770</v>
      </c>
      <c r="E9" s="107"/>
      <c r="F9" s="20"/>
      <c r="G9" s="20"/>
      <c r="H9" s="20"/>
      <c r="I9" s="20"/>
      <c r="J9" s="20"/>
    </row>
    <row r="10" spans="1:10" ht="15.75" customHeight="1">
      <c r="A10" s="107"/>
      <c r="B10" s="107"/>
      <c r="C10" s="107"/>
      <c r="D10" s="107"/>
      <c r="E10" s="107"/>
      <c r="F10" s="107"/>
      <c r="G10" s="107"/>
      <c r="H10" s="107"/>
      <c r="I10" s="107"/>
      <c r="J10" s="107"/>
    </row>
    <row r="11" spans="1:10" ht="15.75" customHeight="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0" ht="15.75" customHeight="1">
      <c r="A12" s="110" t="s">
        <v>49</v>
      </c>
      <c r="B12" s="111"/>
      <c r="C12" s="111"/>
      <c r="D12" s="112"/>
      <c r="E12" s="107"/>
      <c r="F12" s="107"/>
      <c r="G12" s="107"/>
      <c r="H12" s="107"/>
      <c r="I12" s="107"/>
      <c r="J12" s="107"/>
    </row>
    <row r="13" spans="1:10" ht="15.75" customHeight="1">
      <c r="A13" s="33" t="s">
        <v>32</v>
      </c>
      <c r="B13" s="33">
        <v>300</v>
      </c>
      <c r="C13" s="33">
        <v>3</v>
      </c>
      <c r="D13" s="8">
        <f t="shared" ref="D13:D14" si="1">B13*C13</f>
        <v>900</v>
      </c>
      <c r="E13" s="107"/>
      <c r="F13" s="107"/>
      <c r="G13" s="107"/>
      <c r="H13" s="107"/>
      <c r="I13" s="107"/>
      <c r="J13" s="107"/>
    </row>
    <row r="14" spans="1:10" ht="15.75" customHeight="1">
      <c r="A14" s="33" t="s">
        <v>50</v>
      </c>
      <c r="B14" s="33">
        <v>200</v>
      </c>
      <c r="C14" s="33">
        <v>1</v>
      </c>
      <c r="D14" s="8">
        <f t="shared" si="1"/>
        <v>200</v>
      </c>
      <c r="E14" s="107"/>
      <c r="F14" s="107"/>
      <c r="G14" s="107"/>
      <c r="H14" s="107"/>
      <c r="I14" s="107"/>
      <c r="J14" s="107"/>
    </row>
    <row r="15" spans="1:10" ht="15.75" customHeight="1">
      <c r="A15" s="8"/>
      <c r="B15" s="8"/>
      <c r="C15" s="8"/>
      <c r="D15" s="9">
        <f>SUM(D13:D14)</f>
        <v>1100</v>
      </c>
      <c r="E15" s="107"/>
      <c r="F15" s="107"/>
      <c r="G15" s="107"/>
      <c r="H15" s="107"/>
      <c r="I15" s="107"/>
      <c r="J15" s="107"/>
    </row>
    <row r="16" spans="1:10" ht="15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</row>
    <row r="17" spans="2:9" ht="15.75" customHeight="1">
      <c r="B17" s="107"/>
      <c r="C17" s="107"/>
      <c r="D17" s="4">
        <f>D15/4</f>
        <v>275</v>
      </c>
      <c r="E17" s="107"/>
      <c r="F17" s="107"/>
      <c r="G17" s="107"/>
      <c r="H17" s="107"/>
      <c r="I17" s="107"/>
    </row>
    <row r="18" spans="2:9" ht="15.75" customHeight="1">
      <c r="B18" s="107"/>
      <c r="C18" s="107"/>
      <c r="D18" s="10">
        <f>D15+D17</f>
        <v>1375</v>
      </c>
      <c r="E18" s="107"/>
      <c r="F18" s="107"/>
      <c r="G18" s="107"/>
      <c r="H18" s="107"/>
      <c r="I18" s="107"/>
    </row>
    <row r="19" spans="2:9" ht="15.75" customHeight="1">
      <c r="B19" s="107"/>
      <c r="C19" s="107"/>
      <c r="D19" s="107"/>
      <c r="E19" s="107"/>
      <c r="F19" s="107"/>
      <c r="G19" s="107"/>
      <c r="H19" s="107"/>
      <c r="I19" s="107"/>
    </row>
    <row r="20" spans="2:9" ht="15.75" customHeight="1">
      <c r="B20" s="107"/>
      <c r="C20" s="107"/>
      <c r="D20" s="107"/>
      <c r="E20" s="107"/>
      <c r="F20" s="107"/>
      <c r="G20" s="107"/>
      <c r="H20" s="107"/>
      <c r="I20" s="107"/>
    </row>
    <row r="21" spans="2:9" ht="15.75" customHeight="1">
      <c r="B21" s="113" t="s">
        <v>51</v>
      </c>
      <c r="C21" s="114"/>
      <c r="D21" s="114"/>
      <c r="E21" s="114"/>
      <c r="F21" s="114"/>
      <c r="G21" s="114"/>
      <c r="H21" s="114"/>
      <c r="I21" s="114"/>
    </row>
    <row r="22" spans="2:9" ht="15.75" customHeight="1">
      <c r="B22" s="114"/>
      <c r="C22" s="114"/>
      <c r="D22" s="114"/>
      <c r="E22" s="114"/>
      <c r="F22" s="114"/>
      <c r="G22" s="114"/>
      <c r="H22" s="114"/>
      <c r="I22" s="114"/>
    </row>
    <row r="23" spans="2:9" ht="15.75" customHeight="1">
      <c r="B23" s="114"/>
      <c r="C23" s="114"/>
      <c r="D23" s="114"/>
      <c r="E23" s="114"/>
      <c r="F23" s="114"/>
      <c r="G23" s="114"/>
      <c r="H23" s="114"/>
      <c r="I23" s="114"/>
    </row>
    <row r="24" spans="2:9" ht="15.75" customHeight="1">
      <c r="B24" s="114"/>
      <c r="C24" s="114"/>
      <c r="D24" s="114"/>
      <c r="E24" s="114"/>
      <c r="F24" s="114"/>
      <c r="G24" s="114"/>
      <c r="H24" s="114"/>
      <c r="I24" s="114"/>
    </row>
    <row r="25" spans="2:9" ht="15.75" customHeight="1">
      <c r="B25" s="11"/>
      <c r="C25" s="11"/>
      <c r="D25" s="11"/>
      <c r="E25" s="11"/>
      <c r="F25" s="11"/>
      <c r="G25" s="11"/>
      <c r="H25" s="11"/>
      <c r="I25" s="107"/>
    </row>
    <row r="26" spans="2:9" ht="15.75" customHeight="1">
      <c r="B26" s="11"/>
      <c r="C26" s="11"/>
      <c r="D26" s="11"/>
      <c r="E26" s="11"/>
      <c r="F26" s="11"/>
      <c r="G26" s="11"/>
      <c r="H26" s="11"/>
      <c r="I26" s="107"/>
    </row>
    <row r="27" spans="2:9" ht="15.75" customHeight="1">
      <c r="B27" s="11"/>
      <c r="C27" s="11"/>
      <c r="D27" s="11"/>
      <c r="E27" s="11"/>
      <c r="F27" s="11"/>
      <c r="G27" s="11"/>
      <c r="H27" s="11"/>
      <c r="I27" s="107"/>
    </row>
    <row r="28" spans="2:9" ht="15.75" customHeight="1">
      <c r="B28" s="11"/>
      <c r="C28" s="11"/>
      <c r="D28" s="11"/>
      <c r="E28" s="11"/>
      <c r="F28" s="11"/>
      <c r="G28" s="11"/>
      <c r="H28" s="11"/>
      <c r="I28" s="107"/>
    </row>
    <row r="29" spans="2:9" ht="15.75" customHeight="1">
      <c r="B29" s="11"/>
      <c r="C29" s="11"/>
      <c r="D29" s="11"/>
      <c r="E29" s="11"/>
      <c r="F29" s="11"/>
      <c r="G29" s="11"/>
      <c r="H29" s="11"/>
      <c r="I29" s="107"/>
    </row>
    <row r="30" spans="2:9" ht="15.75" customHeight="1">
      <c r="B30" s="107"/>
      <c r="C30" s="107"/>
      <c r="D30" s="107"/>
      <c r="E30" s="107"/>
      <c r="F30" s="107"/>
      <c r="G30" s="107"/>
      <c r="H30" s="107"/>
      <c r="I30" s="107"/>
    </row>
    <row r="31" spans="2:9" ht="15.75" customHeight="1">
      <c r="B31" s="107"/>
      <c r="C31" s="107"/>
      <c r="D31" s="107"/>
      <c r="E31" s="107"/>
      <c r="F31" s="107"/>
      <c r="G31" s="107"/>
      <c r="H31" s="107"/>
      <c r="I31" s="107"/>
    </row>
    <row r="32" spans="2:9" ht="15.75" customHeight="1">
      <c r="B32" s="107"/>
      <c r="C32" s="107"/>
      <c r="D32" s="107"/>
      <c r="E32" s="107"/>
      <c r="F32" s="107"/>
      <c r="G32" s="107"/>
      <c r="H32" s="107"/>
      <c r="I32" s="10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2:D12"/>
    <mergeCell ref="B21:I2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AFBC-C900-4425-9122-980F6195E721}">
  <dimension ref="A1"/>
  <sheetViews>
    <sheetView workbookViewId="0"/>
  </sheetViews>
  <sheetFormatPr defaultRowHeight="13.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/>
  </sheetViews>
  <sheetFormatPr defaultColWidth="14.42578125" defaultRowHeight="15" customHeight="1"/>
  <cols>
    <col min="1" max="1" width="42.28515625" customWidth="1"/>
    <col min="2" max="4" width="14.42578125" customWidth="1"/>
    <col min="5" max="5" width="4" customWidth="1"/>
    <col min="6" max="6" width="30.28515625" customWidth="1"/>
    <col min="7" max="7" width="27.28515625" customWidth="1"/>
    <col min="8" max="8" width="19.140625" customWidth="1"/>
    <col min="9" max="9" width="15.140625" customWidth="1"/>
    <col min="10" max="10" width="27.5703125" customWidth="1"/>
  </cols>
  <sheetData>
    <row r="1" spans="1:10" ht="15.75" customHeight="1">
      <c r="A1" s="1" t="s">
        <v>33</v>
      </c>
      <c r="B1" s="1" t="s">
        <v>34</v>
      </c>
      <c r="C1" s="1" t="s">
        <v>35</v>
      </c>
      <c r="D1" s="1" t="s">
        <v>36</v>
      </c>
      <c r="E1" s="2"/>
      <c r="F1" s="12" t="s">
        <v>52</v>
      </c>
      <c r="G1" s="12" t="s">
        <v>53</v>
      </c>
      <c r="H1" s="1" t="s">
        <v>39</v>
      </c>
      <c r="I1" s="1" t="s">
        <v>40</v>
      </c>
      <c r="J1" s="12" t="s">
        <v>54</v>
      </c>
    </row>
    <row r="2" spans="1:10" ht="15.75" customHeight="1">
      <c r="A2" s="13" t="s">
        <v>55</v>
      </c>
      <c r="B2" s="3">
        <f>2600*5</f>
        <v>13000</v>
      </c>
      <c r="C2" s="33"/>
      <c r="D2" s="3">
        <f t="shared" ref="D2:D5" si="0">B2*C2</f>
        <v>0</v>
      </c>
      <c r="E2" s="107"/>
      <c r="F2" s="14">
        <v>3.25</v>
      </c>
      <c r="G2" s="15">
        <v>5</v>
      </c>
      <c r="H2" s="16">
        <f>F2*G2</f>
        <v>16.25</v>
      </c>
      <c r="I2" s="17">
        <v>30</v>
      </c>
      <c r="J2" s="16">
        <f>H2*I2</f>
        <v>487.5</v>
      </c>
    </row>
    <row r="3" spans="1:10" ht="15.75" customHeight="1">
      <c r="A3" s="33" t="s">
        <v>56</v>
      </c>
      <c r="B3" s="3">
        <f>2200*5</f>
        <v>11000</v>
      </c>
      <c r="C3" s="33"/>
      <c r="D3" s="3">
        <f t="shared" si="0"/>
        <v>0</v>
      </c>
      <c r="E3" s="107"/>
      <c r="F3" s="8"/>
      <c r="G3" s="3"/>
      <c r="H3" s="3"/>
      <c r="I3" s="3"/>
      <c r="J3" s="3"/>
    </row>
    <row r="4" spans="1:10" ht="15.75" customHeight="1">
      <c r="A4" s="33" t="s">
        <v>57</v>
      </c>
      <c r="B4" s="3">
        <f>4500*5</f>
        <v>22500</v>
      </c>
      <c r="C4" s="33"/>
      <c r="D4" s="3">
        <f t="shared" si="0"/>
        <v>0</v>
      </c>
      <c r="E4" s="107"/>
      <c r="F4" s="8"/>
      <c r="G4" s="3"/>
      <c r="H4" s="3"/>
      <c r="I4" s="3"/>
      <c r="J4" s="3"/>
    </row>
    <row r="5" spans="1:10" ht="15.75" customHeight="1">
      <c r="A5" s="33" t="s">
        <v>58</v>
      </c>
      <c r="B5" s="3">
        <f>360*5</f>
        <v>1800</v>
      </c>
      <c r="C5" s="33">
        <v>1</v>
      </c>
      <c r="D5" s="3">
        <f t="shared" si="0"/>
        <v>1800</v>
      </c>
      <c r="E5" s="107"/>
      <c r="F5" s="8"/>
      <c r="G5" s="3"/>
      <c r="H5" s="3"/>
      <c r="I5" s="3"/>
      <c r="J5" s="3"/>
    </row>
    <row r="6" spans="1:10" ht="15.75" customHeight="1">
      <c r="A6" s="8"/>
      <c r="B6" s="3"/>
      <c r="C6" s="8"/>
      <c r="D6" s="3">
        <v>0</v>
      </c>
      <c r="E6" s="107"/>
      <c r="F6" s="20"/>
      <c r="G6" s="20"/>
      <c r="H6" s="20"/>
      <c r="I6" s="20"/>
      <c r="J6" s="20"/>
    </row>
    <row r="7" spans="1:10" ht="15.75" customHeight="1">
      <c r="A7" s="8"/>
      <c r="B7" s="3"/>
      <c r="C7" s="8"/>
      <c r="D7" s="3">
        <f t="shared" ref="D7:D8" si="1">B7*C7</f>
        <v>0</v>
      </c>
      <c r="E7" s="107"/>
      <c r="F7" s="20"/>
      <c r="G7" s="20"/>
      <c r="H7" s="20"/>
      <c r="I7" s="18" t="s">
        <v>59</v>
      </c>
      <c r="J7" s="20"/>
    </row>
    <row r="8" spans="1:10" ht="15.75" customHeight="1">
      <c r="A8" s="8"/>
      <c r="B8" s="3"/>
      <c r="C8" s="8"/>
      <c r="D8" s="3">
        <f t="shared" si="1"/>
        <v>0</v>
      </c>
      <c r="E8" s="107"/>
      <c r="F8" s="20"/>
      <c r="G8" s="20"/>
      <c r="H8" s="20"/>
      <c r="I8" s="6">
        <f>D9/J2</f>
        <v>3.6923076923076925</v>
      </c>
      <c r="J8" s="20"/>
    </row>
    <row r="9" spans="1:10" ht="15.75" customHeight="1">
      <c r="A9" s="107"/>
      <c r="B9" s="107"/>
      <c r="C9" s="107"/>
      <c r="D9" s="7">
        <f>SUM(D2:D8)</f>
        <v>1800</v>
      </c>
      <c r="E9" s="107"/>
      <c r="F9" s="18" t="s">
        <v>60</v>
      </c>
      <c r="G9" s="18" t="s">
        <v>61</v>
      </c>
      <c r="H9" s="18" t="s">
        <v>40</v>
      </c>
      <c r="I9" s="18" t="s">
        <v>62</v>
      </c>
      <c r="J9" s="18" t="s">
        <v>63</v>
      </c>
    </row>
    <row r="10" spans="1:10" ht="15.75" customHeight="1">
      <c r="A10" s="107"/>
      <c r="B10" s="107"/>
      <c r="C10" s="107"/>
      <c r="D10" s="107"/>
      <c r="E10" s="107"/>
      <c r="F10" s="19">
        <v>1.4</v>
      </c>
      <c r="G10" s="61">
        <v>24</v>
      </c>
      <c r="H10" s="61">
        <v>30</v>
      </c>
      <c r="I10" s="19">
        <v>1.1000000000000001</v>
      </c>
      <c r="J10" s="20">
        <f>F10*G10*H10*I10</f>
        <v>1108.7999999999997</v>
      </c>
    </row>
    <row r="11" spans="1:10" ht="15.75" customHeight="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0" ht="15.75" customHeight="1">
      <c r="A12" s="107"/>
      <c r="B12" s="107"/>
      <c r="C12" s="107"/>
      <c r="D12" s="107"/>
      <c r="E12" s="107"/>
      <c r="F12" s="107"/>
      <c r="G12" s="107"/>
      <c r="H12" s="107"/>
      <c r="I12" s="107"/>
      <c r="J12" s="20">
        <f>J2-J10</f>
        <v>-621.29999999999973</v>
      </c>
    </row>
    <row r="13" spans="1:10" ht="15.75" customHeight="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0" ht="15.75" customHeight="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0" ht="15.75" customHeight="1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0" ht="15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9"/>
  <sheetViews>
    <sheetView tabSelected="1" workbookViewId="0">
      <selection activeCell="E6" sqref="E6"/>
    </sheetView>
  </sheetViews>
  <sheetFormatPr defaultColWidth="14.42578125" defaultRowHeight="15" customHeight="1"/>
  <cols>
    <col min="1" max="1" width="40.42578125" bestFit="1" customWidth="1"/>
    <col min="2" max="2" width="40.42578125" customWidth="1"/>
    <col min="3" max="3" width="37.85546875" customWidth="1"/>
    <col min="4" max="4" width="11.5703125" customWidth="1"/>
    <col min="5" max="5" width="14.42578125" customWidth="1"/>
    <col min="6" max="6" width="16.7109375" customWidth="1"/>
    <col min="7" max="7" width="12.28515625" customWidth="1"/>
    <col min="8" max="8" width="14.140625" customWidth="1"/>
    <col min="9" max="10" width="12.7109375" customWidth="1"/>
    <col min="11" max="11" width="14" customWidth="1"/>
    <col min="12" max="12" width="15.7109375" customWidth="1"/>
    <col min="13" max="13" width="12" customWidth="1"/>
    <col min="14" max="14" width="12.85546875" bestFit="1" customWidth="1"/>
    <col min="15" max="15" width="13.7109375" customWidth="1"/>
    <col min="16" max="16" width="23.42578125" customWidth="1"/>
    <col min="17" max="17" width="4.28515625" hidden="1" customWidth="1"/>
  </cols>
  <sheetData>
    <row r="1" spans="1:17" ht="93" customHeight="1">
      <c r="A1" s="115" t="s">
        <v>64</v>
      </c>
      <c r="B1" s="115"/>
      <c r="C1" s="115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21"/>
      <c r="Q1" s="21"/>
    </row>
    <row r="2" spans="1:17" ht="14.45" customHeight="1">
      <c r="A2" s="117" t="s">
        <v>65</v>
      </c>
      <c r="B2" s="119" t="s">
        <v>66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21"/>
      <c r="Q2" s="21"/>
    </row>
    <row r="3" spans="1:17" ht="54">
      <c r="A3" s="118"/>
      <c r="B3" s="68" t="s">
        <v>67</v>
      </c>
      <c r="C3" s="96" t="s">
        <v>68</v>
      </c>
      <c r="D3" s="93" t="s">
        <v>2</v>
      </c>
      <c r="E3" s="94" t="s">
        <v>69</v>
      </c>
      <c r="F3" s="94" t="s">
        <v>3</v>
      </c>
      <c r="G3" s="95" t="s">
        <v>70</v>
      </c>
      <c r="H3" s="94" t="s">
        <v>5</v>
      </c>
      <c r="I3" s="93" t="s">
        <v>6</v>
      </c>
      <c r="J3" s="93" t="s">
        <v>71</v>
      </c>
      <c r="K3" s="93" t="s">
        <v>8</v>
      </c>
      <c r="L3" s="93" t="s">
        <v>9</v>
      </c>
      <c r="M3" s="93" t="s">
        <v>10</v>
      </c>
      <c r="N3" s="93" t="s">
        <v>11</v>
      </c>
      <c r="O3" s="93" t="s">
        <v>12</v>
      </c>
      <c r="P3" s="89" t="s">
        <v>14</v>
      </c>
      <c r="Q3" s="21">
        <f>24*30</f>
        <v>720</v>
      </c>
    </row>
    <row r="4" spans="1:17" ht="18">
      <c r="A4" s="88" t="s">
        <v>72</v>
      </c>
      <c r="B4" s="69" t="s">
        <v>73</v>
      </c>
      <c r="C4" s="70" t="s">
        <v>74</v>
      </c>
      <c r="D4" s="77">
        <v>2.1</v>
      </c>
      <c r="E4" s="23">
        <v>1500</v>
      </c>
      <c r="F4" s="74">
        <f>E4*P4</f>
        <v>7395</v>
      </c>
      <c r="G4" s="25">
        <v>1</v>
      </c>
      <c r="H4" s="74">
        <f t="shared" ref="H4:H16" si="0">F4*G4</f>
        <v>7395</v>
      </c>
      <c r="I4" s="22">
        <v>33.26</v>
      </c>
      <c r="J4" s="103">
        <f t="shared" ref="J4:J25" si="1">I4*G4</f>
        <v>33.26</v>
      </c>
      <c r="K4" s="73">
        <f t="shared" ref="K4:K25" si="2">J4*$P$4</f>
        <v>163.97179999999997</v>
      </c>
      <c r="L4" s="74">
        <f t="shared" ref="L4:L25" si="3">K4*$P$6</f>
        <v>4919.1539999999995</v>
      </c>
      <c r="M4" s="75">
        <f t="shared" ref="M4:M25" si="4">D4*$Q$3*$P$8*G4</f>
        <v>1466.6399999999999</v>
      </c>
      <c r="N4" s="74">
        <f t="shared" ref="N4:N25" si="5">L4-M4</f>
        <v>3452.5139999999997</v>
      </c>
      <c r="O4" s="76">
        <f t="shared" ref="O4:O25" si="6">H4/N4</f>
        <v>2.1419174549328406</v>
      </c>
      <c r="P4" s="91">
        <v>4.93</v>
      </c>
      <c r="Q4" s="24"/>
    </row>
    <row r="5" spans="1:17" ht="18">
      <c r="A5" s="88" t="s">
        <v>75</v>
      </c>
      <c r="B5" s="69" t="s">
        <v>73</v>
      </c>
      <c r="C5" s="70" t="s">
        <v>74</v>
      </c>
      <c r="D5" s="77">
        <v>3.4249999999999998</v>
      </c>
      <c r="E5" s="23">
        <v>17000</v>
      </c>
      <c r="F5" s="74">
        <f>E5*P4</f>
        <v>83810</v>
      </c>
      <c r="G5" s="25">
        <v>1</v>
      </c>
      <c r="H5" s="74">
        <f t="shared" si="0"/>
        <v>83810</v>
      </c>
      <c r="I5" s="22">
        <v>157</v>
      </c>
      <c r="J5" s="103">
        <f t="shared" si="1"/>
        <v>157</v>
      </c>
      <c r="K5" s="73">
        <f t="shared" si="2"/>
        <v>774.01</v>
      </c>
      <c r="L5" s="74">
        <f t="shared" si="3"/>
        <v>23220.3</v>
      </c>
      <c r="M5" s="75">
        <f t="shared" si="4"/>
        <v>2392.02</v>
      </c>
      <c r="N5" s="74">
        <f t="shared" si="5"/>
        <v>20828.28</v>
      </c>
      <c r="O5" s="76">
        <f t="shared" si="6"/>
        <v>4.0238560265177927</v>
      </c>
      <c r="P5" s="90" t="s">
        <v>17</v>
      </c>
      <c r="Q5" s="24"/>
    </row>
    <row r="6" spans="1:17" ht="18">
      <c r="A6" s="66" t="s">
        <v>76</v>
      </c>
      <c r="B6" s="69" t="s">
        <v>73</v>
      </c>
      <c r="C6" s="70" t="s">
        <v>74</v>
      </c>
      <c r="D6" s="77">
        <v>1.51</v>
      </c>
      <c r="E6" s="23">
        <v>2200</v>
      </c>
      <c r="F6" s="74">
        <f>E6*P4</f>
        <v>10846</v>
      </c>
      <c r="G6" s="25">
        <v>1</v>
      </c>
      <c r="H6" s="74">
        <f t="shared" si="0"/>
        <v>10846</v>
      </c>
      <c r="I6" s="22">
        <v>12.32</v>
      </c>
      <c r="J6" s="103">
        <f t="shared" si="1"/>
        <v>12.32</v>
      </c>
      <c r="K6" s="73">
        <f t="shared" si="2"/>
        <v>60.7376</v>
      </c>
      <c r="L6" s="74">
        <f t="shared" si="3"/>
        <v>1822.1279999999999</v>
      </c>
      <c r="M6" s="75">
        <f t="shared" si="4"/>
        <v>1054.5840000000001</v>
      </c>
      <c r="N6" s="74">
        <f t="shared" si="5"/>
        <v>767.54399999999987</v>
      </c>
      <c r="O6" s="76">
        <f t="shared" si="6"/>
        <v>14.130785987513422</v>
      </c>
      <c r="P6" s="92">
        <v>30</v>
      </c>
      <c r="Q6" s="24"/>
    </row>
    <row r="7" spans="1:17" ht="18">
      <c r="A7" s="66" t="s">
        <v>77</v>
      </c>
      <c r="B7" s="69" t="s">
        <v>73</v>
      </c>
      <c r="C7" s="70" t="s">
        <v>74</v>
      </c>
      <c r="D7" s="77">
        <v>3.25</v>
      </c>
      <c r="E7" s="23">
        <v>1950</v>
      </c>
      <c r="F7" s="74">
        <f>E7*P4</f>
        <v>9613.5</v>
      </c>
      <c r="G7" s="25">
        <v>1</v>
      </c>
      <c r="H7" s="74">
        <f t="shared" si="0"/>
        <v>9613.5</v>
      </c>
      <c r="I7" s="22">
        <v>29.03</v>
      </c>
      <c r="J7" s="103">
        <f t="shared" si="1"/>
        <v>29.03</v>
      </c>
      <c r="K7" s="73">
        <f t="shared" si="2"/>
        <v>143.11789999999999</v>
      </c>
      <c r="L7" s="74">
        <f t="shared" si="3"/>
        <v>4293.5369999999994</v>
      </c>
      <c r="M7" s="75">
        <f t="shared" si="4"/>
        <v>2269.7999999999997</v>
      </c>
      <c r="N7" s="74">
        <f t="shared" si="5"/>
        <v>2023.7369999999996</v>
      </c>
      <c r="O7" s="76">
        <f t="shared" si="6"/>
        <v>4.7503702309143936</v>
      </c>
      <c r="P7" s="90" t="s">
        <v>23</v>
      </c>
      <c r="Q7" s="24"/>
    </row>
    <row r="8" spans="1:17" ht="18">
      <c r="A8" s="66" t="s">
        <v>78</v>
      </c>
      <c r="B8" s="69" t="s">
        <v>73</v>
      </c>
      <c r="C8" s="70" t="s">
        <v>74</v>
      </c>
      <c r="D8" s="77">
        <v>3.15</v>
      </c>
      <c r="E8" s="23">
        <v>1749</v>
      </c>
      <c r="F8" s="74">
        <f>E8*P4</f>
        <v>8622.57</v>
      </c>
      <c r="G8" s="25">
        <v>1</v>
      </c>
      <c r="H8" s="74">
        <f t="shared" si="0"/>
        <v>8622.57</v>
      </c>
      <c r="I8" s="22">
        <v>25.37</v>
      </c>
      <c r="J8" s="103">
        <f t="shared" si="1"/>
        <v>25.37</v>
      </c>
      <c r="K8" s="73">
        <f t="shared" si="2"/>
        <v>125.0741</v>
      </c>
      <c r="L8" s="74">
        <f t="shared" si="3"/>
        <v>3752.223</v>
      </c>
      <c r="M8" s="75">
        <f t="shared" si="4"/>
        <v>2199.96</v>
      </c>
      <c r="N8" s="74">
        <f t="shared" si="5"/>
        <v>1552.2629999999999</v>
      </c>
      <c r="O8" s="76">
        <f t="shared" si="6"/>
        <v>5.5548383231449829</v>
      </c>
      <c r="P8" s="91">
        <v>0.97</v>
      </c>
      <c r="Q8" s="24"/>
    </row>
    <row r="9" spans="1:17" ht="18">
      <c r="A9" s="66" t="s">
        <v>79</v>
      </c>
      <c r="B9" s="69" t="s">
        <v>73</v>
      </c>
      <c r="C9" s="70" t="s">
        <v>74</v>
      </c>
      <c r="D9" s="77">
        <v>2.95</v>
      </c>
      <c r="E9" s="23">
        <v>1299</v>
      </c>
      <c r="F9" s="74">
        <f>E9*P4</f>
        <v>6404.07</v>
      </c>
      <c r="G9" s="25">
        <v>1</v>
      </c>
      <c r="H9" s="74">
        <f t="shared" si="0"/>
        <v>6404.07</v>
      </c>
      <c r="I9" s="22">
        <v>22.31</v>
      </c>
      <c r="J9" s="103">
        <f t="shared" si="1"/>
        <v>22.31</v>
      </c>
      <c r="K9" s="73">
        <f t="shared" si="2"/>
        <v>109.98829999999998</v>
      </c>
      <c r="L9" s="74">
        <f t="shared" si="3"/>
        <v>3299.6489999999994</v>
      </c>
      <c r="M9" s="75">
        <f t="shared" si="4"/>
        <v>2060.2799999999997</v>
      </c>
      <c r="N9" s="74">
        <f t="shared" si="5"/>
        <v>1239.3689999999997</v>
      </c>
      <c r="O9" s="76">
        <f t="shared" si="6"/>
        <v>5.1672020197374646</v>
      </c>
      <c r="P9" s="24"/>
      <c r="Q9" s="24"/>
    </row>
    <row r="10" spans="1:17" ht="18">
      <c r="A10" s="67" t="s">
        <v>80</v>
      </c>
      <c r="B10" s="69" t="s">
        <v>73</v>
      </c>
      <c r="C10" s="70" t="s">
        <v>74</v>
      </c>
      <c r="D10" s="77">
        <v>0.86</v>
      </c>
      <c r="E10" s="23">
        <v>1000</v>
      </c>
      <c r="F10" s="74">
        <f>E10*P4</f>
        <v>4930</v>
      </c>
      <c r="G10" s="25">
        <v>1</v>
      </c>
      <c r="H10" s="74">
        <f t="shared" si="0"/>
        <v>4930</v>
      </c>
      <c r="I10" s="22">
        <v>41.59</v>
      </c>
      <c r="J10" s="103">
        <f t="shared" si="1"/>
        <v>41.59</v>
      </c>
      <c r="K10" s="73">
        <f t="shared" si="2"/>
        <v>205.03870000000001</v>
      </c>
      <c r="L10" s="74">
        <f t="shared" si="3"/>
        <v>6151.1610000000001</v>
      </c>
      <c r="M10" s="75">
        <f t="shared" si="4"/>
        <v>600.62400000000002</v>
      </c>
      <c r="N10" s="74">
        <f t="shared" si="5"/>
        <v>5550.5370000000003</v>
      </c>
      <c r="O10" s="76">
        <f t="shared" si="6"/>
        <v>0.8882023487096834</v>
      </c>
      <c r="P10" s="24"/>
      <c r="Q10" s="24"/>
    </row>
    <row r="11" spans="1:17" ht="18">
      <c r="A11" s="66" t="s">
        <v>81</v>
      </c>
      <c r="B11" s="69" t="s">
        <v>73</v>
      </c>
      <c r="C11" s="70" t="s">
        <v>74</v>
      </c>
      <c r="D11" s="77">
        <v>0.52</v>
      </c>
      <c r="E11" s="23">
        <v>500</v>
      </c>
      <c r="F11" s="74">
        <f>E11*P4</f>
        <v>2465</v>
      </c>
      <c r="G11" s="25">
        <v>1</v>
      </c>
      <c r="H11" s="74">
        <f t="shared" si="0"/>
        <v>2465</v>
      </c>
      <c r="I11" s="22">
        <v>2.93</v>
      </c>
      <c r="J11" s="103">
        <f t="shared" si="1"/>
        <v>2.93</v>
      </c>
      <c r="K11" s="73">
        <f t="shared" si="2"/>
        <v>14.444900000000001</v>
      </c>
      <c r="L11" s="74">
        <f t="shared" si="3"/>
        <v>433.34700000000004</v>
      </c>
      <c r="M11" s="75">
        <f t="shared" si="4"/>
        <v>363.16800000000001</v>
      </c>
      <c r="N11" s="74">
        <f t="shared" si="5"/>
        <v>70.17900000000003</v>
      </c>
      <c r="O11" s="76">
        <f t="shared" si="6"/>
        <v>35.124467433277744</v>
      </c>
      <c r="P11" s="24"/>
      <c r="Q11" s="24"/>
    </row>
    <row r="12" spans="1:17" ht="18">
      <c r="A12" s="66" t="s">
        <v>82</v>
      </c>
      <c r="B12" s="69" t="s">
        <v>73</v>
      </c>
      <c r="C12" s="70" t="s">
        <v>74</v>
      </c>
      <c r="D12" s="77">
        <v>2.52</v>
      </c>
      <c r="E12" s="23">
        <v>425</v>
      </c>
      <c r="F12" s="74">
        <f>E12*P4</f>
        <v>2095.25</v>
      </c>
      <c r="G12" s="25">
        <v>1</v>
      </c>
      <c r="H12" s="74">
        <f t="shared" si="0"/>
        <v>2095.25</v>
      </c>
      <c r="I12" s="22">
        <v>17.100000000000001</v>
      </c>
      <c r="J12" s="103">
        <f t="shared" si="1"/>
        <v>17.100000000000001</v>
      </c>
      <c r="K12" s="73">
        <f t="shared" si="2"/>
        <v>84.302999999999997</v>
      </c>
      <c r="L12" s="74">
        <f t="shared" si="3"/>
        <v>2529.09</v>
      </c>
      <c r="M12" s="75">
        <f t="shared" si="4"/>
        <v>1759.9680000000001</v>
      </c>
      <c r="N12" s="74">
        <f t="shared" si="5"/>
        <v>769.12200000000007</v>
      </c>
      <c r="O12" s="76">
        <f t="shared" si="6"/>
        <v>2.7242102033227495</v>
      </c>
      <c r="P12" s="24"/>
      <c r="Q12" s="24"/>
    </row>
    <row r="13" spans="1:17" ht="18">
      <c r="A13" s="66" t="s">
        <v>83</v>
      </c>
      <c r="B13" s="69" t="s">
        <v>73</v>
      </c>
      <c r="C13" s="70" t="s">
        <v>74</v>
      </c>
      <c r="D13" s="77">
        <v>1.41</v>
      </c>
      <c r="E13" s="23">
        <v>360</v>
      </c>
      <c r="F13" s="74">
        <f>E13*P4</f>
        <v>1774.8</v>
      </c>
      <c r="G13" s="25">
        <v>1</v>
      </c>
      <c r="H13" s="74">
        <f t="shared" si="0"/>
        <v>1774.8</v>
      </c>
      <c r="I13" s="22">
        <v>3.98</v>
      </c>
      <c r="J13" s="103">
        <f t="shared" si="1"/>
        <v>3.98</v>
      </c>
      <c r="K13" s="73">
        <f t="shared" si="2"/>
        <v>19.621399999999998</v>
      </c>
      <c r="L13" s="74">
        <f t="shared" si="3"/>
        <v>588.64199999999994</v>
      </c>
      <c r="M13" s="75">
        <f t="shared" si="4"/>
        <v>984.74399999999991</v>
      </c>
      <c r="N13" s="74">
        <f t="shared" si="5"/>
        <v>-396.10199999999998</v>
      </c>
      <c r="O13" s="76">
        <f t="shared" si="6"/>
        <v>-4.4806640713755552</v>
      </c>
      <c r="P13" s="24"/>
      <c r="Q13" s="24"/>
    </row>
    <row r="14" spans="1:17" ht="18">
      <c r="A14" s="66" t="s">
        <v>84</v>
      </c>
      <c r="B14" s="69" t="s">
        <v>73</v>
      </c>
      <c r="C14" s="70" t="s">
        <v>74</v>
      </c>
      <c r="D14" s="77">
        <v>0.8</v>
      </c>
      <c r="E14" s="23">
        <v>340</v>
      </c>
      <c r="F14" s="74">
        <f>E14*P4</f>
        <v>1676.1999999999998</v>
      </c>
      <c r="G14" s="25">
        <v>1</v>
      </c>
      <c r="H14" s="74">
        <f t="shared" si="0"/>
        <v>1676.1999999999998</v>
      </c>
      <c r="I14" s="22">
        <v>14.98</v>
      </c>
      <c r="J14" s="103">
        <f t="shared" si="1"/>
        <v>14.98</v>
      </c>
      <c r="K14" s="73">
        <f t="shared" si="2"/>
        <v>73.851399999999998</v>
      </c>
      <c r="L14" s="74">
        <f t="shared" si="3"/>
        <v>2215.5419999999999</v>
      </c>
      <c r="M14" s="75">
        <f t="shared" si="4"/>
        <v>558.72</v>
      </c>
      <c r="N14" s="74">
        <f t="shared" si="5"/>
        <v>1656.8219999999999</v>
      </c>
      <c r="O14" s="76">
        <f t="shared" si="6"/>
        <v>1.0116958852550244</v>
      </c>
      <c r="P14" s="24"/>
      <c r="Q14" s="24"/>
    </row>
    <row r="15" spans="1:17" ht="18">
      <c r="A15" s="67" t="s">
        <v>85</v>
      </c>
      <c r="B15" s="69" t="s">
        <v>73</v>
      </c>
      <c r="C15" s="70" t="s">
        <v>74</v>
      </c>
      <c r="D15" s="77">
        <v>1.5</v>
      </c>
      <c r="E15" s="23">
        <v>120</v>
      </c>
      <c r="F15" s="74">
        <f>E15*P4</f>
        <v>591.59999999999991</v>
      </c>
      <c r="G15" s="25">
        <v>1</v>
      </c>
      <c r="H15" s="74">
        <f t="shared" si="0"/>
        <v>591.59999999999991</v>
      </c>
      <c r="I15" s="22">
        <v>8.5500000000000007</v>
      </c>
      <c r="J15" s="103">
        <f t="shared" si="1"/>
        <v>8.5500000000000007</v>
      </c>
      <c r="K15" s="73">
        <f t="shared" si="2"/>
        <v>42.151499999999999</v>
      </c>
      <c r="L15" s="74">
        <f t="shared" si="3"/>
        <v>1264.5450000000001</v>
      </c>
      <c r="M15" s="75">
        <f t="shared" si="4"/>
        <v>1047.5999999999999</v>
      </c>
      <c r="N15" s="74">
        <f t="shared" si="5"/>
        <v>216.94500000000016</v>
      </c>
      <c r="O15" s="76">
        <f t="shared" si="6"/>
        <v>2.726958445688997</v>
      </c>
      <c r="P15" s="24"/>
      <c r="Q15" s="24"/>
    </row>
    <row r="16" spans="1:17" ht="18">
      <c r="A16" s="67" t="s">
        <v>86</v>
      </c>
      <c r="B16" s="69" t="s">
        <v>73</v>
      </c>
      <c r="C16" s="70" t="s">
        <v>74</v>
      </c>
      <c r="D16" s="77">
        <v>1.28</v>
      </c>
      <c r="E16" s="23">
        <v>40</v>
      </c>
      <c r="F16" s="74">
        <f>E16*P4</f>
        <v>197.2</v>
      </c>
      <c r="G16" s="25">
        <v>1</v>
      </c>
      <c r="H16" s="74">
        <f t="shared" si="0"/>
        <v>197.2</v>
      </c>
      <c r="I16" s="22">
        <v>4.8899999999999997</v>
      </c>
      <c r="J16" s="103">
        <f t="shared" si="1"/>
        <v>4.8899999999999997</v>
      </c>
      <c r="K16" s="73">
        <f t="shared" si="2"/>
        <v>24.107699999999998</v>
      </c>
      <c r="L16" s="74">
        <f t="shared" si="3"/>
        <v>723.23099999999988</v>
      </c>
      <c r="M16" s="75">
        <f t="shared" si="4"/>
        <v>893.952</v>
      </c>
      <c r="N16" s="74">
        <f t="shared" si="5"/>
        <v>-170.72100000000012</v>
      </c>
      <c r="O16" s="76">
        <f t="shared" si="6"/>
        <v>-1.155101012763514</v>
      </c>
      <c r="P16" s="107"/>
      <c r="Q16" s="24"/>
    </row>
    <row r="17" spans="1:16" ht="15.6">
      <c r="A17" s="64" t="s">
        <v>21</v>
      </c>
      <c r="B17" s="71" t="s">
        <v>87</v>
      </c>
      <c r="C17" s="72" t="s">
        <v>74</v>
      </c>
      <c r="D17" s="78">
        <f>0.13+0.15</f>
        <v>0.28000000000000003</v>
      </c>
      <c r="E17" s="101"/>
      <c r="F17" s="79">
        <v>2000</v>
      </c>
      <c r="G17" s="99">
        <v>1</v>
      </c>
      <c r="H17" s="79">
        <f t="shared" ref="H17:H25" si="7">F17*G17+$P$18</f>
        <v>5000</v>
      </c>
      <c r="I17" s="97">
        <v>4.3899999999999997</v>
      </c>
      <c r="J17" s="104">
        <f t="shared" si="1"/>
        <v>4.3899999999999997</v>
      </c>
      <c r="K17" s="80">
        <f t="shared" si="2"/>
        <v>21.642699999999998</v>
      </c>
      <c r="L17" s="79">
        <f t="shared" si="3"/>
        <v>649.28099999999995</v>
      </c>
      <c r="M17" s="81">
        <f t="shared" si="4"/>
        <v>195.55200000000002</v>
      </c>
      <c r="N17" s="79">
        <f t="shared" si="5"/>
        <v>453.72899999999993</v>
      </c>
      <c r="O17" s="82">
        <f t="shared" si="6"/>
        <v>11.01979375354011</v>
      </c>
      <c r="P17" s="26" t="s">
        <v>29</v>
      </c>
    </row>
    <row r="18" spans="1:16" ht="15.6">
      <c r="A18" s="65" t="s">
        <v>16</v>
      </c>
      <c r="B18" s="71" t="s">
        <v>87</v>
      </c>
      <c r="C18" s="72" t="s">
        <v>74</v>
      </c>
      <c r="D18" s="83">
        <v>0.11</v>
      </c>
      <c r="E18" s="102"/>
      <c r="F18" s="84">
        <v>2500</v>
      </c>
      <c r="G18" s="100">
        <v>6</v>
      </c>
      <c r="H18" s="84">
        <f t="shared" si="7"/>
        <v>18000</v>
      </c>
      <c r="I18" s="98">
        <v>5.58</v>
      </c>
      <c r="J18" s="105">
        <f t="shared" si="1"/>
        <v>33.480000000000004</v>
      </c>
      <c r="K18" s="85">
        <f t="shared" si="2"/>
        <v>165.0564</v>
      </c>
      <c r="L18" s="84">
        <f t="shared" si="3"/>
        <v>4951.692</v>
      </c>
      <c r="M18" s="86">
        <f t="shared" si="4"/>
        <v>460.94399999999996</v>
      </c>
      <c r="N18" s="84">
        <f t="shared" si="5"/>
        <v>4490.7479999999996</v>
      </c>
      <c r="O18" s="87">
        <f t="shared" si="6"/>
        <v>4.0082409433795885</v>
      </c>
      <c r="P18" s="23">
        <v>3000</v>
      </c>
    </row>
    <row r="19" spans="1:16" ht="15.6">
      <c r="A19" s="64" t="s">
        <v>26</v>
      </c>
      <c r="B19" s="71" t="s">
        <v>87</v>
      </c>
      <c r="C19" s="72" t="s">
        <v>74</v>
      </c>
      <c r="D19" s="78">
        <v>0.14000000000000001</v>
      </c>
      <c r="E19" s="101"/>
      <c r="F19" s="79">
        <v>4500</v>
      </c>
      <c r="G19" s="99">
        <v>6</v>
      </c>
      <c r="H19" s="79">
        <f t="shared" si="7"/>
        <v>30000</v>
      </c>
      <c r="I19" s="97">
        <v>7.59</v>
      </c>
      <c r="J19" s="104">
        <f t="shared" si="1"/>
        <v>45.54</v>
      </c>
      <c r="K19" s="80">
        <f t="shared" si="2"/>
        <v>224.51219999999998</v>
      </c>
      <c r="L19" s="79">
        <f t="shared" si="3"/>
        <v>6735.3659999999991</v>
      </c>
      <c r="M19" s="81">
        <f t="shared" si="4"/>
        <v>586.65600000000006</v>
      </c>
      <c r="N19" s="79">
        <f t="shared" si="5"/>
        <v>6148.7099999999991</v>
      </c>
      <c r="O19" s="82">
        <f t="shared" si="6"/>
        <v>4.879072195631279</v>
      </c>
      <c r="P19" s="107"/>
    </row>
    <row r="20" spans="1:16" ht="15.6">
      <c r="A20" s="64" t="s">
        <v>19</v>
      </c>
      <c r="B20" s="71" t="s">
        <v>87</v>
      </c>
      <c r="C20" s="72" t="s">
        <v>74</v>
      </c>
      <c r="D20" s="78">
        <v>0.12</v>
      </c>
      <c r="E20" s="101"/>
      <c r="F20" s="79">
        <v>2500</v>
      </c>
      <c r="G20" s="99">
        <v>6</v>
      </c>
      <c r="H20" s="79">
        <f t="shared" si="7"/>
        <v>18000</v>
      </c>
      <c r="I20" s="97">
        <v>2.69</v>
      </c>
      <c r="J20" s="104">
        <f t="shared" si="1"/>
        <v>16.14</v>
      </c>
      <c r="K20" s="80">
        <f t="shared" si="2"/>
        <v>79.5702</v>
      </c>
      <c r="L20" s="79">
        <f t="shared" si="3"/>
        <v>2387.1059999999998</v>
      </c>
      <c r="M20" s="81">
        <f t="shared" si="4"/>
        <v>502.84799999999996</v>
      </c>
      <c r="N20" s="79">
        <f t="shared" si="5"/>
        <v>1884.2579999999998</v>
      </c>
      <c r="O20" s="82">
        <f t="shared" si="6"/>
        <v>9.552831937027733</v>
      </c>
      <c r="P20" s="107"/>
    </row>
    <row r="21" spans="1:16" ht="15.6">
      <c r="A21" s="64" t="s">
        <v>22</v>
      </c>
      <c r="B21" s="71" t="s">
        <v>87</v>
      </c>
      <c r="C21" s="72" t="s">
        <v>74</v>
      </c>
      <c r="D21" s="78">
        <v>0.14000000000000001</v>
      </c>
      <c r="E21" s="101"/>
      <c r="F21" s="79">
        <v>5500</v>
      </c>
      <c r="G21" s="99">
        <v>6</v>
      </c>
      <c r="H21" s="79">
        <f t="shared" si="7"/>
        <v>36000</v>
      </c>
      <c r="I21" s="97">
        <v>3.59</v>
      </c>
      <c r="J21" s="104">
        <f t="shared" si="1"/>
        <v>21.54</v>
      </c>
      <c r="K21" s="80">
        <f t="shared" si="2"/>
        <v>106.19219999999999</v>
      </c>
      <c r="L21" s="79">
        <f t="shared" si="3"/>
        <v>3185.7659999999996</v>
      </c>
      <c r="M21" s="81">
        <f t="shared" si="4"/>
        <v>586.65600000000006</v>
      </c>
      <c r="N21" s="79">
        <f t="shared" si="5"/>
        <v>2599.1099999999997</v>
      </c>
      <c r="O21" s="82">
        <f t="shared" si="6"/>
        <v>13.850895114096751</v>
      </c>
      <c r="P21" s="107"/>
    </row>
    <row r="22" spans="1:16" ht="15.6">
      <c r="A22" s="64" t="s">
        <v>24</v>
      </c>
      <c r="B22" s="71" t="s">
        <v>87</v>
      </c>
      <c r="C22" s="72" t="s">
        <v>74</v>
      </c>
      <c r="D22" s="78">
        <v>0.16</v>
      </c>
      <c r="E22" s="101"/>
      <c r="F22" s="79">
        <v>5500</v>
      </c>
      <c r="G22" s="99">
        <v>6</v>
      </c>
      <c r="H22" s="79">
        <f t="shared" si="7"/>
        <v>36000</v>
      </c>
      <c r="I22" s="97">
        <v>3.59</v>
      </c>
      <c r="J22" s="104">
        <f t="shared" si="1"/>
        <v>21.54</v>
      </c>
      <c r="K22" s="80">
        <f t="shared" si="2"/>
        <v>106.19219999999999</v>
      </c>
      <c r="L22" s="79">
        <f t="shared" si="3"/>
        <v>3185.7659999999996</v>
      </c>
      <c r="M22" s="81">
        <f t="shared" si="4"/>
        <v>670.46399999999994</v>
      </c>
      <c r="N22" s="79">
        <f t="shared" si="5"/>
        <v>2515.3019999999997</v>
      </c>
      <c r="O22" s="82">
        <f t="shared" si="6"/>
        <v>14.312396682386451</v>
      </c>
      <c r="P22" s="107"/>
    </row>
    <row r="23" spans="1:16" ht="15.6">
      <c r="A23" s="64" t="s">
        <v>28</v>
      </c>
      <c r="B23" s="71" t="s">
        <v>87</v>
      </c>
      <c r="C23" s="72" t="s">
        <v>74</v>
      </c>
      <c r="D23" s="78">
        <v>0.13</v>
      </c>
      <c r="E23" s="101"/>
      <c r="F23" s="79">
        <v>5000</v>
      </c>
      <c r="G23" s="99">
        <v>6</v>
      </c>
      <c r="H23" s="79">
        <f t="shared" si="7"/>
        <v>33000</v>
      </c>
      <c r="I23" s="97">
        <v>5.2</v>
      </c>
      <c r="J23" s="104">
        <f t="shared" si="1"/>
        <v>31.200000000000003</v>
      </c>
      <c r="K23" s="80">
        <f t="shared" si="2"/>
        <v>153.816</v>
      </c>
      <c r="L23" s="79">
        <f t="shared" si="3"/>
        <v>4614.4800000000005</v>
      </c>
      <c r="M23" s="81">
        <f t="shared" si="4"/>
        <v>544.75199999999995</v>
      </c>
      <c r="N23" s="79">
        <f t="shared" si="5"/>
        <v>4069.7280000000005</v>
      </c>
      <c r="O23" s="82">
        <f t="shared" si="6"/>
        <v>8.1086500129738397</v>
      </c>
      <c r="P23" s="107"/>
    </row>
    <row r="24" spans="1:16" ht="15.6">
      <c r="A24" s="64" t="s">
        <v>27</v>
      </c>
      <c r="B24" s="71" t="s">
        <v>87</v>
      </c>
      <c r="C24" s="72" t="s">
        <v>74</v>
      </c>
      <c r="D24" s="78">
        <v>0.13</v>
      </c>
      <c r="E24" s="101"/>
      <c r="F24" s="79">
        <v>7000</v>
      </c>
      <c r="G24" s="99">
        <v>6</v>
      </c>
      <c r="H24" s="79">
        <f t="shared" si="7"/>
        <v>45000</v>
      </c>
      <c r="I24" s="97">
        <v>5.2</v>
      </c>
      <c r="J24" s="104">
        <f t="shared" si="1"/>
        <v>31.200000000000003</v>
      </c>
      <c r="K24" s="80">
        <f t="shared" si="2"/>
        <v>153.816</v>
      </c>
      <c r="L24" s="79">
        <f t="shared" si="3"/>
        <v>4614.4800000000005</v>
      </c>
      <c r="M24" s="81">
        <f t="shared" si="4"/>
        <v>544.75199999999995</v>
      </c>
      <c r="N24" s="79">
        <f t="shared" si="5"/>
        <v>4069.7280000000005</v>
      </c>
      <c r="O24" s="82">
        <f t="shared" si="6"/>
        <v>11.057250017691599</v>
      </c>
      <c r="P24" s="107"/>
    </row>
    <row r="25" spans="1:16" ht="15.6">
      <c r="A25" s="64" t="s">
        <v>32</v>
      </c>
      <c r="B25" s="71" t="s">
        <v>87</v>
      </c>
      <c r="C25" s="72" t="s">
        <v>74</v>
      </c>
      <c r="D25" s="78">
        <v>0.23</v>
      </c>
      <c r="E25" s="101"/>
      <c r="F25" s="79">
        <v>7800</v>
      </c>
      <c r="G25" s="99">
        <v>6</v>
      </c>
      <c r="H25" s="79">
        <f t="shared" si="7"/>
        <v>49800</v>
      </c>
      <c r="I25" s="97">
        <v>8.18</v>
      </c>
      <c r="J25" s="104">
        <f t="shared" si="1"/>
        <v>49.08</v>
      </c>
      <c r="K25" s="80">
        <f t="shared" si="2"/>
        <v>241.96439999999998</v>
      </c>
      <c r="L25" s="79">
        <f t="shared" si="3"/>
        <v>7258.9319999999998</v>
      </c>
      <c r="M25" s="81">
        <f t="shared" si="4"/>
        <v>963.79199999999992</v>
      </c>
      <c r="N25" s="79">
        <f t="shared" si="5"/>
        <v>6295.1399999999994</v>
      </c>
      <c r="O25" s="82">
        <f t="shared" si="6"/>
        <v>7.9108645717172301</v>
      </c>
      <c r="P25" s="107"/>
    </row>
    <row r="26" spans="1:16" ht="13.5" customHeight="1">
      <c r="A26" s="107"/>
      <c r="B26" s="107"/>
      <c r="C26" s="107"/>
      <c r="D26" s="2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</row>
    <row r="27" spans="1:16" ht="13.15">
      <c r="A27" s="107"/>
      <c r="B27" s="107"/>
      <c r="C27" s="107"/>
      <c r="D27" s="27"/>
      <c r="E27" s="107"/>
      <c r="F27" s="107"/>
      <c r="G27" s="28"/>
      <c r="H27" s="28"/>
      <c r="I27" s="29"/>
      <c r="J27" s="29"/>
      <c r="K27" s="29"/>
      <c r="L27" s="107"/>
      <c r="M27" s="107"/>
      <c r="N27" s="107"/>
      <c r="O27" s="107"/>
      <c r="P27" s="107"/>
    </row>
    <row r="28" spans="1:16" ht="13.15">
      <c r="A28" s="107"/>
      <c r="B28" s="107"/>
      <c r="C28" s="107"/>
      <c r="D28" s="27"/>
      <c r="E28" s="107"/>
      <c r="F28" s="107"/>
      <c r="G28" s="63" t="s">
        <v>88</v>
      </c>
      <c r="H28" s="29"/>
      <c r="I28" s="29"/>
      <c r="J28" s="30"/>
      <c r="K28" s="29"/>
      <c r="L28" s="107"/>
      <c r="M28" s="107"/>
      <c r="N28" s="107"/>
      <c r="O28" s="107"/>
      <c r="P28" s="107"/>
    </row>
    <row r="29" spans="1:16" ht="13.15">
      <c r="A29" s="107"/>
      <c r="B29" s="107"/>
      <c r="C29" s="107"/>
      <c r="D29" s="27"/>
      <c r="E29" s="107"/>
      <c r="F29" s="107"/>
      <c r="G29" s="29"/>
      <c r="H29" s="29"/>
      <c r="I29" s="29"/>
      <c r="J29" s="29"/>
      <c r="K29" s="29"/>
      <c r="L29" s="107"/>
      <c r="M29" s="107"/>
      <c r="N29" s="107"/>
      <c r="O29" s="107"/>
      <c r="P29" s="107"/>
    </row>
    <row r="30" spans="1:16" ht="13.15">
      <c r="A30" s="107"/>
      <c r="B30" s="107"/>
      <c r="C30" s="107"/>
      <c r="D30" s="27"/>
      <c r="E30" s="107"/>
      <c r="F30" s="107"/>
      <c r="G30" s="29"/>
      <c r="H30" s="29"/>
      <c r="I30" s="29"/>
      <c r="J30" s="29"/>
      <c r="K30" s="29"/>
      <c r="L30" s="107"/>
      <c r="M30" s="107"/>
      <c r="N30" s="107"/>
      <c r="O30" s="107"/>
      <c r="P30" s="107"/>
    </row>
    <row r="31" spans="1:16" ht="13.15">
      <c r="A31" s="107"/>
      <c r="B31" s="107"/>
      <c r="C31" s="107"/>
      <c r="D31" s="27"/>
      <c r="E31" s="107"/>
      <c r="F31" s="107"/>
      <c r="G31" s="29"/>
      <c r="H31" s="29"/>
      <c r="I31" s="29"/>
      <c r="J31" s="29"/>
      <c r="K31" s="29"/>
      <c r="L31" s="107"/>
      <c r="M31" s="107"/>
      <c r="N31" s="107"/>
      <c r="O31" s="107"/>
      <c r="P31" s="107"/>
    </row>
    <row r="32" spans="1:16" ht="13.15">
      <c r="A32" s="107"/>
      <c r="B32" s="107"/>
      <c r="C32" s="107"/>
      <c r="D32" s="27"/>
      <c r="E32" s="107"/>
      <c r="F32" s="107"/>
      <c r="G32" s="29"/>
      <c r="H32" s="29"/>
      <c r="I32" s="29"/>
      <c r="J32" s="29"/>
      <c r="K32" s="29"/>
      <c r="L32" s="107"/>
      <c r="M32" s="107"/>
      <c r="N32" s="107"/>
      <c r="O32" s="107"/>
      <c r="P32" s="107"/>
    </row>
    <row r="33" spans="4:4" ht="13.15">
      <c r="D33" s="27"/>
    </row>
    <row r="34" spans="4:4" ht="13.15">
      <c r="D34" s="27"/>
    </row>
    <row r="35" spans="4:4" ht="13.15">
      <c r="D35" s="27"/>
    </row>
    <row r="36" spans="4:4" ht="13.15">
      <c r="D36" s="27"/>
    </row>
    <row r="37" spans="4:4" ht="13.15">
      <c r="D37" s="27"/>
    </row>
    <row r="38" spans="4:4" ht="13.15">
      <c r="D38" s="27"/>
    </row>
    <row r="39" spans="4:4" ht="13.15">
      <c r="D39" s="27"/>
    </row>
    <row r="40" spans="4:4" ht="13.15">
      <c r="D40" s="27"/>
    </row>
    <row r="41" spans="4:4" ht="13.15">
      <c r="D41" s="27"/>
    </row>
    <row r="42" spans="4:4" ht="13.15">
      <c r="D42" s="27"/>
    </row>
    <row r="43" spans="4:4" ht="13.15">
      <c r="D43" s="27"/>
    </row>
    <row r="44" spans="4:4" ht="13.15">
      <c r="D44" s="27"/>
    </row>
    <row r="45" spans="4:4" ht="13.15">
      <c r="D45" s="27"/>
    </row>
    <row r="46" spans="4:4" ht="13.15">
      <c r="D46" s="27"/>
    </row>
    <row r="47" spans="4:4" ht="13.15">
      <c r="D47" s="27"/>
    </row>
    <row r="48" spans="4:4" ht="13.15">
      <c r="D48" s="27"/>
    </row>
    <row r="49" spans="4:4" ht="13.15">
      <c r="D49" s="27"/>
    </row>
    <row r="50" spans="4:4" ht="13.15">
      <c r="D50" s="27"/>
    </row>
    <row r="51" spans="4:4" ht="13.15">
      <c r="D51" s="27"/>
    </row>
    <row r="52" spans="4:4" ht="13.15">
      <c r="D52" s="27"/>
    </row>
    <row r="53" spans="4:4" ht="13.15">
      <c r="D53" s="27"/>
    </row>
    <row r="54" spans="4:4" ht="13.15">
      <c r="D54" s="27"/>
    </row>
    <row r="55" spans="4:4" ht="13.15">
      <c r="D55" s="27"/>
    </row>
    <row r="56" spans="4:4" ht="13.15">
      <c r="D56" s="27"/>
    </row>
    <row r="57" spans="4:4" ht="13.15">
      <c r="D57" s="27"/>
    </row>
    <row r="58" spans="4:4" ht="13.15">
      <c r="D58" s="27"/>
    </row>
    <row r="59" spans="4:4" ht="13.15">
      <c r="D59" s="27"/>
    </row>
    <row r="60" spans="4:4" ht="13.15">
      <c r="D60" s="27"/>
    </row>
    <row r="61" spans="4:4" ht="13.15">
      <c r="D61" s="27"/>
    </row>
    <row r="62" spans="4:4" ht="13.15">
      <c r="D62" s="27"/>
    </row>
    <row r="63" spans="4:4" ht="13.15">
      <c r="D63" s="27"/>
    </row>
    <row r="64" spans="4:4" ht="13.15">
      <c r="D64" s="27"/>
    </row>
    <row r="65" spans="4:4" ht="13.15">
      <c r="D65" s="27"/>
    </row>
    <row r="66" spans="4:4" ht="13.15">
      <c r="D66" s="27"/>
    </row>
    <row r="67" spans="4:4" ht="13.15">
      <c r="D67" s="27"/>
    </row>
    <row r="68" spans="4:4" ht="13.15">
      <c r="D68" s="27"/>
    </row>
    <row r="69" spans="4:4" ht="13.15">
      <c r="D69" s="27"/>
    </row>
    <row r="70" spans="4:4" ht="13.15">
      <c r="D70" s="27"/>
    </row>
    <row r="71" spans="4:4" ht="13.15">
      <c r="D71" s="27"/>
    </row>
    <row r="72" spans="4:4" ht="13.15">
      <c r="D72" s="27"/>
    </row>
    <row r="73" spans="4:4" ht="13.15">
      <c r="D73" s="27"/>
    </row>
    <row r="74" spans="4:4" ht="13.15">
      <c r="D74" s="27"/>
    </row>
    <row r="75" spans="4:4" ht="13.15">
      <c r="D75" s="27"/>
    </row>
    <row r="76" spans="4:4" ht="13.15">
      <c r="D76" s="27"/>
    </row>
    <row r="77" spans="4:4" ht="13.15">
      <c r="D77" s="27"/>
    </row>
    <row r="78" spans="4:4" ht="13.15">
      <c r="D78" s="27"/>
    </row>
    <row r="79" spans="4:4" ht="13.15">
      <c r="D79" s="27"/>
    </row>
    <row r="80" spans="4:4" ht="13.15">
      <c r="D80" s="27"/>
    </row>
    <row r="81" spans="4:4" ht="13.15">
      <c r="D81" s="27"/>
    </row>
    <row r="82" spans="4:4" ht="13.15">
      <c r="D82" s="27"/>
    </row>
    <row r="83" spans="4:4" ht="13.15">
      <c r="D83" s="27"/>
    </row>
    <row r="84" spans="4:4" ht="13.15">
      <c r="D84" s="27"/>
    </row>
    <row r="85" spans="4:4" ht="13.15">
      <c r="D85" s="27"/>
    </row>
    <row r="86" spans="4:4" ht="13.15">
      <c r="D86" s="27"/>
    </row>
    <row r="87" spans="4:4" ht="13.15">
      <c r="D87" s="27"/>
    </row>
    <row r="88" spans="4:4" ht="13.15">
      <c r="D88" s="27"/>
    </row>
    <row r="89" spans="4:4" ht="13.15">
      <c r="D89" s="27"/>
    </row>
    <row r="90" spans="4:4" ht="13.15">
      <c r="D90" s="27"/>
    </row>
    <row r="91" spans="4:4" ht="13.15">
      <c r="D91" s="27"/>
    </row>
    <row r="92" spans="4:4" ht="13.15">
      <c r="D92" s="27"/>
    </row>
    <row r="93" spans="4:4" ht="13.15">
      <c r="D93" s="27"/>
    </row>
    <row r="94" spans="4:4" ht="13.15">
      <c r="D94" s="27"/>
    </row>
    <row r="95" spans="4:4" ht="13.15">
      <c r="D95" s="27"/>
    </row>
    <row r="96" spans="4:4" ht="13.15">
      <c r="D96" s="27"/>
    </row>
    <row r="97" spans="4:4" ht="13.15">
      <c r="D97" s="27"/>
    </row>
    <row r="98" spans="4:4" ht="13.15">
      <c r="D98" s="27"/>
    </row>
    <row r="99" spans="4:4" ht="13.15">
      <c r="D99" s="27"/>
    </row>
    <row r="100" spans="4:4" ht="13.15">
      <c r="D100" s="27"/>
    </row>
    <row r="101" spans="4:4" ht="13.15">
      <c r="D101" s="27"/>
    </row>
    <row r="102" spans="4:4" ht="13.15">
      <c r="D102" s="27"/>
    </row>
    <row r="103" spans="4:4" ht="13.15">
      <c r="D103" s="27"/>
    </row>
    <row r="104" spans="4:4" ht="13.15">
      <c r="D104" s="27"/>
    </row>
    <row r="105" spans="4:4" ht="13.15">
      <c r="D105" s="27"/>
    </row>
    <row r="106" spans="4:4" ht="13.15">
      <c r="D106" s="27"/>
    </row>
    <row r="107" spans="4:4" ht="13.15">
      <c r="D107" s="27"/>
    </row>
    <row r="108" spans="4:4" ht="13.15">
      <c r="D108" s="27"/>
    </row>
    <row r="109" spans="4:4" ht="13.15">
      <c r="D109" s="27"/>
    </row>
    <row r="110" spans="4:4" ht="13.15">
      <c r="D110" s="27"/>
    </row>
    <row r="111" spans="4:4" ht="13.15">
      <c r="D111" s="27"/>
    </row>
    <row r="112" spans="4:4" ht="13.15">
      <c r="D112" s="27"/>
    </row>
    <row r="113" spans="4:4" ht="13.15">
      <c r="D113" s="27"/>
    </row>
    <row r="114" spans="4:4" ht="13.15">
      <c r="D114" s="27"/>
    </row>
    <row r="115" spans="4:4" ht="13.15">
      <c r="D115" s="27"/>
    </row>
    <row r="116" spans="4:4" ht="13.15">
      <c r="D116" s="27"/>
    </row>
    <row r="117" spans="4:4" ht="13.15">
      <c r="D117" s="27"/>
    </row>
    <row r="118" spans="4:4" ht="13.15">
      <c r="D118" s="27"/>
    </row>
    <row r="119" spans="4:4" ht="13.15">
      <c r="D119" s="27"/>
    </row>
    <row r="120" spans="4:4" ht="13.15">
      <c r="D120" s="27"/>
    </row>
    <row r="121" spans="4:4" ht="13.15">
      <c r="D121" s="27"/>
    </row>
    <row r="122" spans="4:4" ht="13.15">
      <c r="D122" s="27"/>
    </row>
    <row r="123" spans="4:4" ht="13.15">
      <c r="D123" s="27"/>
    </row>
    <row r="124" spans="4:4" ht="13.15">
      <c r="D124" s="27"/>
    </row>
    <row r="125" spans="4:4" ht="13.15">
      <c r="D125" s="27"/>
    </row>
    <row r="126" spans="4:4" ht="13.15">
      <c r="D126" s="27"/>
    </row>
    <row r="127" spans="4:4" ht="13.15">
      <c r="D127" s="27"/>
    </row>
    <row r="128" spans="4:4" ht="13.15">
      <c r="D128" s="27"/>
    </row>
    <row r="129" spans="4:4" ht="13.15">
      <c r="D129" s="27"/>
    </row>
    <row r="130" spans="4:4" ht="13.15">
      <c r="D130" s="27"/>
    </row>
    <row r="131" spans="4:4" ht="13.15">
      <c r="D131" s="27"/>
    </row>
    <row r="132" spans="4:4" ht="13.15">
      <c r="D132" s="27"/>
    </row>
    <row r="133" spans="4:4" ht="13.15">
      <c r="D133" s="27"/>
    </row>
    <row r="134" spans="4:4" ht="13.15">
      <c r="D134" s="27"/>
    </row>
    <row r="135" spans="4:4" ht="13.15">
      <c r="D135" s="27"/>
    </row>
    <row r="136" spans="4:4" ht="13.15">
      <c r="D136" s="27"/>
    </row>
    <row r="137" spans="4:4" ht="13.15">
      <c r="D137" s="27"/>
    </row>
    <row r="138" spans="4:4" ht="13.15">
      <c r="D138" s="27"/>
    </row>
    <row r="139" spans="4:4" ht="13.15">
      <c r="D139" s="27"/>
    </row>
    <row r="140" spans="4:4" ht="13.15">
      <c r="D140" s="27"/>
    </row>
    <row r="141" spans="4:4" ht="13.15">
      <c r="D141" s="27"/>
    </row>
    <row r="142" spans="4:4" ht="13.15">
      <c r="D142" s="27"/>
    </row>
    <row r="143" spans="4:4" ht="13.15">
      <c r="D143" s="27"/>
    </row>
    <row r="144" spans="4:4" ht="13.15">
      <c r="D144" s="27"/>
    </row>
    <row r="145" spans="4:4" ht="13.15">
      <c r="D145" s="27"/>
    </row>
    <row r="146" spans="4:4" ht="13.15">
      <c r="D146" s="27"/>
    </row>
    <row r="147" spans="4:4" ht="13.15">
      <c r="D147" s="27"/>
    </row>
    <row r="148" spans="4:4" ht="13.15">
      <c r="D148" s="27"/>
    </row>
    <row r="149" spans="4:4" ht="13.15">
      <c r="D149" s="27"/>
    </row>
    <row r="150" spans="4:4" ht="13.15">
      <c r="D150" s="27"/>
    </row>
    <row r="151" spans="4:4" ht="13.15">
      <c r="D151" s="27"/>
    </row>
    <row r="152" spans="4:4" ht="13.15">
      <c r="D152" s="27"/>
    </row>
    <row r="153" spans="4:4" ht="13.15">
      <c r="D153" s="27"/>
    </row>
    <row r="154" spans="4:4" ht="13.15">
      <c r="D154" s="27"/>
    </row>
    <row r="155" spans="4:4" ht="13.15">
      <c r="D155" s="27"/>
    </row>
    <row r="156" spans="4:4" ht="13.15">
      <c r="D156" s="27"/>
    </row>
    <row r="157" spans="4:4" ht="13.15">
      <c r="D157" s="27"/>
    </row>
    <row r="158" spans="4:4" ht="13.15">
      <c r="D158" s="27"/>
    </row>
    <row r="159" spans="4:4" ht="13.15">
      <c r="D159" s="27"/>
    </row>
    <row r="160" spans="4:4" ht="13.15">
      <c r="D160" s="27"/>
    </row>
    <row r="161" spans="4:4" ht="13.15">
      <c r="D161" s="27"/>
    </row>
    <row r="162" spans="4:4" ht="13.15">
      <c r="D162" s="27"/>
    </row>
    <row r="163" spans="4:4" ht="13.15">
      <c r="D163" s="27"/>
    </row>
    <row r="164" spans="4:4" ht="13.15">
      <c r="D164" s="27"/>
    </row>
    <row r="165" spans="4:4" ht="13.15">
      <c r="D165" s="27"/>
    </row>
    <row r="166" spans="4:4" ht="13.15">
      <c r="D166" s="27"/>
    </row>
    <row r="167" spans="4:4" ht="13.15">
      <c r="D167" s="27"/>
    </row>
    <row r="168" spans="4:4" ht="13.15">
      <c r="D168" s="27"/>
    </row>
    <row r="169" spans="4:4" ht="13.15">
      <c r="D169" s="27"/>
    </row>
    <row r="170" spans="4:4" ht="13.15">
      <c r="D170" s="27"/>
    </row>
    <row r="171" spans="4:4" ht="13.15">
      <c r="D171" s="27"/>
    </row>
    <row r="172" spans="4:4" ht="13.15">
      <c r="D172" s="27"/>
    </row>
    <row r="173" spans="4:4" ht="13.15">
      <c r="D173" s="27"/>
    </row>
    <row r="174" spans="4:4" ht="13.15">
      <c r="D174" s="27"/>
    </row>
    <row r="175" spans="4:4" ht="13.15">
      <c r="D175" s="27"/>
    </row>
    <row r="176" spans="4:4" ht="13.15">
      <c r="D176" s="27"/>
    </row>
    <row r="177" spans="4:4" ht="13.15">
      <c r="D177" s="27"/>
    </row>
    <row r="178" spans="4:4" ht="13.15">
      <c r="D178" s="27"/>
    </row>
    <row r="179" spans="4:4" ht="13.15">
      <c r="D179" s="27"/>
    </row>
    <row r="180" spans="4:4" ht="13.15">
      <c r="D180" s="27"/>
    </row>
    <row r="181" spans="4:4" ht="13.15">
      <c r="D181" s="27"/>
    </row>
    <row r="182" spans="4:4" ht="13.15">
      <c r="D182" s="27"/>
    </row>
    <row r="183" spans="4:4" ht="13.15">
      <c r="D183" s="27"/>
    </row>
    <row r="184" spans="4:4" ht="13.15">
      <c r="D184" s="27"/>
    </row>
    <row r="185" spans="4:4" ht="13.15">
      <c r="D185" s="27"/>
    </row>
    <row r="186" spans="4:4" ht="13.15">
      <c r="D186" s="27"/>
    </row>
    <row r="187" spans="4:4" ht="13.15">
      <c r="D187" s="27"/>
    </row>
    <row r="188" spans="4:4" ht="13.15">
      <c r="D188" s="27"/>
    </row>
    <row r="189" spans="4:4" ht="13.15">
      <c r="D189" s="27"/>
    </row>
    <row r="190" spans="4:4" ht="13.15">
      <c r="D190" s="27"/>
    </row>
    <row r="191" spans="4:4" ht="13.15">
      <c r="D191" s="27"/>
    </row>
    <row r="192" spans="4:4" ht="13.15">
      <c r="D192" s="27"/>
    </row>
    <row r="193" spans="4:4" ht="13.15">
      <c r="D193" s="27"/>
    </row>
    <row r="194" spans="4:4" ht="13.15">
      <c r="D194" s="27"/>
    </row>
    <row r="195" spans="4:4" ht="13.15">
      <c r="D195" s="27"/>
    </row>
    <row r="196" spans="4:4" ht="13.15">
      <c r="D196" s="27"/>
    </row>
    <row r="197" spans="4:4" ht="13.15">
      <c r="D197" s="27"/>
    </row>
    <row r="198" spans="4:4" ht="13.15">
      <c r="D198" s="27"/>
    </row>
    <row r="199" spans="4:4" ht="13.15">
      <c r="D199" s="27"/>
    </row>
    <row r="200" spans="4:4" ht="13.15">
      <c r="D200" s="27"/>
    </row>
    <row r="201" spans="4:4" ht="13.15">
      <c r="D201" s="27"/>
    </row>
    <row r="202" spans="4:4" ht="13.15">
      <c r="D202" s="27"/>
    </row>
    <row r="203" spans="4:4" ht="13.15">
      <c r="D203" s="27"/>
    </row>
    <row r="204" spans="4:4" ht="13.15">
      <c r="D204" s="27"/>
    </row>
    <row r="205" spans="4:4" ht="13.15">
      <c r="D205" s="27"/>
    </row>
    <row r="206" spans="4:4" ht="13.15">
      <c r="D206" s="27"/>
    </row>
    <row r="207" spans="4:4" ht="13.15">
      <c r="D207" s="27"/>
    </row>
    <row r="208" spans="4:4" ht="13.15">
      <c r="D208" s="27"/>
    </row>
    <row r="209" spans="4:4" ht="13.15">
      <c r="D209" s="27"/>
    </row>
    <row r="210" spans="4:4" ht="13.15">
      <c r="D210" s="27"/>
    </row>
    <row r="211" spans="4:4" ht="13.15">
      <c r="D211" s="27"/>
    </row>
    <row r="212" spans="4:4" ht="13.15">
      <c r="D212" s="27"/>
    </row>
    <row r="213" spans="4:4" ht="13.15">
      <c r="D213" s="27"/>
    </row>
    <row r="214" spans="4:4" ht="13.15">
      <c r="D214" s="27"/>
    </row>
    <row r="215" spans="4:4" ht="13.15">
      <c r="D215" s="27"/>
    </row>
    <row r="216" spans="4:4" ht="13.15">
      <c r="D216" s="27"/>
    </row>
    <row r="217" spans="4:4" ht="13.15">
      <c r="D217" s="27"/>
    </row>
    <row r="218" spans="4:4" ht="13.15">
      <c r="D218" s="27"/>
    </row>
    <row r="219" spans="4:4" ht="13.15">
      <c r="D219" s="27"/>
    </row>
    <row r="220" spans="4:4" ht="13.15">
      <c r="D220" s="27"/>
    </row>
    <row r="221" spans="4:4" ht="13.15">
      <c r="D221" s="27"/>
    </row>
    <row r="222" spans="4:4" ht="13.15">
      <c r="D222" s="27"/>
    </row>
    <row r="223" spans="4:4" ht="13.15">
      <c r="D223" s="27"/>
    </row>
    <row r="224" spans="4:4" ht="13.15">
      <c r="D224" s="27"/>
    </row>
    <row r="225" spans="4:4" ht="13.15">
      <c r="D225" s="27"/>
    </row>
    <row r="226" spans="4:4" ht="13.15">
      <c r="D226" s="27"/>
    </row>
    <row r="227" spans="4:4" ht="13.15">
      <c r="D227" s="27"/>
    </row>
    <row r="228" spans="4:4" ht="13.15">
      <c r="D228" s="27"/>
    </row>
    <row r="229" spans="4:4" ht="13.15">
      <c r="D229" s="27"/>
    </row>
    <row r="230" spans="4:4" ht="13.15">
      <c r="D230" s="27"/>
    </row>
    <row r="231" spans="4:4" ht="13.15">
      <c r="D231" s="27"/>
    </row>
    <row r="232" spans="4:4" ht="13.15">
      <c r="D232" s="27"/>
    </row>
    <row r="233" spans="4:4" ht="13.15">
      <c r="D233" s="27"/>
    </row>
    <row r="234" spans="4:4" ht="13.15">
      <c r="D234" s="27"/>
    </row>
    <row r="235" spans="4:4" ht="13.15">
      <c r="D235" s="27"/>
    </row>
    <row r="236" spans="4:4" ht="13.15">
      <c r="D236" s="27"/>
    </row>
    <row r="237" spans="4:4" ht="13.15">
      <c r="D237" s="27"/>
    </row>
    <row r="238" spans="4:4" ht="13.15">
      <c r="D238" s="27"/>
    </row>
    <row r="239" spans="4:4" ht="13.15">
      <c r="D239" s="27"/>
    </row>
    <row r="240" spans="4:4" ht="13.15">
      <c r="D240" s="27"/>
    </row>
    <row r="241" spans="4:4" ht="13.15">
      <c r="D241" s="27"/>
    </row>
    <row r="242" spans="4:4" ht="13.15">
      <c r="D242" s="27"/>
    </row>
    <row r="243" spans="4:4" ht="13.15">
      <c r="D243" s="27"/>
    </row>
    <row r="244" spans="4:4" ht="13.15">
      <c r="D244" s="27"/>
    </row>
    <row r="245" spans="4:4" ht="13.15">
      <c r="D245" s="27"/>
    </row>
    <row r="246" spans="4:4" ht="13.15">
      <c r="D246" s="27"/>
    </row>
    <row r="247" spans="4:4" ht="13.15">
      <c r="D247" s="27"/>
    </row>
    <row r="248" spans="4:4" ht="13.15">
      <c r="D248" s="27"/>
    </row>
    <row r="249" spans="4:4" ht="13.15">
      <c r="D249" s="27"/>
    </row>
    <row r="250" spans="4:4" ht="13.15">
      <c r="D250" s="27"/>
    </row>
    <row r="251" spans="4:4" ht="13.15">
      <c r="D251" s="27"/>
    </row>
    <row r="252" spans="4:4" ht="13.15">
      <c r="D252" s="27"/>
    </row>
    <row r="253" spans="4:4" ht="13.15">
      <c r="D253" s="27"/>
    </row>
    <row r="254" spans="4:4" ht="13.15">
      <c r="D254" s="27"/>
    </row>
    <row r="255" spans="4:4" ht="13.15">
      <c r="D255" s="27"/>
    </row>
    <row r="256" spans="4:4" ht="13.15">
      <c r="D256" s="27"/>
    </row>
    <row r="257" spans="4:4" ht="13.15">
      <c r="D257" s="27"/>
    </row>
    <row r="258" spans="4:4" ht="13.15">
      <c r="D258" s="27"/>
    </row>
    <row r="259" spans="4:4" ht="13.15">
      <c r="D259" s="27"/>
    </row>
    <row r="260" spans="4:4" ht="13.15">
      <c r="D260" s="27"/>
    </row>
    <row r="261" spans="4:4" ht="13.15">
      <c r="D261" s="27"/>
    </row>
    <row r="262" spans="4:4" ht="13.15">
      <c r="D262" s="27"/>
    </row>
    <row r="263" spans="4:4" ht="13.15">
      <c r="D263" s="27"/>
    </row>
    <row r="264" spans="4:4" ht="13.15">
      <c r="D264" s="27"/>
    </row>
    <row r="265" spans="4:4" ht="13.15">
      <c r="D265" s="27"/>
    </row>
    <row r="266" spans="4:4" ht="13.15">
      <c r="D266" s="27"/>
    </row>
    <row r="267" spans="4:4" ht="13.15">
      <c r="D267" s="27"/>
    </row>
    <row r="268" spans="4:4" ht="13.15">
      <c r="D268" s="27"/>
    </row>
    <row r="269" spans="4:4" ht="13.15">
      <c r="D269" s="27"/>
    </row>
    <row r="270" spans="4:4" ht="13.15">
      <c r="D270" s="27"/>
    </row>
    <row r="271" spans="4:4" ht="13.15">
      <c r="D271" s="27"/>
    </row>
    <row r="272" spans="4:4" ht="13.15">
      <c r="D272" s="27"/>
    </row>
    <row r="273" spans="4:4" ht="13.15">
      <c r="D273" s="27"/>
    </row>
    <row r="274" spans="4:4" ht="13.15">
      <c r="D274" s="27"/>
    </row>
    <row r="275" spans="4:4" ht="13.15">
      <c r="D275" s="27"/>
    </row>
    <row r="276" spans="4:4" ht="13.15">
      <c r="D276" s="27"/>
    </row>
    <row r="277" spans="4:4" ht="13.15">
      <c r="D277" s="27"/>
    </row>
    <row r="278" spans="4:4" ht="13.15">
      <c r="D278" s="27"/>
    </row>
    <row r="279" spans="4:4" ht="13.15">
      <c r="D279" s="27"/>
    </row>
    <row r="280" spans="4:4" ht="13.15">
      <c r="D280" s="27"/>
    </row>
    <row r="281" spans="4:4" ht="13.15">
      <c r="D281" s="27"/>
    </row>
    <row r="282" spans="4:4" ht="13.15">
      <c r="D282" s="27"/>
    </row>
    <row r="283" spans="4:4" ht="13.15">
      <c r="D283" s="27"/>
    </row>
    <row r="284" spans="4:4" ht="13.15">
      <c r="D284" s="27"/>
    </row>
    <row r="285" spans="4:4" ht="13.15">
      <c r="D285" s="27"/>
    </row>
    <row r="286" spans="4:4" ht="13.15">
      <c r="D286" s="27"/>
    </row>
    <row r="287" spans="4:4" ht="13.15">
      <c r="D287" s="27"/>
    </row>
    <row r="288" spans="4:4" ht="13.15">
      <c r="D288" s="27"/>
    </row>
    <row r="289" spans="4:4" ht="13.15">
      <c r="D289" s="27"/>
    </row>
    <row r="290" spans="4:4" ht="13.15">
      <c r="D290" s="27"/>
    </row>
    <row r="291" spans="4:4" ht="13.15">
      <c r="D291" s="27"/>
    </row>
    <row r="292" spans="4:4" ht="13.15">
      <c r="D292" s="27"/>
    </row>
    <row r="293" spans="4:4" ht="13.15">
      <c r="D293" s="27"/>
    </row>
    <row r="294" spans="4:4" ht="13.15">
      <c r="D294" s="27"/>
    </row>
    <row r="295" spans="4:4" ht="13.15">
      <c r="D295" s="27"/>
    </row>
    <row r="296" spans="4:4" ht="13.15">
      <c r="D296" s="27"/>
    </row>
    <row r="297" spans="4:4" ht="13.15">
      <c r="D297" s="27"/>
    </row>
    <row r="298" spans="4:4" ht="13.15">
      <c r="D298" s="27"/>
    </row>
    <row r="299" spans="4:4" ht="13.15">
      <c r="D299" s="27"/>
    </row>
    <row r="300" spans="4:4" ht="13.15">
      <c r="D300" s="27"/>
    </row>
    <row r="301" spans="4:4" ht="13.15">
      <c r="D301" s="27"/>
    </row>
    <row r="302" spans="4:4" ht="13.15">
      <c r="D302" s="27"/>
    </row>
    <row r="303" spans="4:4" ht="13.15">
      <c r="D303" s="27"/>
    </row>
    <row r="304" spans="4:4" ht="13.15">
      <c r="D304" s="27"/>
    </row>
    <row r="305" spans="4:4" ht="13.15">
      <c r="D305" s="27"/>
    </row>
    <row r="306" spans="4:4" ht="13.15">
      <c r="D306" s="27"/>
    </row>
    <row r="307" spans="4:4" ht="13.15">
      <c r="D307" s="27"/>
    </row>
    <row r="308" spans="4:4" ht="13.15">
      <c r="D308" s="27"/>
    </row>
    <row r="309" spans="4:4" ht="13.15">
      <c r="D309" s="27"/>
    </row>
    <row r="310" spans="4:4" ht="13.15">
      <c r="D310" s="27"/>
    </row>
    <row r="311" spans="4:4" ht="13.15">
      <c r="D311" s="27"/>
    </row>
    <row r="312" spans="4:4" ht="13.15">
      <c r="D312" s="27"/>
    </row>
    <row r="313" spans="4:4" ht="13.15">
      <c r="D313" s="27"/>
    </row>
    <row r="314" spans="4:4" ht="13.15">
      <c r="D314" s="27"/>
    </row>
    <row r="315" spans="4:4" ht="13.15">
      <c r="D315" s="27"/>
    </row>
    <row r="316" spans="4:4" ht="13.15">
      <c r="D316" s="27"/>
    </row>
    <row r="317" spans="4:4" ht="13.15">
      <c r="D317" s="27"/>
    </row>
    <row r="318" spans="4:4" ht="13.15">
      <c r="D318" s="27"/>
    </row>
    <row r="319" spans="4:4" ht="13.15">
      <c r="D319" s="27"/>
    </row>
    <row r="320" spans="4:4" ht="13.15">
      <c r="D320" s="27"/>
    </row>
    <row r="321" spans="4:4" ht="13.15">
      <c r="D321" s="27"/>
    </row>
    <row r="322" spans="4:4" ht="13.15">
      <c r="D322" s="27"/>
    </row>
    <row r="323" spans="4:4" ht="13.15">
      <c r="D323" s="27"/>
    </row>
    <row r="324" spans="4:4" ht="13.15">
      <c r="D324" s="27"/>
    </row>
    <row r="325" spans="4:4" ht="13.15">
      <c r="D325" s="27"/>
    </row>
    <row r="326" spans="4:4" ht="13.15">
      <c r="D326" s="27"/>
    </row>
    <row r="327" spans="4:4" ht="13.15">
      <c r="D327" s="27"/>
    </row>
    <row r="328" spans="4:4" ht="13.15">
      <c r="D328" s="27"/>
    </row>
    <row r="329" spans="4:4" ht="13.15">
      <c r="D329" s="27"/>
    </row>
    <row r="330" spans="4:4" ht="13.15">
      <c r="D330" s="27"/>
    </row>
    <row r="331" spans="4:4" ht="13.15">
      <c r="D331" s="27"/>
    </row>
    <row r="332" spans="4:4" ht="13.15">
      <c r="D332" s="27"/>
    </row>
    <row r="333" spans="4:4" ht="13.15">
      <c r="D333" s="27"/>
    </row>
    <row r="334" spans="4:4" ht="13.15">
      <c r="D334" s="27"/>
    </row>
    <row r="335" spans="4:4" ht="13.15">
      <c r="D335" s="27"/>
    </row>
    <row r="336" spans="4:4" ht="13.15">
      <c r="D336" s="27"/>
    </row>
    <row r="337" spans="4:4" ht="13.15">
      <c r="D337" s="27"/>
    </row>
    <row r="338" spans="4:4" ht="13.15">
      <c r="D338" s="27"/>
    </row>
    <row r="339" spans="4:4" ht="13.15">
      <c r="D339" s="27"/>
    </row>
    <row r="340" spans="4:4" ht="13.15">
      <c r="D340" s="27"/>
    </row>
    <row r="341" spans="4:4" ht="13.15">
      <c r="D341" s="27"/>
    </row>
    <row r="342" spans="4:4" ht="13.15">
      <c r="D342" s="27"/>
    </row>
    <row r="343" spans="4:4" ht="13.15">
      <c r="D343" s="27"/>
    </row>
    <row r="344" spans="4:4" ht="13.15">
      <c r="D344" s="27"/>
    </row>
    <row r="345" spans="4:4" ht="13.15">
      <c r="D345" s="27"/>
    </row>
    <row r="346" spans="4:4" ht="13.15">
      <c r="D346" s="27"/>
    </row>
    <row r="347" spans="4:4" ht="13.15">
      <c r="D347" s="27"/>
    </row>
    <row r="348" spans="4:4" ht="13.15">
      <c r="D348" s="27"/>
    </row>
    <row r="349" spans="4:4" ht="13.15">
      <c r="D349" s="27"/>
    </row>
    <row r="350" spans="4:4" ht="13.15">
      <c r="D350" s="27"/>
    </row>
    <row r="351" spans="4:4" ht="13.15">
      <c r="D351" s="27"/>
    </row>
    <row r="352" spans="4:4" ht="13.15">
      <c r="D352" s="27"/>
    </row>
    <row r="353" spans="4:4" ht="13.15">
      <c r="D353" s="27"/>
    </row>
    <row r="354" spans="4:4" ht="13.15">
      <c r="D354" s="27"/>
    </row>
    <row r="355" spans="4:4" ht="13.15">
      <c r="D355" s="27"/>
    </row>
    <row r="356" spans="4:4" ht="13.15">
      <c r="D356" s="27"/>
    </row>
    <row r="357" spans="4:4" ht="13.15">
      <c r="D357" s="27"/>
    </row>
    <row r="358" spans="4:4" ht="13.15">
      <c r="D358" s="27"/>
    </row>
    <row r="359" spans="4:4" ht="13.15">
      <c r="D359" s="27"/>
    </row>
    <row r="360" spans="4:4" ht="13.15">
      <c r="D360" s="27"/>
    </row>
    <row r="361" spans="4:4" ht="13.15">
      <c r="D361" s="27"/>
    </row>
    <row r="362" spans="4:4" ht="13.15">
      <c r="D362" s="27"/>
    </row>
    <row r="363" spans="4:4" ht="13.15">
      <c r="D363" s="27"/>
    </row>
    <row r="364" spans="4:4" ht="13.15">
      <c r="D364" s="27"/>
    </row>
    <row r="365" spans="4:4" ht="13.15">
      <c r="D365" s="27"/>
    </row>
    <row r="366" spans="4:4" ht="13.15">
      <c r="D366" s="27"/>
    </row>
    <row r="367" spans="4:4" ht="13.15">
      <c r="D367" s="27"/>
    </row>
    <row r="368" spans="4:4" ht="13.15">
      <c r="D368" s="27"/>
    </row>
    <row r="369" spans="4:4" ht="13.15">
      <c r="D369" s="27"/>
    </row>
    <row r="370" spans="4:4" ht="13.15">
      <c r="D370" s="27"/>
    </row>
    <row r="371" spans="4:4" ht="13.15">
      <c r="D371" s="27"/>
    </row>
    <row r="372" spans="4:4" ht="13.15">
      <c r="D372" s="27"/>
    </row>
    <row r="373" spans="4:4" ht="13.15">
      <c r="D373" s="27"/>
    </row>
    <row r="374" spans="4:4" ht="13.15">
      <c r="D374" s="27"/>
    </row>
    <row r="375" spans="4:4" ht="13.15">
      <c r="D375" s="27"/>
    </row>
    <row r="376" spans="4:4" ht="13.15">
      <c r="D376" s="27"/>
    </row>
    <row r="377" spans="4:4" ht="13.15">
      <c r="D377" s="27"/>
    </row>
    <row r="378" spans="4:4" ht="13.15">
      <c r="D378" s="27"/>
    </row>
    <row r="379" spans="4:4" ht="13.15">
      <c r="D379" s="27"/>
    </row>
    <row r="380" spans="4:4" ht="13.15">
      <c r="D380" s="27"/>
    </row>
    <row r="381" spans="4:4" ht="13.15">
      <c r="D381" s="27"/>
    </row>
    <row r="382" spans="4:4" ht="13.15">
      <c r="D382" s="27"/>
    </row>
    <row r="383" spans="4:4" ht="13.15">
      <c r="D383" s="27"/>
    </row>
    <row r="384" spans="4:4" ht="13.15">
      <c r="D384" s="27"/>
    </row>
    <row r="385" spans="4:4" ht="13.15">
      <c r="D385" s="27"/>
    </row>
    <row r="386" spans="4:4" ht="13.15">
      <c r="D386" s="27"/>
    </row>
    <row r="387" spans="4:4" ht="13.15">
      <c r="D387" s="27"/>
    </row>
    <row r="388" spans="4:4" ht="13.15">
      <c r="D388" s="27"/>
    </row>
    <row r="389" spans="4:4" ht="13.15">
      <c r="D389" s="27"/>
    </row>
    <row r="390" spans="4:4" ht="13.15">
      <c r="D390" s="27"/>
    </row>
    <row r="391" spans="4:4" ht="13.15">
      <c r="D391" s="27"/>
    </row>
    <row r="392" spans="4:4" ht="13.15">
      <c r="D392" s="27"/>
    </row>
    <row r="393" spans="4:4" ht="13.15">
      <c r="D393" s="27"/>
    </row>
    <row r="394" spans="4:4" ht="13.15">
      <c r="D394" s="27"/>
    </row>
    <row r="395" spans="4:4" ht="13.15">
      <c r="D395" s="27"/>
    </row>
    <row r="396" spans="4:4" ht="13.15">
      <c r="D396" s="27"/>
    </row>
    <row r="397" spans="4:4" ht="13.15">
      <c r="D397" s="27"/>
    </row>
    <row r="398" spans="4:4" ht="13.15">
      <c r="D398" s="27"/>
    </row>
    <row r="399" spans="4:4" ht="13.15">
      <c r="D399" s="27"/>
    </row>
    <row r="400" spans="4:4" ht="13.15">
      <c r="D400" s="27"/>
    </row>
    <row r="401" spans="4:4" ht="13.15">
      <c r="D401" s="27"/>
    </row>
    <row r="402" spans="4:4" ht="13.15">
      <c r="D402" s="27"/>
    </row>
    <row r="403" spans="4:4" ht="13.15">
      <c r="D403" s="27"/>
    </row>
    <row r="404" spans="4:4" ht="13.15">
      <c r="D404" s="27"/>
    </row>
    <row r="405" spans="4:4" ht="13.15">
      <c r="D405" s="27"/>
    </row>
    <row r="406" spans="4:4" ht="13.15">
      <c r="D406" s="27"/>
    </row>
    <row r="407" spans="4:4" ht="13.15">
      <c r="D407" s="27"/>
    </row>
    <row r="408" spans="4:4" ht="13.15">
      <c r="D408" s="27"/>
    </row>
    <row r="409" spans="4:4" ht="13.15">
      <c r="D409" s="27"/>
    </row>
    <row r="410" spans="4:4" ht="13.15">
      <c r="D410" s="27"/>
    </row>
    <row r="411" spans="4:4" ht="13.15">
      <c r="D411" s="27"/>
    </row>
    <row r="412" spans="4:4" ht="13.15">
      <c r="D412" s="27"/>
    </row>
    <row r="413" spans="4:4" ht="13.15">
      <c r="D413" s="27"/>
    </row>
    <row r="414" spans="4:4" ht="13.15">
      <c r="D414" s="27"/>
    </row>
    <row r="415" spans="4:4" ht="13.15">
      <c r="D415" s="27"/>
    </row>
    <row r="416" spans="4:4" ht="13.15">
      <c r="D416" s="27"/>
    </row>
    <row r="417" spans="4:4" ht="13.15">
      <c r="D417" s="27"/>
    </row>
    <row r="418" spans="4:4" ht="13.15">
      <c r="D418" s="27"/>
    </row>
    <row r="419" spans="4:4" ht="13.15">
      <c r="D419" s="27"/>
    </row>
    <row r="420" spans="4:4" ht="13.15">
      <c r="D420" s="27"/>
    </row>
    <row r="421" spans="4:4" ht="13.15">
      <c r="D421" s="27"/>
    </row>
    <row r="422" spans="4:4" ht="13.15">
      <c r="D422" s="27"/>
    </row>
    <row r="423" spans="4:4" ht="13.15">
      <c r="D423" s="27"/>
    </row>
    <row r="424" spans="4:4" ht="13.15">
      <c r="D424" s="27"/>
    </row>
    <row r="425" spans="4:4" ht="13.15">
      <c r="D425" s="27"/>
    </row>
    <row r="426" spans="4:4" ht="13.15">
      <c r="D426" s="27"/>
    </row>
    <row r="427" spans="4:4" ht="13.15">
      <c r="D427" s="27"/>
    </row>
    <row r="428" spans="4:4" ht="13.15">
      <c r="D428" s="27"/>
    </row>
    <row r="429" spans="4:4" ht="13.15">
      <c r="D429" s="27"/>
    </row>
    <row r="430" spans="4:4" ht="13.15">
      <c r="D430" s="27"/>
    </row>
    <row r="431" spans="4:4" ht="13.15">
      <c r="D431" s="27"/>
    </row>
    <row r="432" spans="4:4" ht="13.15">
      <c r="D432" s="27"/>
    </row>
    <row r="433" spans="4:4" ht="13.15">
      <c r="D433" s="27"/>
    </row>
    <row r="434" spans="4:4" ht="13.15">
      <c r="D434" s="27"/>
    </row>
    <row r="435" spans="4:4" ht="13.15">
      <c r="D435" s="27"/>
    </row>
    <row r="436" spans="4:4" ht="13.15">
      <c r="D436" s="27"/>
    </row>
    <row r="437" spans="4:4" ht="13.15">
      <c r="D437" s="27"/>
    </row>
    <row r="438" spans="4:4" ht="13.15">
      <c r="D438" s="27"/>
    </row>
    <row r="439" spans="4:4" ht="13.15">
      <c r="D439" s="27"/>
    </row>
    <row r="440" spans="4:4" ht="13.15">
      <c r="D440" s="27"/>
    </row>
    <row r="441" spans="4:4" ht="13.15">
      <c r="D441" s="27"/>
    </row>
    <row r="442" spans="4:4" ht="13.15">
      <c r="D442" s="27"/>
    </row>
    <row r="443" spans="4:4" ht="13.15">
      <c r="D443" s="27"/>
    </row>
    <row r="444" spans="4:4" ht="13.15">
      <c r="D444" s="27"/>
    </row>
    <row r="445" spans="4:4" ht="13.15">
      <c r="D445" s="27"/>
    </row>
    <row r="446" spans="4:4" ht="13.15">
      <c r="D446" s="27"/>
    </row>
    <row r="447" spans="4:4" ht="13.15">
      <c r="D447" s="27"/>
    </row>
    <row r="448" spans="4:4" ht="13.15">
      <c r="D448" s="27"/>
    </row>
    <row r="449" spans="4:4" ht="13.15">
      <c r="D449" s="27"/>
    </row>
    <row r="450" spans="4:4" ht="13.15">
      <c r="D450" s="27"/>
    </row>
    <row r="451" spans="4:4" ht="13.15">
      <c r="D451" s="27"/>
    </row>
    <row r="452" spans="4:4" ht="13.15">
      <c r="D452" s="27"/>
    </row>
    <row r="453" spans="4:4" ht="13.15">
      <c r="D453" s="27"/>
    </row>
    <row r="454" spans="4:4" ht="13.15">
      <c r="D454" s="27"/>
    </row>
    <row r="455" spans="4:4" ht="13.15">
      <c r="D455" s="27"/>
    </row>
    <row r="456" spans="4:4" ht="13.15">
      <c r="D456" s="27"/>
    </row>
    <row r="457" spans="4:4" ht="13.15">
      <c r="D457" s="27"/>
    </row>
    <row r="458" spans="4:4" ht="13.15">
      <c r="D458" s="27"/>
    </row>
    <row r="459" spans="4:4" ht="13.15">
      <c r="D459" s="27"/>
    </row>
    <row r="460" spans="4:4" ht="13.15">
      <c r="D460" s="27"/>
    </row>
    <row r="461" spans="4:4" ht="13.15">
      <c r="D461" s="27"/>
    </row>
    <row r="462" spans="4:4" ht="13.15">
      <c r="D462" s="27"/>
    </row>
    <row r="463" spans="4:4" ht="13.15">
      <c r="D463" s="27"/>
    </row>
    <row r="464" spans="4:4" ht="13.15">
      <c r="D464" s="27"/>
    </row>
    <row r="465" spans="4:4" ht="13.15">
      <c r="D465" s="27"/>
    </row>
    <row r="466" spans="4:4" ht="13.15">
      <c r="D466" s="27"/>
    </row>
    <row r="467" spans="4:4" ht="13.15">
      <c r="D467" s="27"/>
    </row>
    <row r="468" spans="4:4" ht="13.15">
      <c r="D468" s="27"/>
    </row>
    <row r="469" spans="4:4" ht="13.15">
      <c r="D469" s="27"/>
    </row>
    <row r="470" spans="4:4" ht="13.15">
      <c r="D470" s="27"/>
    </row>
    <row r="471" spans="4:4" ht="13.15">
      <c r="D471" s="27"/>
    </row>
    <row r="472" spans="4:4" ht="13.15">
      <c r="D472" s="27"/>
    </row>
    <row r="473" spans="4:4" ht="13.15">
      <c r="D473" s="27"/>
    </row>
    <row r="474" spans="4:4" ht="13.15">
      <c r="D474" s="27"/>
    </row>
    <row r="475" spans="4:4" ht="13.15">
      <c r="D475" s="27"/>
    </row>
    <row r="476" spans="4:4" ht="13.15">
      <c r="D476" s="27"/>
    </row>
    <row r="477" spans="4:4" ht="13.15">
      <c r="D477" s="27"/>
    </row>
    <row r="478" spans="4:4" ht="13.15">
      <c r="D478" s="27"/>
    </row>
    <row r="479" spans="4:4" ht="13.15">
      <c r="D479" s="27"/>
    </row>
    <row r="480" spans="4:4" ht="13.15">
      <c r="D480" s="27"/>
    </row>
    <row r="481" spans="4:4" ht="13.15">
      <c r="D481" s="27"/>
    </row>
    <row r="482" spans="4:4" ht="13.15">
      <c r="D482" s="27"/>
    </row>
    <row r="483" spans="4:4" ht="13.15">
      <c r="D483" s="27"/>
    </row>
    <row r="484" spans="4:4" ht="13.15">
      <c r="D484" s="27"/>
    </row>
    <row r="485" spans="4:4" ht="13.15">
      <c r="D485" s="27"/>
    </row>
    <row r="486" spans="4:4" ht="13.15">
      <c r="D486" s="27"/>
    </row>
    <row r="487" spans="4:4" ht="13.15">
      <c r="D487" s="27"/>
    </row>
    <row r="488" spans="4:4" ht="13.15">
      <c r="D488" s="27"/>
    </row>
    <row r="489" spans="4:4" ht="13.15">
      <c r="D489" s="27"/>
    </row>
    <row r="490" spans="4:4" ht="13.15">
      <c r="D490" s="27"/>
    </row>
    <row r="491" spans="4:4" ht="13.15">
      <c r="D491" s="27"/>
    </row>
    <row r="492" spans="4:4" ht="13.15">
      <c r="D492" s="27"/>
    </row>
    <row r="493" spans="4:4" ht="13.15">
      <c r="D493" s="27"/>
    </row>
    <row r="494" spans="4:4" ht="13.15">
      <c r="D494" s="27"/>
    </row>
    <row r="495" spans="4:4" ht="13.15">
      <c r="D495" s="27"/>
    </row>
    <row r="496" spans="4:4" ht="13.15">
      <c r="D496" s="27"/>
    </row>
    <row r="497" spans="4:4" ht="13.15">
      <c r="D497" s="27"/>
    </row>
    <row r="498" spans="4:4" ht="13.15">
      <c r="D498" s="27"/>
    </row>
    <row r="499" spans="4:4" ht="13.15">
      <c r="D499" s="27"/>
    </row>
    <row r="500" spans="4:4" ht="13.15">
      <c r="D500" s="27"/>
    </row>
    <row r="501" spans="4:4" ht="13.15">
      <c r="D501" s="27"/>
    </row>
    <row r="502" spans="4:4" ht="13.15">
      <c r="D502" s="27"/>
    </row>
    <row r="503" spans="4:4" ht="13.15">
      <c r="D503" s="27"/>
    </row>
    <row r="504" spans="4:4" ht="13.15">
      <c r="D504" s="27"/>
    </row>
    <row r="505" spans="4:4" ht="13.15">
      <c r="D505" s="27"/>
    </row>
    <row r="506" spans="4:4" ht="13.15">
      <c r="D506" s="27"/>
    </row>
    <row r="507" spans="4:4" ht="13.15">
      <c r="D507" s="27"/>
    </row>
    <row r="508" spans="4:4" ht="13.15">
      <c r="D508" s="27"/>
    </row>
    <row r="509" spans="4:4" ht="13.15">
      <c r="D509" s="27"/>
    </row>
    <row r="510" spans="4:4" ht="13.15">
      <c r="D510" s="27"/>
    </row>
    <row r="511" spans="4:4" ht="13.15">
      <c r="D511" s="27"/>
    </row>
    <row r="512" spans="4:4" ht="13.15">
      <c r="D512" s="27"/>
    </row>
    <row r="513" spans="4:4" ht="13.15">
      <c r="D513" s="27"/>
    </row>
    <row r="514" spans="4:4" ht="13.15">
      <c r="D514" s="27"/>
    </row>
    <row r="515" spans="4:4" ht="13.15">
      <c r="D515" s="27"/>
    </row>
    <row r="516" spans="4:4" ht="13.15">
      <c r="D516" s="27"/>
    </row>
    <row r="517" spans="4:4" ht="13.15">
      <c r="D517" s="27"/>
    </row>
    <row r="518" spans="4:4" ht="13.15">
      <c r="D518" s="27"/>
    </row>
    <row r="519" spans="4:4" ht="13.15">
      <c r="D519" s="27"/>
    </row>
    <row r="520" spans="4:4" ht="13.15">
      <c r="D520" s="27"/>
    </row>
    <row r="521" spans="4:4" ht="13.15">
      <c r="D521" s="27"/>
    </row>
    <row r="522" spans="4:4" ht="13.15">
      <c r="D522" s="27"/>
    </row>
    <row r="523" spans="4:4" ht="13.15">
      <c r="D523" s="27"/>
    </row>
    <row r="524" spans="4:4" ht="13.15">
      <c r="D524" s="27"/>
    </row>
    <row r="525" spans="4:4" ht="13.15">
      <c r="D525" s="27"/>
    </row>
    <row r="526" spans="4:4" ht="13.15">
      <c r="D526" s="27"/>
    </row>
    <row r="527" spans="4:4" ht="13.15">
      <c r="D527" s="27"/>
    </row>
    <row r="528" spans="4:4" ht="13.15">
      <c r="D528" s="27"/>
    </row>
    <row r="529" spans="4:4" ht="13.15">
      <c r="D529" s="27"/>
    </row>
    <row r="530" spans="4:4" ht="13.15">
      <c r="D530" s="27"/>
    </row>
    <row r="531" spans="4:4" ht="13.15">
      <c r="D531" s="27"/>
    </row>
    <row r="532" spans="4:4" ht="13.15">
      <c r="D532" s="27"/>
    </row>
    <row r="533" spans="4:4" ht="13.15">
      <c r="D533" s="27"/>
    </row>
    <row r="534" spans="4:4" ht="13.15">
      <c r="D534" s="27"/>
    </row>
    <row r="535" spans="4:4" ht="13.15">
      <c r="D535" s="27"/>
    </row>
    <row r="536" spans="4:4" ht="13.15">
      <c r="D536" s="27"/>
    </row>
    <row r="537" spans="4:4" ht="13.15">
      <c r="D537" s="27"/>
    </row>
    <row r="538" spans="4:4" ht="13.15">
      <c r="D538" s="27"/>
    </row>
    <row r="539" spans="4:4" ht="13.15">
      <c r="D539" s="27"/>
    </row>
    <row r="540" spans="4:4" ht="13.15">
      <c r="D540" s="27"/>
    </row>
    <row r="541" spans="4:4" ht="13.15">
      <c r="D541" s="27"/>
    </row>
    <row r="542" spans="4:4" ht="13.15">
      <c r="D542" s="27"/>
    </row>
    <row r="543" spans="4:4" ht="13.15">
      <c r="D543" s="27"/>
    </row>
    <row r="544" spans="4:4" ht="13.15">
      <c r="D544" s="27"/>
    </row>
    <row r="545" spans="4:4" ht="13.15">
      <c r="D545" s="27"/>
    </row>
    <row r="546" spans="4:4" ht="13.15">
      <c r="D546" s="27"/>
    </row>
    <row r="547" spans="4:4" ht="13.15">
      <c r="D547" s="27"/>
    </row>
    <row r="548" spans="4:4" ht="13.15">
      <c r="D548" s="27"/>
    </row>
    <row r="549" spans="4:4" ht="13.15">
      <c r="D549" s="27"/>
    </row>
    <row r="550" spans="4:4" ht="13.15">
      <c r="D550" s="27"/>
    </row>
    <row r="551" spans="4:4" ht="13.15">
      <c r="D551" s="27"/>
    </row>
    <row r="552" spans="4:4" ht="13.15">
      <c r="D552" s="27"/>
    </row>
    <row r="553" spans="4:4" ht="13.15">
      <c r="D553" s="27"/>
    </row>
    <row r="554" spans="4:4" ht="13.15">
      <c r="D554" s="27"/>
    </row>
    <row r="555" spans="4:4" ht="13.15">
      <c r="D555" s="27"/>
    </row>
    <row r="556" spans="4:4" ht="13.15">
      <c r="D556" s="27"/>
    </row>
    <row r="557" spans="4:4" ht="13.15">
      <c r="D557" s="27"/>
    </row>
    <row r="558" spans="4:4" ht="13.15">
      <c r="D558" s="27"/>
    </row>
    <row r="559" spans="4:4" ht="13.15">
      <c r="D559" s="27"/>
    </row>
    <row r="560" spans="4:4" ht="13.15">
      <c r="D560" s="27"/>
    </row>
    <row r="561" spans="4:4" ht="13.15">
      <c r="D561" s="27"/>
    </row>
    <row r="562" spans="4:4" ht="13.15">
      <c r="D562" s="27"/>
    </row>
    <row r="563" spans="4:4" ht="13.15">
      <c r="D563" s="27"/>
    </row>
    <row r="564" spans="4:4" ht="13.15">
      <c r="D564" s="27"/>
    </row>
    <row r="565" spans="4:4" ht="13.15">
      <c r="D565" s="27"/>
    </row>
    <row r="566" spans="4:4" ht="13.15">
      <c r="D566" s="27"/>
    </row>
    <row r="567" spans="4:4" ht="13.15">
      <c r="D567" s="27"/>
    </row>
    <row r="568" spans="4:4" ht="13.15">
      <c r="D568" s="27"/>
    </row>
    <row r="569" spans="4:4" ht="13.15">
      <c r="D569" s="27"/>
    </row>
    <row r="570" spans="4:4" ht="13.15">
      <c r="D570" s="27"/>
    </row>
    <row r="571" spans="4:4" ht="13.15">
      <c r="D571" s="27"/>
    </row>
    <row r="572" spans="4:4" ht="13.15">
      <c r="D572" s="27"/>
    </row>
    <row r="573" spans="4:4" ht="13.15">
      <c r="D573" s="27"/>
    </row>
    <row r="574" spans="4:4" ht="13.15">
      <c r="D574" s="27"/>
    </row>
    <row r="575" spans="4:4" ht="13.15">
      <c r="D575" s="27"/>
    </row>
    <row r="576" spans="4:4" ht="13.15">
      <c r="D576" s="27"/>
    </row>
    <row r="577" spans="4:4" ht="13.15">
      <c r="D577" s="27"/>
    </row>
    <row r="578" spans="4:4" ht="13.15">
      <c r="D578" s="27"/>
    </row>
    <row r="579" spans="4:4" ht="13.15">
      <c r="D579" s="27"/>
    </row>
    <row r="580" spans="4:4" ht="13.15">
      <c r="D580" s="27"/>
    </row>
    <row r="581" spans="4:4" ht="13.15">
      <c r="D581" s="27"/>
    </row>
    <row r="582" spans="4:4" ht="13.15">
      <c r="D582" s="27"/>
    </row>
    <row r="583" spans="4:4" ht="13.15">
      <c r="D583" s="27"/>
    </row>
    <row r="584" spans="4:4" ht="13.15">
      <c r="D584" s="27"/>
    </row>
    <row r="585" spans="4:4" ht="13.15">
      <c r="D585" s="27"/>
    </row>
    <row r="586" spans="4:4" ht="13.15">
      <c r="D586" s="27"/>
    </row>
    <row r="587" spans="4:4" ht="13.15">
      <c r="D587" s="27"/>
    </row>
    <row r="588" spans="4:4" ht="13.15">
      <c r="D588" s="27"/>
    </row>
    <row r="589" spans="4:4" ht="13.15">
      <c r="D589" s="27"/>
    </row>
    <row r="590" spans="4:4" ht="13.15">
      <c r="D590" s="27"/>
    </row>
    <row r="591" spans="4:4" ht="13.15">
      <c r="D591" s="27"/>
    </row>
    <row r="592" spans="4:4" ht="13.15">
      <c r="D592" s="27"/>
    </row>
    <row r="593" spans="4:4" ht="13.15">
      <c r="D593" s="27"/>
    </row>
    <row r="594" spans="4:4" ht="13.15">
      <c r="D594" s="27"/>
    </row>
    <row r="595" spans="4:4" ht="13.15">
      <c r="D595" s="27"/>
    </row>
    <row r="596" spans="4:4" ht="13.15">
      <c r="D596" s="27"/>
    </row>
    <row r="597" spans="4:4" ht="13.15">
      <c r="D597" s="27"/>
    </row>
    <row r="598" spans="4:4" ht="13.15">
      <c r="D598" s="27"/>
    </row>
    <row r="599" spans="4:4" ht="13.15">
      <c r="D599" s="27"/>
    </row>
    <row r="600" spans="4:4" ht="13.15">
      <c r="D600" s="27"/>
    </row>
    <row r="601" spans="4:4" ht="13.15">
      <c r="D601" s="27"/>
    </row>
    <row r="602" spans="4:4" ht="13.15">
      <c r="D602" s="27"/>
    </row>
    <row r="603" spans="4:4" ht="13.15">
      <c r="D603" s="27"/>
    </row>
    <row r="604" spans="4:4" ht="13.15">
      <c r="D604" s="27"/>
    </row>
    <row r="605" spans="4:4" ht="13.15">
      <c r="D605" s="27"/>
    </row>
    <row r="606" spans="4:4" ht="13.15">
      <c r="D606" s="27"/>
    </row>
    <row r="607" spans="4:4" ht="13.15">
      <c r="D607" s="27"/>
    </row>
    <row r="608" spans="4:4" ht="13.15">
      <c r="D608" s="27"/>
    </row>
    <row r="609" spans="4:4" ht="13.15">
      <c r="D609" s="27"/>
    </row>
    <row r="610" spans="4:4" ht="13.15">
      <c r="D610" s="27"/>
    </row>
    <row r="611" spans="4:4" ht="13.15">
      <c r="D611" s="27"/>
    </row>
    <row r="612" spans="4:4" ht="13.15">
      <c r="D612" s="27"/>
    </row>
    <row r="613" spans="4:4" ht="13.15">
      <c r="D613" s="27"/>
    </row>
    <row r="614" spans="4:4" ht="13.15">
      <c r="D614" s="27"/>
    </row>
    <row r="615" spans="4:4" ht="13.15">
      <c r="D615" s="27"/>
    </row>
    <row r="616" spans="4:4" ht="13.15">
      <c r="D616" s="27"/>
    </row>
    <row r="617" spans="4:4" ht="13.15">
      <c r="D617" s="27"/>
    </row>
    <row r="618" spans="4:4" ht="13.15">
      <c r="D618" s="27"/>
    </row>
    <row r="619" spans="4:4" ht="13.15">
      <c r="D619" s="27"/>
    </row>
    <row r="620" spans="4:4" ht="13.15">
      <c r="D620" s="27"/>
    </row>
    <row r="621" spans="4:4" ht="13.15">
      <c r="D621" s="27"/>
    </row>
    <row r="622" spans="4:4" ht="13.15">
      <c r="D622" s="27"/>
    </row>
    <row r="623" spans="4:4" ht="13.15">
      <c r="D623" s="27"/>
    </row>
    <row r="624" spans="4:4" ht="13.15">
      <c r="D624" s="27"/>
    </row>
    <row r="625" spans="4:4" ht="13.15">
      <c r="D625" s="27"/>
    </row>
    <row r="626" spans="4:4" ht="13.15">
      <c r="D626" s="27"/>
    </row>
    <row r="627" spans="4:4" ht="13.15">
      <c r="D627" s="27"/>
    </row>
    <row r="628" spans="4:4" ht="13.15">
      <c r="D628" s="27"/>
    </row>
    <row r="629" spans="4:4" ht="13.15">
      <c r="D629" s="27"/>
    </row>
    <row r="630" spans="4:4" ht="13.15">
      <c r="D630" s="27"/>
    </row>
    <row r="631" spans="4:4" ht="13.15">
      <c r="D631" s="27"/>
    </row>
    <row r="632" spans="4:4" ht="13.15">
      <c r="D632" s="27"/>
    </row>
    <row r="633" spans="4:4" ht="13.15">
      <c r="D633" s="27"/>
    </row>
    <row r="634" spans="4:4" ht="13.15">
      <c r="D634" s="27"/>
    </row>
    <row r="635" spans="4:4" ht="13.15">
      <c r="D635" s="27"/>
    </row>
    <row r="636" spans="4:4" ht="13.15">
      <c r="D636" s="27"/>
    </row>
    <row r="637" spans="4:4" ht="13.15">
      <c r="D637" s="27"/>
    </row>
    <row r="638" spans="4:4" ht="13.15">
      <c r="D638" s="27"/>
    </row>
    <row r="639" spans="4:4" ht="13.15">
      <c r="D639" s="27"/>
    </row>
    <row r="640" spans="4:4" ht="13.15">
      <c r="D640" s="27"/>
    </row>
    <row r="641" spans="4:4" ht="13.15">
      <c r="D641" s="27"/>
    </row>
    <row r="642" spans="4:4" ht="13.15">
      <c r="D642" s="27"/>
    </row>
    <row r="643" spans="4:4" ht="13.15">
      <c r="D643" s="27"/>
    </row>
    <row r="644" spans="4:4" ht="13.15">
      <c r="D644" s="27"/>
    </row>
    <row r="645" spans="4:4" ht="13.15">
      <c r="D645" s="27"/>
    </row>
    <row r="646" spans="4:4" ht="13.15">
      <c r="D646" s="27"/>
    </row>
    <row r="647" spans="4:4" ht="13.15">
      <c r="D647" s="27"/>
    </row>
    <row r="648" spans="4:4" ht="13.15">
      <c r="D648" s="27"/>
    </row>
    <row r="649" spans="4:4" ht="13.15">
      <c r="D649" s="27"/>
    </row>
    <row r="650" spans="4:4" ht="13.15">
      <c r="D650" s="27"/>
    </row>
    <row r="651" spans="4:4" ht="13.15">
      <c r="D651" s="27"/>
    </row>
    <row r="652" spans="4:4" ht="13.15">
      <c r="D652" s="27"/>
    </row>
    <row r="653" spans="4:4" ht="13.15">
      <c r="D653" s="27"/>
    </row>
    <row r="654" spans="4:4" ht="13.15">
      <c r="D654" s="27"/>
    </row>
    <row r="655" spans="4:4" ht="13.15">
      <c r="D655" s="27"/>
    </row>
    <row r="656" spans="4:4" ht="13.15">
      <c r="D656" s="27"/>
    </row>
    <row r="657" spans="4:4" ht="13.15">
      <c r="D657" s="27"/>
    </row>
    <row r="658" spans="4:4" ht="13.15">
      <c r="D658" s="27"/>
    </row>
    <row r="659" spans="4:4" ht="13.15">
      <c r="D659" s="27"/>
    </row>
    <row r="660" spans="4:4" ht="13.15">
      <c r="D660" s="27"/>
    </row>
    <row r="661" spans="4:4" ht="13.15">
      <c r="D661" s="27"/>
    </row>
    <row r="662" spans="4:4" ht="13.15">
      <c r="D662" s="27"/>
    </row>
    <row r="663" spans="4:4" ht="13.15">
      <c r="D663" s="27"/>
    </row>
    <row r="664" spans="4:4" ht="13.15">
      <c r="D664" s="27"/>
    </row>
    <row r="665" spans="4:4" ht="13.15">
      <c r="D665" s="27"/>
    </row>
    <row r="666" spans="4:4" ht="13.15">
      <c r="D666" s="27"/>
    </row>
    <row r="667" spans="4:4" ht="13.15">
      <c r="D667" s="27"/>
    </row>
    <row r="668" spans="4:4" ht="13.15">
      <c r="D668" s="27"/>
    </row>
    <row r="669" spans="4:4" ht="13.15">
      <c r="D669" s="27"/>
    </row>
    <row r="670" spans="4:4" ht="13.15">
      <c r="D670" s="27"/>
    </row>
    <row r="671" spans="4:4" ht="13.15">
      <c r="D671" s="27"/>
    </row>
    <row r="672" spans="4:4" ht="13.15">
      <c r="D672" s="27"/>
    </row>
    <row r="673" spans="4:4" ht="13.15">
      <c r="D673" s="27"/>
    </row>
    <row r="674" spans="4:4" ht="13.15">
      <c r="D674" s="27"/>
    </row>
    <row r="675" spans="4:4" ht="13.15">
      <c r="D675" s="27"/>
    </row>
    <row r="676" spans="4:4" ht="13.15">
      <c r="D676" s="27"/>
    </row>
    <row r="677" spans="4:4" ht="13.15">
      <c r="D677" s="27"/>
    </row>
    <row r="678" spans="4:4" ht="13.15">
      <c r="D678" s="27"/>
    </row>
    <row r="679" spans="4:4" ht="13.15">
      <c r="D679" s="27"/>
    </row>
    <row r="680" spans="4:4" ht="13.15">
      <c r="D680" s="27"/>
    </row>
    <row r="681" spans="4:4" ht="13.15">
      <c r="D681" s="27"/>
    </row>
    <row r="682" spans="4:4" ht="13.15">
      <c r="D682" s="27"/>
    </row>
    <row r="683" spans="4:4" ht="13.15">
      <c r="D683" s="27"/>
    </row>
    <row r="684" spans="4:4" ht="13.15">
      <c r="D684" s="27"/>
    </row>
    <row r="685" spans="4:4" ht="13.15">
      <c r="D685" s="27"/>
    </row>
    <row r="686" spans="4:4" ht="13.15">
      <c r="D686" s="27"/>
    </row>
    <row r="687" spans="4:4" ht="13.15">
      <c r="D687" s="27"/>
    </row>
    <row r="688" spans="4:4" ht="13.15">
      <c r="D688" s="27"/>
    </row>
    <row r="689" spans="4:4" ht="13.15">
      <c r="D689" s="27"/>
    </row>
    <row r="690" spans="4:4" ht="13.15">
      <c r="D690" s="27"/>
    </row>
    <row r="691" spans="4:4" ht="13.15">
      <c r="D691" s="27"/>
    </row>
    <row r="692" spans="4:4" ht="13.15">
      <c r="D692" s="27"/>
    </row>
    <row r="693" spans="4:4" ht="13.15">
      <c r="D693" s="27"/>
    </row>
    <row r="694" spans="4:4" ht="13.15">
      <c r="D694" s="27"/>
    </row>
    <row r="695" spans="4:4" ht="13.15">
      <c r="D695" s="27"/>
    </row>
    <row r="696" spans="4:4" ht="13.15">
      <c r="D696" s="27"/>
    </row>
    <row r="697" spans="4:4" ht="13.15">
      <c r="D697" s="27"/>
    </row>
    <row r="698" spans="4:4" ht="13.15">
      <c r="D698" s="27"/>
    </row>
    <row r="699" spans="4:4" ht="13.15">
      <c r="D699" s="27"/>
    </row>
    <row r="700" spans="4:4" ht="13.15">
      <c r="D700" s="27"/>
    </row>
    <row r="701" spans="4:4" ht="13.15">
      <c r="D701" s="27"/>
    </row>
    <row r="702" spans="4:4" ht="13.15">
      <c r="D702" s="27"/>
    </row>
    <row r="703" spans="4:4" ht="13.15">
      <c r="D703" s="27"/>
    </row>
    <row r="704" spans="4:4" ht="13.15">
      <c r="D704" s="27"/>
    </row>
    <row r="705" spans="4:4" ht="13.15">
      <c r="D705" s="27"/>
    </row>
    <row r="706" spans="4:4" ht="13.15">
      <c r="D706" s="27"/>
    </row>
    <row r="707" spans="4:4" ht="13.15">
      <c r="D707" s="27"/>
    </row>
    <row r="708" spans="4:4" ht="13.15">
      <c r="D708" s="27"/>
    </row>
    <row r="709" spans="4:4" ht="13.15">
      <c r="D709" s="27"/>
    </row>
    <row r="710" spans="4:4" ht="13.15">
      <c r="D710" s="27"/>
    </row>
    <row r="711" spans="4:4" ht="13.15">
      <c r="D711" s="27"/>
    </row>
    <row r="712" spans="4:4" ht="13.15">
      <c r="D712" s="27"/>
    </row>
    <row r="713" spans="4:4" ht="13.15">
      <c r="D713" s="27"/>
    </row>
    <row r="714" spans="4:4" ht="13.15">
      <c r="D714" s="27"/>
    </row>
    <row r="715" spans="4:4" ht="13.15">
      <c r="D715" s="27"/>
    </row>
    <row r="716" spans="4:4" ht="13.15">
      <c r="D716" s="27"/>
    </row>
    <row r="717" spans="4:4" ht="13.15">
      <c r="D717" s="27"/>
    </row>
    <row r="718" spans="4:4" ht="13.15">
      <c r="D718" s="27"/>
    </row>
    <row r="719" spans="4:4" ht="13.15">
      <c r="D719" s="27"/>
    </row>
    <row r="720" spans="4:4" ht="13.15">
      <c r="D720" s="27"/>
    </row>
    <row r="721" spans="4:4" ht="13.15">
      <c r="D721" s="27"/>
    </row>
    <row r="722" spans="4:4" ht="13.15">
      <c r="D722" s="27"/>
    </row>
    <row r="723" spans="4:4" ht="13.15">
      <c r="D723" s="27"/>
    </row>
    <row r="724" spans="4:4" ht="13.15">
      <c r="D724" s="27"/>
    </row>
    <row r="725" spans="4:4" ht="13.15">
      <c r="D725" s="27"/>
    </row>
    <row r="726" spans="4:4" ht="13.15">
      <c r="D726" s="27"/>
    </row>
    <row r="727" spans="4:4" ht="13.15">
      <c r="D727" s="27"/>
    </row>
    <row r="728" spans="4:4" ht="13.15">
      <c r="D728" s="27"/>
    </row>
    <row r="729" spans="4:4" ht="13.15">
      <c r="D729" s="27"/>
    </row>
    <row r="730" spans="4:4" ht="13.15">
      <c r="D730" s="27"/>
    </row>
    <row r="731" spans="4:4" ht="13.15">
      <c r="D731" s="27"/>
    </row>
    <row r="732" spans="4:4" ht="13.15">
      <c r="D732" s="27"/>
    </row>
    <row r="733" spans="4:4" ht="13.15">
      <c r="D733" s="27"/>
    </row>
    <row r="734" spans="4:4" ht="13.15">
      <c r="D734" s="27"/>
    </row>
    <row r="735" spans="4:4" ht="13.15">
      <c r="D735" s="27"/>
    </row>
    <row r="736" spans="4:4" ht="13.15">
      <c r="D736" s="27"/>
    </row>
    <row r="737" spans="4:4" ht="13.15">
      <c r="D737" s="27"/>
    </row>
    <row r="738" spans="4:4" ht="13.15">
      <c r="D738" s="27"/>
    </row>
    <row r="739" spans="4:4" ht="13.15">
      <c r="D739" s="27"/>
    </row>
    <row r="740" spans="4:4" ht="13.15">
      <c r="D740" s="27"/>
    </row>
    <row r="741" spans="4:4" ht="13.15">
      <c r="D741" s="27"/>
    </row>
    <row r="742" spans="4:4" ht="13.15">
      <c r="D742" s="27"/>
    </row>
    <row r="743" spans="4:4" ht="13.15">
      <c r="D743" s="27"/>
    </row>
    <row r="744" spans="4:4" ht="13.15">
      <c r="D744" s="27"/>
    </row>
    <row r="745" spans="4:4" ht="13.15">
      <c r="D745" s="27"/>
    </row>
    <row r="746" spans="4:4" ht="13.15">
      <c r="D746" s="27"/>
    </row>
    <row r="747" spans="4:4" ht="13.15">
      <c r="D747" s="27"/>
    </row>
    <row r="748" spans="4:4" ht="13.15">
      <c r="D748" s="27"/>
    </row>
    <row r="749" spans="4:4" ht="13.15">
      <c r="D749" s="27"/>
    </row>
    <row r="750" spans="4:4" ht="13.15">
      <c r="D750" s="27"/>
    </row>
    <row r="751" spans="4:4" ht="13.15">
      <c r="D751" s="27"/>
    </row>
    <row r="752" spans="4:4" ht="13.15">
      <c r="D752" s="27"/>
    </row>
    <row r="753" spans="4:4" ht="13.15">
      <c r="D753" s="27"/>
    </row>
    <row r="754" spans="4:4" ht="13.15">
      <c r="D754" s="27"/>
    </row>
    <row r="755" spans="4:4" ht="13.15">
      <c r="D755" s="27"/>
    </row>
    <row r="756" spans="4:4" ht="13.15">
      <c r="D756" s="27"/>
    </row>
    <row r="757" spans="4:4" ht="13.15">
      <c r="D757" s="27"/>
    </row>
    <row r="758" spans="4:4" ht="13.15">
      <c r="D758" s="27"/>
    </row>
    <row r="759" spans="4:4" ht="13.15">
      <c r="D759" s="27"/>
    </row>
    <row r="760" spans="4:4" ht="13.15">
      <c r="D760" s="27"/>
    </row>
    <row r="761" spans="4:4" ht="13.15">
      <c r="D761" s="27"/>
    </row>
    <row r="762" spans="4:4" ht="13.15">
      <c r="D762" s="27"/>
    </row>
    <row r="763" spans="4:4" ht="13.15">
      <c r="D763" s="27"/>
    </row>
    <row r="764" spans="4:4" ht="13.15">
      <c r="D764" s="27"/>
    </row>
    <row r="765" spans="4:4" ht="13.15">
      <c r="D765" s="27"/>
    </row>
    <row r="766" spans="4:4" ht="13.15">
      <c r="D766" s="27"/>
    </row>
    <row r="767" spans="4:4" ht="13.15">
      <c r="D767" s="27"/>
    </row>
    <row r="768" spans="4:4" ht="13.15">
      <c r="D768" s="27"/>
    </row>
    <row r="769" spans="4:4" ht="13.15">
      <c r="D769" s="27"/>
    </row>
    <row r="770" spans="4:4" ht="13.15">
      <c r="D770" s="27"/>
    </row>
    <row r="771" spans="4:4" ht="13.15">
      <c r="D771" s="27"/>
    </row>
    <row r="772" spans="4:4" ht="13.15">
      <c r="D772" s="27"/>
    </row>
    <row r="773" spans="4:4" ht="13.15">
      <c r="D773" s="27"/>
    </row>
    <row r="774" spans="4:4" ht="13.15">
      <c r="D774" s="27"/>
    </row>
    <row r="775" spans="4:4" ht="13.15">
      <c r="D775" s="27"/>
    </row>
    <row r="776" spans="4:4" ht="13.15">
      <c r="D776" s="27"/>
    </row>
    <row r="777" spans="4:4" ht="13.15">
      <c r="D777" s="27"/>
    </row>
    <row r="778" spans="4:4" ht="13.15">
      <c r="D778" s="27"/>
    </row>
    <row r="779" spans="4:4" ht="13.15">
      <c r="D779" s="27"/>
    </row>
    <row r="780" spans="4:4" ht="13.15">
      <c r="D780" s="27"/>
    </row>
    <row r="781" spans="4:4" ht="13.15">
      <c r="D781" s="27"/>
    </row>
    <row r="782" spans="4:4" ht="13.15">
      <c r="D782" s="27"/>
    </row>
    <row r="783" spans="4:4" ht="13.15">
      <c r="D783" s="27"/>
    </row>
    <row r="784" spans="4:4" ht="13.15">
      <c r="D784" s="27"/>
    </row>
    <row r="785" spans="4:4" ht="13.15">
      <c r="D785" s="27"/>
    </row>
    <row r="786" spans="4:4" ht="13.15">
      <c r="D786" s="27"/>
    </row>
    <row r="787" spans="4:4" ht="13.15">
      <c r="D787" s="27"/>
    </row>
    <row r="788" spans="4:4" ht="13.15">
      <c r="D788" s="27"/>
    </row>
    <row r="789" spans="4:4" ht="13.15">
      <c r="D789" s="27"/>
    </row>
    <row r="790" spans="4:4" ht="13.15">
      <c r="D790" s="27"/>
    </row>
    <row r="791" spans="4:4" ht="13.15">
      <c r="D791" s="27"/>
    </row>
    <row r="792" spans="4:4" ht="13.15">
      <c r="D792" s="27"/>
    </row>
    <row r="793" spans="4:4" ht="13.15">
      <c r="D793" s="27"/>
    </row>
    <row r="794" spans="4:4" ht="13.15">
      <c r="D794" s="27"/>
    </row>
    <row r="795" spans="4:4" ht="13.15">
      <c r="D795" s="27"/>
    </row>
    <row r="796" spans="4:4" ht="13.15">
      <c r="D796" s="27"/>
    </row>
    <row r="797" spans="4:4" ht="13.15">
      <c r="D797" s="27"/>
    </row>
    <row r="798" spans="4:4" ht="13.15">
      <c r="D798" s="27"/>
    </row>
    <row r="799" spans="4:4" ht="13.15">
      <c r="D799" s="27"/>
    </row>
    <row r="800" spans="4:4" ht="13.15">
      <c r="D800" s="27"/>
    </row>
    <row r="801" spans="4:4" ht="13.15">
      <c r="D801" s="27"/>
    </row>
    <row r="802" spans="4:4" ht="13.15">
      <c r="D802" s="27"/>
    </row>
    <row r="803" spans="4:4" ht="13.15">
      <c r="D803" s="27"/>
    </row>
    <row r="804" spans="4:4" ht="13.15">
      <c r="D804" s="27"/>
    </row>
    <row r="805" spans="4:4" ht="13.15">
      <c r="D805" s="27"/>
    </row>
    <row r="806" spans="4:4" ht="13.15">
      <c r="D806" s="27"/>
    </row>
    <row r="807" spans="4:4" ht="13.15">
      <c r="D807" s="27"/>
    </row>
    <row r="808" spans="4:4" ht="13.15">
      <c r="D808" s="27"/>
    </row>
    <row r="809" spans="4:4" ht="13.15">
      <c r="D809" s="27"/>
    </row>
    <row r="810" spans="4:4" ht="13.15">
      <c r="D810" s="27"/>
    </row>
    <row r="811" spans="4:4" ht="13.15">
      <c r="D811" s="27"/>
    </row>
    <row r="812" spans="4:4" ht="13.15">
      <c r="D812" s="27"/>
    </row>
    <row r="813" spans="4:4" ht="13.15">
      <c r="D813" s="27"/>
    </row>
    <row r="814" spans="4:4" ht="13.15">
      <c r="D814" s="27"/>
    </row>
    <row r="815" spans="4:4" ht="13.15">
      <c r="D815" s="27"/>
    </row>
    <row r="816" spans="4:4" ht="13.15">
      <c r="D816" s="27"/>
    </row>
    <row r="817" spans="4:4" ht="13.15">
      <c r="D817" s="27"/>
    </row>
    <row r="818" spans="4:4" ht="13.15">
      <c r="D818" s="27"/>
    </row>
    <row r="819" spans="4:4" ht="13.15">
      <c r="D819" s="27"/>
    </row>
    <row r="820" spans="4:4" ht="13.15">
      <c r="D820" s="27"/>
    </row>
    <row r="821" spans="4:4" ht="13.15">
      <c r="D821" s="27"/>
    </row>
    <row r="822" spans="4:4" ht="13.15">
      <c r="D822" s="27"/>
    </row>
    <row r="823" spans="4:4" ht="13.15">
      <c r="D823" s="27"/>
    </row>
    <row r="824" spans="4:4" ht="13.15">
      <c r="D824" s="27"/>
    </row>
    <row r="825" spans="4:4" ht="13.15">
      <c r="D825" s="27"/>
    </row>
    <row r="826" spans="4:4" ht="13.15">
      <c r="D826" s="27"/>
    </row>
    <row r="827" spans="4:4" ht="13.15">
      <c r="D827" s="27"/>
    </row>
    <row r="828" spans="4:4" ht="13.15">
      <c r="D828" s="27"/>
    </row>
    <row r="829" spans="4:4" ht="13.15">
      <c r="D829" s="27"/>
    </row>
    <row r="830" spans="4:4" ht="13.15">
      <c r="D830" s="27"/>
    </row>
    <row r="831" spans="4:4" ht="13.15">
      <c r="D831" s="27"/>
    </row>
    <row r="832" spans="4:4" ht="13.15">
      <c r="D832" s="27"/>
    </row>
    <row r="833" spans="4:4" ht="13.15">
      <c r="D833" s="27"/>
    </row>
    <row r="834" spans="4:4" ht="13.15">
      <c r="D834" s="27"/>
    </row>
    <row r="835" spans="4:4" ht="13.15">
      <c r="D835" s="27"/>
    </row>
    <row r="836" spans="4:4" ht="13.15">
      <c r="D836" s="27"/>
    </row>
    <row r="837" spans="4:4" ht="13.15">
      <c r="D837" s="27"/>
    </row>
    <row r="838" spans="4:4" ht="13.15">
      <c r="D838" s="27"/>
    </row>
    <row r="839" spans="4:4" ht="13.15">
      <c r="D839" s="27"/>
    </row>
    <row r="840" spans="4:4" ht="13.15">
      <c r="D840" s="27"/>
    </row>
    <row r="841" spans="4:4" ht="13.15">
      <c r="D841" s="27"/>
    </row>
    <row r="842" spans="4:4" ht="13.15">
      <c r="D842" s="27"/>
    </row>
    <row r="843" spans="4:4" ht="13.15">
      <c r="D843" s="27"/>
    </row>
    <row r="844" spans="4:4" ht="13.15">
      <c r="D844" s="27"/>
    </row>
    <row r="845" spans="4:4" ht="13.15">
      <c r="D845" s="27"/>
    </row>
    <row r="846" spans="4:4" ht="13.15">
      <c r="D846" s="27"/>
    </row>
    <row r="847" spans="4:4" ht="13.15">
      <c r="D847" s="27"/>
    </row>
    <row r="848" spans="4:4" ht="13.15">
      <c r="D848" s="27"/>
    </row>
    <row r="849" spans="4:4" ht="13.15">
      <c r="D849" s="27"/>
    </row>
    <row r="850" spans="4:4" ht="13.15">
      <c r="D850" s="27"/>
    </row>
    <row r="851" spans="4:4" ht="13.15">
      <c r="D851" s="27"/>
    </row>
    <row r="852" spans="4:4" ht="13.15">
      <c r="D852" s="27"/>
    </row>
    <row r="853" spans="4:4" ht="13.15">
      <c r="D853" s="27"/>
    </row>
    <row r="854" spans="4:4" ht="13.15">
      <c r="D854" s="27"/>
    </row>
    <row r="855" spans="4:4" ht="13.15">
      <c r="D855" s="27"/>
    </row>
    <row r="856" spans="4:4" ht="13.15">
      <c r="D856" s="27"/>
    </row>
    <row r="857" spans="4:4" ht="13.15">
      <c r="D857" s="27"/>
    </row>
    <row r="858" spans="4:4" ht="13.15">
      <c r="D858" s="27"/>
    </row>
    <row r="859" spans="4:4" ht="13.15">
      <c r="D859" s="27"/>
    </row>
    <row r="860" spans="4:4" ht="13.15">
      <c r="D860" s="27"/>
    </row>
    <row r="861" spans="4:4" ht="13.15">
      <c r="D861" s="27"/>
    </row>
    <row r="862" spans="4:4" ht="13.15">
      <c r="D862" s="27"/>
    </row>
    <row r="863" spans="4:4" ht="13.15">
      <c r="D863" s="27"/>
    </row>
    <row r="864" spans="4:4" ht="13.15">
      <c r="D864" s="27"/>
    </row>
    <row r="865" spans="4:4" ht="13.15">
      <c r="D865" s="27"/>
    </row>
    <row r="866" spans="4:4" ht="13.15">
      <c r="D866" s="27"/>
    </row>
    <row r="867" spans="4:4" ht="13.15">
      <c r="D867" s="27"/>
    </row>
    <row r="868" spans="4:4" ht="13.15">
      <c r="D868" s="27"/>
    </row>
    <row r="869" spans="4:4" ht="13.15">
      <c r="D869" s="27"/>
    </row>
    <row r="870" spans="4:4" ht="13.15">
      <c r="D870" s="27"/>
    </row>
    <row r="871" spans="4:4" ht="13.15">
      <c r="D871" s="27"/>
    </row>
    <row r="872" spans="4:4" ht="13.15">
      <c r="D872" s="27"/>
    </row>
    <row r="873" spans="4:4" ht="13.15">
      <c r="D873" s="27"/>
    </row>
    <row r="874" spans="4:4" ht="13.15">
      <c r="D874" s="27"/>
    </row>
    <row r="875" spans="4:4" ht="13.15">
      <c r="D875" s="27"/>
    </row>
    <row r="876" spans="4:4" ht="13.15">
      <c r="D876" s="27"/>
    </row>
    <row r="877" spans="4:4" ht="13.15">
      <c r="D877" s="27"/>
    </row>
    <row r="878" spans="4:4" ht="13.15">
      <c r="D878" s="27"/>
    </row>
    <row r="879" spans="4:4" ht="13.15">
      <c r="D879" s="27"/>
    </row>
    <row r="880" spans="4:4" ht="13.15">
      <c r="D880" s="27"/>
    </row>
    <row r="881" spans="4:4" ht="13.15">
      <c r="D881" s="27"/>
    </row>
    <row r="882" spans="4:4" ht="13.15">
      <c r="D882" s="27"/>
    </row>
    <row r="883" spans="4:4" ht="13.15">
      <c r="D883" s="27"/>
    </row>
    <row r="884" spans="4:4" ht="13.15">
      <c r="D884" s="27"/>
    </row>
    <row r="885" spans="4:4" ht="13.15">
      <c r="D885" s="27"/>
    </row>
    <row r="886" spans="4:4" ht="13.15">
      <c r="D886" s="27"/>
    </row>
    <row r="887" spans="4:4" ht="13.15">
      <c r="D887" s="27"/>
    </row>
    <row r="888" spans="4:4" ht="13.15">
      <c r="D888" s="27"/>
    </row>
    <row r="889" spans="4:4" ht="13.15">
      <c r="D889" s="27"/>
    </row>
    <row r="890" spans="4:4" ht="13.15">
      <c r="D890" s="27"/>
    </row>
    <row r="891" spans="4:4" ht="13.15">
      <c r="D891" s="27"/>
    </row>
    <row r="892" spans="4:4" ht="13.15">
      <c r="D892" s="27"/>
    </row>
    <row r="893" spans="4:4" ht="13.15">
      <c r="D893" s="27"/>
    </row>
    <row r="894" spans="4:4" ht="13.15">
      <c r="D894" s="27"/>
    </row>
    <row r="895" spans="4:4" ht="13.15">
      <c r="D895" s="27"/>
    </row>
    <row r="896" spans="4:4" ht="13.15">
      <c r="D896" s="27"/>
    </row>
    <row r="897" spans="4:4" ht="13.15">
      <c r="D897" s="27"/>
    </row>
    <row r="898" spans="4:4" ht="13.15">
      <c r="D898" s="27"/>
    </row>
    <row r="899" spans="4:4" ht="13.15">
      <c r="D899" s="27"/>
    </row>
    <row r="900" spans="4:4" ht="13.15">
      <c r="D900" s="27"/>
    </row>
    <row r="901" spans="4:4" ht="13.15">
      <c r="D901" s="27"/>
    </row>
    <row r="902" spans="4:4" ht="13.15">
      <c r="D902" s="27"/>
    </row>
    <row r="903" spans="4:4" ht="13.15">
      <c r="D903" s="27"/>
    </row>
    <row r="904" spans="4:4" ht="13.15">
      <c r="D904" s="27"/>
    </row>
    <row r="905" spans="4:4" ht="13.15">
      <c r="D905" s="27"/>
    </row>
    <row r="906" spans="4:4" ht="13.15">
      <c r="D906" s="27"/>
    </row>
    <row r="907" spans="4:4" ht="13.15">
      <c r="D907" s="27"/>
    </row>
    <row r="908" spans="4:4" ht="13.15">
      <c r="D908" s="27"/>
    </row>
    <row r="909" spans="4:4" ht="13.15">
      <c r="D909" s="27"/>
    </row>
    <row r="910" spans="4:4" ht="13.15">
      <c r="D910" s="27"/>
    </row>
    <row r="911" spans="4:4" ht="13.15">
      <c r="D911" s="27"/>
    </row>
    <row r="912" spans="4:4" ht="13.15">
      <c r="D912" s="27"/>
    </row>
    <row r="913" spans="4:4" ht="13.15">
      <c r="D913" s="27"/>
    </row>
    <row r="914" spans="4:4" ht="13.15">
      <c r="D914" s="27"/>
    </row>
    <row r="915" spans="4:4" ht="13.15">
      <c r="D915" s="27"/>
    </row>
    <row r="916" spans="4:4" ht="13.15">
      <c r="D916" s="27"/>
    </row>
    <row r="917" spans="4:4" ht="13.15">
      <c r="D917" s="27"/>
    </row>
    <row r="918" spans="4:4" ht="13.15">
      <c r="D918" s="27"/>
    </row>
    <row r="919" spans="4:4" ht="13.15">
      <c r="D919" s="27"/>
    </row>
    <row r="920" spans="4:4" ht="13.15">
      <c r="D920" s="27"/>
    </row>
    <row r="921" spans="4:4" ht="13.15">
      <c r="D921" s="27"/>
    </row>
    <row r="922" spans="4:4" ht="13.15">
      <c r="D922" s="27"/>
    </row>
    <row r="923" spans="4:4" ht="13.15">
      <c r="D923" s="27"/>
    </row>
    <row r="924" spans="4:4" ht="13.15">
      <c r="D924" s="27"/>
    </row>
    <row r="925" spans="4:4" ht="13.15">
      <c r="D925" s="27"/>
    </row>
    <row r="926" spans="4:4" ht="13.15">
      <c r="D926" s="27"/>
    </row>
    <row r="927" spans="4:4" ht="13.15">
      <c r="D927" s="27"/>
    </row>
    <row r="928" spans="4:4" ht="13.15">
      <c r="D928" s="27"/>
    </row>
    <row r="929" spans="4:4" ht="13.15">
      <c r="D929" s="27"/>
    </row>
    <row r="930" spans="4:4" ht="13.15">
      <c r="D930" s="27"/>
    </row>
    <row r="931" spans="4:4" ht="13.15">
      <c r="D931" s="27"/>
    </row>
    <row r="932" spans="4:4" ht="13.15">
      <c r="D932" s="27"/>
    </row>
    <row r="933" spans="4:4" ht="13.15">
      <c r="D933" s="27"/>
    </row>
    <row r="934" spans="4:4" ht="13.15">
      <c r="D934" s="27"/>
    </row>
    <row r="935" spans="4:4" ht="13.15">
      <c r="D935" s="27"/>
    </row>
    <row r="936" spans="4:4" ht="13.15">
      <c r="D936" s="27"/>
    </row>
    <row r="937" spans="4:4" ht="13.15">
      <c r="D937" s="27"/>
    </row>
    <row r="938" spans="4:4" ht="13.15">
      <c r="D938" s="27"/>
    </row>
    <row r="939" spans="4:4" ht="13.15">
      <c r="D939" s="27"/>
    </row>
    <row r="940" spans="4:4" ht="13.15">
      <c r="D940" s="27"/>
    </row>
    <row r="941" spans="4:4" ht="13.15">
      <c r="D941" s="27"/>
    </row>
    <row r="942" spans="4:4" ht="13.15">
      <c r="D942" s="27"/>
    </row>
    <row r="943" spans="4:4" ht="13.15">
      <c r="D943" s="27"/>
    </row>
    <row r="944" spans="4:4" ht="13.15">
      <c r="D944" s="27"/>
    </row>
    <row r="945" spans="4:4" ht="13.15">
      <c r="D945" s="27"/>
    </row>
    <row r="946" spans="4:4" ht="13.15">
      <c r="D946" s="27"/>
    </row>
    <row r="947" spans="4:4" ht="13.15">
      <c r="D947" s="27"/>
    </row>
    <row r="948" spans="4:4" ht="13.15">
      <c r="D948" s="27"/>
    </row>
    <row r="949" spans="4:4" ht="13.15">
      <c r="D949" s="27"/>
    </row>
    <row r="950" spans="4:4" ht="13.15">
      <c r="D950" s="27"/>
    </row>
    <row r="951" spans="4:4" ht="13.15">
      <c r="D951" s="27"/>
    </row>
    <row r="952" spans="4:4" ht="13.15">
      <c r="D952" s="27"/>
    </row>
    <row r="953" spans="4:4" ht="13.15">
      <c r="D953" s="27"/>
    </row>
    <row r="954" spans="4:4" ht="13.15">
      <c r="D954" s="27"/>
    </row>
    <row r="955" spans="4:4" ht="13.15">
      <c r="D955" s="27"/>
    </row>
    <row r="956" spans="4:4" ht="13.15">
      <c r="D956" s="27"/>
    </row>
    <row r="957" spans="4:4" ht="13.15">
      <c r="D957" s="27"/>
    </row>
    <row r="958" spans="4:4" ht="13.15">
      <c r="D958" s="27"/>
    </row>
    <row r="959" spans="4:4" ht="13.15">
      <c r="D959" s="27"/>
    </row>
    <row r="960" spans="4:4" ht="13.15">
      <c r="D960" s="27"/>
    </row>
    <row r="961" spans="4:4" ht="13.15">
      <c r="D961" s="27"/>
    </row>
    <row r="962" spans="4:4" ht="13.15">
      <c r="D962" s="27"/>
    </row>
    <row r="963" spans="4:4" ht="13.15">
      <c r="D963" s="27"/>
    </row>
    <row r="964" spans="4:4" ht="13.15">
      <c r="D964" s="27"/>
    </row>
    <row r="965" spans="4:4" ht="13.15">
      <c r="D965" s="27"/>
    </row>
    <row r="966" spans="4:4" ht="13.15">
      <c r="D966" s="27"/>
    </row>
    <row r="967" spans="4:4" ht="13.15">
      <c r="D967" s="27"/>
    </row>
    <row r="968" spans="4:4" ht="13.15">
      <c r="D968" s="27"/>
    </row>
    <row r="969" spans="4:4" ht="13.15">
      <c r="D969" s="27"/>
    </row>
  </sheetData>
  <mergeCells count="3">
    <mergeCell ref="A1:O1"/>
    <mergeCell ref="A2:A3"/>
    <mergeCell ref="B2:O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2021-07-04T21:19:29Z</dcterms:created>
  <dcterms:modified xsi:type="dcterms:W3CDTF">2021-07-07T18:49:45Z</dcterms:modified>
  <cp:category/>
  <cp:contentStatus/>
</cp:coreProperties>
</file>