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hiago\OneDrive\Área de Trabalho\pos\Projetos_R\estatistica\lista de exercicios\"/>
    </mc:Choice>
  </mc:AlternateContent>
  <xr:revisionPtr revIDLastSave="0" documentId="13_ncr:1_{63C57BCA-0076-490E-8070-F7ACAFA4446A}" xr6:coauthVersionLast="47" xr6:coauthVersionMax="47" xr10:uidLastSave="{00000000-0000-0000-0000-000000000000}"/>
  <bookViews>
    <workbookView xWindow="-120" yWindow="-120" windowWidth="20730" windowHeight="11160" firstSheet="2" activeTab="8" xr2:uid="{00000000-000D-0000-FFFF-FFFF00000000}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definedNames>
    <definedName name="_xlchart.v1.0" hidden="1">Empresa!$C$1</definedName>
    <definedName name="_xlchart.v1.1" hidden="1">Empresa!$C$2:$C$22</definedName>
    <definedName name="_xlchart.v1.10" hidden="1">Satisfação!$C$1</definedName>
    <definedName name="_xlchart.v1.11" hidden="1">Satisfação!$C$2:$C$21</definedName>
    <definedName name="_xlchart.v1.12" hidden="1">Satisfação!$D$1</definedName>
    <definedName name="_xlchart.v1.13" hidden="1">Satisfação!$D$2:$D$21</definedName>
    <definedName name="_xlchart.v1.14" hidden="1">Satisfação!$E$1</definedName>
    <definedName name="_xlchart.v1.15" hidden="1">Satisfação!$E$2:$E$21</definedName>
    <definedName name="_xlchart.v1.16" hidden="1">Satisfação!$B$1</definedName>
    <definedName name="_xlchart.v1.17" hidden="1">Satisfação!$B$2:$B$21</definedName>
    <definedName name="_xlchart.v1.18" hidden="1">Satisfação!$C$1</definedName>
    <definedName name="_xlchart.v1.19" hidden="1">Satisfação!$C$2:$C$21</definedName>
    <definedName name="_xlchart.v1.2" hidden="1">Empresa!$E$1</definedName>
    <definedName name="_xlchart.v1.20" hidden="1">Satisfação!$D$1</definedName>
    <definedName name="_xlchart.v1.21" hidden="1">Satisfação!$D$2:$D$21</definedName>
    <definedName name="_xlchart.v1.22" hidden="1">Satisfação!$E$1</definedName>
    <definedName name="_xlchart.v1.23" hidden="1">Satisfação!$E$2:$E$21</definedName>
    <definedName name="_xlchart.v1.3" hidden="1">Empresa!$E$2:$E$21</definedName>
    <definedName name="_xlchart.v1.4" hidden="1">Empresa!$B$1</definedName>
    <definedName name="_xlchart.v1.5" hidden="1">Empresa!$B$2:$B$22</definedName>
    <definedName name="_xlchart.v1.6" hidden="1">Empresa!$D$1</definedName>
    <definedName name="_xlchart.v1.7" hidden="1">Empresa!$D$2:$D$21</definedName>
    <definedName name="_xlchart.v1.8" hidden="1">Satisfação!$B$1</definedName>
    <definedName name="_xlchart.v1.9" hidden="1">Satisfação!$B$2:$B$21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I8" i="3"/>
  <c r="J8" i="3"/>
  <c r="G8" i="3"/>
  <c r="H7" i="3"/>
  <c r="I7" i="3"/>
  <c r="J7" i="3"/>
  <c r="G7" i="3"/>
  <c r="G16" i="2"/>
  <c r="G15" i="2"/>
  <c r="G14" i="2"/>
  <c r="H12" i="2" l="1"/>
  <c r="I12" i="2"/>
  <c r="J12" i="2"/>
  <c r="G12" i="2"/>
  <c r="H11" i="2"/>
  <c r="I11" i="2"/>
  <c r="J11" i="2"/>
  <c r="G11" i="2"/>
  <c r="H10" i="2"/>
  <c r="I10" i="2"/>
  <c r="J10" i="2"/>
  <c r="G10" i="2"/>
  <c r="H9" i="2"/>
  <c r="I9" i="2"/>
  <c r="J9" i="2"/>
  <c r="G9" i="2"/>
  <c r="H8" i="2"/>
  <c r="I8" i="2"/>
  <c r="J8" i="2"/>
  <c r="G8" i="2"/>
  <c r="H7" i="2"/>
  <c r="I7" i="2"/>
  <c r="J7" i="2"/>
  <c r="G7" i="2"/>
  <c r="J16" i="1"/>
  <c r="J15" i="1"/>
  <c r="J14" i="1"/>
  <c r="J13" i="1"/>
  <c r="J12" i="1"/>
  <c r="J11" i="1"/>
  <c r="J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<sst xmlns="http://schemas.openxmlformats.org/spreadsheetml/2006/main" count="401" uniqueCount="267">
  <si>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</si>
  <si>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</si>
  <si>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</si>
  <si>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</si>
  <si>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</si>
  <si>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</si>
  <si>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</si>
  <si>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</si>
  <si>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</si>
  <si>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</si>
  <si>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</si>
  <si>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</si>
  <si>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</si>
  <si>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</si>
  <si>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</si>
  <si>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</si>
  <si>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</si>
  <si>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</si>
  <si>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</si>
  <si>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</si>
  <si>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</si>
  <si>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</si>
  <si>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</si>
  <si>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</si>
  <si>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</si>
  <si>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</si>
  <si>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</si>
  <si>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</si>
  <si>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</si>
  <si>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</si>
  <si>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</si>
  <si>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</si>
  <si>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</si>
  <si>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</si>
  <si>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</si>
  <si>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</si>
  <si>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</si>
  <si>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</si>
  <si>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</si>
  <si>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</si>
  <si>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</si>
  <si>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</si>
  <si>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</si>
  <si>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</si>
  <si>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</si>
  <si>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</si>
  <si>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</si>
  <si>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</si>
  <si>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</si>
  <si>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</si>
  <si>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</si>
  <si>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</si>
  <si>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</si>
  <si>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</si>
  <si>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</si>
  <si>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</si>
  <si>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</si>
  <si>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</si>
  <si>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</si>
  <si>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</si>
  <si>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</si>
  <si>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</si>
  <si>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</si>
  <si>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</si>
  <si>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</si>
  <si>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</si>
  <si>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</si>
  <si>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</si>
  <si>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</si>
  <si>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</si>
  <si>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</si>
  <si>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</si>
  <si>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</si>
  <si>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</si>
  <si>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</si>
  <si>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</si>
  <si>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</si>
  <si>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</si>
  <si>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</si>
  <si>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</si>
  <si>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</si>
  <si>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</si>
  <si>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</si>
  <si>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</si>
  <si>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</si>
  <si>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</si>
  <si>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</si>
  <si>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</si>
  <si>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</si>
  <si>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</si>
  <si>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</si>
  <si>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</si>
  <si>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</si>
  <si>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</si>
  <si>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</si>
  <si>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</si>
  <si>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</si>
  <si>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</si>
  <si>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</si>
  <si>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</si>
  <si>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</si>
  <si>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</si>
  <si>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</si>
  <si>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</si>
  <si>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</si>
  <si>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</si>
  <si>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</si>
  <si>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</si>
  <si>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</si>
  <si>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</si>
  <si>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</si>
  <si>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</si>
  <si>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</si>
  <si>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</si>
  <si>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</si>
  <si>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</si>
  <si>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</si>
  <si>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</si>
  <si>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</si>
  <si>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</si>
  <si>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</si>
  <si>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</si>
  <si>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</si>
  <si>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</si>
  <si>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</si>
  <si>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</si>
  <si>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</si>
  <si>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</si>
  <si>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</si>
  <si>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</si>
  <si>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</si>
  <si>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</si>
  <si>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</si>
  <si>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</si>
  <si>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</si>
  <si>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</si>
  <si>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</si>
  <si>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</si>
  <si>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</si>
  <si>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</si>
  <si>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</si>
  <si>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</si>
  <si>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</si>
  <si>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</si>
  <si>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</si>
  <si>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</si>
  <si>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</si>
  <si>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</si>
  <si>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</si>
  <si>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</si>
  <si>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</si>
  <si>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</si>
  <si>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</si>
  <si>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</si>
  <si>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</si>
  <si>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</si>
  <si>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</si>
  <si>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</si>
  <si>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</si>
  <si>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</si>
  <si>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</si>
  <si>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</si>
  <si>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</si>
  <si>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</si>
  <si>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</si>
  <si>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</si>
  <si>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</si>
  <si>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</si>
  <si>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</si>
  <si>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</si>
  <si>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</si>
  <si>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</si>
  <si>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</si>
  <si>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</si>
  <si>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</si>
  <si>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</si>
  <si>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</si>
  <si>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</si>
  <si>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</si>
  <si>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</si>
  <si>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</si>
  <si>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</si>
  <si>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</si>
  <si>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</si>
  <si>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</si>
  <si>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</si>
  <si>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</si>
  <si>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</si>
  <si>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</si>
  <si>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</si>
  <si>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</si>
  <si>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</si>
  <si>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</si>
  <si>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</si>
  <si>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</si>
  <si>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</si>
  <si>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</si>
  <si>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</si>
  <si>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</si>
  <si>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</si>
  <si>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</si>
  <si>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</si>
  <si>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</si>
  <si>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</si>
  <si>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</si>
  <si>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</si>
  <si>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</si>
  <si>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</si>
  <si>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</si>
  <si>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</si>
  <si>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</si>
  <si>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</si>
  <si>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</si>
  <si>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</si>
  <si>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</si>
  <si>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</si>
  <si>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</si>
  <si>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</si>
  <si>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</si>
  <si>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</si>
  <si>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</si>
  <si>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</si>
  <si>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</si>
  <si>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</si>
  <si>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</si>
  <si>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</si>
  <si>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</si>
  <si>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</si>
  <si>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</si>
  <si>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</si>
  <si>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</si>
  <si>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</si>
  <si>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</si>
  <si>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</si>
  <si>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</si>
  <si>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1) Qual a média de preço geral</t>
  </si>
  <si>
    <t>2) Qual a média de preço por marca</t>
  </si>
  <si>
    <t>3) Qual a marca tem a média de preço mais cara e mais barata</t>
  </si>
  <si>
    <t>4) Qual a média de  KM geral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</si>
  <si>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</si>
  <si>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</si>
  <si>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</si>
  <si>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</si>
  <si>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</si>
  <si>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</si>
  <si>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</si>
  <si>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</si>
  <si>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</si>
  <si>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</si>
  <si>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</si>
  <si>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</si>
  <si>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</si>
  <si>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</si>
  <si>
    <t>Correlação Idade Vs Renda</t>
  </si>
  <si>
    <t>Correlação Idade Vs Gato Mensal</t>
  </si>
  <si>
    <t>Correlação Idade Vs Crédito</t>
  </si>
  <si>
    <t>Correlação Renda Vs Gasto</t>
  </si>
  <si>
    <t>Correlação Renda Vs Crédito</t>
  </si>
  <si>
    <t>Correlacao Gasto Vs Credito</t>
  </si>
  <si>
    <t>Correlação Receita</t>
  </si>
  <si>
    <t>Correlação Despesas</t>
  </si>
  <si>
    <t>Correlação Lucro</t>
  </si>
  <si>
    <t>Correlação Funcionários</t>
  </si>
  <si>
    <t>Correlação Funcionários VS Lucro</t>
  </si>
  <si>
    <t>Correlação Despesas VS Lucro</t>
  </si>
  <si>
    <t>Correlação Receita VS  Lucro</t>
  </si>
  <si>
    <t>MENOR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</si>
</sst>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textRotation="180"/>
    </xf>
    <xf numFmtId="2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3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8D-4A5F-9C1F-6262D087B172}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15152"/>
        <c:axId val="38437413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08D-4A5F-9C1F-6262D087B172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46744"/>
        <c:axId val="384645200"/>
      </c:lineChart>
      <c:catAx>
        <c:axId val="38771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374136"/>
        <c:crosses val="autoZero"/>
        <c:auto val="1"/>
        <c:lblAlgn val="ctr"/>
        <c:lblOffset val="100"/>
        <c:noMultiLvlLbl val="0"/>
      </c:catAx>
      <c:valAx>
        <c:axId val="384374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5152"/>
        <c:crosses val="autoZero"/>
        <c:crossBetween val="between"/>
      </c:valAx>
      <c:valAx>
        <c:axId val="38464520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8746744"/>
        <c:crosses val="max"/>
        <c:crossBetween val="between"/>
      </c:valAx>
      <c:catAx>
        <c:axId val="38874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8464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de Crédito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643345153172271E-2"/>
          <c:y val="0.2341228677618381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47090683624238E-3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6B-4803-A5EA-18BC6C7DCDE0}"/>
                </c:ext>
              </c:extLst>
            </c:dLbl>
            <c:dLbl>
              <c:idx val="1"/>
              <c:layout>
                <c:manualLayout>
                  <c:x val="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B-4803-A5EA-18BC6C7DCDE0}"/>
                </c:ext>
              </c:extLst>
            </c:dLbl>
            <c:dLbl>
              <c:idx val="2"/>
              <c:layout>
                <c:manualLayout>
                  <c:x val="-8.1961209114989955E-3"/>
                  <c:y val="-0.10694020691145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6B-4803-A5EA-18BC6C7DCDE0}"/>
                </c:ext>
              </c:extLst>
            </c:dLbl>
            <c:dLbl>
              <c:idx val="3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B-4803-A5EA-18BC6C7DCDE0}"/>
                </c:ext>
              </c:extLst>
            </c:dLbl>
            <c:dLbl>
              <c:idx val="4"/>
              <c:layout>
                <c:manualLayout>
                  <c:x val="-2.0490302278747489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6B-4803-A5EA-18BC6C7DCDE0}"/>
                </c:ext>
              </c:extLst>
            </c:dLbl>
            <c:dLbl>
              <c:idx val="5"/>
              <c:layout>
                <c:manualLayout>
                  <c:x val="0"/>
                  <c:y val="0.1018478161061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6B-4803-A5EA-18BC6C7DCDE0}"/>
                </c:ext>
              </c:extLst>
            </c:dLbl>
            <c:dLbl>
              <c:idx val="6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6B-4803-A5EA-18BC6C7DCDE0}"/>
                </c:ext>
              </c:extLst>
            </c:dLbl>
            <c:dLbl>
              <c:idx val="7"/>
              <c:layout>
                <c:manualLayout>
                  <c:x val="-1.8441272050872742E-2"/>
                  <c:y val="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6B-4803-A5EA-18BC6C7DCDE0}"/>
                </c:ext>
              </c:extLst>
            </c:dLbl>
            <c:dLbl>
              <c:idx val="8"/>
              <c:layout>
                <c:manualLayout>
                  <c:x val="2.0490302278747489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6B-4803-A5EA-18BC6C7DCDE0}"/>
                </c:ext>
              </c:extLst>
            </c:dLbl>
            <c:dLbl>
              <c:idx val="9"/>
              <c:layout>
                <c:manualLayout>
                  <c:x val="0"/>
                  <c:y val="6.620108046899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6B-4803-A5EA-18BC6C7DCDE0}"/>
                </c:ext>
              </c:extLst>
            </c:dLbl>
            <c:dLbl>
              <c:idx val="10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6B-4803-A5EA-18BC6C7DCDE0}"/>
                </c:ext>
              </c:extLst>
            </c:dLbl>
            <c:dLbl>
              <c:idx val="11"/>
              <c:layout>
                <c:manualLayout>
                  <c:x val="-7.5130240444458735E-17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6B-4803-A5EA-18BC6C7DCDE0}"/>
                </c:ext>
              </c:extLst>
            </c:dLbl>
            <c:dLbl>
              <c:idx val="12"/>
              <c:layout>
                <c:manualLayout>
                  <c:x val="-2.0490302278748243E-3"/>
                  <c:y val="-0.101847816106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6B-4803-A5EA-18BC6C7DCDE0}"/>
                </c:ext>
              </c:extLst>
            </c:dLbl>
            <c:dLbl>
              <c:idx val="13"/>
              <c:layout>
                <c:manualLayout>
                  <c:x val="-4.0980604557494978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6B-4803-A5EA-18BC6C7DCDE0}"/>
                </c:ext>
              </c:extLst>
            </c:dLbl>
            <c:dLbl>
              <c:idx val="14"/>
              <c:layout>
                <c:manualLayout>
                  <c:x val="6.1470906836242475E-3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6B-4803-A5EA-18BC6C7DCDE0}"/>
                </c:ext>
              </c:extLst>
            </c:dLbl>
            <c:dLbl>
              <c:idx val="15"/>
              <c:layout>
                <c:manualLayout>
                  <c:x val="-1.5026048088891747E-16"/>
                  <c:y val="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6B-4803-A5EA-18BC6C7DCDE0}"/>
                </c:ext>
              </c:extLst>
            </c:dLbl>
            <c:dLbl>
              <c:idx val="16"/>
              <c:layout>
                <c:manualLayout>
                  <c:x val="4.0980604557493477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6B-4803-A5EA-18BC6C7DCDE0}"/>
                </c:ext>
              </c:extLst>
            </c:dLbl>
            <c:dLbl>
              <c:idx val="17"/>
              <c:layout>
                <c:manualLayout>
                  <c:x val="-4.0980604557494978E-3"/>
                  <c:y val="7.12934712743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E6B-4803-A5EA-18BC6C7DCDE0}"/>
                </c:ext>
              </c:extLst>
            </c:dLbl>
            <c:dLbl>
              <c:idx val="18"/>
              <c:layout>
                <c:manualLayout>
                  <c:x val="-1.6392241822997991E-2"/>
                  <c:y val="-0.137494551743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6B-4803-A5EA-18BC6C7DCDE0}"/>
                </c:ext>
              </c:extLst>
            </c:dLbl>
            <c:dLbl>
              <c:idx val="19"/>
              <c:layout>
                <c:manualLayout>
                  <c:x val="-8.1961209114989955E-3"/>
                  <c:y val="9.67554253008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6B-4803-A5EA-18BC6C7DCDE0}"/>
                </c:ext>
              </c:extLst>
            </c:dLbl>
            <c:spPr>
              <a:solidFill>
                <a:srgbClr val="AC3514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6B-4803-A5EA-18BC6C7DCDE0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323816152618228E-2"/>
                  <c:y val="0.346282574760908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5AE04C-9ADF-49D2-B74E-156163D5989A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819B77A-E66C-4889-B4E2-0B60D4DD8F33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Cliente!$M$2</c:f>
              <c:numCache>
                <c:formatCode>#,##0.00</c:formatCode>
                <c:ptCount val="1"/>
                <c:pt idx="0">
                  <c:v>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6B-4803-A5EA-18BC6C7DCDE0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176725468993959E-2"/>
                  <c:y val="0.4328534189389624"/>
                </c:manualLayout>
              </c:layout>
              <c:tx>
                <c:rich>
                  <a:bodyPr/>
                  <a:lstStyle/>
                  <a:p>
                    <a:fld id="{E631BA72-29F2-4CCB-9C1A-68AFB33C51BF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 </a:t>
                    </a:r>
                    <a:fld id="{87E44D4F-2E53-4155-A5CB-38C12BC1F93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7782536260574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E6B-4803-A5EA-18BC6C7DCDE0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Cliente!$M$3</c:f>
              <c:numCache>
                <c:formatCode>#,##0.00</c:formatCode>
                <c:ptCount val="1"/>
                <c:pt idx="0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6B-4803-A5EA-18BC6C7DCDE0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5755696868727E-2"/>
                  <c:y val="-0.24952714946006624"/>
                </c:manualLayout>
              </c:layout>
              <c:tx>
                <c:rich>
                  <a:bodyPr/>
                  <a:lstStyle/>
                  <a:p>
                    <a:fld id="{D1CCBF5F-41AA-4C3A-A690-2807FDD7C364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</a:t>
                    </a:r>
                    <a:fld id="{516E684A-4EAF-4199-8CEF-992A4C4FD6C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E6B-4803-A5EA-18BC6C7DCDE0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Cliente!$M$7</c:f>
              <c:numCache>
                <c:formatCode>#,##0.00</c:formatCode>
                <c:ptCount val="1"/>
                <c:pt idx="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768"/>
        <c:axId val="38948317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376836919592753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710D63-8CA8-4F7D-AB0E-63EF05417072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1E8AF832-25B6-4E94-87F6-145DAD08D83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Cliente!$M$8</c:f>
              <c:numCache>
                <c:formatCode>#,##0.00</c:formatCode>
                <c:ptCount val="1"/>
                <c:pt idx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160"/>
        <c:axId val="389476512"/>
      </c:lineChart>
      <c:catAx>
        <c:axId val="389473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3176"/>
        <c:crosses val="autoZero"/>
        <c:auto val="1"/>
        <c:lblAlgn val="ctr"/>
        <c:lblOffset val="100"/>
        <c:noMultiLvlLbl val="0"/>
      </c:catAx>
      <c:valAx>
        <c:axId val="389483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3768"/>
        <c:crosses val="autoZero"/>
        <c:crossBetween val="between"/>
      </c:valAx>
      <c:valAx>
        <c:axId val="38947651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4160"/>
        <c:crosses val="max"/>
        <c:crossBetween val="between"/>
      </c:valAx>
      <c:catAx>
        <c:axId val="38947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Grafico de 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Cliente!$I$11:$I$16</c:f>
              <c:strCache>
                <c:ptCount val="6"/>
                <c:pt idx="0">
                  <c:v>Correlação Idade Vs Renda</c:v>
                </c:pt>
                <c:pt idx="1">
                  <c:v>Correlação Idade Vs Gato Mensal</c:v>
                </c:pt>
                <c:pt idx="2">
                  <c:v>Correlação Idade Vs Crédito</c:v>
                </c:pt>
                <c:pt idx="3">
                  <c:v>Correlação Renda Vs Gasto</c:v>
                </c:pt>
                <c:pt idx="4">
                  <c:v>Correlação Renda Vs Crédito</c:v>
                </c:pt>
                <c:pt idx="5">
                  <c:v>Correlacao Gasto Vs Credito</c:v>
                </c:pt>
              </c:strCache>
            </c:strRef>
          </c:cat>
          <c:val>
            <c:numRef>
              <c:f>Cliente!$J$11:$J$16</c:f>
              <c:numCache>
                <c:formatCode>General</c:formatCode>
                <c:ptCount val="6"/>
                <c:pt idx="0">
                  <c:v>0.9098249489708462</c:v>
                </c:pt>
                <c:pt idx="1">
                  <c:v>0.91962698721380587</c:v>
                </c:pt>
                <c:pt idx="2">
                  <c:v>0.91357879785432783</c:v>
                </c:pt>
                <c:pt idx="3">
                  <c:v>0.99634806712629098</c:v>
                </c:pt>
                <c:pt idx="4">
                  <c:v>0.95681794276563403</c:v>
                </c:pt>
                <c:pt idx="5">
                  <c:v>0.95926551707199659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1-4B57-AC88-18173427E6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89482392"/>
        <c:axId val="389471416"/>
      </c:barChart>
      <c:catAx>
        <c:axId val="389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1416"/>
        <c:crosses val="autoZero"/>
        <c:auto val="1"/>
        <c:lblAlgn val="ctr"/>
        <c:lblOffset val="100"/>
        <c:noMultiLvlLbl val="0"/>
      </c:catAx>
      <c:valAx>
        <c:axId val="389471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4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Empresa!$F$2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Empresa!$G$2</c:f>
              <c:numCache>
                <c:formatCode>General</c:formatCode>
                <c:ptCount val="1"/>
                <c:pt idx="0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6729418505785369E-2"/>
                  <c:y val="-0.369496855345911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181676B1-3852-4B7F-A42F-AED9EAC4AB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F2-4579-8BEA-8C26AED80AF1}"/>
                </c:ext>
              </c:extLst>
            </c:dLbl>
            <c:dLbl>
              <c:idx val="1"/>
              <c:layout>
                <c:manualLayout>
                  <c:x val="1.1737166216898944E-2"/>
                  <c:y val="-0.290880296802522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F2-4579-8BEA-8C26AED80AF1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Empresa!$G$2:$G$3</c:f>
              <c:numCache>
                <c:formatCode>General</c:formatCode>
                <c:ptCount val="2"/>
                <c:pt idx="0">
                  <c:v>27.75</c:v>
                </c:pt>
                <c:pt idx="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F2-4579-8BEA-8C26AED80AF1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F2-4579-8BEA-8C26AED80AF1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4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079812206572773E-2"/>
                  <c:y val="0.131027253668763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F2-4579-8BEA-8C26AED80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</a:t>
            </a:r>
            <a:r>
              <a:rPr lang="pt-BR" baseline="0"/>
              <a:t>Anuais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965728456352108E-18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EF1-A565-205B2C75D80D}"/>
                </c:ext>
              </c:extLst>
            </c:dLbl>
            <c:dLbl>
              <c:idx val="1"/>
              <c:layout>
                <c:manualLayout>
                  <c:x val="-1.7931456912704216E-17"/>
                  <c:y val="-7.8616352201257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84-4EF1-A565-205B2C75D80D}"/>
                </c:ext>
              </c:extLst>
            </c:dLbl>
            <c:dLbl>
              <c:idx val="2"/>
              <c:layout>
                <c:manualLayout>
                  <c:x val="9.7809076682315761E-3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4-4EF1-A565-205B2C75D80D}"/>
                </c:ext>
              </c:extLst>
            </c:dLbl>
            <c:dLbl>
              <c:idx val="3"/>
              <c:layout>
                <c:manualLayout>
                  <c:x val="3.9123630672926448E-3"/>
                  <c:y val="-6.2893081761006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84-4EF1-A565-205B2C75D80D}"/>
                </c:ext>
              </c:extLst>
            </c:dLbl>
            <c:dLbl>
              <c:idx val="4"/>
              <c:layout>
                <c:manualLayout>
                  <c:x val="1.9561815336463224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84-4EF1-A565-205B2C75D80D}"/>
                </c:ext>
              </c:extLst>
            </c:dLbl>
            <c:dLbl>
              <c:idx val="5"/>
              <c:layout>
                <c:manualLayout>
                  <c:x val="5.8685446009389313E-3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84-4EF1-A565-205B2C75D80D}"/>
                </c:ext>
              </c:extLst>
            </c:dLbl>
            <c:dLbl>
              <c:idx val="6"/>
              <c:layout>
                <c:manualLayout>
                  <c:x val="1.1737089201877934E-2"/>
                  <c:y val="-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84-4EF1-A565-205B2C75D80D}"/>
                </c:ext>
              </c:extLst>
            </c:dLbl>
            <c:dLbl>
              <c:idx val="7"/>
              <c:layout>
                <c:manualLayout>
                  <c:x val="1.9561815336463224E-3"/>
                  <c:y val="5.2410901467505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84-4EF1-A565-205B2C75D80D}"/>
                </c:ext>
              </c:extLst>
            </c:dLbl>
            <c:dLbl>
              <c:idx val="8"/>
              <c:layout>
                <c:manualLayout>
                  <c:x val="3.9123630672926448E-3"/>
                  <c:y val="5.241090146750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84-4EF1-A565-205B2C75D80D}"/>
                </c:ext>
              </c:extLst>
            </c:dLbl>
            <c:dLbl>
              <c:idx val="9"/>
              <c:layout>
                <c:manualLayout>
                  <c:x val="1.9561815336462509E-3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84-4EF1-A565-205B2C75D80D}"/>
                </c:ext>
              </c:extLst>
            </c:dLbl>
            <c:dLbl>
              <c:idx val="10"/>
              <c:layout>
                <c:manualLayout>
                  <c:x val="-5.4773082942097026E-2"/>
                  <c:y val="-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84-4EF1-A565-205B2C75D80D}"/>
                </c:ext>
              </c:extLst>
            </c:dLbl>
            <c:dLbl>
              <c:idx val="11"/>
              <c:layout>
                <c:manualLayout>
                  <c:x val="1.3693270735524185E-2"/>
                  <c:y val="-5.24109014675052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84-4EF1-A565-205B2C75D80D}"/>
                </c:ext>
              </c:extLst>
            </c:dLbl>
            <c:dLbl>
              <c:idx val="12"/>
              <c:layout>
                <c:manualLayout>
                  <c:x val="0"/>
                  <c:y val="7.337526205450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84-4EF1-A565-205B2C75D80D}"/>
                </c:ext>
              </c:extLst>
            </c:dLbl>
            <c:dLbl>
              <c:idx val="13"/>
              <c:layout>
                <c:manualLayout>
                  <c:x val="0"/>
                  <c:y val="-7.8616352201257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84-4EF1-A565-205B2C75D80D}"/>
                </c:ext>
              </c:extLst>
            </c:dLbl>
            <c:dLbl>
              <c:idx val="14"/>
              <c:layout>
                <c:manualLayout>
                  <c:x val="0"/>
                  <c:y val="5.2410901467505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84-4EF1-A565-205B2C75D80D}"/>
                </c:ext>
              </c:extLst>
            </c:dLbl>
            <c:dLbl>
              <c:idx val="15"/>
              <c:layout>
                <c:manualLayout>
                  <c:x val="7.8247261345852897E-3"/>
                  <c:y val="5.7651991614255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84-4EF1-A565-205B2C75D80D}"/>
                </c:ext>
              </c:extLst>
            </c:dLbl>
            <c:dLbl>
              <c:idx val="16"/>
              <c:layout>
                <c:manualLayout>
                  <c:x val="-3.3255086071987482E-2"/>
                  <c:y val="-0.11006289308176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84-4EF1-A565-205B2C75D80D}"/>
                </c:ext>
              </c:extLst>
            </c:dLbl>
            <c:dLbl>
              <c:idx val="17"/>
              <c:layout>
                <c:manualLayout>
                  <c:x val="-1.4345165530163373E-16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84-4EF1-A565-205B2C75D80D}"/>
                </c:ext>
              </c:extLst>
            </c:dLbl>
            <c:dLbl>
              <c:idx val="18"/>
              <c:layout>
                <c:manualLayout>
                  <c:x val="-1.1737089201877934E-2"/>
                  <c:y val="7.3375262054507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84-4EF1-A565-205B2C75D80D}"/>
                </c:ext>
              </c:extLst>
            </c:dLbl>
            <c:dLbl>
              <c:idx val="19"/>
              <c:layout>
                <c:manualLayout>
                  <c:x val="-7.8247261345852897E-3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1150234741784033"/>
                  <c:y val="-0.45073375262054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: </a:t>
                    </a:r>
                    <a:fld id="{F32EA616-749E-437D-8D1E-1626AAE9841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484-4EF1-A565-205B2C75D80D}"/>
                </c:ext>
              </c:extLst>
            </c:dLbl>
            <c:dLbl>
              <c:idx val="1"/>
              <c:layout>
                <c:manualLayout>
                  <c:x val="6.0641627543035995E-2"/>
                  <c:y val="-0.382599580712788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</a:t>
                    </a:r>
                    <a:r>
                      <a:rPr lang="en-US" baseline="0"/>
                      <a:t> </a:t>
                    </a:r>
                    <a:fld id="{D0BAD6E3-EB00-46AB-9420-122ABADEFAF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D484-4EF1-A565-205B2C75D80D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Empresa!$H$2:$H$3</c:f>
              <c:numCache>
                <c:formatCode>General</c:formatCode>
                <c:ptCount val="2"/>
                <c:pt idx="0">
                  <c:v>20.5</c:v>
                </c:pt>
                <c:pt idx="1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948356807511735E-2"/>
                  <c:y val="-0.2201257861635220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Empresa!$H$7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7296"/>
        <c:axId val="389471024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0.204402515723270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84-4EF1-A565-205B2C75D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728"/>
        <c:axId val="389477688"/>
      </c:lineChart>
      <c:catAx>
        <c:axId val="38947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1024"/>
        <c:crosses val="autoZero"/>
        <c:auto val="1"/>
        <c:lblAlgn val="ctr"/>
        <c:lblOffset val="100"/>
        <c:noMultiLvlLbl val="0"/>
      </c:catAx>
      <c:valAx>
        <c:axId val="38947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7296"/>
        <c:crosses val="autoZero"/>
        <c:crossBetween val="between"/>
      </c:valAx>
      <c:valAx>
        <c:axId val="389477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728"/>
        <c:crosses val="max"/>
        <c:crossBetween val="between"/>
      </c:valAx>
      <c:catAx>
        <c:axId val="38947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 </a:t>
            </a:r>
            <a:r>
              <a:rPr lang="pt-BR" baseline="0"/>
              <a:t>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543035993740219E-2"/>
                  <c:y val="0.19652671592094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98-4567-8B1E-778BBB38D7BE}"/>
                </c:ext>
              </c:extLst>
            </c:dLbl>
            <c:dLbl>
              <c:idx val="1"/>
              <c:layout>
                <c:manualLayout>
                  <c:x val="1.1737089201877934E-2"/>
                  <c:y val="-0.19392033542976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8-4567-8B1E-778BBB38D7BE}"/>
                </c:ext>
              </c:extLst>
            </c:dLbl>
            <c:dLbl>
              <c:idx val="2"/>
              <c:layout>
                <c:manualLayout>
                  <c:x val="1.1737089201877899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8-4567-8B1E-778BBB38D7BE}"/>
                </c:ext>
              </c:extLst>
            </c:dLbl>
            <c:dLbl>
              <c:idx val="3"/>
              <c:layout>
                <c:manualLayout>
                  <c:x val="-5.8685446009390033E-3"/>
                  <c:y val="-8.9517031786634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98-4567-8B1E-778BBB38D7BE}"/>
                </c:ext>
              </c:extLst>
            </c:dLbl>
            <c:dLbl>
              <c:idx val="4"/>
              <c:layout>
                <c:manualLayout>
                  <c:x val="1.1737089201877899E-2"/>
                  <c:y val="9.4339622641509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98-4567-8B1E-778BBB38D7BE}"/>
                </c:ext>
              </c:extLst>
            </c:dLbl>
            <c:dLbl>
              <c:idx val="5"/>
              <c:layout>
                <c:manualLayout>
                  <c:x val="-2.7386541471048513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98-4567-8B1E-778BBB38D7BE}"/>
                </c:ext>
              </c:extLst>
            </c:dLbl>
            <c:dLbl>
              <c:idx val="6"/>
              <c:layout>
                <c:manualLayout>
                  <c:x val="-1.9561815336463224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98-4567-8B1E-778BBB38D7BE}"/>
                </c:ext>
              </c:extLst>
            </c:dLbl>
            <c:dLbl>
              <c:idx val="7"/>
              <c:layout>
                <c:manualLayout>
                  <c:x val="-3.9123630672927168E-3"/>
                  <c:y val="0.1257861635220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98-4567-8B1E-778BBB38D7BE}"/>
                </c:ext>
              </c:extLst>
            </c:dLbl>
            <c:dLbl>
              <c:idx val="8"/>
              <c:layout>
                <c:manualLayout>
                  <c:x val="7.8247261345852897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98-4567-8B1E-778BBB38D7BE}"/>
                </c:ext>
              </c:extLst>
            </c:dLbl>
            <c:dLbl>
              <c:idx val="9"/>
              <c:layout>
                <c:manualLayout>
                  <c:x val="-1.3693270735524328E-2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98-4567-8B1E-778BBB38D7BE}"/>
                </c:ext>
              </c:extLst>
            </c:dLbl>
            <c:dLbl>
              <c:idx val="10"/>
              <c:layout>
                <c:manualLayout>
                  <c:x val="7.8247261345852186E-3"/>
                  <c:y val="-6.8134171907756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98-4567-8B1E-778BBB38D7BE}"/>
                </c:ext>
              </c:extLst>
            </c:dLbl>
            <c:dLbl>
              <c:idx val="11"/>
              <c:layout>
                <c:manualLayout>
                  <c:x val="-5.8685446009389668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98-4567-8B1E-778BBB38D7BE}"/>
                </c:ext>
              </c:extLst>
            </c:dLbl>
            <c:dLbl>
              <c:idx val="12"/>
              <c:layout>
                <c:manualLayout>
                  <c:x val="1.9561815336463225E-2"/>
                  <c:y val="8.9098532494758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98-4567-8B1E-778BBB38D7BE}"/>
                </c:ext>
              </c:extLst>
            </c:dLbl>
            <c:dLbl>
              <c:idx val="13"/>
              <c:layout>
                <c:manualLayout>
                  <c:x val="-9.7809076682316125E-3"/>
                  <c:y val="-9.433962264150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98-4567-8B1E-778BBB38D7BE}"/>
                </c:ext>
              </c:extLst>
            </c:dLbl>
            <c:dLbl>
              <c:idx val="14"/>
              <c:layout>
                <c:manualLayout>
                  <c:x val="1.9561815336461789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98-4567-8B1E-778BBB38D7BE}"/>
                </c:ext>
              </c:extLst>
            </c:dLbl>
            <c:dLbl>
              <c:idx val="15"/>
              <c:layout>
                <c:manualLayout>
                  <c:x val="-7.8247261345852897E-3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98-4567-8B1E-778BBB38D7BE}"/>
                </c:ext>
              </c:extLst>
            </c:dLbl>
            <c:dLbl>
              <c:idx val="16"/>
              <c:layout>
                <c:manualLayout>
                  <c:x val="-1.1737089201877934E-2"/>
                  <c:y val="8.3857442348008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98-4567-8B1E-778BBB38D7BE}"/>
                </c:ext>
              </c:extLst>
            </c:dLbl>
            <c:dLbl>
              <c:idx val="17"/>
              <c:layout>
                <c:manualLayout>
                  <c:x val="-5.8685446009389668E-3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98-4567-8B1E-778BBB38D7BE}"/>
                </c:ext>
              </c:extLst>
            </c:dLbl>
            <c:dLbl>
              <c:idx val="18"/>
              <c:layout>
                <c:manualLayout>
                  <c:x val="-1.7605633802816902E-2"/>
                  <c:y val="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98-4567-8B1E-778BBB38D7BE}"/>
                </c:ext>
              </c:extLst>
            </c:dLbl>
            <c:dLbl>
              <c:idx val="19"/>
              <c:layout>
                <c:manualLayout>
                  <c:x val="-1.1737089201877934E-2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5258215962441316"/>
                  <c:y val="-0.4088050314465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E7F4E549-9D95-4931-BA6D-96F06C1CC0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1198-4567-8B1E-778BBB38D7BE}"/>
                </c:ext>
              </c:extLst>
            </c:dLbl>
            <c:dLbl>
              <c:idx val="1"/>
              <c:layout>
                <c:manualLayout>
                  <c:x val="0.16627543035993742"/>
                  <c:y val="-0.241090146750524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2C5BB1F3-3DF5-4AC9-8FDF-2CD4EB4654E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1198-4567-8B1E-778BBB38D7BE}"/>
                </c:ext>
              </c:extLst>
            </c:dLbl>
            <c:spPr>
              <a:solidFill>
                <a:srgbClr val="AC3514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Empresa!$I$2:$I$3</c:f>
              <c:numCache>
                <c:formatCode>General</c:formatCode>
                <c:ptCount val="2"/>
                <c:pt idx="0">
                  <c:v>7.25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-0.2830188679245282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1608"/>
        <c:axId val="389479256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323943661971831"/>
                  <c:y val="0.124711214637190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198-4567-8B1E-778BBB38D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Empresa!$I$8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0040"/>
        <c:axId val="389479648"/>
      </c:lineChart>
      <c:catAx>
        <c:axId val="38948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256"/>
        <c:crosses val="autoZero"/>
        <c:auto val="1"/>
        <c:lblAlgn val="ctr"/>
        <c:lblOffset val="100"/>
        <c:noMultiLvlLbl val="0"/>
      </c:catAx>
      <c:valAx>
        <c:axId val="389479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1608"/>
        <c:crosses val="autoZero"/>
        <c:crossBetween val="between"/>
      </c:valAx>
      <c:valAx>
        <c:axId val="389479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80040"/>
        <c:crosses val="max"/>
        <c:crossBetween val="between"/>
      </c:valAx>
      <c:catAx>
        <c:axId val="389480040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6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</a:p>
        </c:rich>
      </c:tx>
      <c:layout>
        <c:manualLayout>
          <c:xMode val="edge"/>
          <c:yMode val="edge"/>
          <c:x val="0.5868997449262503"/>
          <c:y val="2.3324851569126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5036915709963744E-2"/>
                  <c:y val="4.5489304294978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21-4C71-8F20-B9A75F430E0F}"/>
                </c:ext>
              </c:extLst>
            </c:dLbl>
            <c:dLbl>
              <c:idx val="1"/>
              <c:layout>
                <c:manualLayout>
                  <c:x val="-5.8685446009389668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21-4C71-8F20-B9A75F430E0F}"/>
                </c:ext>
              </c:extLst>
            </c:dLbl>
            <c:dLbl>
              <c:idx val="2"/>
              <c:layout>
                <c:manualLayout>
                  <c:x val="1.3693270735524257E-2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21-4C71-8F20-B9A75F430E0F}"/>
                </c:ext>
              </c:extLst>
            </c:dLbl>
            <c:dLbl>
              <c:idx val="3"/>
              <c:layout>
                <c:manualLayout>
                  <c:x val="3.9123630672926448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1-4C71-8F20-B9A75F430E0F}"/>
                </c:ext>
              </c:extLst>
            </c:dLbl>
            <c:dLbl>
              <c:idx val="4"/>
              <c:layout>
                <c:manualLayout>
                  <c:x val="9.7809076682316125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21-4C71-8F20-B9A75F430E0F}"/>
                </c:ext>
              </c:extLst>
            </c:dLbl>
            <c:dLbl>
              <c:idx val="5"/>
              <c:layout>
                <c:manualLayout>
                  <c:x val="-7.8247261345852533E-3"/>
                  <c:y val="-0.1205450733752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1-4C71-8F20-B9A75F430E0F}"/>
                </c:ext>
              </c:extLst>
            </c:dLbl>
            <c:dLbl>
              <c:idx val="6"/>
              <c:layout>
                <c:manualLayout>
                  <c:x val="-1.9561815336463224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1-4C71-8F20-B9A75F430E0F}"/>
                </c:ext>
              </c:extLst>
            </c:dLbl>
            <c:dLbl>
              <c:idx val="7"/>
              <c:layout>
                <c:manualLayout>
                  <c:x val="-5.8685446009390388E-3"/>
                  <c:y val="0.1257861635220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1-4C71-8F20-B9A75F430E0F}"/>
                </c:ext>
              </c:extLst>
            </c:dLbl>
            <c:dLbl>
              <c:idx val="8"/>
              <c:layout>
                <c:manualLayout>
                  <c:x val="2.3474178403755867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1-4C71-8F20-B9A75F430E0F}"/>
                </c:ext>
              </c:extLst>
            </c:dLbl>
            <c:dLbl>
              <c:idx val="9"/>
              <c:layout>
                <c:manualLayout>
                  <c:x val="-1.9561815336463294E-2"/>
                  <c:y val="-0.15723270440251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21-4C71-8F20-B9A75F430E0F}"/>
                </c:ext>
              </c:extLst>
            </c:dLbl>
            <c:dLbl>
              <c:idx val="10"/>
              <c:layout>
                <c:manualLayout>
                  <c:x val="3.9123630672926448E-3"/>
                  <c:y val="0.141509433962264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21-4C71-8F20-B9A75F430E0F}"/>
                </c:ext>
              </c:extLst>
            </c:dLbl>
            <c:dLbl>
              <c:idx val="11"/>
              <c:layout>
                <c:manualLayout>
                  <c:x val="-7.1725827650816864E-17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21-4C71-8F20-B9A75F430E0F}"/>
                </c:ext>
              </c:extLst>
            </c:dLbl>
            <c:dLbl>
              <c:idx val="12"/>
              <c:layout>
                <c:manualLayout>
                  <c:x val="0"/>
                  <c:y val="6.813417190775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21-4C71-8F20-B9A75F430E0F}"/>
                </c:ext>
              </c:extLst>
            </c:dLbl>
            <c:dLbl>
              <c:idx val="13"/>
              <c:layout>
                <c:manualLayout>
                  <c:x val="0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21-4C71-8F20-B9A75F430E0F}"/>
                </c:ext>
              </c:extLst>
            </c:dLbl>
            <c:dLbl>
              <c:idx val="14"/>
              <c:layout>
                <c:manualLayout>
                  <c:x val="-1.956181533646466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21-4C71-8F20-B9A75F430E0F}"/>
                </c:ext>
              </c:extLst>
            </c:dLbl>
            <c:dLbl>
              <c:idx val="15"/>
              <c:layout>
                <c:manualLayout>
                  <c:x val="1.9561815336463225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21-4C71-8F20-B9A75F430E0F}"/>
                </c:ext>
              </c:extLst>
            </c:dLbl>
            <c:dLbl>
              <c:idx val="16"/>
              <c:layout>
                <c:manualLayout>
                  <c:x val="-1.7605633802817044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21-4C71-8F20-B9A75F430E0F}"/>
                </c:ext>
              </c:extLst>
            </c:dLbl>
            <c:dLbl>
              <c:idx val="17"/>
              <c:layout>
                <c:manualLayout>
                  <c:x val="-1.4345165530163373E-16"/>
                  <c:y val="-0.10482180293501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21-4C71-8F20-B9A75F430E0F}"/>
                </c:ext>
              </c:extLst>
            </c:dLbl>
            <c:dLbl>
              <c:idx val="18"/>
              <c:layout>
                <c:manualLayout>
                  <c:x val="-2.3474178403756013E-2"/>
                  <c:y val="0.11530398322851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21-4C71-8F20-B9A75F430E0F}"/>
                </c:ext>
              </c:extLst>
            </c:dLbl>
            <c:dLbl>
              <c:idx val="19"/>
              <c:layout>
                <c:manualLayout>
                  <c:x val="-5.8685446009389668E-3"/>
                  <c:y val="-0.11530398322851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Empresa!$E$2:$E$21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150</c:v>
                </c:pt>
                <c:pt idx="3">
                  <c:v>300</c:v>
                </c:pt>
                <c:pt idx="4">
                  <c:v>180</c:v>
                </c:pt>
                <c:pt idx="5">
                  <c:v>220</c:v>
                </c:pt>
                <c:pt idx="6">
                  <c:v>190</c:v>
                </c:pt>
                <c:pt idx="7">
                  <c:v>160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280</c:v>
                </c:pt>
                <c:pt idx="12">
                  <c:v>200</c:v>
                </c:pt>
                <c:pt idx="13">
                  <c:v>230</c:v>
                </c:pt>
                <c:pt idx="14">
                  <c:v>175</c:v>
                </c:pt>
                <c:pt idx="15">
                  <c:v>195</c:v>
                </c:pt>
                <c:pt idx="16">
                  <c:v>260</c:v>
                </c:pt>
                <c:pt idx="17">
                  <c:v>270</c:v>
                </c:pt>
                <c:pt idx="18">
                  <c:v>185</c:v>
                </c:pt>
                <c:pt idx="1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9.3896713615023469E-2"/>
                  <c:y val="-7.13346423300140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835E60B3-CF7F-41A1-8D42-5FEC741729D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CB21-4C71-8F20-B9A75F430E0F}"/>
                </c:ext>
              </c:extLst>
            </c:dLbl>
            <c:dLbl>
              <c:idx val="1"/>
              <c:layout>
                <c:manualLayout>
                  <c:x val="7.4334898278560255E-2"/>
                  <c:y val="-0.284244288166269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674CE39C-D1D8-4FF0-81FA-807F8EE552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B21-4C71-8F20-B9A75F430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mpd="sng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Empresa!$J$2:$J$3</c:f>
              <c:numCache>
                <c:formatCode>General</c:formatCode>
                <c:ptCount val="2"/>
                <c:pt idx="0">
                  <c:v>214.25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6948356807511735E-2"/>
                  <c:y val="-0.2620545073375262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24647887323943662"/>
                  <c:y val="-0.2777347011012936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82000"/>
        <c:axId val="389485136"/>
      </c:barChart>
      <c:catAx>
        <c:axId val="38948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5136"/>
        <c:crosses val="autoZero"/>
        <c:auto val="1"/>
        <c:lblAlgn val="ctr"/>
        <c:lblOffset val="100"/>
        <c:noMultiLvlLbl val="0"/>
      </c:catAx>
      <c:valAx>
        <c:axId val="389485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94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92C-89D2-10334622C4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4405048"/>
        <c:axId val="524403088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3-492C-89D2-10334622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05048"/>
        <c:axId val="524403088"/>
      </c:lineChart>
      <c:catAx>
        <c:axId val="5244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3088"/>
        <c:crosses val="autoZero"/>
        <c:auto val="1"/>
        <c:lblAlgn val="ctr"/>
        <c:lblOffset val="100"/>
        <c:noMultiLvlLbl val="0"/>
      </c:catAx>
      <c:valAx>
        <c:axId val="524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 VS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07810560"/>
        <c:axId val="407797232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0"/>
                  <c:y val="-2.283105022831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E4-426A-A0E6-5C01EFA5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4-426A-A0E6-5C01EFA57D98}"/>
            </c:ext>
          </c:extLst>
        </c:ser>
        <c:ser>
          <c:idx val="2"/>
          <c:order val="2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10560"/>
        <c:axId val="407797232"/>
      </c:lineChart>
      <c:catAx>
        <c:axId val="407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97232"/>
        <c:crosses val="autoZero"/>
        <c:auto val="1"/>
        <c:lblAlgn val="ctr"/>
        <c:lblOffset val="100"/>
        <c:noMultiLvlLbl val="0"/>
      </c:catAx>
      <c:valAx>
        <c:axId val="407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8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Empresa!$F$14</c:f>
              <c:strCache>
                <c:ptCount val="1"/>
                <c:pt idx="0">
                  <c:v>Correlação Receita VS  Lucro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Empresa!$G$14</c:f>
              <c:numCache>
                <c:formatCode>General</c:formatCode>
                <c:ptCount val="1"/>
                <c:pt idx="0">
                  <c:v>0.64211334339021109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B8D-A15C-716CEDB78A94}"/>
            </c:ext>
          </c:extLst>
        </c:ser>
        <c:ser>
          <c:idx val="1"/>
          <c:order val="1"/>
          <c:tx>
            <c:strRef>
              <c:f>Empresa!$F$15</c:f>
              <c:strCache>
                <c:ptCount val="1"/>
                <c:pt idx="0">
                  <c:v>Correlação Despesas VS Lucro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Empresa!$G$15</c:f>
              <c:numCache>
                <c:formatCode>General</c:formatCode>
                <c:ptCount val="1"/>
                <c:pt idx="0">
                  <c:v>0.51081169800886406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5-4B8D-A15C-716CEDB78A94}"/>
            </c:ext>
          </c:extLst>
        </c:ser>
        <c:ser>
          <c:idx val="2"/>
          <c:order val="2"/>
          <c:tx>
            <c:strRef>
              <c:f>Empresa!$F$16</c:f>
              <c:strCache>
                <c:ptCount val="1"/>
                <c:pt idx="0">
                  <c:v>Correlação Funcionários VS Lucro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Empresa!$G$16</c:f>
              <c:numCache>
                <c:formatCode>General</c:formatCode>
                <c:ptCount val="1"/>
                <c:pt idx="0">
                  <c:v>0.60344704409834737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5-4B8D-A15C-716CEDB78A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643920"/>
        <c:axId val="41453968"/>
      </c:barChart>
      <c:catAx>
        <c:axId val="14664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53968"/>
        <c:crosses val="autoZero"/>
        <c:auto val="1"/>
        <c:lblAlgn val="ctr"/>
        <c:lblOffset val="100"/>
        <c:noMultiLvlLbl val="0"/>
      </c:catAx>
      <c:valAx>
        <c:axId val="4145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6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Produto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6-4E12-8FAD-E7E1FC14DA3A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656077473074468E-2"/>
                  <c:y val="-0.2338469356162852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8AF29513-2282-4A91-8F88-24769608491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BA6-4E12-8FAD-E7E1FC14DA3A}"/>
                </c:ext>
              </c:extLst>
            </c:dLbl>
            <c:dLbl>
              <c:idx val="1"/>
              <c:layout>
                <c:manualLayout>
                  <c:x val="2.5883860008215138E-2"/>
                  <c:y val="0.16006529181520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A6-4E12-8FAD-E7E1FC14DA3A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Satisfação!$G$2:$G$3</c:f>
              <c:numCache>
                <c:formatCode>0.0</c:formatCode>
                <c:ptCount val="2"/>
                <c:pt idx="0">
                  <c:v>7.2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A6-4E12-8FAD-E7E1FC14DA3A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A6-4E12-8FAD-E7E1FC14DA3A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BA6-4E12-8FAD-E7E1FC14DA3A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727444878408767E-2"/>
                  <c:y val="9.02108342847021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BA6-4E12-8FAD-E7E1FC14D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Satisfação!$G$8</c:f>
              <c:numCache>
                <c:formatCode>0.0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42760"/>
        <c:axId val="384743936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8040"/>
        <c:axId val="384744328"/>
      </c:lineChart>
      <c:catAx>
        <c:axId val="384742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743936"/>
        <c:crosses val="autoZero"/>
        <c:auto val="1"/>
        <c:lblAlgn val="ctr"/>
        <c:lblOffset val="100"/>
        <c:noMultiLvlLbl val="0"/>
      </c:catAx>
      <c:valAx>
        <c:axId val="384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42760"/>
        <c:crosses val="autoZero"/>
        <c:crossBetween val="between"/>
      </c:valAx>
      <c:valAx>
        <c:axId val="384744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68040"/>
        <c:crosses val="max"/>
        <c:crossBetween val="between"/>
      </c:valAx>
      <c:catAx>
        <c:axId val="130468040"/>
        <c:scaling>
          <c:orientation val="minMax"/>
        </c:scaling>
        <c:delete val="1"/>
        <c:axPos val="t"/>
        <c:majorTickMark val="none"/>
        <c:minorTickMark val="none"/>
        <c:tickLblPos val="nextTo"/>
        <c:crossAx val="38474432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Atendimento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220159151193619E-2"/>
                  <c:y val="9.0702915455955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72-4505-A04F-0EFDA697D15D}"/>
                </c:ext>
              </c:extLst>
            </c:dLbl>
            <c:dLbl>
              <c:idx val="1"/>
              <c:layout>
                <c:manualLayout>
                  <c:x val="3.3598585322723251E-2"/>
                  <c:y val="3.6281166182382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72-4505-A04F-0EFDA697D15D}"/>
                </c:ext>
              </c:extLst>
            </c:dLbl>
            <c:dLbl>
              <c:idx val="2"/>
              <c:layout>
                <c:manualLayout>
                  <c:x val="1.7683465959328027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72-4505-A04F-0EFDA697D15D}"/>
                </c:ext>
              </c:extLst>
            </c:dLbl>
            <c:dLbl>
              <c:idx val="3"/>
              <c:layout>
                <c:manualLayout>
                  <c:x val="2.2988505747126436E-2"/>
                  <c:y val="-4.5351457727977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72-4505-A04F-0EFDA697D15D}"/>
                </c:ext>
              </c:extLst>
            </c:dLbl>
            <c:dLbl>
              <c:idx val="4"/>
              <c:layout>
                <c:manualLayout>
                  <c:x val="1.5915119363395226E-2"/>
                  <c:y val="3.1746020409584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72-4505-A04F-0EFDA697D15D}"/>
                </c:ext>
              </c:extLst>
            </c:dLbl>
            <c:dLbl>
              <c:idx val="5"/>
              <c:layout>
                <c:manualLayout>
                  <c:x val="3.5366931918656055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72-4505-A04F-0EFDA697D15D}"/>
                </c:ext>
              </c:extLst>
            </c:dLbl>
            <c:dLbl>
              <c:idx val="6"/>
              <c:layout>
                <c:manualLayout>
                  <c:x val="1.591511936339516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A72-4505-A04F-0EFDA697D15D}"/>
                </c:ext>
              </c:extLst>
            </c:dLbl>
            <c:dLbl>
              <c:idx val="7"/>
              <c:layout>
                <c:manualLayout>
                  <c:x val="7.073386383731146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72-4505-A04F-0EFDA697D15D}"/>
                </c:ext>
              </c:extLst>
            </c:dLbl>
            <c:dLbl>
              <c:idx val="8"/>
              <c:layout>
                <c:manualLayout>
                  <c:x val="-7.073386383731211E-3"/>
                  <c:y val="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72-4505-A04F-0EFDA697D15D}"/>
                </c:ext>
              </c:extLst>
            </c:dLbl>
            <c:dLbl>
              <c:idx val="9"/>
              <c:layout>
                <c:manualLayout>
                  <c:x val="3.1830238726790389E-2"/>
                  <c:y val="-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72-4505-A04F-0EFDA697D15D}"/>
                </c:ext>
              </c:extLst>
            </c:dLbl>
            <c:dLbl>
              <c:idx val="10"/>
              <c:layout>
                <c:manualLayout>
                  <c:x val="2.1220159151193633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72-4505-A04F-0EFDA697D15D}"/>
                </c:ext>
              </c:extLst>
            </c:dLbl>
            <c:dLbl>
              <c:idx val="11"/>
              <c:layout>
                <c:manualLayout>
                  <c:x val="1.0610079575596816E-2"/>
                  <c:y val="-6.349204081916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72-4505-A04F-0EFDA697D15D}"/>
                </c:ext>
              </c:extLst>
            </c:dLbl>
            <c:dLbl>
              <c:idx val="12"/>
              <c:layout>
                <c:manualLayout>
                  <c:x val="1.5915119363395226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72-4505-A04F-0EFDA697D15D}"/>
                </c:ext>
              </c:extLst>
            </c:dLbl>
            <c:dLbl>
              <c:idx val="13"/>
              <c:layout>
                <c:manualLayout>
                  <c:x val="1.7683465959326731E-3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A72-4505-A04F-0EFDA697D15D}"/>
                </c:ext>
              </c:extLst>
            </c:dLbl>
            <c:dLbl>
              <c:idx val="14"/>
              <c:layout>
                <c:manualLayout>
                  <c:x val="-8.8417329796641447E-3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72-4505-A04F-0EFDA697D15D}"/>
                </c:ext>
              </c:extLst>
            </c:dLbl>
            <c:dLbl>
              <c:idx val="15"/>
              <c:layout>
                <c:manualLayout>
                  <c:x val="5.3050397877984082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72-4505-A04F-0EFDA697D15D}"/>
                </c:ext>
              </c:extLst>
            </c:dLbl>
            <c:dLbl>
              <c:idx val="16"/>
              <c:layout>
                <c:manualLayout>
                  <c:x val="0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72-4505-A04F-0EFDA697D15D}"/>
                </c:ext>
              </c:extLst>
            </c:dLbl>
            <c:dLbl>
              <c:idx val="17"/>
              <c:layout>
                <c:manualLayout>
                  <c:x val="3.5366931918656055E-3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72-4505-A04F-0EFDA697D15D}"/>
                </c:ext>
              </c:extLst>
            </c:dLbl>
            <c:dLbl>
              <c:idx val="18"/>
              <c:layout>
                <c:manualLayout>
                  <c:x val="1.237842617152949E-2"/>
                  <c:y val="4.9886603500775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72-4505-A04F-0EFDA697D15D}"/>
                </c:ext>
              </c:extLst>
            </c:dLbl>
            <c:dLbl>
              <c:idx val="19"/>
              <c:layout>
                <c:manualLayout>
                  <c:x val="-1.5915119363395226E-2"/>
                  <c:y val="-0.108843498547146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2-4505-A04F-0EFDA697D15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2908930150309461"/>
                  <c:y val="-0.3038547667774503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72-4505-A04F-0EFDA697D15D}"/>
                </c:ext>
              </c:extLst>
            </c:dLbl>
            <c:dLbl>
              <c:idx val="1"/>
              <c:layout>
                <c:manualLayout>
                  <c:x val="0.11494252873563218"/>
                  <c:y val="0.1995464140031017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Satisfação!$H$2:$H$3</c:f>
              <c:numCache>
                <c:formatCode>0.00</c:formatCode>
                <c:ptCount val="2"/>
                <c:pt idx="0">
                  <c:v>7.45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2-4505-A04F-0EFDA697D15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66931918656079E-2"/>
                  <c:y val="-0.2358275801854838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366931918656055E-3"/>
                  <c:y val="6.802718659196650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Satisfação!$H$8</c:f>
              <c:numCache>
                <c:formatCode>0.0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Entrega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0123784261715316E-2"/>
                  <c:y val="-0.104308352774348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56-48CB-8E4C-1917917F733C}"/>
                </c:ext>
              </c:extLst>
            </c:dLbl>
            <c:dLbl>
              <c:idx val="1"/>
              <c:layout>
                <c:manualLayout>
                  <c:x val="6.3660477453580902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56-48CB-8E4C-1917917F733C}"/>
                </c:ext>
              </c:extLst>
            </c:dLbl>
            <c:dLbl>
              <c:idx val="2"/>
              <c:layout>
                <c:manualLayout>
                  <c:x val="-2.2988505747126436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56-48CB-8E4C-1917917F733C}"/>
                </c:ext>
              </c:extLst>
            </c:dLbl>
            <c:dLbl>
              <c:idx val="3"/>
              <c:layout>
                <c:manualLayout>
                  <c:x val="3.5366931918656024E-2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56-48CB-8E4C-1917917F733C}"/>
                </c:ext>
              </c:extLst>
            </c:dLbl>
            <c:dLbl>
              <c:idx val="4"/>
              <c:layout>
                <c:manualLayout>
                  <c:x val="-1.0610079575596849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56-48CB-8E4C-1917917F733C}"/>
                </c:ext>
              </c:extLst>
            </c:dLbl>
            <c:dLbl>
              <c:idx val="5"/>
              <c:layout>
                <c:manualLayout>
                  <c:x val="3.5366931918656055E-3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56-48CB-8E4C-1917917F733C}"/>
                </c:ext>
              </c:extLst>
            </c:dLbl>
            <c:dLbl>
              <c:idx val="6"/>
              <c:layout>
                <c:manualLayout>
                  <c:x val="-1.4146772767462422E-2"/>
                  <c:y val="8.616776968315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56-48CB-8E4C-1917917F733C}"/>
                </c:ext>
              </c:extLst>
            </c:dLbl>
            <c:dLbl>
              <c:idx val="7"/>
              <c:layout>
                <c:manualLayout>
                  <c:x val="1.237842617152962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56-48CB-8E4C-1917917F733C}"/>
                </c:ext>
              </c:extLst>
            </c:dLbl>
            <c:dLbl>
              <c:idx val="8"/>
              <c:layout>
                <c:manualLayout>
                  <c:x val="1.0610079575596816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56-48CB-8E4C-1917917F733C}"/>
                </c:ext>
              </c:extLst>
            </c:dLbl>
            <c:dLbl>
              <c:idx val="9"/>
              <c:layout>
                <c:manualLayout>
                  <c:x val="7.0733863837311468E-3"/>
                  <c:y val="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56-48CB-8E4C-1917917F733C}"/>
                </c:ext>
              </c:extLst>
            </c:dLbl>
            <c:dLbl>
              <c:idx val="10"/>
              <c:layout>
                <c:manualLayout>
                  <c:x val="1.237842617152962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56-48CB-8E4C-1917917F733C}"/>
                </c:ext>
              </c:extLst>
            </c:dLbl>
            <c:dLbl>
              <c:idx val="11"/>
              <c:layout>
                <c:manualLayout>
                  <c:x val="5.3050397877984082E-3"/>
                  <c:y val="5.895689504637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56-48CB-8E4C-1917917F733C}"/>
                </c:ext>
              </c:extLst>
            </c:dLbl>
            <c:dLbl>
              <c:idx val="12"/>
              <c:layout>
                <c:manualLayout>
                  <c:x val="1.237842617152962E-2"/>
                  <c:y val="-5.4421749273573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56-48CB-8E4C-1917917F733C}"/>
                </c:ext>
              </c:extLst>
            </c:dLbl>
            <c:dLbl>
              <c:idx val="13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56-48CB-8E4C-1917917F733C}"/>
                </c:ext>
              </c:extLst>
            </c:dLbl>
            <c:dLbl>
              <c:idx val="14"/>
              <c:layout>
                <c:manualLayout>
                  <c:x val="3.536693191865475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56-48CB-8E4C-1917917F733C}"/>
                </c:ext>
              </c:extLst>
            </c:dLbl>
            <c:dLbl>
              <c:idx val="15"/>
              <c:layout>
                <c:manualLayout>
                  <c:x val="1.7683465959328027E-3"/>
                  <c:y val="6.802718659196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56-48CB-8E4C-1917917F733C}"/>
                </c:ext>
              </c:extLst>
            </c:dLbl>
            <c:dLbl>
              <c:idx val="16"/>
              <c:layout>
                <c:manualLayout>
                  <c:x val="3.5366931918656055E-3"/>
                  <c:y val="-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56-48CB-8E4C-1917917F733C}"/>
                </c:ext>
              </c:extLst>
            </c:dLbl>
            <c:dLbl>
              <c:idx val="17"/>
              <c:layout>
                <c:manualLayout>
                  <c:x val="8.8417329796640146E-3"/>
                  <c:y val="-2.2675728863988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56-48CB-8E4C-1917917F733C}"/>
                </c:ext>
              </c:extLst>
            </c:dLbl>
            <c:dLbl>
              <c:idx val="18"/>
              <c:layout>
                <c:manualLayout>
                  <c:x val="0"/>
                  <c:y val="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56-48CB-8E4C-1917917F733C}"/>
                </c:ext>
              </c:extLst>
            </c:dLbl>
            <c:dLbl>
              <c:idx val="19"/>
              <c:layout>
                <c:manualLayout>
                  <c:x val="-1.4146772767462422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56-48CB-8E4C-1917917F733C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56-48CB-8E4C-1917917F733C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20070733863837312"/>
                  <c:y val="-0.31972777698224258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MÉDIA; </a:t>
                    </a:r>
                    <a:fld id="{59AAE394-88A5-4991-AD7B-16A5E5C9DE7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2216002840494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EB56-48CB-8E4C-1917917F733C}"/>
                </c:ext>
              </c:extLst>
            </c:dLbl>
            <c:dLbl>
              <c:idx val="1"/>
              <c:layout>
                <c:manualLayout>
                  <c:x val="0.15296198054818744"/>
                  <c:y val="0.2063493112113445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MEDIANA; </a:t>
                    </a:r>
                    <a:fld id="{E3C1408F-D250-4A90-BC5C-5BE5E1FB8BA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48546683653933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Satisfação!$I$2:$I$3</c:f>
              <c:numCache>
                <c:formatCode>0.0</c:formatCode>
                <c:ptCount val="2"/>
                <c:pt idx="0">
                  <c:v>8.1999999999999993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56-48CB-8E4C-1917917F733C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440318302387266E-2"/>
                  <c:y val="-0.24412778969493468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D4D8B3-4BE3-4117-B4F9-1974B9D98D6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E289E994-C6A8-4CCE-8F95-DE6D556E592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32665678063452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EB56-48CB-8E4C-1917917F7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93545534924851E-2"/>
                  <c:y val="0.1269840816383374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Satisfação!$I$8</c:f>
              <c:numCache>
                <c:formatCode>0.0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Ambiente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51370468611848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4E-438B-9CB9-14A54C4CFDDD}"/>
                </c:ext>
              </c:extLst>
            </c:dLbl>
            <c:dLbl>
              <c:idx val="1"/>
              <c:layout>
                <c:manualLayout>
                  <c:x val="1.4146772767462422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4E-438B-9CB9-14A54C4CFDDD}"/>
                </c:ext>
              </c:extLst>
            </c:dLbl>
            <c:dLbl>
              <c:idx val="2"/>
              <c:layout>
                <c:manualLayout>
                  <c:x val="3.536693191865622E-3"/>
                  <c:y val="-9.070291545595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4E-438B-9CB9-14A54C4CFDDD}"/>
                </c:ext>
              </c:extLst>
            </c:dLbl>
            <c:dLbl>
              <c:idx val="3"/>
              <c:layout>
                <c:manualLayout>
                  <c:x val="-1.237842617152962E-2"/>
                  <c:y val="0.104308352774348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4E-438B-9CB9-14A54C4CFDDD}"/>
                </c:ext>
              </c:extLst>
            </c:dLbl>
            <c:dLbl>
              <c:idx val="4"/>
              <c:layout>
                <c:manualLayout>
                  <c:x val="1.7683465959327704E-3"/>
                  <c:y val="-7.2562332364764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4E-438B-9CB9-14A54C4CFDDD}"/>
                </c:ext>
              </c:extLst>
            </c:dLbl>
            <c:dLbl>
              <c:idx val="5"/>
              <c:layout>
                <c:manualLayout>
                  <c:x val="-1.5915119363395257E-2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4E-438B-9CB9-14A54C4CFDDD}"/>
                </c:ext>
              </c:extLst>
            </c:dLbl>
            <c:dLbl>
              <c:idx val="6"/>
              <c:layout>
                <c:manualLayout>
                  <c:x val="-1.5915119363395226E-2"/>
                  <c:y val="-0.122448935865539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4E-438B-9CB9-14A54C4CFDDD}"/>
                </c:ext>
              </c:extLst>
            </c:dLbl>
            <c:dLbl>
              <c:idx val="7"/>
              <c:layout>
                <c:manualLayout>
                  <c:x val="-1.0610079575596882E-2"/>
                  <c:y val="9.9773207001550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4E-438B-9CB9-14A54C4CFDDD}"/>
                </c:ext>
              </c:extLst>
            </c:dLbl>
            <c:dLbl>
              <c:idx val="8"/>
              <c:layout>
                <c:manualLayout>
                  <c:x val="-6.4838626162860438E-17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4E-438B-9CB9-14A54C4CFDDD}"/>
                </c:ext>
              </c:extLst>
            </c:dLbl>
            <c:dLbl>
              <c:idx val="9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4E-438B-9CB9-14A54C4CFDDD}"/>
                </c:ext>
              </c:extLst>
            </c:dLbl>
            <c:dLbl>
              <c:idx val="10"/>
              <c:layout>
                <c:manualLayout>
                  <c:x val="-2.4756852343059306E-2"/>
                  <c:y val="-0.13151922741113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4E-438B-9CB9-14A54C4CFDDD}"/>
                </c:ext>
              </c:extLst>
            </c:dLbl>
            <c:dLbl>
              <c:idx val="11"/>
              <c:layout>
                <c:manualLayout>
                  <c:x val="-1.4146772767462488E-2"/>
                  <c:y val="0.12244893586553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4E-438B-9CB9-14A54C4CFDDD}"/>
                </c:ext>
              </c:extLst>
            </c:dLbl>
            <c:dLbl>
              <c:idx val="12"/>
              <c:layout>
                <c:manualLayout>
                  <c:x val="-1.0610079575596816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4E-438B-9CB9-14A54C4CFDDD}"/>
                </c:ext>
              </c:extLst>
            </c:dLbl>
            <c:dLbl>
              <c:idx val="13"/>
              <c:layout>
                <c:manualLayout>
                  <c:x val="-1.5915119363395226E-2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4E-438B-9CB9-14A54C4CFDDD}"/>
                </c:ext>
              </c:extLst>
            </c:dLbl>
            <c:dLbl>
              <c:idx val="14"/>
              <c:layout>
                <c:manualLayout>
                  <c:x val="5.3050397877984082E-3"/>
                  <c:y val="-7.709747813756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4E-438B-9CB9-14A54C4CFDDD}"/>
                </c:ext>
              </c:extLst>
            </c:dLbl>
            <c:dLbl>
              <c:idx val="15"/>
              <c:layout>
                <c:manualLayout>
                  <c:x val="-5.3050397877984082E-3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4E-438B-9CB9-14A54C4CFDDD}"/>
                </c:ext>
              </c:extLst>
            </c:dLbl>
            <c:dLbl>
              <c:idx val="16"/>
              <c:layout>
                <c:manualLayout>
                  <c:x val="1.0610079575596816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4E-438B-9CB9-14A54C4CFDDD}"/>
                </c:ext>
              </c:extLst>
            </c:dLbl>
            <c:dLbl>
              <c:idx val="17"/>
              <c:layout>
                <c:manualLayout>
                  <c:x val="0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4E-438B-9CB9-14A54C4CFDDD}"/>
                </c:ext>
              </c:extLst>
            </c:dLbl>
            <c:dLbl>
              <c:idx val="18"/>
              <c:layout>
                <c:manualLayout>
                  <c:x val="-5.3050397877984082E-3"/>
                  <c:y val="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4E-438B-9CB9-14A54C4CFDDD}"/>
                </c:ext>
              </c:extLst>
            </c:dLbl>
            <c:dLbl>
              <c:idx val="19"/>
              <c:layout>
                <c:manualLayout>
                  <c:x val="-2.4756852343059368E-2"/>
                  <c:y val="-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74E-438B-9CB9-14A54C4CFDD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4E-438B-9CB9-14A54C4CFDD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2714481644701573E-2"/>
                  <c:y val="-0.25941265934163255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MÉDIA; </a:t>
                    </a:r>
                    <a:fld id="{A6BD22AE-4100-4C22-946A-228DD97F893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931570556332974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F74E-438B-9CB9-14A54C4CFDDD}"/>
                </c:ext>
              </c:extLst>
            </c:dLbl>
            <c:dLbl>
              <c:idx val="1"/>
              <c:layout>
                <c:manualLayout>
                  <c:x val="-9.0185746012517665E-2"/>
                  <c:y val="0.23129261296173229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7615C8E2-F0FF-444F-B265-48ED13D2CAA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47397258366573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F74E-438B-9CB9-14A54C4CFDDD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Satisfação!$J$2:$J$3</c:f>
              <c:numCache>
                <c:formatCode>0.0</c:formatCode>
                <c:ptCount val="2"/>
                <c:pt idx="0">
                  <c:v>9.0500000000000007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4E-438B-9CB9-14A54C4CFDD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1140583554376658"/>
                  <c:y val="-0.1360543731839330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74E-438B-9CB9-14A54C4CF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5490716180371346E-2"/>
                  <c:y val="0.131519227411135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74E-438B-9CB9-14A54C4CFDDD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Satisfação!$J$8</c:f>
              <c:numCache>
                <c:formatCode>0.0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72896"/>
        <c:axId val="731672240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7316722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672896"/>
        <c:crosses val="max"/>
        <c:crossBetween val="between"/>
      </c:valAx>
      <c:catAx>
        <c:axId val="73167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731672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Análise Descritiva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Satisfação!$F$3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Satisfação!$G$3:$J$3</c:f>
              <c:numCache>
                <c:formatCode>0.00</c:formatCode>
                <c:ptCount val="4"/>
                <c:pt idx="0" formatCode="0.0">
                  <c:v>7.5</c:v>
                </c:pt>
                <c:pt idx="1">
                  <c:v>7.5</c:v>
                </c:pt>
                <c:pt idx="2" formatCode="0.0">
                  <c:v>8</c:v>
                </c:pt>
                <c:pt idx="3" formatCode="0.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4D7E-A73A-71F1AD05FF68}"/>
            </c:ext>
          </c:extLst>
        </c:ser>
        <c:ser>
          <c:idx val="1"/>
          <c:order val="1"/>
          <c:tx>
            <c:strRef>
              <c:f>Satisfação!$F$4</c:f>
              <c:strCache>
                <c:ptCount val="1"/>
                <c:pt idx="0">
                  <c:v>MODA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Satisfação!$G$4:$J$4</c:f>
              <c:numCache>
                <c:formatCode>0.0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8-4D7E-A73A-71F1AD05FF68}"/>
            </c:ext>
          </c:extLst>
        </c:ser>
        <c:ser>
          <c:idx val="2"/>
          <c:order val="2"/>
          <c:tx>
            <c:strRef>
              <c:f>Satisfação!$F$5</c:f>
              <c:strCache>
                <c:ptCount val="1"/>
                <c:pt idx="0">
                  <c:v>VARIANCIA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Satisfação!$G$5:$J$5</c:f>
              <c:numCache>
                <c:formatCode>0.0</c:formatCode>
                <c:ptCount val="4"/>
                <c:pt idx="0">
                  <c:v>4.26</c:v>
                </c:pt>
                <c:pt idx="1">
                  <c:v>4.5475000000000003</c:v>
                </c:pt>
                <c:pt idx="2">
                  <c:v>1.96</c:v>
                </c:pt>
                <c:pt idx="3">
                  <c:v>0.74749999999999983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8-4D7E-A73A-71F1AD05FF68}"/>
            </c:ext>
          </c:extLst>
        </c:ser>
        <c:ser>
          <c:idx val="3"/>
          <c:order val="3"/>
          <c:tx>
            <c:strRef>
              <c:f>Satisfação!$F$6</c:f>
              <c:strCache>
                <c:ptCount val="1"/>
                <c:pt idx="0">
                  <c:v>DESVIO PADRAO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Satisfação!$G$6:$J$6</c:f>
              <c:numCache>
                <c:formatCode>0.0</c:formatCode>
                <c:ptCount val="4"/>
                <c:pt idx="0">
                  <c:v>2.0639767440550294</c:v>
                </c:pt>
                <c:pt idx="1">
                  <c:v>2.1324868112136124</c:v>
                </c:pt>
                <c:pt idx="2">
                  <c:v>1.4</c:v>
                </c:pt>
                <c:pt idx="3">
                  <c:v>0.86458082328952901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8-4D7E-A73A-71F1AD05FF68}"/>
            </c:ext>
          </c:extLst>
        </c:ser>
        <c:ser>
          <c:idx val="4"/>
          <c:order val="4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Satisfação!$G$7:$J$7</c:f>
              <c:numCache>
                <c:formatCode>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760514912"/>
        <c:axId val="760516552"/>
      </c:barChart>
      <c:lineChart>
        <c:grouping val="standard"/>
        <c:varyColors val="0"/>
        <c:ser>
          <c:idx val="5"/>
          <c:order val="5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Satisfação!$G$8:$J$8</c:f>
              <c:numCache>
                <c:formatCode>0.0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14912"/>
        <c:axId val="760516552"/>
      </c:lineChart>
      <c:catAx>
        <c:axId val="7605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6552"/>
        <c:crosses val="autoZero"/>
        <c:auto val="1"/>
        <c:lblAlgn val="ctr"/>
        <c:lblOffset val="100"/>
        <c:noMultiLvlLbl val="0"/>
      </c:catAx>
      <c:valAx>
        <c:axId val="7605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4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1-44FF-969D-D65CABE906E4}"/>
            </c:ext>
          </c:extLst>
        </c:ser>
        <c:ser>
          <c:idx val="1"/>
          <c:order val="1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1-44FF-969D-D65CABE906E4}"/>
            </c:ext>
          </c:extLst>
        </c:ser>
        <c:ser>
          <c:idx val="2"/>
          <c:order val="2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1-44FF-969D-D65CABE906E4}"/>
            </c:ext>
          </c:extLst>
        </c:ser>
        <c:ser>
          <c:idx val="3"/>
          <c:order val="3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1-44FF-969D-D65CABE9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92824"/>
        <c:axId val="733093152"/>
      </c:lineChart>
      <c:catAx>
        <c:axId val="73309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3152"/>
        <c:crosses val="autoZero"/>
        <c:auto val="1"/>
        <c:lblAlgn val="ctr"/>
        <c:lblOffset val="100"/>
        <c:noMultiLvlLbl val="0"/>
      </c:catAx>
      <c:valAx>
        <c:axId val="733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45-4860-8AEA-830766CB83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45-4860-8AEA-830766CB83BE}"/>
              </c:ext>
            </c:extLst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5-4860-8AEA-830766CB83BE}"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5-4860-8AEA-830766CB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5-4860-8AEA-830766CB83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8370216"/>
        <c:axId val="388377272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1392"/>
        <c:axId val="388372176"/>
      </c:lineChart>
      <c:catAx>
        <c:axId val="388370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7272"/>
        <c:crosses val="autoZero"/>
        <c:auto val="1"/>
        <c:lblAlgn val="ctr"/>
        <c:lblOffset val="100"/>
        <c:noMultiLvlLbl val="0"/>
      </c:catAx>
      <c:valAx>
        <c:axId val="3883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0216"/>
        <c:crosses val="autoZero"/>
        <c:crossBetween val="between"/>
      </c:valAx>
      <c:valAx>
        <c:axId val="38837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1392"/>
        <c:crosses val="max"/>
        <c:crossBetween val="between"/>
      </c:valAx>
      <c:catAx>
        <c:axId val="38837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75704"/>
        <c:axId val="388374528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4920"/>
        <c:axId val="388376096"/>
      </c:lineChart>
      <c:catAx>
        <c:axId val="38837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528"/>
        <c:crosses val="autoZero"/>
        <c:auto val="1"/>
        <c:lblAlgn val="ctr"/>
        <c:lblOffset val="100"/>
        <c:noMultiLvlLbl val="0"/>
      </c:catAx>
      <c:valAx>
        <c:axId val="388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5704"/>
        <c:crosses val="autoZero"/>
        <c:crossBetween val="between"/>
      </c:valAx>
      <c:valAx>
        <c:axId val="388376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920"/>
        <c:crosses val="max"/>
        <c:crossBetween val="between"/>
      </c:valAx>
      <c:catAx>
        <c:axId val="388374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4-432D-870E-7E779A98C977}"/>
            </c:ext>
          </c:extLst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4-432D-870E-7E779A98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6880"/>
        <c:axId val="388375312"/>
      </c:lineChart>
      <c:catAx>
        <c:axId val="388376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388375312"/>
        <c:crosses val="autoZero"/>
        <c:auto val="1"/>
        <c:lblAlgn val="ctr"/>
        <c:lblOffset val="100"/>
        <c:noMultiLvlLbl val="0"/>
      </c:catAx>
      <c:valAx>
        <c:axId val="38837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A-4A44-8A61-FC22065678B4}"/>
            </c:ext>
          </c:extLst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A-4A44-8A61-FC22065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2568"/>
        <c:axId val="388371000"/>
      </c:lineChart>
      <c:catAx>
        <c:axId val="388372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371000"/>
        <c:crosses val="autoZero"/>
        <c:auto val="1"/>
        <c:lblAlgn val="ctr"/>
        <c:lblOffset val="100"/>
        <c:noMultiLvlLbl val="0"/>
      </c:catAx>
      <c:valAx>
        <c:axId val="3883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em R$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v>renda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575372702767979E-2"/>
                  <c:y val="-0.18332606899106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DE-4AC6-AF2B-2DCEFA4248F2}"/>
                </c:ext>
              </c:extLst>
            </c:dLbl>
            <c:dLbl>
              <c:idx val="1"/>
              <c:layout>
                <c:manualLayout>
                  <c:x val="2.4556013895094563E-2"/>
                  <c:y val="0.1069402069114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DE-4AC6-AF2B-2DCEFA4248F2}"/>
                </c:ext>
              </c:extLst>
            </c:dLbl>
            <c:dLbl>
              <c:idx val="2"/>
              <c:layout>
                <c:manualLayout>
                  <c:x val="-3.0695017368868208E-2"/>
                  <c:y val="0.24443475865475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DE-4AC6-AF2B-2DCEFA4248F2}"/>
                </c:ext>
              </c:extLst>
            </c:dLbl>
            <c:dLbl>
              <c:idx val="3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DE-4AC6-AF2B-2DCEFA4248F2}"/>
                </c:ext>
              </c:extLst>
            </c:dLbl>
            <c:dLbl>
              <c:idx val="4"/>
              <c:layout>
                <c:manualLayout>
                  <c:x val="1.023167245628941E-2"/>
                  <c:y val="0.13749455174330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DE-4AC6-AF2B-2DCEFA4248F2}"/>
                </c:ext>
              </c:extLst>
            </c:dLbl>
            <c:dLbl>
              <c:idx val="5"/>
              <c:layout>
                <c:manualLayout>
                  <c:x val="-1.0231672456289446E-2"/>
                  <c:y val="0.2087880230176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DE-4AC6-AF2B-2DCEFA4248F2}"/>
                </c:ext>
              </c:extLst>
            </c:dLbl>
            <c:dLbl>
              <c:idx val="6"/>
              <c:layout>
                <c:manualLayout>
                  <c:x val="6.1390034737735704E-3"/>
                  <c:y val="-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DE-4AC6-AF2B-2DCEFA4248F2}"/>
                </c:ext>
              </c:extLst>
            </c:dLbl>
            <c:dLbl>
              <c:idx val="7"/>
              <c:layout>
                <c:manualLayout>
                  <c:x val="-1.6370675930063056E-2"/>
                  <c:y val="0.13240216093799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DE-4AC6-AF2B-2DCEFA4248F2}"/>
                </c:ext>
              </c:extLst>
            </c:dLbl>
            <c:dLbl>
              <c:idx val="8"/>
              <c:layout>
                <c:manualLayout>
                  <c:x val="2.2509679403836701E-2"/>
                  <c:y val="-4.583151724776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DE-4AC6-AF2B-2DCEFA4248F2}"/>
                </c:ext>
              </c:extLst>
            </c:dLbl>
            <c:dLbl>
              <c:idx val="9"/>
              <c:layout>
                <c:manualLayout>
                  <c:x val="1.2278006947547292E-2"/>
                  <c:y val="4.583151724776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DE-4AC6-AF2B-2DCEFA4248F2}"/>
                </c:ext>
              </c:extLst>
            </c:dLbl>
            <c:dLbl>
              <c:idx val="10"/>
              <c:layout>
                <c:manualLayout>
                  <c:x val="7.5031397910344332E-17"/>
                  <c:y val="-0.12730977013268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DE-4AC6-AF2B-2DCEFA4248F2}"/>
                </c:ext>
              </c:extLst>
            </c:dLbl>
            <c:dLbl>
              <c:idx val="11"/>
              <c:layout>
                <c:manualLayout>
                  <c:x val="1.023167245628941E-2"/>
                  <c:y val="9.6755425300841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DE-4AC6-AF2B-2DCEFA4248F2}"/>
                </c:ext>
              </c:extLst>
            </c:dLbl>
            <c:dLbl>
              <c:idx val="12"/>
              <c:layout>
                <c:manualLayout>
                  <c:x val="8.1853379650314514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DE-4AC6-AF2B-2DCEFA4248F2}"/>
                </c:ext>
              </c:extLst>
            </c:dLbl>
            <c:dLbl>
              <c:idx val="13"/>
              <c:layout>
                <c:manualLayout>
                  <c:x val="-1.5006279582068866E-16"/>
                  <c:y val="0.10184781610614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4DE-4AC6-AF2B-2DCEFA4248F2}"/>
                </c:ext>
              </c:extLst>
            </c:dLbl>
            <c:dLbl>
              <c:idx val="14"/>
              <c:layout>
                <c:manualLayout>
                  <c:x val="-2.0463344912578819E-3"/>
                  <c:y val="-8.14782528849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DE-4AC6-AF2B-2DCEFA4248F2}"/>
                </c:ext>
              </c:extLst>
            </c:dLbl>
            <c:dLbl>
              <c:idx val="15"/>
              <c:layout>
                <c:manualLayout>
                  <c:x val="-4.0926689825157639E-3"/>
                  <c:y val="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4DE-4AC6-AF2B-2DCEFA4248F2}"/>
                </c:ext>
              </c:extLst>
            </c:dLbl>
            <c:dLbl>
              <c:idx val="16"/>
              <c:layout>
                <c:manualLayout>
                  <c:x val="6.1390034737736458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4DE-4AC6-AF2B-2DCEFA4248F2}"/>
                </c:ext>
              </c:extLst>
            </c:dLbl>
            <c:dLbl>
              <c:idx val="17"/>
              <c:layout>
                <c:manualLayout>
                  <c:x val="-1.023167245628941E-2"/>
                  <c:y val="0.1171249885220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4DE-4AC6-AF2B-2DCEFA4248F2}"/>
                </c:ext>
              </c:extLst>
            </c:dLbl>
            <c:dLbl>
              <c:idx val="18"/>
              <c:layout>
                <c:manualLayout>
                  <c:x val="-2.0463344912578819E-3"/>
                  <c:y val="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4DE-4AC6-AF2B-2DCEFA4248F2}"/>
                </c:ext>
              </c:extLst>
            </c:dLbl>
            <c:dLbl>
              <c:idx val="19"/>
              <c:layout>
                <c:manualLayout>
                  <c:x val="-2.0463344912578969E-2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4DE-4AC6-AF2B-2DCEFA4248F2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E-4AC6-AF2B-2DCEFA4248F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390034737736437E-2"/>
                  <c:y val="-0.23934256833727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E9F73-12AF-41C8-9580-5D37784845A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65D1968A-A7A5-416C-8CA8-4F9AE671D02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9732861505531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Cliente!$K$2</c:f>
              <c:numCache>
                <c:formatCode>#,##0.00</c:formatCode>
                <c:ptCount val="1"/>
                <c:pt idx="0">
                  <c:v>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E-4AC6-AF2B-2DCEFA4248F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25103126396283E-2"/>
                  <c:y val="-0.3360975926624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B0DD6E-EC1F-497B-BCAA-E1627D293EDC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2EDDC06C-8279-4D72-9554-664A390B11F7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06595513306894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Cliente!$K$3</c:f>
              <c:numCache>
                <c:formatCode>#,##0.00</c:formatCode>
                <c:ptCount val="1"/>
                <c:pt idx="0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E-4AC6-AF2B-2DCEFA4248F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278006947547292E-2"/>
                  <c:y val="-0.19605664502868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74C37-E83E-4B9C-BB27-516465D01ED1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3EBF42EB-7271-490F-98FE-B33FE0C3344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52862701106745"/>
                      <c:h val="0.127233584758434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2960"/>
        <c:axId val="388373352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324341438805172E-2"/>
                  <c:y val="0.1935108506016840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Cliente!$K$8</c:f>
              <c:numCache>
                <c:formatCode>#,##0.00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1808"/>
        <c:axId val="389472592"/>
      </c:lineChart>
      <c:catAx>
        <c:axId val="388372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3352"/>
        <c:crosses val="autoZero"/>
        <c:auto val="1"/>
        <c:lblAlgn val="ctr"/>
        <c:lblOffset val="100"/>
        <c:noMultiLvlLbl val="0"/>
      </c:catAx>
      <c:valAx>
        <c:axId val="388373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372960"/>
        <c:crosses val="autoZero"/>
        <c:crossBetween val="between"/>
      </c:valAx>
      <c:valAx>
        <c:axId val="38947259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1808"/>
        <c:crosses val="max"/>
        <c:crossBetween val="between"/>
      </c:valAx>
      <c:catAx>
        <c:axId val="38947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Mensal em R$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049030227874739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7F-4094-A1E8-78959C16A6B8}"/>
                </c:ext>
              </c:extLst>
            </c:dLbl>
            <c:dLbl>
              <c:idx val="1"/>
              <c:layout>
                <c:manualLayout>
                  <c:x val="2.4588362734496969E-2"/>
                  <c:y val="-4.073912644245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7F-4094-A1E8-78959C16A6B8}"/>
                </c:ext>
              </c:extLst>
            </c:dLbl>
            <c:dLbl>
              <c:idx val="2"/>
              <c:layout>
                <c:manualLayout>
                  <c:x val="4.302963478536969E-2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7F-4094-A1E8-78959C16A6B8}"/>
                </c:ext>
              </c:extLst>
            </c:dLbl>
            <c:dLbl>
              <c:idx val="3"/>
              <c:layout>
                <c:manualLayout>
                  <c:x val="-1.0245151139373746E-2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7F-4094-A1E8-78959C16A6B8}"/>
                </c:ext>
              </c:extLst>
            </c:dLbl>
            <c:dLbl>
              <c:idx val="4"/>
              <c:layout>
                <c:manualLayout>
                  <c:x val="4.0980604557494978E-3"/>
                  <c:y val="0.10184781610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7F-4094-A1E8-78959C16A6B8}"/>
                </c:ext>
              </c:extLst>
            </c:dLbl>
            <c:dLbl>
              <c:idx val="5"/>
              <c:layout>
                <c:manualLayout>
                  <c:x val="-1.2294181367248531E-2"/>
                  <c:y val="0.14258694254860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7F-4094-A1E8-78959C16A6B8}"/>
                </c:ext>
              </c:extLst>
            </c:dLbl>
            <c:dLbl>
              <c:idx val="6"/>
              <c:layout>
                <c:manualLayout>
                  <c:x val="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7F-4094-A1E8-78959C16A6B8}"/>
                </c:ext>
              </c:extLst>
            </c:dLbl>
            <c:dLbl>
              <c:idx val="7"/>
              <c:layout>
                <c:manualLayout>
                  <c:x val="-8.1961209114989955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7F-4094-A1E8-78959C16A6B8}"/>
                </c:ext>
              </c:extLst>
            </c:dLbl>
            <c:dLbl>
              <c:idx val="8"/>
              <c:layout>
                <c:manualLayout>
                  <c:x val="1.0245151139373746E-2"/>
                  <c:y val="-6.620108046899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7F-4094-A1E8-78959C16A6B8}"/>
                </c:ext>
              </c:extLst>
            </c:dLbl>
            <c:dLbl>
              <c:idx val="9"/>
              <c:layout>
                <c:manualLayout>
                  <c:x val="2.0490302278747489E-3"/>
                  <c:y val="7.638586207961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7F-4094-A1E8-78959C16A6B8}"/>
                </c:ext>
              </c:extLst>
            </c:dLbl>
            <c:dLbl>
              <c:idx val="10"/>
              <c:layout>
                <c:manualLayout>
                  <c:x val="-1.0245151139373746E-2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7F-4094-A1E8-78959C16A6B8}"/>
                </c:ext>
              </c:extLst>
            </c:dLbl>
            <c:dLbl>
              <c:idx val="11"/>
              <c:layout>
                <c:manualLayout>
                  <c:x val="-7.5130240444458735E-17"/>
                  <c:y val="6.620108046899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7F-4094-A1E8-78959C16A6B8}"/>
                </c:ext>
              </c:extLst>
            </c:dLbl>
            <c:dLbl>
              <c:idx val="12"/>
              <c:layout>
                <c:manualLayout>
                  <c:x val="6.1470906836242475E-3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7F-4094-A1E8-78959C16A6B8}"/>
                </c:ext>
              </c:extLst>
            </c:dLbl>
            <c:dLbl>
              <c:idx val="13"/>
              <c:layout>
                <c:manualLayout>
                  <c:x val="-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7F-4094-A1E8-78959C16A6B8}"/>
                </c:ext>
              </c:extLst>
            </c:dLbl>
            <c:dLbl>
              <c:idx val="14"/>
              <c:layout>
                <c:manualLayout>
                  <c:x val="-4.098060455749497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7F-4094-A1E8-78959C16A6B8}"/>
                </c:ext>
              </c:extLst>
            </c:dLbl>
            <c:dLbl>
              <c:idx val="15"/>
              <c:layout>
                <c:manualLayout>
                  <c:x val="-1.5026048088891747E-16"/>
                  <c:y val="5.601629885838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7F-4094-A1E8-78959C16A6B8}"/>
                </c:ext>
              </c:extLst>
            </c:dLbl>
            <c:dLbl>
              <c:idx val="16"/>
              <c:layout>
                <c:manualLayout>
                  <c:x val="4.0980604557493477E-3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7F-4094-A1E8-78959C16A6B8}"/>
                </c:ext>
              </c:extLst>
            </c:dLbl>
            <c:dLbl>
              <c:idx val="17"/>
              <c:layout>
                <c:manualLayout>
                  <c:x val="-1.4343211595123244E-2"/>
                  <c:y val="0.117124988522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7F-4094-A1E8-78959C16A6B8}"/>
                </c:ext>
              </c:extLst>
            </c:dLbl>
            <c:dLbl>
              <c:idx val="18"/>
              <c:layout>
                <c:manualLayout>
                  <c:x val="-6.7617997519866718E-2"/>
                  <c:y val="-0.1324021609379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7F-4094-A1E8-78959C16A6B8}"/>
                </c:ext>
              </c:extLst>
            </c:dLbl>
            <c:dLbl>
              <c:idx val="19"/>
              <c:layout>
                <c:manualLayout>
                  <c:x val="-1.2294181367248495E-2"/>
                  <c:y val="-0.1222173793273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7F-4094-A1E8-78959C16A6B8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7F-4094-A1E8-78959C16A6B8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98063166279E-2"/>
                  <c:y val="-0.31572843041689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5E995-B021-4F5D-8936-8460B52B1AB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751D79AA-0617-4892-BB85-F4967E66E77F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398780649539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Cliente!$L$2</c:f>
              <c:numCache>
                <c:formatCode>#,##0.00</c:formatCode>
                <c:ptCount val="1"/>
                <c:pt idx="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7F-4094-A1E8-78959C16A6B8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17392684866E-2"/>
                  <c:y val="-0.412483454742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F00013-FA60-4CBA-B027-BC5BC1FDF5D7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CA7C8D17-EE33-4516-8BA1-E2733CBE7548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73405943220242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Cliente!$L$3</c:f>
              <c:numCache>
                <c:formatCode>#,##0.00</c:formatCode>
                <c:ptCount val="1"/>
                <c:pt idx="0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7F-4094-A1E8-78959C16A6B8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539332506622222E-2"/>
                  <c:y val="-0.22915738575100936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3024346028608"/>
                      <c:h val="7.12172859000519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Cliente!$L$7</c:f>
              <c:numCache>
                <c:formatCode>#,##0.00</c:formatCode>
                <c:ptCount val="1"/>
                <c:pt idx="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2984"/>
        <c:axId val="3894780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1782336781857616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Cliente!$L$8</c:f>
              <c:numCache>
                <c:formatCode>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376"/>
        <c:axId val="389476120"/>
      </c:lineChart>
      <c:catAx>
        <c:axId val="389472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8080"/>
        <c:crosses val="autoZero"/>
        <c:auto val="1"/>
        <c:lblAlgn val="ctr"/>
        <c:lblOffset val="100"/>
        <c:noMultiLvlLbl val="0"/>
      </c:catAx>
      <c:valAx>
        <c:axId val="38947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2984"/>
        <c:crosses val="autoZero"/>
        <c:crossBetween val="between"/>
      </c:valAx>
      <c:valAx>
        <c:axId val="38947612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3376"/>
        <c:crosses val="max"/>
        <c:crossBetween val="between"/>
      </c:valAx>
      <c:catAx>
        <c:axId val="38947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Receita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Receita Anual</a:t>
          </a:r>
        </a:p>
      </cx:txPr>
    </cx:title>
    <cx:plotArea>
      <cx:plotAreaRegion>
        <cx:series layoutId="boxWhisker" uniqueId="{4D441A52-DC58-4BE8-9152-83D2784EB368}">
          <cx:tx>
            <cx:txData>
              <cx:f>_xlchart.v1.4</cx:f>
              <cx:v>Receita Anual (em milhões de R$)</cx:v>
            </cx:txData>
          </cx:tx>
          <cx:spPr>
            <a:solidFill>
              <a:srgbClr val="00B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Despesas Anuais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Despesas Anuais</a:t>
          </a:r>
        </a:p>
      </cx:txPr>
    </cx:title>
    <cx:plotArea>
      <cx:plotAreaRegion>
        <cx:series layoutId="boxWhisker" uniqueId="{AB864B0E-B4C0-4A43-AE1D-E9DCDEB76343}">
          <cx:tx>
            <cx:txData>
              <cx:f>_xlchart.v1.0</cx:f>
              <cx:v>Despesas Anuais (em milhões de R$)</cx:v>
            </cx:txData>
          </cx:tx>
          <cx:spPr>
            <a:solidFill>
              <a:srgbClr val="FFC000"/>
            </a:solidFill>
          </cx:spPr>
          <cx:dataLabels pos="r">
            <cx:spPr>
              <a:noFill/>
            </cx:spPr>
            <cx:visibility seriesName="0" categoryName="0" value="0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Lucro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Lucro Anual</a:t>
          </a:r>
        </a:p>
      </cx:txPr>
    </cx:title>
    <cx:plotArea>
      <cx:plotAreaRegion>
        <cx:series layoutId="boxWhisker" uniqueId="{A425CAD9-AC0A-43B7-8D23-8805B7F245BF}">
          <cx:tx>
            <cx:txData>
              <cx:f>_xlchart.v1.6</cx:f>
              <cx:v>Lucro Anual (em milhões de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Funcionários</a:t>
          </a:r>
        </a:p>
      </cx:txPr>
    </cx:title>
    <cx:plotArea>
      <cx:plotAreaRegion>
        <cx:series layoutId="boxWhisker" uniqueId="{A2C42036-6079-4AC4-86DA-16743DF36A98}">
          <cx:tx>
            <cx:txData>
              <cx:f>_xlchart.v1.2</cx:f>
              <cx:v>Número de Funcionários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/>
    <cx:plotArea>
      <cx:plotAreaRegion>
        <cx:series layoutId="boxWhisker" uniqueId="{58295B0D-9041-404D-A3C6-8DDE98604DAE}">
          <cx:tx>
            <cx:txData>
              <cx:f>_xlchart.v1.8</cx:f>
              <cx:v>Avaliação Produto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A8A71E-D990-40D3-A45C-A5BA74768BD9}">
          <cx:tx>
            <cx:txData>
              <cx:f>_xlchart.v1.10</cx:f>
              <cx:v>Avaliação Atendimento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BE3206-C6CC-4233-A018-1D68420D21DA}">
          <cx:tx>
            <cx:txData>
              <cx:f>_xlchart.v1.12</cx:f>
              <cx:v>Avaliação Entrega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45D70A5-38EA-44DD-966E-71AEB9390D5B}">
          <cx:tx>
            <cx:txData>
              <cx:f>_xlchart.v1.14</cx:f>
              <cx:v>Avaliação do ambiente da loja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14.xml"/><Relationship Id="rId7" Type="http://schemas.microsoft.com/office/2014/relationships/chartEx" Target="../charts/chartEx1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18.xml"/><Relationship Id="rId5" Type="http://schemas.openxmlformats.org/officeDocument/2006/relationships/chart" Target="../charts/chart16.xml"/><Relationship Id="rId10" Type="http://schemas.microsoft.com/office/2014/relationships/chartEx" Target="../charts/chartEx4.xml"/><Relationship Id="rId4" Type="http://schemas.openxmlformats.org/officeDocument/2006/relationships/chart" Target="../charts/chart15.xml"/><Relationship Id="rId9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4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microsoft.com/office/2014/relationships/chartEx" Target="../charts/chartEx5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6</xdr:col>
      <xdr:colOff>5443</xdr:colOff>
      <xdr:row>34</xdr:row>
      <xdr:rowOff>54429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10884</xdr:colOff>
      <xdr:row>35</xdr:row>
      <xdr:rowOff>38101</xdr:rowOff>
    </xdr:from>
    <xdr:to>
      <xdr:col>13</xdr:col>
      <xdr:colOff>38098</xdr:colOff>
      <xdr:row>46</xdr:row>
      <xdr:rowOff>32658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8</xdr:row>
      <xdr:rowOff>28572</xdr:rowOff>
    </xdr:from>
    <xdr:to>
      <xdr:col>13</xdr:col>
      <xdr:colOff>5443</xdr:colOff>
      <xdr:row>15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46</xdr:row>
      <xdr:rowOff>48985</xdr:rowOff>
    </xdr:from>
    <xdr:to>
      <xdr:col>13</xdr:col>
      <xdr:colOff>48986</xdr:colOff>
      <xdr:row>58</xdr:row>
      <xdr:rowOff>179614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12249</xdr:colOff>
      <xdr:row>73</xdr:row>
      <xdr:rowOff>166009</xdr:rowOff>
    </xdr:from>
    <xdr:to>
      <xdr:col>13</xdr:col>
      <xdr:colOff>69397</xdr:colOff>
      <xdr:row>88</xdr:row>
      <xdr:rowOff>40823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12247</xdr:colOff>
      <xdr:row>58</xdr:row>
      <xdr:rowOff>178255</xdr:rowOff>
    </xdr:from>
    <xdr:to>
      <xdr:col>13</xdr:col>
      <xdr:colOff>88447</xdr:colOff>
      <xdr:row>73</xdr:row>
      <xdr:rowOff>145598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73</xdr:row>
      <xdr:rowOff>140154</xdr:rowOff>
    </xdr:from>
    <xdr:to>
      <xdr:col>6</xdr:col>
      <xdr:colOff>10886</xdr:colOff>
      <xdr:row>88</xdr:row>
      <xdr:rowOff>58511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34</xdr:row>
      <xdr:rowOff>61232</xdr:rowOff>
    </xdr:from>
    <xdr:to>
      <xdr:col>6</xdr:col>
      <xdr:colOff>8166</xdr:colOff>
      <xdr:row>47</xdr:row>
      <xdr:rowOff>78649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13608</xdr:colOff>
      <xdr:row>47</xdr:row>
      <xdr:rowOff>81643</xdr:rowOff>
    </xdr:from>
    <xdr:to>
      <xdr:col>6</xdr:col>
      <xdr:colOff>1</xdr:colOff>
      <xdr:row>60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13607</xdr:colOff>
      <xdr:row>60</xdr:row>
      <xdr:rowOff>115661</xdr:rowOff>
    </xdr:from>
    <xdr:to>
      <xdr:col>6</xdr:col>
      <xdr:colOff>0</xdr:colOff>
      <xdr:row>73</xdr:row>
      <xdr:rowOff>133078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32657</xdr:colOff>
      <xdr:row>16</xdr:row>
      <xdr:rowOff>21771</xdr:rowOff>
    </xdr:from>
    <xdr:to>
      <xdr:col>12</xdr:col>
      <xdr:colOff>941615</xdr:colOff>
      <xdr:row>34</xdr:row>
      <xdr:rowOff>146956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22860</xdr:rowOff>
    </xdr:from>
    <xdr:to>
      <xdr:col>4</xdr:col>
      <xdr:colOff>952500</xdr:colOff>
      <xdr:row>34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91440</xdr:rowOff>
    </xdr:from>
    <xdr:to>
      <xdr:col>4</xdr:col>
      <xdr:colOff>944880</xdr:colOff>
      <xdr:row>47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944880</xdr:colOff>
      <xdr:row>70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188595</xdr:rowOff>
    </xdr:from>
    <xdr:to>
      <xdr:col>6</xdr:col>
      <xdr:colOff>38100</xdr:colOff>
      <xdr:row>87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21</xdr:row>
      <xdr:rowOff>0</xdr:rowOff>
    </xdr:from>
    <xdr:to>
      <xdr:col>15</xdr:col>
      <xdr:colOff>762000</xdr:colOff>
      <xdr:row>47</xdr:row>
      <xdr:rowOff>129540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</xdr:colOff>
      <xdr:row>47</xdr:row>
      <xdr:rowOff>152400</xdr:rowOff>
    </xdr:from>
    <xdr:to>
      <xdr:col>15</xdr:col>
      <xdr:colOff>762000</xdr:colOff>
      <xdr:row>71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71</xdr:row>
      <xdr:rowOff>52387</xdr:rowOff>
    </xdr:from>
    <xdr:to>
      <xdr:col>10</xdr:col>
      <xdr:colOff>876300</xdr:colOff>
      <xdr:row>85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4B62168-1F8A-4B9D-8DA2-7A089596B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14149387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28575</xdr:colOff>
      <xdr:row>85</xdr:row>
      <xdr:rowOff>157162</xdr:rowOff>
    </xdr:from>
    <xdr:to>
      <xdr:col>10</xdr:col>
      <xdr:colOff>866775</xdr:colOff>
      <xdr:row>100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12FFE95-1752-463B-9F2D-026E53FFC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16921162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895350</xdr:colOff>
      <xdr:row>71</xdr:row>
      <xdr:rowOff>23812</xdr:rowOff>
    </xdr:from>
    <xdr:to>
      <xdr:col>15</xdr:col>
      <xdr:colOff>800100</xdr:colOff>
      <xdr:row>85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12A53C0-FE11-4B84-8045-E218C2B3E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44525" y="14120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914400</xdr:colOff>
      <xdr:row>85</xdr:row>
      <xdr:rowOff>119062</xdr:rowOff>
    </xdr:from>
    <xdr:to>
      <xdr:col>15</xdr:col>
      <xdr:colOff>819150</xdr:colOff>
      <xdr:row>100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5E46519-CD49-43F4-8C84-4AE3B260A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3575" y="16883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87</xdr:row>
      <xdr:rowOff>67236</xdr:rowOff>
    </xdr:from>
    <xdr:to>
      <xdr:col>6</xdr:col>
      <xdr:colOff>44824</xdr:colOff>
      <xdr:row>99</xdr:row>
      <xdr:rowOff>179294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488F827-B9E2-4AE0-A93B-F23E13B0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38099</xdr:rowOff>
    </xdr:from>
    <xdr:to>
      <xdr:col>6</xdr:col>
      <xdr:colOff>657225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EA618-2FB7-42EE-B7C1-A54EA5295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638175</xdr:colOff>
      <xdr:row>50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3E56CE-6F5C-4685-AA67-46329056D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180975</xdr:rowOff>
    </xdr:from>
    <xdr:to>
      <xdr:col>6</xdr:col>
      <xdr:colOff>638175</xdr:colOff>
      <xdr:row>65</xdr:row>
      <xdr:rowOff>123826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32270-9A8C-4E46-9854-5B5ED2AC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19050</xdr:rowOff>
    </xdr:from>
    <xdr:to>
      <xdr:col>6</xdr:col>
      <xdr:colOff>638175</xdr:colOff>
      <xdr:row>80</xdr:row>
      <xdr:rowOff>152401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AD3205-1336-4229-A5CF-AFDD6F955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676274</xdr:colOff>
      <xdr:row>21</xdr:row>
      <xdr:rowOff>42862</xdr:rowOff>
    </xdr:from>
    <xdr:to>
      <xdr:col>12</xdr:col>
      <xdr:colOff>866775</xdr:colOff>
      <xdr:row>36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9D397F7-A9E5-4F88-A9B4-DC5A4C97C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49" y="4424362"/>
              <a:ext cx="5791201" cy="2824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38099</xdr:colOff>
      <xdr:row>8</xdr:row>
      <xdr:rowOff>23812</xdr:rowOff>
    </xdr:from>
    <xdr:to>
      <xdr:col>10</xdr:col>
      <xdr:colOff>28574</xdr:colOff>
      <xdr:row>20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610BBA-4F09-485D-804C-36CCF0AA6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666750</xdr:colOff>
      <xdr:row>36</xdr:row>
      <xdr:rowOff>4762</xdr:rowOff>
    </xdr:from>
    <xdr:to>
      <xdr:col>12</xdr:col>
      <xdr:colOff>857250</xdr:colOff>
      <xdr:row>50</xdr:row>
      <xdr:rowOff>80962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2BE1F3-A76B-4E3D-9343-24FDB3EF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opLeftCell="A79" zoomScale="115" zoomScaleNormal="115" workbookViewId="0">
      <selection activeCell="C3" sqref="C3"/>
    </sheetView>
  </sheetViews>
  <sheetFormatPr defaultColWidth="14" defaultRowHeight="15" x14ac:dyDescent="0.25"/>
  <cols>
    <col min="1" max="1" width="23.28515625" style="1" customWidth="1"/>
    <col min="2" max="6" width="14" style="1"/>
    <col min="7" max="7" width="0.28515625" style="19" customWidth="1"/>
    <col min="8" max="8" width="0.140625" style="19" customWidth="1"/>
    <col min="9" max="9" width="29.140625" style="1" bestFit="1" customWidth="1"/>
    <col min="10" max="10" width="12.42578125" style="1" customWidth="1"/>
    <col min="11" max="16384" width="14" style="1"/>
  </cols>
  <sheetData>
    <row r="1" spans="1:13" ht="43.9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6" t="s">
        <v>241</v>
      </c>
      <c r="G1" s="20" t="s">
        <v>251</v>
      </c>
      <c r="H1" s="20" t="s">
        <v>252</v>
      </c>
      <c r="I1" s="14"/>
      <c r="J1" s="13" t="s">
        <v>1</v>
      </c>
      <c r="K1" s="13" t="s">
        <v>2</v>
      </c>
      <c r="L1" s="13" t="s">
        <v>3</v>
      </c>
      <c r="M1" s="13" t="s">
        <v>4</v>
      </c>
    </row>
    <row r="2" spans="1:13" x14ac:dyDescent="0.25">
      <c r="A2" s="13" t="s">
        <v>109</v>
      </c>
      <c r="B2" s="3">
        <v>35</v>
      </c>
      <c r="C2" s="3">
        <v>5000</v>
      </c>
      <c r="D2" s="3">
        <v>2500</v>
      </c>
      <c r="E2" s="3">
        <v>750</v>
      </c>
      <c r="F2" s="17" t="s">
        <v>233</v>
      </c>
      <c r="G2" s="18">
        <f>IF(F2="Homem",C2,"")</f>
        <v>5000</v>
      </c>
      <c r="H2" s="18" t="str">
        <f>IF(F2="Mulher",C2,"")</f>
        <v/>
      </c>
      <c r="I2" s="14" t="s">
        <v>242</v>
      </c>
      <c r="J2" s="15">
        <f>AVERAGE(B2:B21)</f>
        <v>39.75</v>
      </c>
      <c r="K2" s="15">
        <f>AVERAGE(C2:C21)</f>
        <v>6060</v>
      </c>
      <c r="L2" s="15">
        <f>AVERAGE(D2:D21)</f>
        <v>2925</v>
      </c>
      <c r="M2" s="15">
        <f>AVERAGE(E2:E21)</f>
        <v>758.5</v>
      </c>
    </row>
    <row r="3" spans="1:13" x14ac:dyDescent="0.25">
      <c r="A3" s="13" t="s">
        <v>110</v>
      </c>
      <c r="B3" s="3">
        <v>28</v>
      </c>
      <c r="C3" s="3">
        <v>3500</v>
      </c>
      <c r="D3" s="3">
        <v>1500</v>
      </c>
      <c r="E3" s="3">
        <v>600</v>
      </c>
      <c r="F3" s="17" t="s">
        <v>234</v>
      </c>
      <c r="G3" s="18" t="str">
        <f t="shared" ref="G3:G21" si="0">IF(F3="Homem",C3,"")</f>
        <v/>
      </c>
      <c r="H3" s="18">
        <f t="shared" ref="H3:H21" si="1">IF(F3="Mulher",C3,"")</f>
        <v>3500</v>
      </c>
      <c r="I3" s="14" t="s">
        <v>243</v>
      </c>
      <c r="J3" s="15">
        <f>MEDIAN(B2:B21)</f>
        <v>39.5</v>
      </c>
      <c r="K3" s="15">
        <f>MEDIAN(C2:C21)</f>
        <v>5900</v>
      </c>
      <c r="L3" s="15">
        <f>MEDIAN(D2:D21)</f>
        <v>2800</v>
      </c>
      <c r="M3" s="15">
        <f>MEDIAN(E2:E21)</f>
        <v>775</v>
      </c>
    </row>
    <row r="4" spans="1:13" x14ac:dyDescent="0.25">
      <c r="A4" s="13" t="s">
        <v>111</v>
      </c>
      <c r="B4" s="3">
        <v>45</v>
      </c>
      <c r="C4" s="3">
        <v>8000</v>
      </c>
      <c r="D4" s="3">
        <v>4000</v>
      </c>
      <c r="E4" s="3">
        <v>850</v>
      </c>
      <c r="F4" s="17" t="s">
        <v>233</v>
      </c>
      <c r="G4" s="18">
        <f t="shared" si="0"/>
        <v>8000</v>
      </c>
      <c r="H4" s="18" t="str">
        <f t="shared" si="1"/>
        <v/>
      </c>
      <c r="I4" s="14" t="s">
        <v>244</v>
      </c>
      <c r="J4" s="15" t="e">
        <f>MODE(B2:B21)</f>
        <v>#N/A</v>
      </c>
      <c r="K4" s="15">
        <f>MODE(C2:C21)</f>
        <v>6000</v>
      </c>
      <c r="L4" s="15">
        <f>MODE(D2:D21)</f>
        <v>2800</v>
      </c>
      <c r="M4" s="15">
        <f>MODE(E2:E21)</f>
        <v>780</v>
      </c>
    </row>
    <row r="5" spans="1:13" x14ac:dyDescent="0.25">
      <c r="A5" s="13" t="s">
        <v>112</v>
      </c>
      <c r="B5" s="3">
        <v>52</v>
      </c>
      <c r="C5" s="3">
        <v>6000</v>
      </c>
      <c r="D5" s="3">
        <v>3000</v>
      </c>
      <c r="E5" s="3">
        <v>780</v>
      </c>
      <c r="F5" s="17" t="s">
        <v>234</v>
      </c>
      <c r="G5" s="18" t="str">
        <f t="shared" si="0"/>
        <v/>
      </c>
      <c r="H5" s="18">
        <f t="shared" si="1"/>
        <v>6000</v>
      </c>
      <c r="I5" s="14" t="s">
        <v>245</v>
      </c>
      <c r="J5" s="15">
        <f>_xlfn.VAR.P(B2:B21)</f>
        <v>65.787499999999994</v>
      </c>
      <c r="K5" s="15">
        <f>_xlfn.VAR.P(C2:C21)</f>
        <v>3411400</v>
      </c>
      <c r="L5" s="15">
        <f>_xlfn.VAR.P(D2:D21)</f>
        <v>1024875</v>
      </c>
      <c r="M5" s="15">
        <f>_xlfn.VAR.P(E2:E21)</f>
        <v>8032.75</v>
      </c>
    </row>
    <row r="6" spans="1:13" x14ac:dyDescent="0.25">
      <c r="A6" s="13" t="s">
        <v>113</v>
      </c>
      <c r="B6" s="3">
        <v>30</v>
      </c>
      <c r="C6" s="3">
        <v>4000</v>
      </c>
      <c r="D6" s="3">
        <v>1800</v>
      </c>
      <c r="E6" s="3">
        <v>620</v>
      </c>
      <c r="F6" s="17" t="s">
        <v>233</v>
      </c>
      <c r="G6" s="18">
        <f t="shared" si="0"/>
        <v>4000</v>
      </c>
      <c r="H6" s="18" t="str">
        <f t="shared" si="1"/>
        <v/>
      </c>
      <c r="I6" s="14" t="s">
        <v>246</v>
      </c>
      <c r="J6" s="15">
        <f>_xlfn.STDEV.P(B2:B21)</f>
        <v>8.1109493895597691</v>
      </c>
      <c r="K6" s="15">
        <f>_xlfn.STDEV.P(C2:C21)</f>
        <v>1846.9975636150687</v>
      </c>
      <c r="L6" s="15">
        <f>_xlfn.STDEV.P(D2:D21)</f>
        <v>1012.3611015838172</v>
      </c>
      <c r="M6" s="15">
        <f>_xlfn.STDEV.P(E2:E21)</f>
        <v>89.625610179233931</v>
      </c>
    </row>
    <row r="7" spans="1:13" x14ac:dyDescent="0.25">
      <c r="A7" s="13" t="s">
        <v>114</v>
      </c>
      <c r="B7" s="3">
        <v>42</v>
      </c>
      <c r="C7" s="3">
        <v>7000</v>
      </c>
      <c r="D7" s="3">
        <v>3500</v>
      </c>
      <c r="E7" s="3">
        <v>800</v>
      </c>
      <c r="F7" s="17" t="s">
        <v>234</v>
      </c>
      <c r="G7" s="18" t="str">
        <f t="shared" si="0"/>
        <v/>
      </c>
      <c r="H7" s="18">
        <f t="shared" si="1"/>
        <v>7000</v>
      </c>
      <c r="I7" s="14" t="s">
        <v>248</v>
      </c>
      <c r="J7" s="15">
        <f>MAX(B2:B21)</f>
        <v>55</v>
      </c>
      <c r="K7" s="15">
        <f>MAX(C2:C21)</f>
        <v>10000</v>
      </c>
      <c r="L7" s="15">
        <f>MAX(D2:D21)</f>
        <v>5000</v>
      </c>
      <c r="M7" s="15">
        <f>MAX(E2:E21)</f>
        <v>900</v>
      </c>
    </row>
    <row r="8" spans="1:13" x14ac:dyDescent="0.25">
      <c r="A8" s="13" t="s">
        <v>115</v>
      </c>
      <c r="B8" s="3">
        <v>55</v>
      </c>
      <c r="C8" s="3">
        <v>10000</v>
      </c>
      <c r="D8" s="3">
        <v>5000</v>
      </c>
      <c r="E8" s="3">
        <v>900</v>
      </c>
      <c r="F8" s="17" t="s">
        <v>233</v>
      </c>
      <c r="G8" s="18">
        <f t="shared" si="0"/>
        <v>10000</v>
      </c>
      <c r="H8" s="18" t="str">
        <f t="shared" si="1"/>
        <v/>
      </c>
      <c r="I8" s="14" t="s">
        <v>247</v>
      </c>
      <c r="J8" s="15">
        <f>MIN(B2:B21)</f>
        <v>25</v>
      </c>
      <c r="K8" s="15">
        <f>MIN(C2:C21)</f>
        <v>3000</v>
      </c>
      <c r="L8" s="15">
        <f>MIN(D2:D21)</f>
        <v>1200</v>
      </c>
      <c r="M8" s="15">
        <f>MIN(E2:E21)</f>
        <v>580</v>
      </c>
    </row>
    <row r="9" spans="1:13" x14ac:dyDescent="0.25">
      <c r="A9" s="13" t="s">
        <v>116</v>
      </c>
      <c r="B9" s="3">
        <v>38</v>
      </c>
      <c r="C9" s="3">
        <v>5500</v>
      </c>
      <c r="D9" s="3">
        <v>2800</v>
      </c>
      <c r="E9" s="3">
        <v>760</v>
      </c>
      <c r="F9" s="17" t="s">
        <v>234</v>
      </c>
      <c r="G9" s="18" t="str">
        <f t="shared" si="0"/>
        <v/>
      </c>
      <c r="H9" s="18">
        <f t="shared" si="1"/>
        <v>5500</v>
      </c>
      <c r="I9" s="14" t="s">
        <v>249</v>
      </c>
      <c r="J9" s="9">
        <f>COUNTIF(F2:F21,"Homem")</f>
        <v>10</v>
      </c>
    </row>
    <row r="10" spans="1:13" x14ac:dyDescent="0.25">
      <c r="A10" s="13" t="s">
        <v>117</v>
      </c>
      <c r="B10" s="3">
        <v>48</v>
      </c>
      <c r="C10" s="3">
        <v>9000</v>
      </c>
      <c r="D10" s="3">
        <v>4500</v>
      </c>
      <c r="E10" s="3">
        <v>880</v>
      </c>
      <c r="F10" s="17" t="s">
        <v>233</v>
      </c>
      <c r="G10" s="18">
        <f t="shared" si="0"/>
        <v>9000</v>
      </c>
      <c r="H10" s="18" t="str">
        <f t="shared" si="1"/>
        <v/>
      </c>
      <c r="I10" s="14" t="s">
        <v>250</v>
      </c>
      <c r="J10" s="9">
        <f>COUNTIF(F2:F22,"Mulher")</f>
        <v>10</v>
      </c>
    </row>
    <row r="11" spans="1:13" x14ac:dyDescent="0.25">
      <c r="A11" s="13" t="s">
        <v>118</v>
      </c>
      <c r="B11" s="3">
        <v>25</v>
      </c>
      <c r="C11" s="3">
        <v>3000</v>
      </c>
      <c r="D11" s="3">
        <v>1200</v>
      </c>
      <c r="E11" s="3">
        <v>580</v>
      </c>
      <c r="F11" s="17" t="s">
        <v>234</v>
      </c>
      <c r="G11" s="18" t="str">
        <f t="shared" si="0"/>
        <v/>
      </c>
      <c r="H11" s="18">
        <f t="shared" si="1"/>
        <v>3000</v>
      </c>
      <c r="I11" s="14" t="s">
        <v>253</v>
      </c>
      <c r="J11" s="9">
        <f>CORREL(B2:B21,C2:C21)</f>
        <v>0.9098249489708462</v>
      </c>
    </row>
    <row r="12" spans="1:13" x14ac:dyDescent="0.25">
      <c r="A12" s="13" t="s">
        <v>119</v>
      </c>
      <c r="B12" s="3">
        <v>40</v>
      </c>
      <c r="C12" s="3">
        <v>6000</v>
      </c>
      <c r="D12" s="3">
        <v>2800</v>
      </c>
      <c r="E12" s="3">
        <v>780</v>
      </c>
      <c r="F12" s="17" t="s">
        <v>233</v>
      </c>
      <c r="G12" s="18">
        <f t="shared" si="0"/>
        <v>6000</v>
      </c>
      <c r="H12" s="18" t="str">
        <f t="shared" si="1"/>
        <v/>
      </c>
      <c r="I12" s="14" t="s">
        <v>254</v>
      </c>
      <c r="J12" s="9">
        <f>CORREL(B2:B21,D2:D21)</f>
        <v>0.91962698721380587</v>
      </c>
    </row>
    <row r="13" spans="1:13" x14ac:dyDescent="0.25">
      <c r="A13" s="13" t="s">
        <v>120</v>
      </c>
      <c r="B13" s="3">
        <v>33</v>
      </c>
      <c r="C13" s="3">
        <v>4500</v>
      </c>
      <c r="D13" s="3">
        <v>2000</v>
      </c>
      <c r="E13" s="3">
        <v>700</v>
      </c>
      <c r="F13" s="17" t="s">
        <v>234</v>
      </c>
      <c r="G13" s="18" t="str">
        <f t="shared" si="0"/>
        <v/>
      </c>
      <c r="H13" s="18">
        <f t="shared" si="1"/>
        <v>4500</v>
      </c>
      <c r="I13" s="14" t="s">
        <v>255</v>
      </c>
      <c r="J13" s="9">
        <f>CORREL(B2:B21,E2:E21)</f>
        <v>0.91357879785432783</v>
      </c>
    </row>
    <row r="14" spans="1:13" x14ac:dyDescent="0.25">
      <c r="A14" s="13" t="s">
        <v>121</v>
      </c>
      <c r="B14" s="3">
        <v>50</v>
      </c>
      <c r="C14" s="3">
        <v>7500</v>
      </c>
      <c r="D14" s="3">
        <v>3800</v>
      </c>
      <c r="E14" s="3">
        <v>820</v>
      </c>
      <c r="F14" s="17" t="s">
        <v>233</v>
      </c>
      <c r="G14" s="18">
        <f t="shared" si="0"/>
        <v>7500</v>
      </c>
      <c r="H14" s="18" t="str">
        <f t="shared" si="1"/>
        <v/>
      </c>
      <c r="I14" s="14" t="s">
        <v>256</v>
      </c>
      <c r="J14" s="9">
        <f>CORREL(C2:C21,D2:D21)</f>
        <v>0.99634806712629098</v>
      </c>
    </row>
    <row r="15" spans="1:13" x14ac:dyDescent="0.25">
      <c r="A15" s="13" t="s">
        <v>122</v>
      </c>
      <c r="B15" s="3">
        <v>36</v>
      </c>
      <c r="C15" s="3">
        <v>4800</v>
      </c>
      <c r="D15" s="3">
        <v>2200</v>
      </c>
      <c r="E15" s="3">
        <v>730</v>
      </c>
      <c r="F15" s="17" t="s">
        <v>234</v>
      </c>
      <c r="G15" s="18" t="str">
        <f t="shared" si="0"/>
        <v/>
      </c>
      <c r="H15" s="18">
        <f t="shared" si="1"/>
        <v>4800</v>
      </c>
      <c r="I15" s="14" t="s">
        <v>257</v>
      </c>
      <c r="J15" s="9">
        <f>CORREL(C2:C21,E2:E21)</f>
        <v>0.95681794276563403</v>
      </c>
    </row>
    <row r="16" spans="1:13" x14ac:dyDescent="0.25">
      <c r="A16" s="13" t="s">
        <v>123</v>
      </c>
      <c r="B16" s="3">
        <v>43</v>
      </c>
      <c r="C16" s="3">
        <v>6500</v>
      </c>
      <c r="D16" s="3">
        <v>3200</v>
      </c>
      <c r="E16" s="3">
        <v>790</v>
      </c>
      <c r="F16" s="17" t="s">
        <v>233</v>
      </c>
      <c r="G16" s="18">
        <f t="shared" si="0"/>
        <v>6500</v>
      </c>
      <c r="H16" s="18" t="str">
        <f t="shared" si="1"/>
        <v/>
      </c>
      <c r="I16" s="14" t="s">
        <v>258</v>
      </c>
      <c r="J16" s="9">
        <f>CORREL(D2:D21,E2:E21)</f>
        <v>0.95926551707199659</v>
      </c>
    </row>
    <row r="17" spans="1:12" x14ac:dyDescent="0.25">
      <c r="A17" s="13" t="s">
        <v>124</v>
      </c>
      <c r="B17" s="3">
        <v>31</v>
      </c>
      <c r="C17" s="3">
        <v>4200</v>
      </c>
      <c r="D17" s="3">
        <v>1900</v>
      </c>
      <c r="E17" s="3">
        <v>640</v>
      </c>
      <c r="F17" s="17" t="s">
        <v>234</v>
      </c>
      <c r="G17" s="18" t="str">
        <f t="shared" si="0"/>
        <v/>
      </c>
      <c r="H17" s="18">
        <f t="shared" si="1"/>
        <v>4200</v>
      </c>
    </row>
    <row r="18" spans="1:12" x14ac:dyDescent="0.25">
      <c r="A18" s="13" t="s">
        <v>125</v>
      </c>
      <c r="B18" s="3">
        <v>47</v>
      </c>
      <c r="C18" s="3">
        <v>8500</v>
      </c>
      <c r="D18" s="3">
        <v>4200</v>
      </c>
      <c r="E18" s="3">
        <v>870</v>
      </c>
      <c r="F18" s="17" t="s">
        <v>233</v>
      </c>
      <c r="G18" s="18">
        <f t="shared" si="0"/>
        <v>8500</v>
      </c>
      <c r="H18" s="18" t="str">
        <f t="shared" si="1"/>
        <v/>
      </c>
    </row>
    <row r="19" spans="1:12" x14ac:dyDescent="0.25">
      <c r="A19" s="13" t="s">
        <v>126</v>
      </c>
      <c r="B19" s="3">
        <v>34</v>
      </c>
      <c r="C19" s="3">
        <v>5200</v>
      </c>
      <c r="D19" s="3">
        <v>2400</v>
      </c>
      <c r="E19" s="3">
        <v>740</v>
      </c>
      <c r="F19" s="17" t="s">
        <v>234</v>
      </c>
      <c r="G19" s="18" t="str">
        <f t="shared" si="0"/>
        <v/>
      </c>
      <c r="H19" s="18">
        <f t="shared" si="1"/>
        <v>5200</v>
      </c>
    </row>
    <row r="20" spans="1:12" x14ac:dyDescent="0.25">
      <c r="A20" s="13" t="s">
        <v>127</v>
      </c>
      <c r="B20" s="3">
        <v>39</v>
      </c>
      <c r="C20" s="3">
        <v>5800</v>
      </c>
      <c r="D20" s="3">
        <v>2600</v>
      </c>
      <c r="E20" s="3">
        <v>770</v>
      </c>
      <c r="F20" s="17" t="s">
        <v>234</v>
      </c>
      <c r="G20" s="18" t="str">
        <f t="shared" si="0"/>
        <v/>
      </c>
      <c r="H20" s="18">
        <f t="shared" si="1"/>
        <v>5800</v>
      </c>
      <c r="I20" s="10"/>
      <c r="J20" s="10"/>
      <c r="K20" s="10"/>
      <c r="L20" s="10"/>
    </row>
    <row r="21" spans="1:12" x14ac:dyDescent="0.25">
      <c r="A21" s="13" t="s">
        <v>128</v>
      </c>
      <c r="B21" s="3">
        <v>44</v>
      </c>
      <c r="C21" s="3">
        <v>7200</v>
      </c>
      <c r="D21" s="3">
        <v>3600</v>
      </c>
      <c r="E21" s="3">
        <v>810</v>
      </c>
      <c r="F21" s="17" t="s">
        <v>233</v>
      </c>
      <c r="G21" s="18">
        <f t="shared" si="0"/>
        <v>7200</v>
      </c>
      <c r="H21" s="18" t="str">
        <f t="shared" si="1"/>
        <v/>
      </c>
      <c r="I21" s="10"/>
      <c r="J21" s="10"/>
      <c r="K21" s="10"/>
      <c r="L21" s="10"/>
    </row>
    <row r="22" spans="1:12" x14ac:dyDescent="0.25">
      <c r="I22" s="10"/>
      <c r="J22" s="10"/>
      <c r="K22" s="10"/>
      <c r="L22" s="10"/>
    </row>
    <row r="23" spans="1:12" x14ac:dyDescent="0.25">
      <c r="I23" s="10"/>
      <c r="J23" s="10"/>
      <c r="K23" s="10"/>
      <c r="L23" s="10"/>
    </row>
    <row r="24" spans="1:12" x14ac:dyDescent="0.25">
      <c r="I24" s="10"/>
      <c r="J24" s="10"/>
      <c r="K24" s="10"/>
      <c r="L24" s="10"/>
    </row>
    <row r="25" spans="1:12" x14ac:dyDescent="0.25">
      <c r="I25" s="10"/>
      <c r="J25" s="10"/>
      <c r="K25" s="10"/>
      <c r="L25" s="10"/>
    </row>
    <row r="26" spans="1:12" x14ac:dyDescent="0.25">
      <c r="I26" s="10"/>
      <c r="J26" s="10"/>
      <c r="K26" s="10"/>
      <c r="L26" s="10"/>
    </row>
    <row r="27" spans="1:12" x14ac:dyDescent="0.25">
      <c r="I27" s="10"/>
      <c r="J27" s="10"/>
      <c r="K27" s="10"/>
      <c r="L27" s="10"/>
    </row>
    <row r="28" spans="1:12" x14ac:dyDescent="0.25">
      <c r="I28" s="10"/>
      <c r="J28" s="10"/>
      <c r="K28" s="10"/>
      <c r="L28" s="10"/>
    </row>
    <row r="29" spans="1:12" x14ac:dyDescent="0.25">
      <c r="I29" s="10"/>
      <c r="J29" s="10"/>
      <c r="K29" s="10"/>
      <c r="L29" s="10"/>
    </row>
    <row r="30" spans="1:12" x14ac:dyDescent="0.25">
      <c r="I30" s="10"/>
      <c r="J30" s="10"/>
      <c r="K30" s="10"/>
      <c r="L30" s="10"/>
    </row>
    <row r="31" spans="1:12" x14ac:dyDescent="0.25">
      <c r="I31" s="10"/>
      <c r="J31" s="10"/>
      <c r="K31" s="10"/>
      <c r="L31" s="10"/>
    </row>
    <row r="32" spans="1:12" x14ac:dyDescent="0.25">
      <c r="I32" s="10"/>
      <c r="J32" s="10"/>
      <c r="K32" s="10"/>
      <c r="L32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85" zoomScaleNormal="85" workbookViewId="0"/>
  </sheetViews>
  <sheetFormatPr defaultColWidth="14" defaultRowHeight="15" x14ac:dyDescent="0.25"/>
  <cols>
    <col min="1" max="1" width="38.85546875" style="1" customWidth="1"/>
    <col min="2" max="5" width="14" style="1"/>
    <col min="6" max="6" width="30.7109375" style="1" bestFit="1" customWidth="1"/>
    <col min="7" max="7" width="19.140625" style="1" customWidth="1"/>
    <col min="8" max="16384" width="14" style="1"/>
  </cols>
  <sheetData>
    <row r="1" spans="1:10" ht="60" x14ac:dyDescent="0.25">
      <c r="A1" s="13" t="s">
        <v>149</v>
      </c>
      <c r="B1" s="13" t="s">
        <v>5</v>
      </c>
      <c r="C1" s="13" t="s">
        <v>6</v>
      </c>
      <c r="D1" s="13" t="s">
        <v>7</v>
      </c>
      <c r="E1" s="13" t="s">
        <v>8</v>
      </c>
      <c r="F1" s="13"/>
      <c r="G1" s="13" t="s">
        <v>5</v>
      </c>
      <c r="H1" s="13" t="s">
        <v>6</v>
      </c>
      <c r="I1" s="13" t="s">
        <v>7</v>
      </c>
      <c r="J1" s="13" t="s">
        <v>8</v>
      </c>
    </row>
    <row r="2" spans="1:10" x14ac:dyDescent="0.25">
      <c r="A2" s="13" t="s">
        <v>129</v>
      </c>
      <c r="B2" s="3">
        <v>25</v>
      </c>
      <c r="C2" s="3">
        <v>18</v>
      </c>
      <c r="D2" s="1">
        <v>7</v>
      </c>
      <c r="E2" s="3">
        <v>200</v>
      </c>
      <c r="F2" s="13" t="s">
        <v>242</v>
      </c>
      <c r="G2" s="3">
        <f>AVERAGE(B2:B21)</f>
        <v>27.75</v>
      </c>
      <c r="H2" s="3">
        <f>AVERAGE(C2:C21)</f>
        <v>20.5</v>
      </c>
      <c r="I2" s="3">
        <f>AVERAGE(D2:D21)</f>
        <v>7.25</v>
      </c>
      <c r="J2" s="3">
        <f>AVERAGE(E2:E21)</f>
        <v>214.25</v>
      </c>
    </row>
    <row r="3" spans="1:10" x14ac:dyDescent="0.25">
      <c r="A3" s="13" t="s">
        <v>130</v>
      </c>
      <c r="B3" s="3">
        <v>30</v>
      </c>
      <c r="C3" s="3">
        <v>22</v>
      </c>
      <c r="D3" s="3">
        <v>8</v>
      </c>
      <c r="E3" s="3">
        <v>250</v>
      </c>
      <c r="F3" s="13" t="s">
        <v>243</v>
      </c>
      <c r="G3" s="3">
        <f>MEDIAN(B2:B21)</f>
        <v>27.5</v>
      </c>
      <c r="H3" s="3">
        <f>MEDIAN(C2:C21)</f>
        <v>19.5</v>
      </c>
      <c r="I3" s="3">
        <f>MEDIAN(D2:D21)</f>
        <v>7.5</v>
      </c>
      <c r="J3" s="3">
        <f>MEDIAN(E2:E21)</f>
        <v>205</v>
      </c>
    </row>
    <row r="4" spans="1:10" x14ac:dyDescent="0.25">
      <c r="A4" s="13" t="s">
        <v>131</v>
      </c>
      <c r="B4" s="3">
        <v>15</v>
      </c>
      <c r="C4" s="3">
        <v>10</v>
      </c>
      <c r="D4" s="3">
        <v>5</v>
      </c>
      <c r="E4" s="3">
        <v>150</v>
      </c>
      <c r="F4" s="13" t="s">
        <v>244</v>
      </c>
      <c r="G4" s="3" t="e">
        <f>MODE(B2:B21)</f>
        <v>#N/A</v>
      </c>
      <c r="H4" s="3">
        <f>MODE(C2:C21)</f>
        <v>18</v>
      </c>
      <c r="I4" s="3">
        <f>MODE(D2:D21)</f>
        <v>8</v>
      </c>
      <c r="J4" s="3">
        <f>MODE(E2:E21)</f>
        <v>200</v>
      </c>
    </row>
    <row r="5" spans="1:10" x14ac:dyDescent="0.25">
      <c r="A5" s="13" t="s">
        <v>132</v>
      </c>
      <c r="B5" s="3">
        <v>40</v>
      </c>
      <c r="C5" s="3">
        <v>30</v>
      </c>
      <c r="D5" s="3">
        <v>10</v>
      </c>
      <c r="E5" s="3">
        <v>300</v>
      </c>
      <c r="F5" s="13" t="s">
        <v>245</v>
      </c>
      <c r="G5" s="3">
        <f>_xlfn.VAR.P(B2:B21)</f>
        <v>45.587499999999999</v>
      </c>
      <c r="H5" s="3">
        <f>_xlfn.VAR.P(C2:C21)</f>
        <v>36.25</v>
      </c>
      <c r="I5" s="3">
        <f>_xlfn.VAR.P(D2:D21)</f>
        <v>1.5874999999999999</v>
      </c>
      <c r="J5" s="3">
        <f>_xlfn.VAR.P(E2:E21)</f>
        <v>1655.6875</v>
      </c>
    </row>
    <row r="6" spans="1:10" x14ac:dyDescent="0.25">
      <c r="A6" s="13" t="s">
        <v>133</v>
      </c>
      <c r="B6" s="3">
        <v>20</v>
      </c>
      <c r="C6" s="3">
        <v>15</v>
      </c>
      <c r="D6" s="3">
        <v>5</v>
      </c>
      <c r="E6" s="3">
        <v>180</v>
      </c>
      <c r="F6" s="13" t="s">
        <v>246</v>
      </c>
      <c r="G6" s="3">
        <f>_xlfn.STDEV.P(B2:B21)</f>
        <v>6.7518515978952021</v>
      </c>
      <c r="H6" s="3">
        <f>_xlfn.STDEV.P(C2:C21)</f>
        <v>6.0207972893961479</v>
      </c>
      <c r="I6" s="3">
        <f>_xlfn.STDEV.P(D2:D21)</f>
        <v>1.2599603168354152</v>
      </c>
      <c r="J6" s="3">
        <f>_xlfn.STDEV.P(E2:E21)</f>
        <v>40.69014008331748</v>
      </c>
    </row>
    <row r="7" spans="1:10" x14ac:dyDescent="0.25">
      <c r="A7" s="13" t="s">
        <v>134</v>
      </c>
      <c r="B7" s="3">
        <v>35</v>
      </c>
      <c r="C7" s="3">
        <v>28</v>
      </c>
      <c r="D7" s="3">
        <v>7</v>
      </c>
      <c r="E7" s="3">
        <v>220</v>
      </c>
      <c r="F7" s="13" t="s">
        <v>248</v>
      </c>
      <c r="G7" s="3">
        <f>MAX(B2:B21)</f>
        <v>40</v>
      </c>
      <c r="H7" s="3">
        <f t="shared" ref="H7:J7" si="0">MAX(C2:C21)</f>
        <v>32</v>
      </c>
      <c r="I7" s="3">
        <f t="shared" si="0"/>
        <v>10</v>
      </c>
      <c r="J7" s="3">
        <f t="shared" si="0"/>
        <v>300</v>
      </c>
    </row>
    <row r="8" spans="1:10" x14ac:dyDescent="0.25">
      <c r="A8" s="13" t="s">
        <v>135</v>
      </c>
      <c r="B8" s="3">
        <v>28</v>
      </c>
      <c r="C8" s="3">
        <v>20</v>
      </c>
      <c r="D8" s="3">
        <v>8</v>
      </c>
      <c r="E8" s="3">
        <v>190</v>
      </c>
      <c r="F8" s="13" t="s">
        <v>247</v>
      </c>
      <c r="G8" s="3">
        <f>MIN(B2:B21)</f>
        <v>15</v>
      </c>
      <c r="H8" s="3">
        <f t="shared" ref="H8:J8" si="1">MIN(C2:C21)</f>
        <v>10</v>
      </c>
      <c r="I8" s="3">
        <f t="shared" si="1"/>
        <v>5</v>
      </c>
      <c r="J8" s="3">
        <f t="shared" si="1"/>
        <v>150</v>
      </c>
    </row>
    <row r="9" spans="1:10" x14ac:dyDescent="0.25">
      <c r="A9" s="13" t="s">
        <v>136</v>
      </c>
      <c r="B9" s="3">
        <v>18</v>
      </c>
      <c r="C9" s="3">
        <v>12</v>
      </c>
      <c r="D9" s="3">
        <v>6</v>
      </c>
      <c r="E9" s="3">
        <v>160</v>
      </c>
      <c r="F9" s="13" t="s">
        <v>259</v>
      </c>
      <c r="G9" s="3">
        <f>CORREL($B2:$B21,B2:B21)</f>
        <v>1.0000000000000002</v>
      </c>
      <c r="H9" s="3">
        <f t="shared" ref="H9:J9" si="2">CORREL($B2:$B21,C2:C21)</f>
        <v>0.98704772485523362</v>
      </c>
      <c r="I9" s="3">
        <f t="shared" si="2"/>
        <v>0.64211334339021109</v>
      </c>
      <c r="J9" s="3">
        <f t="shared" si="2"/>
        <v>0.94477822517932841</v>
      </c>
    </row>
    <row r="10" spans="1:10" x14ac:dyDescent="0.25">
      <c r="A10" s="13" t="s">
        <v>137</v>
      </c>
      <c r="B10" s="3">
        <v>22</v>
      </c>
      <c r="C10" s="3">
        <v>16</v>
      </c>
      <c r="D10" s="3">
        <v>6</v>
      </c>
      <c r="E10" s="3">
        <v>170</v>
      </c>
      <c r="F10" s="13" t="s">
        <v>260</v>
      </c>
      <c r="G10" s="3">
        <f>CORREL($C2:$C21,B2:B21)</f>
        <v>0.98704772485523362</v>
      </c>
      <c r="H10" s="3">
        <f t="shared" ref="H10:J10" si="3">CORREL($C2:$C21,C2:C21)</f>
        <v>1</v>
      </c>
      <c r="I10" s="3">
        <f t="shared" si="3"/>
        <v>0.51081169800886406</v>
      </c>
      <c r="J10" s="3">
        <f t="shared" si="3"/>
        <v>0.93321245848182599</v>
      </c>
    </row>
    <row r="11" spans="1:10" x14ac:dyDescent="0.25">
      <c r="A11" s="13" t="s">
        <v>138</v>
      </c>
      <c r="B11" s="3">
        <v>27</v>
      </c>
      <c r="C11" s="3">
        <v>19</v>
      </c>
      <c r="D11" s="3">
        <v>8</v>
      </c>
      <c r="E11" s="3">
        <v>210</v>
      </c>
      <c r="F11" s="13" t="s">
        <v>261</v>
      </c>
      <c r="G11" s="3">
        <f>CORREL($D2:$D21,B2:B21)</f>
        <v>0.64211334339021109</v>
      </c>
      <c r="H11" s="3">
        <f t="shared" ref="H11:J11" si="4">CORREL($D2:$D21,C2:C21)</f>
        <v>0.51081169800886406</v>
      </c>
      <c r="I11" s="3">
        <f t="shared" si="4"/>
        <v>1</v>
      </c>
      <c r="J11" s="3">
        <f t="shared" si="4"/>
        <v>0.60344704409834737</v>
      </c>
    </row>
    <row r="12" spans="1:10" x14ac:dyDescent="0.25">
      <c r="A12" s="13" t="s">
        <v>139</v>
      </c>
      <c r="B12" s="3">
        <v>32</v>
      </c>
      <c r="C12" s="3">
        <v>24</v>
      </c>
      <c r="D12" s="3">
        <v>8</v>
      </c>
      <c r="E12" s="3">
        <v>240</v>
      </c>
      <c r="F12" s="13" t="s">
        <v>262</v>
      </c>
      <c r="G12" s="3">
        <f>CORREL($E2:$E21,B2:B21)</f>
        <v>0.94477822517932841</v>
      </c>
      <c r="H12" s="3">
        <f t="shared" ref="H12:J12" si="5">CORREL($E2:$E21,C2:C21)</f>
        <v>0.93321245848182599</v>
      </c>
      <c r="I12" s="3">
        <f t="shared" si="5"/>
        <v>0.60344704409834737</v>
      </c>
      <c r="J12" s="3">
        <f t="shared" si="5"/>
        <v>1</v>
      </c>
    </row>
    <row r="13" spans="1:10" x14ac:dyDescent="0.25">
      <c r="A13" s="13" t="s">
        <v>140</v>
      </c>
      <c r="B13" s="3">
        <v>38</v>
      </c>
      <c r="C13" s="3">
        <v>32</v>
      </c>
      <c r="D13" s="3">
        <v>6</v>
      </c>
      <c r="E13" s="3">
        <v>280</v>
      </c>
      <c r="G13" s="3"/>
      <c r="H13" s="3"/>
      <c r="I13" s="3"/>
      <c r="J13" s="3"/>
    </row>
    <row r="14" spans="1:10" x14ac:dyDescent="0.25">
      <c r="A14" s="13" t="s">
        <v>141</v>
      </c>
      <c r="B14" s="3">
        <v>24</v>
      </c>
      <c r="C14" s="3">
        <v>18</v>
      </c>
      <c r="D14" s="3">
        <v>6</v>
      </c>
      <c r="E14" s="3">
        <v>200</v>
      </c>
      <c r="F14" s="13" t="s">
        <v>265</v>
      </c>
      <c r="G14" s="3">
        <f>CORREL(B2:B21,D2:D21)</f>
        <v>0.64211334339021109</v>
      </c>
      <c r="H14" s="3"/>
      <c r="I14" s="3"/>
      <c r="J14" s="3"/>
    </row>
    <row r="15" spans="1:10" x14ac:dyDescent="0.25">
      <c r="A15" s="13" t="s">
        <v>142</v>
      </c>
      <c r="B15" s="3">
        <v>29</v>
      </c>
      <c r="C15" s="3">
        <v>21</v>
      </c>
      <c r="D15" s="3">
        <v>8</v>
      </c>
      <c r="E15" s="3">
        <v>230</v>
      </c>
      <c r="F15" s="13" t="s">
        <v>264</v>
      </c>
      <c r="G15" s="3">
        <f>CORREL(C2:C21,D2:D21)</f>
        <v>0.51081169800886406</v>
      </c>
      <c r="H15" s="3"/>
      <c r="I15" s="3"/>
      <c r="J15" s="3"/>
    </row>
    <row r="16" spans="1:10" x14ac:dyDescent="0.25">
      <c r="A16" s="13" t="s">
        <v>143</v>
      </c>
      <c r="B16" s="3">
        <v>21</v>
      </c>
      <c r="C16" s="3">
        <v>14</v>
      </c>
      <c r="D16" s="3">
        <v>7</v>
      </c>
      <c r="E16" s="3">
        <v>175</v>
      </c>
      <c r="F16" s="13" t="s">
        <v>263</v>
      </c>
      <c r="G16" s="3">
        <f>CORREL(E2:E21,D2:D21)</f>
        <v>0.60344704409834737</v>
      </c>
      <c r="H16" s="3"/>
      <c r="I16" s="3"/>
      <c r="J16" s="3"/>
    </row>
    <row r="17" spans="1:5" x14ac:dyDescent="0.25">
      <c r="A17" s="13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25">
      <c r="A18" s="13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25">
      <c r="A19" s="13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25">
      <c r="A20" s="13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25">
      <c r="A21" s="13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sqref="A1:E21"/>
    </sheetView>
  </sheetViews>
  <sheetFormatPr defaultColWidth="14" defaultRowHeight="15" x14ac:dyDescent="0.25"/>
  <cols>
    <col min="1" max="1" width="24.7109375" style="1" customWidth="1"/>
    <col min="2" max="5" width="14" style="1"/>
    <col min="6" max="6" width="17.42578125" style="1" customWidth="1"/>
    <col min="7" max="16384" width="14" style="1"/>
  </cols>
  <sheetData>
    <row r="1" spans="1:10" ht="45" x14ac:dyDescent="0.25">
      <c r="A1" s="13" t="s">
        <v>0</v>
      </c>
      <c r="B1" s="13" t="s">
        <v>9</v>
      </c>
      <c r="C1" s="13" t="s">
        <v>10</v>
      </c>
      <c r="D1" s="13" t="s">
        <v>11</v>
      </c>
      <c r="E1" s="13" t="s">
        <v>12</v>
      </c>
      <c r="F1" s="13"/>
      <c r="G1" s="13" t="s">
        <v>9</v>
      </c>
      <c r="H1" s="13" t="s">
        <v>10</v>
      </c>
      <c r="I1" s="13" t="s">
        <v>11</v>
      </c>
      <c r="J1" s="13" t="s">
        <v>12</v>
      </c>
    </row>
    <row r="2" spans="1:10" x14ac:dyDescent="0.25">
      <c r="A2" s="3" t="s">
        <v>150</v>
      </c>
      <c r="B2" s="4">
        <v>6</v>
      </c>
      <c r="C2" s="4">
        <v>4</v>
      </c>
      <c r="D2" s="4">
        <v>10</v>
      </c>
      <c r="E2" s="4">
        <v>10</v>
      </c>
      <c r="F2" s="13" t="s">
        <v>242</v>
      </c>
      <c r="G2" s="4">
        <f>AVERAGE(B2:B21)</f>
        <v>7.2</v>
      </c>
      <c r="H2" s="21">
        <f>AVERAGE(C2:C21)</f>
        <v>7.45</v>
      </c>
      <c r="I2" s="4">
        <f>AVERAGE(D2:D21)</f>
        <v>8.1999999999999993</v>
      </c>
      <c r="J2" s="4">
        <f>AVERAGE(E2:E21)</f>
        <v>9.0500000000000007</v>
      </c>
    </row>
    <row r="3" spans="1:10" x14ac:dyDescent="0.25">
      <c r="A3" s="3" t="s">
        <v>151</v>
      </c>
      <c r="B3" s="4">
        <v>9</v>
      </c>
      <c r="C3" s="4">
        <v>7</v>
      </c>
      <c r="D3" s="4">
        <v>10</v>
      </c>
      <c r="E3" s="4">
        <v>10</v>
      </c>
      <c r="F3" s="13" t="s">
        <v>243</v>
      </c>
      <c r="G3" s="4">
        <f>MEDIAN(B2:B21)</f>
        <v>7.5</v>
      </c>
      <c r="H3" s="21">
        <f>MEDIAN(C2:C21)</f>
        <v>7.5</v>
      </c>
      <c r="I3" s="4">
        <f>MEDIAN(D2:D21)</f>
        <v>8</v>
      </c>
      <c r="J3" s="4">
        <f>MEDIAN(E2:E21)</f>
        <v>9</v>
      </c>
    </row>
    <row r="4" spans="1:10" x14ac:dyDescent="0.25">
      <c r="A4" s="3" t="s">
        <v>152</v>
      </c>
      <c r="B4" s="4">
        <v>9</v>
      </c>
      <c r="C4" s="4">
        <v>10</v>
      </c>
      <c r="D4" s="4">
        <v>9</v>
      </c>
      <c r="E4" s="4">
        <v>9</v>
      </c>
      <c r="F4" s="13" t="s">
        <v>244</v>
      </c>
      <c r="G4" s="4">
        <f>MODE(B2:B21)</f>
        <v>8</v>
      </c>
      <c r="H4" s="4">
        <f>MODE(C2:C21)</f>
        <v>9</v>
      </c>
      <c r="I4" s="4">
        <f>MODE(D2:D21)</f>
        <v>10</v>
      </c>
      <c r="J4" s="4">
        <f>MODE(E2:E21)</f>
        <v>10</v>
      </c>
    </row>
    <row r="5" spans="1:10" x14ac:dyDescent="0.25">
      <c r="A5" s="3" t="s">
        <v>153</v>
      </c>
      <c r="B5" s="4">
        <v>5</v>
      </c>
      <c r="C5" s="4">
        <v>10</v>
      </c>
      <c r="D5" s="4">
        <v>9</v>
      </c>
      <c r="E5" s="4">
        <v>10</v>
      </c>
      <c r="F5" s="13" t="s">
        <v>245</v>
      </c>
      <c r="G5" s="4">
        <f>_xlfn.VAR.P(B2:B21)</f>
        <v>4.26</v>
      </c>
      <c r="H5" s="4">
        <f>_xlfn.VAR.P(C2:C21)</f>
        <v>4.5475000000000003</v>
      </c>
      <c r="I5" s="4">
        <f>_xlfn.VAR.P(D2:D21)</f>
        <v>1.96</v>
      </c>
      <c r="J5" s="4">
        <f>_xlfn.VAR.P(E2:E21)</f>
        <v>0.74749999999999983</v>
      </c>
    </row>
    <row r="6" spans="1:10" x14ac:dyDescent="0.25">
      <c r="A6" s="3" t="s">
        <v>154</v>
      </c>
      <c r="B6" s="4">
        <v>8</v>
      </c>
      <c r="C6" s="4">
        <v>5</v>
      </c>
      <c r="D6" s="4">
        <v>8</v>
      </c>
      <c r="E6" s="4">
        <v>9</v>
      </c>
      <c r="F6" s="13" t="s">
        <v>246</v>
      </c>
      <c r="G6" s="4">
        <f>_xlfn.STDEV.P(B2:B21)</f>
        <v>2.0639767440550294</v>
      </c>
      <c r="H6" s="4">
        <f>_xlfn.STDEV.P(C2:C21)</f>
        <v>2.1324868112136124</v>
      </c>
      <c r="I6" s="4">
        <f>_xlfn.STDEV.P(D2:D21)</f>
        <v>1.4</v>
      </c>
      <c r="J6" s="4">
        <f>_xlfn.STDEV.P(E2:E21)</f>
        <v>0.86458082328952901</v>
      </c>
    </row>
    <row r="7" spans="1:10" x14ac:dyDescent="0.25">
      <c r="A7" s="3" t="s">
        <v>155</v>
      </c>
      <c r="B7" s="4">
        <v>8</v>
      </c>
      <c r="C7" s="4">
        <v>7</v>
      </c>
      <c r="D7" s="4">
        <v>10</v>
      </c>
      <c r="E7" s="4">
        <v>9</v>
      </c>
      <c r="F7" s="13" t="s">
        <v>248</v>
      </c>
      <c r="G7" s="4">
        <f>MAX(B2:B21)</f>
        <v>10</v>
      </c>
      <c r="H7" s="4">
        <f t="shared" ref="H7:J7" si="0">MAX(C2:C21)</f>
        <v>10</v>
      </c>
      <c r="I7" s="4">
        <f t="shared" si="0"/>
        <v>10</v>
      </c>
      <c r="J7" s="4">
        <f t="shared" si="0"/>
        <v>10</v>
      </c>
    </row>
    <row r="8" spans="1:10" x14ac:dyDescent="0.25">
      <c r="A8" s="3" t="s">
        <v>156</v>
      </c>
      <c r="B8" s="4">
        <v>10</v>
      </c>
      <c r="C8" s="4">
        <v>5</v>
      </c>
      <c r="D8" s="4">
        <v>8</v>
      </c>
      <c r="E8" s="4">
        <v>8</v>
      </c>
      <c r="F8" s="13" t="s">
        <v>266</v>
      </c>
      <c r="G8" s="4">
        <f>MIN(B2:B21)</f>
        <v>4</v>
      </c>
      <c r="H8" s="4">
        <f t="shared" ref="H8:J8" si="1">MIN(C2:C21)</f>
        <v>3</v>
      </c>
      <c r="I8" s="4">
        <f t="shared" si="1"/>
        <v>6</v>
      </c>
      <c r="J8" s="4">
        <f t="shared" si="1"/>
        <v>8</v>
      </c>
    </row>
    <row r="9" spans="1:10" x14ac:dyDescent="0.25">
      <c r="A9" s="3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25">
      <c r="A10" s="3" t="s">
        <v>158</v>
      </c>
      <c r="B10" s="4">
        <v>8</v>
      </c>
      <c r="C10" s="4">
        <v>9</v>
      </c>
      <c r="D10" s="4">
        <v>10</v>
      </c>
      <c r="E10" s="4">
        <v>10</v>
      </c>
    </row>
    <row r="11" spans="1:10" x14ac:dyDescent="0.25">
      <c r="A11" s="3" t="s">
        <v>159</v>
      </c>
      <c r="B11" s="4">
        <v>10</v>
      </c>
      <c r="C11" s="4">
        <v>9</v>
      </c>
      <c r="D11" s="4">
        <v>7</v>
      </c>
      <c r="E11" s="4">
        <v>8</v>
      </c>
    </row>
    <row r="12" spans="1:10" x14ac:dyDescent="0.25">
      <c r="A12" s="3" t="s">
        <v>160</v>
      </c>
      <c r="B12" s="4">
        <v>6</v>
      </c>
      <c r="C12" s="4">
        <v>5</v>
      </c>
      <c r="D12" s="4">
        <v>10</v>
      </c>
      <c r="E12" s="4">
        <v>8</v>
      </c>
    </row>
    <row r="13" spans="1:10" x14ac:dyDescent="0.25">
      <c r="A13" s="3" t="s">
        <v>161</v>
      </c>
      <c r="B13" s="4">
        <v>6</v>
      </c>
      <c r="C13" s="4">
        <v>9</v>
      </c>
      <c r="D13" s="4">
        <v>6</v>
      </c>
      <c r="E13" s="4">
        <v>10</v>
      </c>
    </row>
    <row r="14" spans="1:10" x14ac:dyDescent="0.25">
      <c r="A14" s="3" t="s">
        <v>162</v>
      </c>
      <c r="B14" s="4">
        <v>10</v>
      </c>
      <c r="C14" s="4">
        <v>7</v>
      </c>
      <c r="D14" s="4">
        <v>8</v>
      </c>
      <c r="E14" s="4">
        <v>9</v>
      </c>
    </row>
    <row r="15" spans="1:10" x14ac:dyDescent="0.25">
      <c r="A15" s="3" t="s">
        <v>163</v>
      </c>
      <c r="B15" s="4">
        <v>7</v>
      </c>
      <c r="C15" s="4">
        <v>10</v>
      </c>
      <c r="D15" s="4">
        <v>7</v>
      </c>
      <c r="E15" s="4">
        <v>10</v>
      </c>
    </row>
    <row r="16" spans="1:10" x14ac:dyDescent="0.25">
      <c r="A16" s="3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25">
      <c r="A17" s="3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25">
      <c r="A18" s="3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25">
      <c r="A19" s="3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25">
      <c r="A20" s="3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25">
      <c r="A21" s="3" t="s">
        <v>169</v>
      </c>
      <c r="B21" s="4">
        <v>7</v>
      </c>
      <c r="C21" s="4">
        <v>8</v>
      </c>
      <c r="D21" s="4">
        <v>8</v>
      </c>
      <c r="E21" s="4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G11" sqref="G11"/>
    </sheetView>
  </sheetViews>
  <sheetFormatPr defaultColWidth="14" defaultRowHeight="15" x14ac:dyDescent="0.25"/>
  <cols>
    <col min="1" max="1" width="22.28515625" style="1" customWidth="1"/>
    <col min="2" max="5" width="14" style="1"/>
    <col min="6" max="6" width="14.7109375" style="1" bestFit="1" customWidth="1"/>
    <col min="7" max="16384" width="14" style="1"/>
  </cols>
  <sheetData>
    <row r="1" spans="1:10" ht="60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x14ac:dyDescent="0.25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" t="s">
        <v>242</v>
      </c>
      <c r="G2" s="11">
        <f>AVERAGE(B2:B21)</f>
        <v>39.75</v>
      </c>
      <c r="H2" s="11">
        <f>AVERAGE(C2:C21)</f>
        <v>6060</v>
      </c>
      <c r="I2" s="11">
        <f>AVERAGE(D2:D21)</f>
        <v>16.399999999999999</v>
      </c>
      <c r="J2" s="11">
        <f>AVERAGE(E2:E21)</f>
        <v>1.7</v>
      </c>
    </row>
    <row r="3" spans="1:10" x14ac:dyDescent="0.25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" t="s">
        <v>243</v>
      </c>
      <c r="G3" s="11">
        <f>MEDIAN(B2:B21)</f>
        <v>39.5</v>
      </c>
      <c r="H3" s="11">
        <f>MEDIAN(C2:C21)</f>
        <v>5900</v>
      </c>
      <c r="I3" s="11">
        <f>MEDIAN(D2:D21)</f>
        <v>16</v>
      </c>
      <c r="J3" s="11">
        <f>MEDIAN(E2:E21)</f>
        <v>2</v>
      </c>
    </row>
    <row r="4" spans="1:10" x14ac:dyDescent="0.25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" t="s">
        <v>244</v>
      </c>
      <c r="G4" s="1" t="e">
        <f>MODE(B2:B21)</f>
        <v>#N/A</v>
      </c>
      <c r="H4" s="1">
        <f>MODE(C2:C21)</f>
        <v>6000</v>
      </c>
      <c r="I4" s="1">
        <f>MODE(D2:D21)</f>
        <v>16</v>
      </c>
      <c r="J4" s="1">
        <f>MODE(E2:E21)</f>
        <v>2</v>
      </c>
    </row>
    <row r="5" spans="1:10" x14ac:dyDescent="0.25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" t="s">
        <v>245</v>
      </c>
      <c r="G5" s="1">
        <f>_xlfn.VAR.P(B2:B21)</f>
        <v>65.787499999999994</v>
      </c>
      <c r="H5" s="1">
        <f>_xlfn.VAR.P(C2:C21)</f>
        <v>3411400</v>
      </c>
      <c r="I5" s="1">
        <f>_xlfn.VAR.P(D2:D21)</f>
        <v>3.64</v>
      </c>
      <c r="J5" s="1">
        <f>_xlfn.VAR.P(E2:E21)</f>
        <v>1.1100000000000001</v>
      </c>
    </row>
    <row r="6" spans="1:10" x14ac:dyDescent="0.25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" t="s">
        <v>246</v>
      </c>
      <c r="G6" s="1">
        <f>_xlfn.STDEV.P(B2:B21)</f>
        <v>8.1109493895597691</v>
      </c>
      <c r="H6" s="1">
        <f>_xlfn.STDEV.P(C2:C21)</f>
        <v>1846.9975636150687</v>
      </c>
      <c r="I6" s="1">
        <f>_xlfn.STDEV.P(D2:D21)</f>
        <v>1.9078784028338913</v>
      </c>
      <c r="J6" s="1">
        <f>_xlfn.STDEV.P(E2:E21)</f>
        <v>1.0535653752852738</v>
      </c>
    </row>
    <row r="7" spans="1:10" x14ac:dyDescent="0.25">
      <c r="A7" s="3" t="s">
        <v>175</v>
      </c>
      <c r="B7" s="4">
        <v>42</v>
      </c>
      <c r="C7" s="5">
        <v>7000</v>
      </c>
      <c r="D7" s="4">
        <v>19</v>
      </c>
      <c r="E7" s="4">
        <v>2</v>
      </c>
    </row>
    <row r="8" spans="1:10" x14ac:dyDescent="0.25">
      <c r="A8" s="3" t="s">
        <v>176</v>
      </c>
      <c r="B8" s="4">
        <v>55</v>
      </c>
      <c r="C8" s="5">
        <v>10000</v>
      </c>
      <c r="D8" s="4">
        <v>20</v>
      </c>
      <c r="E8" s="4">
        <v>4</v>
      </c>
    </row>
    <row r="9" spans="1:10" x14ac:dyDescent="0.25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25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</row>
    <row r="11" spans="1:10" x14ac:dyDescent="0.25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</row>
    <row r="12" spans="1:10" x14ac:dyDescent="0.25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</row>
    <row r="13" spans="1:10" x14ac:dyDescent="0.25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</row>
    <row r="14" spans="1:10" x14ac:dyDescent="0.25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</row>
    <row r="15" spans="1:10" x14ac:dyDescent="0.25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</row>
    <row r="16" spans="1:10" x14ac:dyDescent="0.25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25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25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25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25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25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>
      <selection activeCell="F2" sqref="F2:F6"/>
    </sheetView>
  </sheetViews>
  <sheetFormatPr defaultColWidth="14" defaultRowHeight="15" x14ac:dyDescent="0.25"/>
  <cols>
    <col min="1" max="1" width="36" style="1" customWidth="1"/>
    <col min="2" max="5" width="14" style="1"/>
    <col min="6" max="6" width="14.7109375" style="1" bestFit="1" customWidth="1"/>
    <col min="7" max="16384" width="14" style="1"/>
  </cols>
  <sheetData>
    <row r="1" spans="1:10" ht="45" x14ac:dyDescent="0.25">
      <c r="A1" s="2" t="s">
        <v>149</v>
      </c>
      <c r="B1" s="2" t="s">
        <v>18</v>
      </c>
      <c r="C1" s="2" t="s">
        <v>19</v>
      </c>
      <c r="D1" s="2" t="s">
        <v>20</v>
      </c>
      <c r="E1" s="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25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" t="s">
        <v>242</v>
      </c>
      <c r="G2" s="11">
        <f>AVERAGE(B2:B22)</f>
        <v>7.6</v>
      </c>
      <c r="H2" s="11">
        <f>AVERAGE(C2:C22)</f>
        <v>7.9</v>
      </c>
      <c r="I2" s="11">
        <f>AVERAGE(D2:D22)</f>
        <v>2.4</v>
      </c>
      <c r="J2" s="11">
        <f>AVERAGE(E2:E22)</f>
        <v>7.6980000000000022</v>
      </c>
    </row>
    <row r="3" spans="1:10" x14ac:dyDescent="0.25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" t="s">
        <v>243</v>
      </c>
      <c r="G3" s="11">
        <f>MEDIAN(B2:B21)</f>
        <v>8</v>
      </c>
      <c r="H3" s="11">
        <f>MEDIAN(C2:C21)</f>
        <v>8</v>
      </c>
      <c r="I3" s="11">
        <f>MEDIAN(D2:D21)</f>
        <v>2</v>
      </c>
      <c r="J3" s="11">
        <f>MEDIAN(E2:E21)</f>
        <v>8</v>
      </c>
    </row>
    <row r="4" spans="1:10" x14ac:dyDescent="0.25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" t="s">
        <v>244</v>
      </c>
      <c r="G4" s="1">
        <f>MODE(B2:B21)</f>
        <v>8</v>
      </c>
      <c r="H4" s="1">
        <f>MODE(C2:C21)</f>
        <v>7</v>
      </c>
      <c r="I4" s="1">
        <f>MODE(D2:D21)</f>
        <v>2</v>
      </c>
      <c r="J4" s="1">
        <f>MODE(E2:E21)</f>
        <v>8.33</v>
      </c>
    </row>
    <row r="5" spans="1:10" x14ac:dyDescent="0.25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" t="s">
        <v>245</v>
      </c>
      <c r="G5" s="1">
        <f>_xlfn.VAR.P(B2:B21)</f>
        <v>1.1399999999999999</v>
      </c>
      <c r="H5" s="1">
        <f>_xlfn.VAR.P(C2:C21)</f>
        <v>0.69</v>
      </c>
      <c r="I5" s="1">
        <f>_xlfn.VAR.P(D2:D21)</f>
        <v>1.1399999999999999</v>
      </c>
      <c r="J5" s="1">
        <f>_xlfn.VAR.P(E2:E21)</f>
        <v>0.65569599999997086</v>
      </c>
    </row>
    <row r="6" spans="1:10" x14ac:dyDescent="0.25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" t="s">
        <v>246</v>
      </c>
      <c r="G6" s="1">
        <f>_xlfn.STDEV.P(B2:B21)</f>
        <v>1.0677078252031311</v>
      </c>
      <c r="H6" s="1">
        <f>_xlfn.STDEV.P(C2:C21)</f>
        <v>0.83066238629180744</v>
      </c>
      <c r="I6" s="1">
        <f>_xlfn.STDEV.P(D2:D21)</f>
        <v>1.0677078252031311</v>
      </c>
      <c r="J6" s="1">
        <f>_xlfn.STDEV.P(E2:E21)</f>
        <v>0.80975057888214619</v>
      </c>
    </row>
    <row r="7" spans="1:10" x14ac:dyDescent="0.25">
      <c r="A7" s="3" t="s">
        <v>195</v>
      </c>
      <c r="B7" s="4">
        <v>7</v>
      </c>
      <c r="C7" s="4">
        <v>8</v>
      </c>
      <c r="D7" s="4">
        <v>3</v>
      </c>
      <c r="E7" s="4">
        <v>7.33</v>
      </c>
    </row>
    <row r="8" spans="1:10" x14ac:dyDescent="0.25">
      <c r="A8" s="3" t="s">
        <v>196</v>
      </c>
      <c r="B8" s="4">
        <v>9</v>
      </c>
      <c r="C8" s="4">
        <v>8</v>
      </c>
      <c r="D8" s="4">
        <v>1</v>
      </c>
      <c r="E8" s="4">
        <v>8.67</v>
      </c>
    </row>
    <row r="9" spans="1:10" x14ac:dyDescent="0.25">
      <c r="A9" s="3" t="s">
        <v>197</v>
      </c>
      <c r="B9" s="4">
        <v>8</v>
      </c>
      <c r="C9" s="4">
        <v>7</v>
      </c>
      <c r="D9" s="4">
        <v>2</v>
      </c>
      <c r="E9" s="4">
        <v>7.67</v>
      </c>
    </row>
    <row r="10" spans="1:10" x14ac:dyDescent="0.25">
      <c r="A10" s="3" t="s">
        <v>198</v>
      </c>
      <c r="B10" s="4">
        <v>7</v>
      </c>
      <c r="C10" s="4">
        <v>9</v>
      </c>
      <c r="D10" s="4">
        <v>3</v>
      </c>
      <c r="E10" s="4">
        <v>7.67</v>
      </c>
    </row>
    <row r="11" spans="1:10" x14ac:dyDescent="0.25">
      <c r="A11" s="3" t="s">
        <v>199</v>
      </c>
      <c r="B11" s="4">
        <v>9</v>
      </c>
      <c r="C11" s="4">
        <v>8</v>
      </c>
      <c r="D11" s="4">
        <v>1</v>
      </c>
      <c r="E11" s="4">
        <v>8.67</v>
      </c>
    </row>
    <row r="12" spans="1:10" x14ac:dyDescent="0.25">
      <c r="A12" s="3" t="s">
        <v>200</v>
      </c>
      <c r="B12" s="4">
        <v>8</v>
      </c>
      <c r="C12" s="4">
        <v>9</v>
      </c>
      <c r="D12" s="4">
        <v>2</v>
      </c>
      <c r="E12" s="4">
        <v>8.33</v>
      </c>
    </row>
    <row r="13" spans="1:10" x14ac:dyDescent="0.25">
      <c r="A13" s="3" t="s">
        <v>201</v>
      </c>
      <c r="B13" s="4">
        <v>6</v>
      </c>
      <c r="C13" s="4">
        <v>7</v>
      </c>
      <c r="D13" s="4">
        <v>4</v>
      </c>
      <c r="E13" s="4">
        <v>6.33</v>
      </c>
    </row>
    <row r="14" spans="1:10" x14ac:dyDescent="0.25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25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25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25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25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25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25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25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workbookViewId="0">
      <selection activeCell="F6" activeCellId="1" sqref="F2:F6 F6"/>
    </sheetView>
  </sheetViews>
  <sheetFormatPr defaultColWidth="14" defaultRowHeight="15" x14ac:dyDescent="0.25"/>
  <cols>
    <col min="1" max="1" width="32.28515625" style="1" customWidth="1"/>
    <col min="2" max="5" width="14" style="1"/>
    <col min="6" max="6" width="14.7109375" style="1" bestFit="1" customWidth="1"/>
    <col min="7" max="16384" width="14" style="1"/>
  </cols>
  <sheetData>
    <row r="1" spans="1:10" ht="45" x14ac:dyDescent="0.25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25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" t="s">
        <v>242</v>
      </c>
      <c r="G2" s="12">
        <f>AVERAGE(B2:B21)</f>
        <v>2540</v>
      </c>
      <c r="H2" s="12">
        <f>AVERAGE(C2:C21)</f>
        <v>6.3</v>
      </c>
      <c r="I2" s="12">
        <f>AVERAGE(D2:D21)</f>
        <v>399.83500000000004</v>
      </c>
      <c r="J2" s="12">
        <f>AVERAGE(E2:E21)</f>
        <v>4.5299999999999994</v>
      </c>
    </row>
    <row r="3" spans="1:10" x14ac:dyDescent="0.25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" t="s">
        <v>243</v>
      </c>
      <c r="G3" s="12">
        <f>MEDIAN(B2:B21)</f>
        <v>2600</v>
      </c>
      <c r="H3" s="12">
        <f>MEDIAN(C2:C21)</f>
        <v>6.5</v>
      </c>
      <c r="I3" s="12">
        <f>MEDIAN(D2:D21)</f>
        <v>400</v>
      </c>
      <c r="J3" s="12">
        <f>MEDIAN(E2:E21)</f>
        <v>4.5999999999999996</v>
      </c>
    </row>
    <row r="4" spans="1:10" x14ac:dyDescent="0.25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" t="s">
        <v>244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</row>
    <row r="5" spans="1:10" x14ac:dyDescent="0.25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" t="s">
        <v>245</v>
      </c>
      <c r="G5" s="1">
        <f>_xlfn.VAR.P(B2:B21)</f>
        <v>671400</v>
      </c>
      <c r="H5" s="1">
        <f>_xlfn.VAR.P(C2:C21)</f>
        <v>3.21</v>
      </c>
      <c r="I5" s="1">
        <f>_xlfn.VAR.P(D2:D21)</f>
        <v>1525.1582750000009</v>
      </c>
      <c r="J5" s="1">
        <f>_xlfn.VAR.P(E2:E21)</f>
        <v>7.0100000000000023E-2</v>
      </c>
    </row>
    <row r="6" spans="1:10" x14ac:dyDescent="0.25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" t="s">
        <v>246</v>
      </c>
      <c r="G6" s="1">
        <f>_xlfn.STDEV.P(B2:B21)</f>
        <v>819.39001702485973</v>
      </c>
      <c r="H6" s="1">
        <f>_xlfn.STDEV.P(C2:C21)</f>
        <v>1.7916472867168918</v>
      </c>
      <c r="I6" s="1">
        <f>_xlfn.STDEV.P(D2:D21)</f>
        <v>39.053274830672024</v>
      </c>
      <c r="J6" s="1">
        <f>_xlfn.STDEV.P(E2:E21)</f>
        <v>0.2647640458974746</v>
      </c>
    </row>
    <row r="7" spans="1:10" x14ac:dyDescent="0.25">
      <c r="A7" s="3" t="s">
        <v>214</v>
      </c>
      <c r="B7" s="6">
        <v>2100</v>
      </c>
      <c r="C7" s="4">
        <v>6</v>
      </c>
      <c r="D7" s="6">
        <v>350</v>
      </c>
      <c r="E7" s="4">
        <v>4.7</v>
      </c>
    </row>
    <row r="8" spans="1:10" x14ac:dyDescent="0.25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</row>
    <row r="9" spans="1:10" x14ac:dyDescent="0.25">
      <c r="A9" s="3" t="s">
        <v>216</v>
      </c>
      <c r="B9" s="6">
        <v>2700</v>
      </c>
      <c r="C9" s="4">
        <v>7</v>
      </c>
      <c r="D9" s="6">
        <v>385.7</v>
      </c>
      <c r="E9" s="4">
        <v>4.3</v>
      </c>
    </row>
    <row r="10" spans="1:10" x14ac:dyDescent="0.25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</row>
    <row r="11" spans="1:10" x14ac:dyDescent="0.25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</row>
    <row r="12" spans="1:10" x14ac:dyDescent="0.25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</row>
    <row r="13" spans="1:10" x14ac:dyDescent="0.25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</row>
    <row r="14" spans="1:10" x14ac:dyDescent="0.25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</row>
    <row r="15" spans="1:10" x14ac:dyDescent="0.25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</row>
    <row r="16" spans="1:10" x14ac:dyDescent="0.25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</row>
    <row r="17" spans="1:5" x14ac:dyDescent="0.25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</row>
    <row r="18" spans="1:5" x14ac:dyDescent="0.25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</row>
    <row r="19" spans="1:5" x14ac:dyDescent="0.25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</row>
    <row r="20" spans="1:5" x14ac:dyDescent="0.25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</row>
    <row r="21" spans="1:5" x14ac:dyDescent="0.25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workbookViewId="0">
      <selection activeCell="L6" sqref="L6"/>
    </sheetView>
  </sheetViews>
  <sheetFormatPr defaultColWidth="10.7109375" defaultRowHeight="15" x14ac:dyDescent="0.25"/>
  <cols>
    <col min="7" max="7" width="14.7109375" bestFit="1" customWidth="1"/>
  </cols>
  <sheetData>
    <row r="1" spans="1:12" ht="30" x14ac:dyDescent="0.25">
      <c r="A1" s="2" t="s">
        <v>26</v>
      </c>
      <c r="B1" s="2" t="s">
        <v>229</v>
      </c>
      <c r="C1" s="2" t="s">
        <v>230</v>
      </c>
      <c r="D1" s="2" t="s">
        <v>231</v>
      </c>
      <c r="E1" s="2" t="s">
        <v>37</v>
      </c>
      <c r="F1" s="2" t="s">
        <v>232</v>
      </c>
      <c r="H1" s="2" t="s">
        <v>229</v>
      </c>
      <c r="I1" s="2" t="s">
        <v>230</v>
      </c>
      <c r="J1" s="2" t="s">
        <v>231</v>
      </c>
      <c r="K1" s="2" t="s">
        <v>37</v>
      </c>
      <c r="L1" s="2" t="s">
        <v>232</v>
      </c>
    </row>
    <row r="2" spans="1:12" x14ac:dyDescent="0.25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" t="s">
        <v>242</v>
      </c>
      <c r="H2">
        <f>MEDIAN(B2:B37)</f>
        <v>256.5</v>
      </c>
      <c r="I2">
        <f>MEDIAN(C2:C37)</f>
        <v>1151</v>
      </c>
      <c r="J2">
        <f>MEDIAN(D2:D37)</f>
        <v>716.5</v>
      </c>
      <c r="K2">
        <f>MEDIAN(E2:E37)</f>
        <v>1460</v>
      </c>
      <c r="L2">
        <f>MEDIAN(F2:F37)</f>
        <v>371</v>
      </c>
    </row>
    <row r="3" spans="1:12" x14ac:dyDescent="0.25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" t="s">
        <v>243</v>
      </c>
      <c r="H3">
        <f>MEDIAN(B2:B37)</f>
        <v>256.5</v>
      </c>
      <c r="I3">
        <f>MEDIAN(C2:C37)</f>
        <v>1151</v>
      </c>
      <c r="J3">
        <f>MEDIAN(D2:D37)</f>
        <v>716.5</v>
      </c>
      <c r="K3">
        <f>MEDIAN(E2:E37)</f>
        <v>1460</v>
      </c>
      <c r="L3">
        <f>MEDIAN(F2:F37)</f>
        <v>371</v>
      </c>
    </row>
    <row r="4" spans="1:12" x14ac:dyDescent="0.25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" t="s">
        <v>244</v>
      </c>
      <c r="H4">
        <f>MODE(B2:B37)</f>
        <v>419</v>
      </c>
      <c r="I4">
        <f>MODE(C2:C37)</f>
        <v>732</v>
      </c>
      <c r="J4" t="e">
        <f>MODE(D2:D37)</f>
        <v>#N/A</v>
      </c>
      <c r="K4">
        <f>MODE(E2:E37)</f>
        <v>1335</v>
      </c>
      <c r="L4">
        <f>MODE(F2:F37)</f>
        <v>374</v>
      </c>
    </row>
    <row r="5" spans="1:12" x14ac:dyDescent="0.25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" t="s">
        <v>245</v>
      </c>
      <c r="H5">
        <f>_xlfn.VAR.P(B2:B37)</f>
        <v>13116.212191358025</v>
      </c>
      <c r="I5">
        <f>_xlfn.VAR.P(C2:C37)</f>
        <v>215641.76543209876</v>
      </c>
      <c r="J5">
        <f>_xlfn.VAR.P(D2:D37)</f>
        <v>12033.508487654321</v>
      </c>
      <c r="K5">
        <f>_xlfn.VAR.P(E2:E37)</f>
        <v>61475.388888888891</v>
      </c>
      <c r="L5">
        <f>_xlfn.VAR.P(F2:F37)</f>
        <v>21256.230709876545</v>
      </c>
    </row>
    <row r="6" spans="1:12" x14ac:dyDescent="0.25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" t="s">
        <v>246</v>
      </c>
      <c r="H6">
        <f>_xlfn.STDEV.P(B2:B37)</f>
        <v>114.52603281070215</v>
      </c>
      <c r="I6">
        <f>_xlfn.STDEV.P(C2:C37)</f>
        <v>464.37244258471969</v>
      </c>
      <c r="J6">
        <f>_xlfn.STDEV.P(D2:D37)</f>
        <v>109.69734950150036</v>
      </c>
      <c r="K6">
        <f>_xlfn.STDEV.P(E2:E37)</f>
        <v>247.94230959819845</v>
      </c>
      <c r="L6">
        <f>_xlfn.STDEV.P(F2:F37)</f>
        <v>145.79516696336867</v>
      </c>
    </row>
    <row r="7" spans="1:12" x14ac:dyDescent="0.25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</row>
    <row r="8" spans="1:12" x14ac:dyDescent="0.25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</row>
    <row r="9" spans="1:12" x14ac:dyDescent="0.25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25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</row>
    <row r="11" spans="1:12" x14ac:dyDescent="0.25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</row>
    <row r="12" spans="1:12" x14ac:dyDescent="0.25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</row>
    <row r="13" spans="1:12" x14ac:dyDescent="0.25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</row>
    <row r="14" spans="1:12" x14ac:dyDescent="0.25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</row>
    <row r="15" spans="1:12" x14ac:dyDescent="0.25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</row>
    <row r="16" spans="1:12" x14ac:dyDescent="0.25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</row>
    <row r="17" spans="1:6" x14ac:dyDescent="0.25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25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25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25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25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25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25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25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25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25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25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25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25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25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25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25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25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25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25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25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25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xmlns:xlrd2="http://schemas.microsoft.com/office/spreadsheetml/2017/richdata2" ref="F2:F37">
    <sortCondition ref="F2:F37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>
      <selection activeCell="H16" sqref="H16"/>
    </sheetView>
  </sheetViews>
  <sheetFormatPr defaultColWidth="16.28515625" defaultRowHeight="15" x14ac:dyDescent="0.25"/>
  <sheetData>
    <row r="1" spans="1:6" x14ac:dyDescent="0.2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25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</row>
    <row r="3" spans="1:6" x14ac:dyDescent="0.25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</row>
    <row r="4" spans="1:6" x14ac:dyDescent="0.25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</row>
    <row r="5" spans="1:6" x14ac:dyDescent="0.25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</row>
    <row r="6" spans="1:6" x14ac:dyDescent="0.25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</row>
    <row r="7" spans="1:6" x14ac:dyDescent="0.25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6" x14ac:dyDescent="0.25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6" x14ac:dyDescent="0.25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6" x14ac:dyDescent="0.25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6" x14ac:dyDescent="0.25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6" x14ac:dyDescent="0.25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6" x14ac:dyDescent="0.25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6" x14ac:dyDescent="0.25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6" x14ac:dyDescent="0.25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6" x14ac:dyDescent="0.25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25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25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25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25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25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tabSelected="1" workbookViewId="0">
      <selection activeCell="B22" sqref="B22"/>
    </sheetView>
  </sheetViews>
  <sheetFormatPr defaultRowHeight="15.95" customHeight="1" x14ac:dyDescent="0.25"/>
  <cols>
    <col min="1" max="1" width="25.85546875" customWidth="1"/>
    <col min="2" max="2" width="15.85546875" customWidth="1"/>
    <col min="4" max="4" width="16.7109375" customWidth="1"/>
    <col min="5" max="5" width="27.28515625" customWidth="1"/>
  </cols>
  <sheetData>
    <row r="1" spans="1:7" ht="15.95" customHeight="1" x14ac:dyDescent="0.25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</row>
    <row r="2" spans="1:7" ht="15.95" customHeight="1" x14ac:dyDescent="0.25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235</v>
      </c>
    </row>
    <row r="3" spans="1:7" ht="15.95" customHeight="1" x14ac:dyDescent="0.25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236</v>
      </c>
    </row>
    <row r="4" spans="1:7" ht="15.95" customHeight="1" x14ac:dyDescent="0.25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237</v>
      </c>
    </row>
    <row r="5" spans="1:7" ht="15.95" customHeight="1" x14ac:dyDescent="0.25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238</v>
      </c>
    </row>
    <row r="6" spans="1:7" ht="15.95" customHeight="1" x14ac:dyDescent="0.25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239</v>
      </c>
    </row>
    <row r="7" spans="1:7" ht="15.95" customHeight="1" x14ac:dyDescent="0.25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240</v>
      </c>
    </row>
    <row r="8" spans="1:7" ht="15.95" customHeight="1" x14ac:dyDescent="0.25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</row>
    <row r="9" spans="1:7" ht="15.95" customHeight="1" x14ac:dyDescent="0.25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</row>
    <row r="10" spans="1:7" ht="15.95" customHeight="1" x14ac:dyDescent="0.25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</row>
    <row r="11" spans="1:7" ht="15.95" customHeight="1" x14ac:dyDescent="0.25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</row>
    <row r="12" spans="1:7" ht="15.95" customHeight="1" x14ac:dyDescent="0.25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</row>
    <row r="13" spans="1:7" ht="15.95" customHeight="1" x14ac:dyDescent="0.25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</row>
    <row r="14" spans="1:7" ht="15.95" customHeight="1" x14ac:dyDescent="0.25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</row>
    <row r="15" spans="1:7" ht="15.95" customHeight="1" x14ac:dyDescent="0.25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7" ht="15.95" customHeight="1" x14ac:dyDescent="0.25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5" customHeight="1" x14ac:dyDescent="0.25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5" customHeight="1" x14ac:dyDescent="0.25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5" customHeight="1" x14ac:dyDescent="0.25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5" customHeight="1" x14ac:dyDescent="0.25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5" customHeight="1" x14ac:dyDescent="0.25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Thiago</cp:lastModifiedBy>
  <dcterms:created xsi:type="dcterms:W3CDTF">2024-02-15T21:47:24Z</dcterms:created>
  <dcterms:modified xsi:type="dcterms:W3CDTF">2024-10-31T01:42:19Z</dcterms:modified>
</cp:coreProperties>
</file>