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ead\Desktop\Thiago\Projetos_R\estatistica\lista de exercicios\"/>
    </mc:Choice>
  </mc:AlternateContent>
  <xr:revisionPtr revIDLastSave="0" documentId="13_ncr:1_{F17CC27C-0EC4-4C78-93D4-749FBEAF0AB2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Empresa!$C$1</definedName>
    <definedName name="_xlchart.v1.1" hidden="1">Empresa!$C$2:$C$22</definedName>
    <definedName name="_xlchart.v1.2" hidden="1">Empresa!$B$1</definedName>
    <definedName name="_xlchart.v1.3" hidden="1">Empresa!$B$2:$B$22</definedName>
    <definedName name="_xlchart.v1.4" hidden="1">Empresa!$E$1</definedName>
    <definedName name="_xlchart.v1.5" hidden="1">Empresa!$E$2:$E$21</definedName>
    <definedName name="_xlchart.v1.6" hidden="1">Empresa!$E$1</definedName>
    <definedName name="_xlchart.v1.7" hidden="1">Empresa!$E$2:$E$21</definedName>
    <definedName name="_xlchart.v1.8" hidden="1">Empresa!$D$1</definedName>
    <definedName name="_xlchart.v1.9" hidden="1">Empresa!$D$2:$D$21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<sst xmlns="http://schemas.openxmlformats.org/spreadsheetml/2006/main" count="399" uniqueCount="266">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</sst>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6-4046-9C2C-71B0BC77749C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6-4046-9C2C-71B0BC77749C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6-4046-9C2C-71B0BC7774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_xlchart.v1.2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_xlchart.v1.0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_xlchart.v1.8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_xlchart.v1.4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2875" y="14339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3350" y="17111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53925" y="14311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2975" y="17073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28575</xdr:colOff>
      <xdr:row>7</xdr:row>
      <xdr:rowOff>90487</xdr:rowOff>
    </xdr:from>
    <xdr:to>
      <xdr:col>14</xdr:col>
      <xdr:colOff>866775</xdr:colOff>
      <xdr:row>20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4D237FB-33DC-445D-B4A8-A7935819A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zoomScale="140" zoomScaleNormal="140" workbookViewId="0">
      <selection activeCell="C3" sqref="C3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9" customWidth="1"/>
    <col min="8" max="8" width="0.140625" style="19" customWidth="1"/>
    <col min="9" max="9" width="29.140625" style="1" bestFit="1" customWidth="1"/>
    <col min="10" max="10" width="12.42578125" style="1" customWidth="1"/>
    <col min="11" max="16384" width="14" style="1"/>
  </cols>
  <sheetData>
    <row r="1" spans="1:13" ht="43.9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6" t="s">
        <v>241</v>
      </c>
      <c r="G1" s="20" t="s">
        <v>251</v>
      </c>
      <c r="H1" s="20" t="s">
        <v>252</v>
      </c>
      <c r="I1" s="14"/>
      <c r="J1" s="13" t="s">
        <v>1</v>
      </c>
      <c r="K1" s="13" t="s">
        <v>2</v>
      </c>
      <c r="L1" s="13" t="s">
        <v>3</v>
      </c>
      <c r="M1" s="13" t="s">
        <v>4</v>
      </c>
    </row>
    <row r="2" spans="1:13" x14ac:dyDescent="0.25">
      <c r="A2" s="13" t="s">
        <v>109</v>
      </c>
      <c r="B2" s="3">
        <v>35</v>
      </c>
      <c r="C2" s="3">
        <v>5000</v>
      </c>
      <c r="D2" s="3">
        <v>2500</v>
      </c>
      <c r="E2" s="3">
        <v>750</v>
      </c>
      <c r="F2" s="17" t="s">
        <v>233</v>
      </c>
      <c r="G2" s="18">
        <f>IF(F2="Homem",C2,"")</f>
        <v>5000</v>
      </c>
      <c r="H2" s="18" t="str">
        <f>IF(F2="Mulher",C2,"")</f>
        <v/>
      </c>
      <c r="I2" s="14" t="s">
        <v>242</v>
      </c>
      <c r="J2" s="15">
        <f>AVERAGE(B2:B21)</f>
        <v>39.75</v>
      </c>
      <c r="K2" s="15">
        <f>AVERAGE(C2:C21)</f>
        <v>6060</v>
      </c>
      <c r="L2" s="15">
        <f>AVERAGE(D2:D21)</f>
        <v>2925</v>
      </c>
      <c r="M2" s="15">
        <f>AVERAGE(E2:E21)</f>
        <v>758.5</v>
      </c>
    </row>
    <row r="3" spans="1:13" x14ac:dyDescent="0.25">
      <c r="A3" s="13" t="s">
        <v>110</v>
      </c>
      <c r="B3" s="3">
        <v>28</v>
      </c>
      <c r="C3" s="3">
        <v>3500</v>
      </c>
      <c r="D3" s="3">
        <v>1500</v>
      </c>
      <c r="E3" s="3">
        <v>600</v>
      </c>
      <c r="F3" s="17" t="s">
        <v>234</v>
      </c>
      <c r="G3" s="18" t="str">
        <f t="shared" ref="G3:G21" si="0">IF(F3="Homem",C3,"")</f>
        <v/>
      </c>
      <c r="H3" s="18">
        <f t="shared" ref="H3:H21" si="1">IF(F3="Mulher",C3,"")</f>
        <v>3500</v>
      </c>
      <c r="I3" s="14" t="s">
        <v>243</v>
      </c>
      <c r="J3" s="15">
        <f>MEDIAN(B2:B21)</f>
        <v>39.5</v>
      </c>
      <c r="K3" s="15">
        <f>MEDIAN(C2:C21)</f>
        <v>5900</v>
      </c>
      <c r="L3" s="15">
        <f>MEDIAN(D2:D21)</f>
        <v>2800</v>
      </c>
      <c r="M3" s="15">
        <f>MEDIAN(E2:E21)</f>
        <v>775</v>
      </c>
    </row>
    <row r="4" spans="1:13" x14ac:dyDescent="0.25">
      <c r="A4" s="13" t="s">
        <v>111</v>
      </c>
      <c r="B4" s="3">
        <v>45</v>
      </c>
      <c r="C4" s="3">
        <v>8000</v>
      </c>
      <c r="D4" s="3">
        <v>4000</v>
      </c>
      <c r="E4" s="3">
        <v>850</v>
      </c>
      <c r="F4" s="17" t="s">
        <v>233</v>
      </c>
      <c r="G4" s="18">
        <f t="shared" si="0"/>
        <v>8000</v>
      </c>
      <c r="H4" s="18" t="str">
        <f t="shared" si="1"/>
        <v/>
      </c>
      <c r="I4" s="14" t="s">
        <v>244</v>
      </c>
      <c r="J4" s="15" t="e">
        <f>MODE(B2:B21)</f>
        <v>#N/A</v>
      </c>
      <c r="K4" s="15">
        <f>MODE(C2:C21)</f>
        <v>6000</v>
      </c>
      <c r="L4" s="15">
        <f>MODE(D2:D21)</f>
        <v>2800</v>
      </c>
      <c r="M4" s="15">
        <f>MODE(E2:E21)</f>
        <v>780</v>
      </c>
    </row>
    <row r="5" spans="1:13" x14ac:dyDescent="0.25">
      <c r="A5" s="13" t="s">
        <v>112</v>
      </c>
      <c r="B5" s="3">
        <v>52</v>
      </c>
      <c r="C5" s="3">
        <v>6000</v>
      </c>
      <c r="D5" s="3">
        <v>3000</v>
      </c>
      <c r="E5" s="3">
        <v>780</v>
      </c>
      <c r="F5" s="17" t="s">
        <v>234</v>
      </c>
      <c r="G5" s="18" t="str">
        <f t="shared" si="0"/>
        <v/>
      </c>
      <c r="H5" s="18">
        <f t="shared" si="1"/>
        <v>6000</v>
      </c>
      <c r="I5" s="14" t="s">
        <v>245</v>
      </c>
      <c r="J5" s="15">
        <f>_xlfn.VAR.P(B2:B21)</f>
        <v>65.787499999999994</v>
      </c>
      <c r="K5" s="15">
        <f>_xlfn.VAR.P(C2:C21)</f>
        <v>3411400</v>
      </c>
      <c r="L5" s="15">
        <f>_xlfn.VAR.P(D2:D21)</f>
        <v>1024875</v>
      </c>
      <c r="M5" s="15">
        <f>_xlfn.VAR.P(E2:E21)</f>
        <v>8032.75</v>
      </c>
    </row>
    <row r="6" spans="1:13" x14ac:dyDescent="0.25">
      <c r="A6" s="13" t="s">
        <v>113</v>
      </c>
      <c r="B6" s="3">
        <v>30</v>
      </c>
      <c r="C6" s="3">
        <v>4000</v>
      </c>
      <c r="D6" s="3">
        <v>1800</v>
      </c>
      <c r="E6" s="3">
        <v>620</v>
      </c>
      <c r="F6" s="17" t="s">
        <v>233</v>
      </c>
      <c r="G6" s="18">
        <f t="shared" si="0"/>
        <v>4000</v>
      </c>
      <c r="H6" s="18" t="str">
        <f t="shared" si="1"/>
        <v/>
      </c>
      <c r="I6" s="14" t="s">
        <v>246</v>
      </c>
      <c r="J6" s="15">
        <f>_xlfn.STDEV.P(B2:B21)</f>
        <v>8.1109493895597691</v>
      </c>
      <c r="K6" s="15">
        <f>_xlfn.STDEV.P(C2:C21)</f>
        <v>1846.9975636150687</v>
      </c>
      <c r="L6" s="15">
        <f>_xlfn.STDEV.P(D2:D21)</f>
        <v>1012.3611015838172</v>
      </c>
      <c r="M6" s="15">
        <f>_xlfn.STDEV.P(E2:E21)</f>
        <v>89.625610179233931</v>
      </c>
    </row>
    <row r="7" spans="1:13" x14ac:dyDescent="0.25">
      <c r="A7" s="13" t="s">
        <v>114</v>
      </c>
      <c r="B7" s="3">
        <v>42</v>
      </c>
      <c r="C7" s="3">
        <v>7000</v>
      </c>
      <c r="D7" s="3">
        <v>3500</v>
      </c>
      <c r="E7" s="3">
        <v>800</v>
      </c>
      <c r="F7" s="17" t="s">
        <v>234</v>
      </c>
      <c r="G7" s="18" t="str">
        <f t="shared" si="0"/>
        <v/>
      </c>
      <c r="H7" s="18">
        <f t="shared" si="1"/>
        <v>7000</v>
      </c>
      <c r="I7" s="14" t="s">
        <v>248</v>
      </c>
      <c r="J7" s="15">
        <f>MAX(B2:B21)</f>
        <v>55</v>
      </c>
      <c r="K7" s="15">
        <f>MAX(C2:C21)</f>
        <v>10000</v>
      </c>
      <c r="L7" s="15">
        <f>MAX(D2:D21)</f>
        <v>5000</v>
      </c>
      <c r="M7" s="15">
        <f>MAX(E2:E21)</f>
        <v>900</v>
      </c>
    </row>
    <row r="8" spans="1:13" x14ac:dyDescent="0.25">
      <c r="A8" s="13" t="s">
        <v>115</v>
      </c>
      <c r="B8" s="3">
        <v>55</v>
      </c>
      <c r="C8" s="3">
        <v>10000</v>
      </c>
      <c r="D8" s="3">
        <v>5000</v>
      </c>
      <c r="E8" s="3">
        <v>900</v>
      </c>
      <c r="F8" s="17" t="s">
        <v>233</v>
      </c>
      <c r="G8" s="18">
        <f t="shared" si="0"/>
        <v>10000</v>
      </c>
      <c r="H8" s="18" t="str">
        <f t="shared" si="1"/>
        <v/>
      </c>
      <c r="I8" s="14" t="s">
        <v>247</v>
      </c>
      <c r="J8" s="15">
        <f>MIN(B2:B21)</f>
        <v>25</v>
      </c>
      <c r="K8" s="15">
        <f>MIN(C2:C21)</f>
        <v>3000</v>
      </c>
      <c r="L8" s="15">
        <f>MIN(D2:D21)</f>
        <v>1200</v>
      </c>
      <c r="M8" s="15">
        <f>MIN(E2:E21)</f>
        <v>580</v>
      </c>
    </row>
    <row r="9" spans="1:13" x14ac:dyDescent="0.25">
      <c r="A9" s="13" t="s">
        <v>116</v>
      </c>
      <c r="B9" s="3">
        <v>38</v>
      </c>
      <c r="C9" s="3">
        <v>5500</v>
      </c>
      <c r="D9" s="3">
        <v>2800</v>
      </c>
      <c r="E9" s="3">
        <v>760</v>
      </c>
      <c r="F9" s="17" t="s">
        <v>234</v>
      </c>
      <c r="G9" s="18" t="str">
        <f t="shared" si="0"/>
        <v/>
      </c>
      <c r="H9" s="18">
        <f t="shared" si="1"/>
        <v>5500</v>
      </c>
      <c r="I9" s="14" t="s">
        <v>249</v>
      </c>
      <c r="J9" s="9">
        <f>COUNTIF(F2:F21,"Homem")</f>
        <v>10</v>
      </c>
    </row>
    <row r="10" spans="1:13" x14ac:dyDescent="0.25">
      <c r="A10" s="13" t="s">
        <v>117</v>
      </c>
      <c r="B10" s="3">
        <v>48</v>
      </c>
      <c r="C10" s="3">
        <v>9000</v>
      </c>
      <c r="D10" s="3">
        <v>4500</v>
      </c>
      <c r="E10" s="3">
        <v>880</v>
      </c>
      <c r="F10" s="17" t="s">
        <v>233</v>
      </c>
      <c r="G10" s="18">
        <f t="shared" si="0"/>
        <v>9000</v>
      </c>
      <c r="H10" s="18" t="str">
        <f t="shared" si="1"/>
        <v/>
      </c>
      <c r="I10" s="14" t="s">
        <v>250</v>
      </c>
      <c r="J10" s="9">
        <f>COUNTIF(F2:F22,"Mulher")</f>
        <v>10</v>
      </c>
    </row>
    <row r="11" spans="1:13" x14ac:dyDescent="0.25">
      <c r="A11" s="13" t="s">
        <v>118</v>
      </c>
      <c r="B11" s="3">
        <v>25</v>
      </c>
      <c r="C11" s="3">
        <v>3000</v>
      </c>
      <c r="D11" s="3">
        <v>1200</v>
      </c>
      <c r="E11" s="3">
        <v>580</v>
      </c>
      <c r="F11" s="17" t="s">
        <v>234</v>
      </c>
      <c r="G11" s="18" t="str">
        <f t="shared" si="0"/>
        <v/>
      </c>
      <c r="H11" s="18">
        <f t="shared" si="1"/>
        <v>3000</v>
      </c>
      <c r="I11" s="14" t="s">
        <v>253</v>
      </c>
      <c r="J11" s="9">
        <f>CORREL(B2:B21,C2:C21)</f>
        <v>0.9098249489708462</v>
      </c>
    </row>
    <row r="12" spans="1:13" x14ac:dyDescent="0.25">
      <c r="A12" s="13" t="s">
        <v>119</v>
      </c>
      <c r="B12" s="3">
        <v>40</v>
      </c>
      <c r="C12" s="3">
        <v>6000</v>
      </c>
      <c r="D12" s="3">
        <v>2800</v>
      </c>
      <c r="E12" s="3">
        <v>780</v>
      </c>
      <c r="F12" s="17" t="s">
        <v>233</v>
      </c>
      <c r="G12" s="18">
        <f t="shared" si="0"/>
        <v>6000</v>
      </c>
      <c r="H12" s="18" t="str">
        <f t="shared" si="1"/>
        <v/>
      </c>
      <c r="I12" s="14" t="s">
        <v>254</v>
      </c>
      <c r="J12" s="9">
        <f>CORREL(B2:B21,D2:D21)</f>
        <v>0.91962698721380587</v>
      </c>
    </row>
    <row r="13" spans="1:13" x14ac:dyDescent="0.25">
      <c r="A13" s="13" t="s">
        <v>120</v>
      </c>
      <c r="B13" s="3">
        <v>33</v>
      </c>
      <c r="C13" s="3">
        <v>4500</v>
      </c>
      <c r="D13" s="3">
        <v>2000</v>
      </c>
      <c r="E13" s="3">
        <v>700</v>
      </c>
      <c r="F13" s="17" t="s">
        <v>234</v>
      </c>
      <c r="G13" s="18" t="str">
        <f t="shared" si="0"/>
        <v/>
      </c>
      <c r="H13" s="18">
        <f t="shared" si="1"/>
        <v>4500</v>
      </c>
      <c r="I13" s="14" t="s">
        <v>255</v>
      </c>
      <c r="J13" s="9">
        <f>CORREL(B2:B21,E2:E21)</f>
        <v>0.91357879785432783</v>
      </c>
    </row>
    <row r="14" spans="1:13" x14ac:dyDescent="0.25">
      <c r="A14" s="13" t="s">
        <v>121</v>
      </c>
      <c r="B14" s="3">
        <v>50</v>
      </c>
      <c r="C14" s="3">
        <v>7500</v>
      </c>
      <c r="D14" s="3">
        <v>3800</v>
      </c>
      <c r="E14" s="3">
        <v>820</v>
      </c>
      <c r="F14" s="17" t="s">
        <v>233</v>
      </c>
      <c r="G14" s="18">
        <f t="shared" si="0"/>
        <v>7500</v>
      </c>
      <c r="H14" s="18" t="str">
        <f t="shared" si="1"/>
        <v/>
      </c>
      <c r="I14" s="14" t="s">
        <v>256</v>
      </c>
      <c r="J14" s="9">
        <f>CORREL(C2:C21,D2:D21)</f>
        <v>0.99634806712629098</v>
      </c>
    </row>
    <row r="15" spans="1:13" x14ac:dyDescent="0.25">
      <c r="A15" s="13" t="s">
        <v>122</v>
      </c>
      <c r="B15" s="3">
        <v>36</v>
      </c>
      <c r="C15" s="3">
        <v>4800</v>
      </c>
      <c r="D15" s="3">
        <v>2200</v>
      </c>
      <c r="E15" s="3">
        <v>730</v>
      </c>
      <c r="F15" s="17" t="s">
        <v>234</v>
      </c>
      <c r="G15" s="18" t="str">
        <f t="shared" si="0"/>
        <v/>
      </c>
      <c r="H15" s="18">
        <f t="shared" si="1"/>
        <v>4800</v>
      </c>
      <c r="I15" s="14" t="s">
        <v>257</v>
      </c>
      <c r="J15" s="9">
        <f>CORREL(C2:C21,E2:E21)</f>
        <v>0.95681794276563403</v>
      </c>
    </row>
    <row r="16" spans="1:13" x14ac:dyDescent="0.25">
      <c r="A16" s="13" t="s">
        <v>123</v>
      </c>
      <c r="B16" s="3">
        <v>43</v>
      </c>
      <c r="C16" s="3">
        <v>6500</v>
      </c>
      <c r="D16" s="3">
        <v>3200</v>
      </c>
      <c r="E16" s="3">
        <v>790</v>
      </c>
      <c r="F16" s="17" t="s">
        <v>233</v>
      </c>
      <c r="G16" s="18">
        <f t="shared" si="0"/>
        <v>6500</v>
      </c>
      <c r="H16" s="18" t="str">
        <f t="shared" si="1"/>
        <v/>
      </c>
      <c r="I16" s="14" t="s">
        <v>258</v>
      </c>
      <c r="J16" s="9">
        <f>CORREL(D2:D21,E2:E21)</f>
        <v>0.95926551707199659</v>
      </c>
    </row>
    <row r="17" spans="1:12" x14ac:dyDescent="0.25">
      <c r="A17" s="13" t="s">
        <v>124</v>
      </c>
      <c r="B17" s="3">
        <v>31</v>
      </c>
      <c r="C17" s="3">
        <v>4200</v>
      </c>
      <c r="D17" s="3">
        <v>1900</v>
      </c>
      <c r="E17" s="3">
        <v>640</v>
      </c>
      <c r="F17" s="17" t="s">
        <v>234</v>
      </c>
      <c r="G17" s="18" t="str">
        <f t="shared" si="0"/>
        <v/>
      </c>
      <c r="H17" s="18">
        <f t="shared" si="1"/>
        <v>4200</v>
      </c>
    </row>
    <row r="18" spans="1:12" x14ac:dyDescent="0.25">
      <c r="A18" s="13" t="s">
        <v>125</v>
      </c>
      <c r="B18" s="3">
        <v>47</v>
      </c>
      <c r="C18" s="3">
        <v>8500</v>
      </c>
      <c r="D18" s="3">
        <v>4200</v>
      </c>
      <c r="E18" s="3">
        <v>870</v>
      </c>
      <c r="F18" s="17" t="s">
        <v>233</v>
      </c>
      <c r="G18" s="18">
        <f t="shared" si="0"/>
        <v>8500</v>
      </c>
      <c r="H18" s="18" t="str">
        <f t="shared" si="1"/>
        <v/>
      </c>
    </row>
    <row r="19" spans="1:12" x14ac:dyDescent="0.25">
      <c r="A19" s="13" t="s">
        <v>126</v>
      </c>
      <c r="B19" s="3">
        <v>34</v>
      </c>
      <c r="C19" s="3">
        <v>5200</v>
      </c>
      <c r="D19" s="3">
        <v>2400</v>
      </c>
      <c r="E19" s="3">
        <v>740</v>
      </c>
      <c r="F19" s="17" t="s">
        <v>234</v>
      </c>
      <c r="G19" s="18" t="str">
        <f t="shared" si="0"/>
        <v/>
      </c>
      <c r="H19" s="18">
        <f t="shared" si="1"/>
        <v>5200</v>
      </c>
    </row>
    <row r="20" spans="1:12" x14ac:dyDescent="0.25">
      <c r="A20" s="13" t="s">
        <v>127</v>
      </c>
      <c r="B20" s="3">
        <v>39</v>
      </c>
      <c r="C20" s="3">
        <v>5800</v>
      </c>
      <c r="D20" s="3">
        <v>2600</v>
      </c>
      <c r="E20" s="3">
        <v>770</v>
      </c>
      <c r="F20" s="17" t="s">
        <v>234</v>
      </c>
      <c r="G20" s="18" t="str">
        <f t="shared" si="0"/>
        <v/>
      </c>
      <c r="H20" s="18">
        <f t="shared" si="1"/>
        <v>5800</v>
      </c>
      <c r="I20" s="10"/>
      <c r="J20" s="10"/>
      <c r="K20" s="10"/>
      <c r="L20" s="10"/>
    </row>
    <row r="21" spans="1:12" x14ac:dyDescent="0.25">
      <c r="A21" s="13" t="s">
        <v>128</v>
      </c>
      <c r="B21" s="3">
        <v>44</v>
      </c>
      <c r="C21" s="3">
        <v>7200</v>
      </c>
      <c r="D21" s="3">
        <v>3600</v>
      </c>
      <c r="E21" s="3">
        <v>810</v>
      </c>
      <c r="F21" s="17" t="s">
        <v>233</v>
      </c>
      <c r="G21" s="18">
        <f t="shared" si="0"/>
        <v>7200</v>
      </c>
      <c r="H21" s="18" t="str">
        <f t="shared" si="1"/>
        <v/>
      </c>
      <c r="I21" s="10"/>
      <c r="J21" s="10"/>
      <c r="K21" s="10"/>
      <c r="L21" s="10"/>
    </row>
    <row r="22" spans="1:12" x14ac:dyDescent="0.25">
      <c r="I22" s="10"/>
      <c r="J22" s="10"/>
      <c r="K22" s="10"/>
      <c r="L22" s="10"/>
    </row>
    <row r="23" spans="1:12" x14ac:dyDescent="0.25">
      <c r="I23" s="10"/>
      <c r="J23" s="10"/>
      <c r="K23" s="10"/>
      <c r="L23" s="10"/>
    </row>
    <row r="24" spans="1:12" x14ac:dyDescent="0.25">
      <c r="I24" s="10"/>
      <c r="J24" s="10"/>
      <c r="K24" s="10"/>
      <c r="L24" s="10"/>
    </row>
    <row r="25" spans="1:12" x14ac:dyDescent="0.25">
      <c r="I25" s="10"/>
      <c r="J25" s="10"/>
      <c r="K25" s="10"/>
      <c r="L25" s="10"/>
    </row>
    <row r="26" spans="1:12" x14ac:dyDescent="0.25">
      <c r="I26" s="10"/>
      <c r="J26" s="10"/>
      <c r="K26" s="10"/>
      <c r="L26" s="10"/>
    </row>
    <row r="27" spans="1:12" x14ac:dyDescent="0.25">
      <c r="I27" s="10"/>
      <c r="J27" s="10"/>
      <c r="K27" s="10"/>
      <c r="L27" s="10"/>
    </row>
    <row r="28" spans="1:12" x14ac:dyDescent="0.25">
      <c r="I28" s="10"/>
      <c r="J28" s="10"/>
      <c r="K28" s="10"/>
      <c r="L28" s="10"/>
    </row>
    <row r="29" spans="1:12" x14ac:dyDescent="0.25">
      <c r="I29" s="10"/>
      <c r="J29" s="10"/>
      <c r="K29" s="10"/>
      <c r="L29" s="10"/>
    </row>
    <row r="30" spans="1:12" x14ac:dyDescent="0.25">
      <c r="I30" s="10"/>
      <c r="J30" s="10"/>
      <c r="K30" s="10"/>
      <c r="L30" s="10"/>
    </row>
    <row r="31" spans="1:12" x14ac:dyDescent="0.25">
      <c r="I31" s="10"/>
      <c r="J31" s="10"/>
      <c r="K31" s="10"/>
      <c r="L31" s="10"/>
    </row>
    <row r="32" spans="1:12" x14ac:dyDescent="0.25">
      <c r="I32" s="10"/>
      <c r="J32" s="10"/>
      <c r="K32" s="10"/>
      <c r="L32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topLeftCell="A4" zoomScaleNormal="100" workbookViewId="0">
      <selection activeCell="F14" sqref="F14:G16"/>
    </sheetView>
  </sheetViews>
  <sheetFormatPr defaultColWidth="14" defaultRowHeight="15" x14ac:dyDescent="0.25"/>
  <cols>
    <col min="1" max="1" width="38.85546875" style="1" customWidth="1"/>
    <col min="2" max="5" width="14" style="1"/>
    <col min="6" max="6" width="30.7109375" style="1" bestFit="1" customWidth="1"/>
    <col min="7" max="7" width="19.140625" style="1" customWidth="1"/>
    <col min="8" max="16384" width="14" style="1"/>
  </cols>
  <sheetData>
    <row r="1" spans="1:10" ht="60" x14ac:dyDescent="0.25">
      <c r="A1" s="13" t="s">
        <v>149</v>
      </c>
      <c r="B1" s="13" t="s">
        <v>5</v>
      </c>
      <c r="C1" s="13" t="s">
        <v>6</v>
      </c>
      <c r="D1" s="13" t="s">
        <v>7</v>
      </c>
      <c r="E1" s="13" t="s">
        <v>8</v>
      </c>
      <c r="F1" s="13"/>
      <c r="G1" s="13" t="s">
        <v>5</v>
      </c>
      <c r="H1" s="13" t="s">
        <v>6</v>
      </c>
      <c r="I1" s="13" t="s">
        <v>7</v>
      </c>
      <c r="J1" s="13" t="s">
        <v>8</v>
      </c>
    </row>
    <row r="2" spans="1:10" x14ac:dyDescent="0.25">
      <c r="A2" s="13" t="s">
        <v>129</v>
      </c>
      <c r="B2" s="3">
        <v>25</v>
      </c>
      <c r="C2" s="3">
        <v>18</v>
      </c>
      <c r="D2" s="3">
        <v>7</v>
      </c>
      <c r="E2" s="3">
        <v>200</v>
      </c>
      <c r="F2" s="13" t="s">
        <v>242</v>
      </c>
      <c r="G2" s="1">
        <f>AVERAGE(B2:B21)</f>
        <v>27.75</v>
      </c>
      <c r="H2" s="1">
        <f>AVERAGE(C2:C21)</f>
        <v>20.5</v>
      </c>
      <c r="I2" s="1">
        <f>AVERAGE(D2:D21)</f>
        <v>7.25</v>
      </c>
      <c r="J2" s="1">
        <f>AVERAGE(E2:E21)</f>
        <v>214.25</v>
      </c>
    </row>
    <row r="3" spans="1:10" x14ac:dyDescent="0.25">
      <c r="A3" s="13" t="s">
        <v>130</v>
      </c>
      <c r="B3" s="3">
        <v>30</v>
      </c>
      <c r="C3" s="3">
        <v>22</v>
      </c>
      <c r="D3" s="3">
        <v>8</v>
      </c>
      <c r="E3" s="3">
        <v>250</v>
      </c>
      <c r="F3" s="13" t="s">
        <v>243</v>
      </c>
      <c r="G3" s="1">
        <f>MEDIAN(B2:B21)</f>
        <v>27.5</v>
      </c>
      <c r="H3" s="1">
        <f>MEDIAN(C2:C21)</f>
        <v>19.5</v>
      </c>
      <c r="I3" s="1">
        <f>MEDIAN(D2:D21)</f>
        <v>7.5</v>
      </c>
      <c r="J3" s="1">
        <f>MEDIAN(E2:E21)</f>
        <v>205</v>
      </c>
    </row>
    <row r="4" spans="1:10" x14ac:dyDescent="0.25">
      <c r="A4" s="13" t="s">
        <v>131</v>
      </c>
      <c r="B4" s="3">
        <v>15</v>
      </c>
      <c r="C4" s="3">
        <v>10</v>
      </c>
      <c r="D4" s="3">
        <v>5</v>
      </c>
      <c r="E4" s="3">
        <v>150</v>
      </c>
      <c r="F4" s="13" t="s">
        <v>244</v>
      </c>
      <c r="G4" s="1" t="e">
        <f>MODE(B2:B21)</f>
        <v>#N/A</v>
      </c>
      <c r="H4" s="1">
        <f>MODE(C2:C21)</f>
        <v>18</v>
      </c>
      <c r="I4" s="1">
        <f>MODE(D2:D21)</f>
        <v>8</v>
      </c>
      <c r="J4" s="1">
        <f>MODE(E2:E21)</f>
        <v>200</v>
      </c>
    </row>
    <row r="5" spans="1:10" x14ac:dyDescent="0.25">
      <c r="A5" s="13" t="s">
        <v>132</v>
      </c>
      <c r="B5" s="3">
        <v>40</v>
      </c>
      <c r="C5" s="3">
        <v>30</v>
      </c>
      <c r="D5" s="3">
        <v>10</v>
      </c>
      <c r="E5" s="3">
        <v>300</v>
      </c>
      <c r="F5" s="13" t="s">
        <v>245</v>
      </c>
      <c r="G5" s="1">
        <f>_xlfn.VAR.P(B2:B21)</f>
        <v>45.587499999999999</v>
      </c>
      <c r="H5" s="1">
        <f>_xlfn.VAR.P(C2:C21)</f>
        <v>36.25</v>
      </c>
      <c r="I5" s="1">
        <f>_xlfn.VAR.P(D2:D21)</f>
        <v>1.5874999999999999</v>
      </c>
      <c r="J5" s="1">
        <f>_xlfn.VAR.P(E2:E21)</f>
        <v>1655.6875</v>
      </c>
    </row>
    <row r="6" spans="1:10" x14ac:dyDescent="0.25">
      <c r="A6" s="13" t="s">
        <v>133</v>
      </c>
      <c r="B6" s="3">
        <v>20</v>
      </c>
      <c r="C6" s="3">
        <v>15</v>
      </c>
      <c r="D6" s="3">
        <v>5</v>
      </c>
      <c r="E6" s="3">
        <v>180</v>
      </c>
      <c r="F6" s="13" t="s">
        <v>246</v>
      </c>
      <c r="G6" s="1">
        <f>_xlfn.STDEV.P(B2:B21)</f>
        <v>6.7518515978952021</v>
      </c>
      <c r="H6" s="1">
        <f>_xlfn.STDEV.P(C2:C21)</f>
        <v>6.0207972893961479</v>
      </c>
      <c r="I6" s="1">
        <f>_xlfn.STDEV.P(D2:D21)</f>
        <v>1.2599603168354152</v>
      </c>
      <c r="J6" s="1">
        <f>_xlfn.STDEV.P(E2:E21)</f>
        <v>40.69014008331748</v>
      </c>
    </row>
    <row r="7" spans="1:10" x14ac:dyDescent="0.25">
      <c r="A7" s="13" t="s">
        <v>134</v>
      </c>
      <c r="B7" s="3">
        <v>35</v>
      </c>
      <c r="C7" s="3">
        <v>28</v>
      </c>
      <c r="D7" s="3">
        <v>7</v>
      </c>
      <c r="E7" s="3">
        <v>220</v>
      </c>
      <c r="F7" s="13" t="s">
        <v>248</v>
      </c>
      <c r="G7" s="1">
        <f>MAX(B2:B21)</f>
        <v>40</v>
      </c>
      <c r="H7" s="1">
        <f t="shared" ref="H7:J7" si="0">MAX(C2:C21)</f>
        <v>32</v>
      </c>
      <c r="I7" s="1">
        <f t="shared" si="0"/>
        <v>10</v>
      </c>
      <c r="J7" s="1">
        <f t="shared" si="0"/>
        <v>300</v>
      </c>
    </row>
    <row r="8" spans="1:10" x14ac:dyDescent="0.25">
      <c r="A8" s="13" t="s">
        <v>135</v>
      </c>
      <c r="B8" s="3">
        <v>28</v>
      </c>
      <c r="C8" s="3">
        <v>20</v>
      </c>
      <c r="D8" s="3">
        <v>8</v>
      </c>
      <c r="E8" s="3">
        <v>190</v>
      </c>
      <c r="F8" s="13" t="s">
        <v>247</v>
      </c>
      <c r="G8" s="1">
        <f>MIN(B2:B21)</f>
        <v>15</v>
      </c>
      <c r="H8" s="1">
        <f t="shared" ref="H8:J8" si="1">MIN(C2:C21)</f>
        <v>10</v>
      </c>
      <c r="I8" s="1">
        <f t="shared" si="1"/>
        <v>5</v>
      </c>
      <c r="J8" s="1">
        <f t="shared" si="1"/>
        <v>150</v>
      </c>
    </row>
    <row r="9" spans="1:10" x14ac:dyDescent="0.25">
      <c r="A9" s="13" t="s">
        <v>136</v>
      </c>
      <c r="B9" s="3">
        <v>18</v>
      </c>
      <c r="C9" s="3">
        <v>12</v>
      </c>
      <c r="D9" s="3">
        <v>6</v>
      </c>
      <c r="E9" s="3">
        <v>160</v>
      </c>
      <c r="F9" s="13" t="s">
        <v>259</v>
      </c>
      <c r="G9" s="1">
        <f>CORREL($B2:$B21,B2:B21)</f>
        <v>1.0000000000000002</v>
      </c>
      <c r="H9" s="1">
        <f t="shared" ref="H9:J9" si="2">CORREL($B2:$B21,C2:C21)</f>
        <v>0.98704772485523362</v>
      </c>
      <c r="I9" s="1">
        <f t="shared" si="2"/>
        <v>0.64211334339021109</v>
      </c>
      <c r="J9" s="1">
        <f t="shared" si="2"/>
        <v>0.94477822517932841</v>
      </c>
    </row>
    <row r="10" spans="1:10" x14ac:dyDescent="0.25">
      <c r="A10" s="13" t="s">
        <v>137</v>
      </c>
      <c r="B10" s="3">
        <v>22</v>
      </c>
      <c r="C10" s="3">
        <v>16</v>
      </c>
      <c r="D10" s="3">
        <v>6</v>
      </c>
      <c r="E10" s="3">
        <v>170</v>
      </c>
      <c r="F10" s="13" t="s">
        <v>260</v>
      </c>
      <c r="G10" s="1">
        <f>CORREL($C2:$C21,B2:B21)</f>
        <v>0.98704772485523362</v>
      </c>
      <c r="H10" s="1">
        <f t="shared" ref="H10:J10" si="3">CORREL($C2:$C21,C2:C21)</f>
        <v>1</v>
      </c>
      <c r="I10" s="1">
        <f t="shared" si="3"/>
        <v>0.51081169800886406</v>
      </c>
      <c r="J10" s="1">
        <f t="shared" si="3"/>
        <v>0.93321245848182599</v>
      </c>
    </row>
    <row r="11" spans="1:10" x14ac:dyDescent="0.25">
      <c r="A11" s="13" t="s">
        <v>138</v>
      </c>
      <c r="B11" s="3">
        <v>27</v>
      </c>
      <c r="C11" s="3">
        <v>19</v>
      </c>
      <c r="D11" s="3">
        <v>8</v>
      </c>
      <c r="E11" s="3">
        <v>210</v>
      </c>
      <c r="F11" s="13" t="s">
        <v>261</v>
      </c>
      <c r="G11" s="1">
        <f>CORREL($D2:$D21,B2:B21)</f>
        <v>0.64211334339021109</v>
      </c>
      <c r="H11" s="1">
        <f t="shared" ref="H11:J11" si="4">CORREL($D2:$D21,C2:C21)</f>
        <v>0.51081169800886406</v>
      </c>
      <c r="I11" s="1">
        <f t="shared" si="4"/>
        <v>1</v>
      </c>
      <c r="J11" s="1">
        <f t="shared" si="4"/>
        <v>0.60344704409834737</v>
      </c>
    </row>
    <row r="12" spans="1:10" ht="30" x14ac:dyDescent="0.25">
      <c r="A12" s="13" t="s">
        <v>139</v>
      </c>
      <c r="B12" s="3">
        <v>32</v>
      </c>
      <c r="C12" s="3">
        <v>24</v>
      </c>
      <c r="D12" s="3">
        <v>8</v>
      </c>
      <c r="E12" s="3">
        <v>240</v>
      </c>
      <c r="F12" s="13" t="s">
        <v>262</v>
      </c>
      <c r="G12" s="1">
        <f>CORREL($E2:$E21,B2:B21)</f>
        <v>0.94477822517932841</v>
      </c>
      <c r="H12" s="1">
        <f t="shared" ref="H12:J12" si="5">CORREL($E2:$E21,C2:C21)</f>
        <v>0.93321245848182599</v>
      </c>
      <c r="I12" s="1">
        <f t="shared" si="5"/>
        <v>0.60344704409834737</v>
      </c>
      <c r="J12" s="1">
        <f t="shared" si="5"/>
        <v>1</v>
      </c>
    </row>
    <row r="13" spans="1:10" x14ac:dyDescent="0.25">
      <c r="A13" s="13" t="s">
        <v>140</v>
      </c>
      <c r="B13" s="3">
        <v>38</v>
      </c>
      <c r="C13" s="3">
        <v>32</v>
      </c>
      <c r="D13" s="3">
        <v>6</v>
      </c>
      <c r="E13" s="3">
        <v>280</v>
      </c>
    </row>
    <row r="14" spans="1:10" x14ac:dyDescent="0.25">
      <c r="A14" s="13" t="s">
        <v>141</v>
      </c>
      <c r="B14" s="3">
        <v>24</v>
      </c>
      <c r="C14" s="3">
        <v>18</v>
      </c>
      <c r="D14" s="3">
        <v>6</v>
      </c>
      <c r="E14" s="3">
        <v>200</v>
      </c>
      <c r="F14" s="13" t="s">
        <v>265</v>
      </c>
      <c r="G14" s="1">
        <f>CORREL(B2:B21,D2:D21)</f>
        <v>0.64211334339021109</v>
      </c>
    </row>
    <row r="15" spans="1:10" x14ac:dyDescent="0.25">
      <c r="A15" s="13" t="s">
        <v>142</v>
      </c>
      <c r="B15" s="3">
        <v>29</v>
      </c>
      <c r="C15" s="3">
        <v>21</v>
      </c>
      <c r="D15" s="3">
        <v>8</v>
      </c>
      <c r="E15" s="3">
        <v>230</v>
      </c>
      <c r="F15" s="13" t="s">
        <v>264</v>
      </c>
      <c r="G15" s="1">
        <f>CORREL(C2:C21,D2:D21)</f>
        <v>0.51081169800886406</v>
      </c>
    </row>
    <row r="16" spans="1:10" x14ac:dyDescent="0.25">
      <c r="A16" s="13" t="s">
        <v>143</v>
      </c>
      <c r="B16" s="3">
        <v>21</v>
      </c>
      <c r="C16" s="3">
        <v>14</v>
      </c>
      <c r="D16" s="3">
        <v>7</v>
      </c>
      <c r="E16" s="3">
        <v>175</v>
      </c>
      <c r="F16" s="13" t="s">
        <v>263</v>
      </c>
      <c r="G16" s="1">
        <f>CORREL(E2:E21,D2:D21)</f>
        <v>0.60344704409834737</v>
      </c>
    </row>
    <row r="17" spans="1:5" x14ac:dyDescent="0.25">
      <c r="A17" s="13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13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13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13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13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24.7109375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5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" t="s">
        <v>242</v>
      </c>
      <c r="G2" s="11">
        <f>AVERAGE(B2:B21)</f>
        <v>7.2</v>
      </c>
      <c r="H2" s="11">
        <f>AVERAGE(C2:C21)</f>
        <v>7.45</v>
      </c>
      <c r="I2" s="11">
        <f>AVERAGE(D2:D21)</f>
        <v>8.1999999999999993</v>
      </c>
      <c r="J2" s="11">
        <f>AVERAGE(E2:E21)</f>
        <v>9.0500000000000007</v>
      </c>
    </row>
    <row r="3" spans="1:10" x14ac:dyDescent="0.25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" t="s">
        <v>243</v>
      </c>
      <c r="G3" s="11">
        <f>MEDIAN(B2:B21)</f>
        <v>7.5</v>
      </c>
      <c r="H3" s="11">
        <f>MEDIAN(C2:C21)</f>
        <v>7.5</v>
      </c>
      <c r="I3" s="11">
        <f>MEDIAN(D2:D21)</f>
        <v>8</v>
      </c>
      <c r="J3" s="11">
        <f>MEDIAN(E2:E21)</f>
        <v>9</v>
      </c>
    </row>
    <row r="4" spans="1:10" x14ac:dyDescent="0.25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" t="s">
        <v>244</v>
      </c>
      <c r="G4" s="1">
        <f>MODE(B2:B21)</f>
        <v>8</v>
      </c>
      <c r="H4" s="1">
        <f>MODE(C2:C21)</f>
        <v>9</v>
      </c>
      <c r="I4" s="1">
        <f>MODE(D2:D21)</f>
        <v>10</v>
      </c>
      <c r="J4" s="1">
        <f>MODE(E2:E21)</f>
        <v>10</v>
      </c>
    </row>
    <row r="5" spans="1:10" x14ac:dyDescent="0.25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" t="s">
        <v>245</v>
      </c>
      <c r="G5" s="1">
        <f>_xlfn.VAR.P(B2:B21)</f>
        <v>4.26</v>
      </c>
      <c r="H5" s="1">
        <f>_xlfn.VAR.P(C2:C21)</f>
        <v>4.5475000000000003</v>
      </c>
      <c r="I5" s="1">
        <f>_xlfn.VAR.P(D2:D21)</f>
        <v>1.96</v>
      </c>
      <c r="J5" s="1">
        <f>_xlfn.VAR.P(E2:E21)</f>
        <v>0.74749999999999983</v>
      </c>
    </row>
    <row r="6" spans="1:10" x14ac:dyDescent="0.25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" t="s">
        <v>246</v>
      </c>
      <c r="G6" s="1">
        <f>_xlfn.STDEV.P(B2:B21)</f>
        <v>2.0639767440550294</v>
      </c>
      <c r="H6" s="1">
        <f>_xlfn.STDEV.P(C2:C21)</f>
        <v>2.1324868112136124</v>
      </c>
      <c r="I6" s="1">
        <f>_xlfn.STDEV.P(D2:D21)</f>
        <v>1.4</v>
      </c>
      <c r="J6" s="1">
        <f>_xlfn.STDEV.P(E2:E21)</f>
        <v>0.86458082328952901</v>
      </c>
    </row>
    <row r="7" spans="1:10" x14ac:dyDescent="0.25">
      <c r="A7" s="3" t="s">
        <v>155</v>
      </c>
      <c r="B7" s="4">
        <v>8</v>
      </c>
      <c r="C7" s="4">
        <v>7</v>
      </c>
      <c r="D7" s="4">
        <v>10</v>
      </c>
      <c r="E7" s="4">
        <v>9</v>
      </c>
    </row>
    <row r="8" spans="1:10" x14ac:dyDescent="0.25">
      <c r="A8" s="3" t="s">
        <v>156</v>
      </c>
      <c r="B8" s="4">
        <v>10</v>
      </c>
      <c r="C8" s="4">
        <v>5</v>
      </c>
      <c r="D8" s="4">
        <v>8</v>
      </c>
      <c r="E8" s="4">
        <v>8</v>
      </c>
    </row>
    <row r="9" spans="1:10" x14ac:dyDescent="0.2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2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2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2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2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2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2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4.7109375" style="1" bestFit="1" customWidth="1"/>
    <col min="7" max="16384" width="14" style="1"/>
  </cols>
  <sheetData>
    <row r="1" spans="1:10" ht="60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" t="s">
        <v>242</v>
      </c>
      <c r="G2" s="11">
        <f>AVERAGE(B2:B21)</f>
        <v>39.75</v>
      </c>
      <c r="H2" s="11">
        <f>AVERAGE(C2:C21)</f>
        <v>6060</v>
      </c>
      <c r="I2" s="11">
        <f>AVERAGE(D2:D21)</f>
        <v>16.399999999999999</v>
      </c>
      <c r="J2" s="11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" t="s">
        <v>243</v>
      </c>
      <c r="G3" s="11">
        <f>MEDIAN(B2:B21)</f>
        <v>39.5</v>
      </c>
      <c r="H3" s="11">
        <f>MEDIAN(C2:C21)</f>
        <v>5900</v>
      </c>
      <c r="I3" s="11">
        <f>MEDIAN(D2:D21)</f>
        <v>16</v>
      </c>
      <c r="J3" s="11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" t="s">
        <v>244</v>
      </c>
      <c r="G4" s="1" t="e">
        <f>MODE(B2:B21)</f>
        <v>#N/A</v>
      </c>
      <c r="H4" s="1">
        <f>MODE(C2:C21)</f>
        <v>6000</v>
      </c>
      <c r="I4" s="1">
        <f>MODE(D2:D21)</f>
        <v>16</v>
      </c>
      <c r="J4" s="1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" t="s">
        <v>245</v>
      </c>
      <c r="G5" s="1">
        <f>_xlfn.VAR.P(B2:B21)</f>
        <v>65.787499999999994</v>
      </c>
      <c r="H5" s="1">
        <f>_xlfn.VAR.P(C2:C21)</f>
        <v>3411400</v>
      </c>
      <c r="I5" s="1">
        <f>_xlfn.VAR.P(D2:D21)</f>
        <v>3.64</v>
      </c>
      <c r="J5" s="1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" t="s">
        <v>246</v>
      </c>
      <c r="G6" s="1">
        <f>_xlfn.STDEV.P(B2:B21)</f>
        <v>8.1109493895597691</v>
      </c>
      <c r="H6" s="1">
        <f>_xlfn.STDEV.P(C2:C21)</f>
        <v>1846.9975636150687</v>
      </c>
      <c r="I6" s="1">
        <f>_xlfn.STDEV.P(D2:D21)</f>
        <v>1.9078784028338913</v>
      </c>
      <c r="J6" s="1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36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" t="s">
        <v>242</v>
      </c>
      <c r="G2" s="11">
        <f>AVERAGE(B2:B22)</f>
        <v>7.6</v>
      </c>
      <c r="H2" s="11">
        <f>AVERAGE(C2:C22)</f>
        <v>7.9</v>
      </c>
      <c r="I2" s="11">
        <f>AVERAGE(D2:D22)</f>
        <v>2.4</v>
      </c>
      <c r="J2" s="11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" t="s">
        <v>243</v>
      </c>
      <c r="G3" s="11">
        <f>MEDIAN(B2:B21)</f>
        <v>8</v>
      </c>
      <c r="H3" s="11">
        <f>MEDIAN(C2:C21)</f>
        <v>8</v>
      </c>
      <c r="I3" s="11">
        <f>MEDIAN(D2:D21)</f>
        <v>2</v>
      </c>
      <c r="J3" s="11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" t="s">
        <v>244</v>
      </c>
      <c r="G4" s="1">
        <f>MODE(B2:B21)</f>
        <v>8</v>
      </c>
      <c r="H4" s="1">
        <f>MODE(C2:C21)</f>
        <v>7</v>
      </c>
      <c r="I4" s="1">
        <f>MODE(D2:D21)</f>
        <v>2</v>
      </c>
      <c r="J4" s="1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" t="s">
        <v>245</v>
      </c>
      <c r="G5" s="1">
        <f>_xlfn.VAR.P(B2:B21)</f>
        <v>1.1399999999999999</v>
      </c>
      <c r="H5" s="1">
        <f>_xlfn.VAR.P(C2:C21)</f>
        <v>0.69</v>
      </c>
      <c r="I5" s="1">
        <f>_xlfn.VAR.P(D2:D21)</f>
        <v>1.1399999999999999</v>
      </c>
      <c r="J5" s="1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" t="s">
        <v>246</v>
      </c>
      <c r="G6" s="1">
        <f>_xlfn.STDEV.P(B2:B21)</f>
        <v>1.0677078252031311</v>
      </c>
      <c r="H6" s="1">
        <f>_xlfn.STDEV.P(C2:C21)</f>
        <v>0.83066238629180744</v>
      </c>
      <c r="I6" s="1">
        <f>_xlfn.STDEV.P(D2:D21)</f>
        <v>1.0677078252031311</v>
      </c>
      <c r="J6" s="1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F6" activeCellId="1" sqref="F2:F6 F6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" t="s">
        <v>242</v>
      </c>
      <c r="G2" s="12">
        <f>AVERAGE(B2:B21)</f>
        <v>2540</v>
      </c>
      <c r="H2" s="12">
        <f>AVERAGE(C2:C21)</f>
        <v>6.3</v>
      </c>
      <c r="I2" s="12">
        <f>AVERAGE(D2:D21)</f>
        <v>399.83500000000004</v>
      </c>
      <c r="J2" s="12">
        <f>AVERAGE(E2:E21)</f>
        <v>4.5299999999999994</v>
      </c>
    </row>
    <row r="3" spans="1:10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" t="s">
        <v>243</v>
      </c>
      <c r="G3" s="12">
        <f>MEDIAN(B2:B21)</f>
        <v>2600</v>
      </c>
      <c r="H3" s="12">
        <f>MEDIAN(C2:C21)</f>
        <v>6.5</v>
      </c>
      <c r="I3" s="12">
        <f>MEDIAN(D2:D21)</f>
        <v>400</v>
      </c>
      <c r="J3" s="12">
        <f>MEDIAN(E2:E21)</f>
        <v>4.5999999999999996</v>
      </c>
    </row>
    <row r="4" spans="1:10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</row>
    <row r="5" spans="1:10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" t="s">
        <v>245</v>
      </c>
      <c r="G5" s="1">
        <f>_xlfn.VAR.P(B2:B21)</f>
        <v>671400</v>
      </c>
      <c r="H5" s="1">
        <f>_xlfn.VAR.P(C2:C21)</f>
        <v>3.21</v>
      </c>
      <c r="I5" s="1">
        <f>_xlfn.VAR.P(D2:D21)</f>
        <v>1525.1582750000009</v>
      </c>
      <c r="J5" s="1">
        <f>_xlfn.VAR.P(E2:E21)</f>
        <v>7.0100000000000023E-2</v>
      </c>
    </row>
    <row r="6" spans="1:10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" t="s">
        <v>246</v>
      </c>
      <c r="G6" s="1">
        <f>_xlfn.STDEV.P(B2:B21)</f>
        <v>819.39001702485973</v>
      </c>
      <c r="H6" s="1">
        <f>_xlfn.STDEV.P(C2:C21)</f>
        <v>1.7916472867168918</v>
      </c>
      <c r="I6" s="1">
        <f>_xlfn.STDEV.P(D2:D21)</f>
        <v>39.053274830672024</v>
      </c>
      <c r="J6" s="1">
        <f>_xlfn.STDEV.P(E2:E21)</f>
        <v>0.2647640458974746</v>
      </c>
    </row>
    <row r="7" spans="1:10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10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10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10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10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10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10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10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10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10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L6" sqref="L6"/>
    </sheetView>
  </sheetViews>
  <sheetFormatPr defaultColWidth="10.7109375" defaultRowHeight="15" x14ac:dyDescent="0.25"/>
  <cols>
    <col min="7" max="7" width="14.7109375" bestFit="1" customWidth="1"/>
  </cols>
  <sheetData>
    <row r="1" spans="1:12" ht="30" x14ac:dyDescent="0.25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H16" sqref="H16"/>
    </sheetView>
  </sheetViews>
  <sheetFormatPr defaultColWidth="16.28515625" defaultRowHeight="15" x14ac:dyDescent="0.25"/>
  <sheetData>
    <row r="1" spans="1:6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G10" sqref="G10:H13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</cols>
  <sheetData>
    <row r="1" spans="1:7" ht="15.95" customHeight="1" x14ac:dyDescent="0.2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ead</cp:lastModifiedBy>
  <dcterms:created xsi:type="dcterms:W3CDTF">2024-02-15T21:47:24Z</dcterms:created>
  <dcterms:modified xsi:type="dcterms:W3CDTF">2024-10-30T20:41:23Z</dcterms:modified>
</cp:coreProperties>
</file>