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ifais\Desktop\pos\Projetos_R\estatistica\lista de exercicios\"/>
    </mc:Choice>
  </mc:AlternateContent>
  <bookViews>
    <workbookView xWindow="0" yWindow="0" windowWidth="19200" windowHeight="6936" activeTab="1"/>
  </bookViews>
  <sheets>
    <sheet name="Cliente" sheetId="1" r:id="rId1"/>
    <sheet name="Empresa" sheetId="2" r:id="rId2"/>
    <sheet name="Satisfação" sheetId="3" r:id="rId3"/>
    <sheet name="Perfil" sheetId="4" r:id="rId4"/>
    <sheet name="Empresas" sheetId="5" r:id="rId5"/>
    <sheet name="e-commerce" sheetId="6" r:id="rId6"/>
    <sheet name="Produtos" sheetId="7" r:id="rId7"/>
    <sheet name="Disponibilidade" sheetId="8" r:id="rId8"/>
    <sheet name="Carro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I12" i="2"/>
  <c r="J12" i="2"/>
  <c r="G12" i="2"/>
  <c r="H11" i="2"/>
  <c r="I11" i="2"/>
  <c r="J11" i="2"/>
  <c r="G11" i="2"/>
  <c r="H10" i="2"/>
  <c r="I10" i="2"/>
  <c r="J10" i="2"/>
  <c r="G10" i="2"/>
  <c r="H9" i="2"/>
  <c r="I9" i="2"/>
  <c r="J9" i="2"/>
  <c r="G9" i="2"/>
  <c r="H8" i="2"/>
  <c r="I8" i="2"/>
  <c r="J8" i="2"/>
  <c r="G8" i="2"/>
  <c r="H7" i="2"/>
  <c r="I7" i="2"/>
  <c r="J7" i="2"/>
  <c r="G7" i="2"/>
  <c r="J16" i="1"/>
  <c r="J15" i="1"/>
  <c r="J14" i="1"/>
  <c r="J13" i="1"/>
  <c r="J12" i="1"/>
  <c r="J11" i="1"/>
  <c r="J9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10" i="1" l="1"/>
  <c r="K7" i="1"/>
  <c r="L7" i="1"/>
  <c r="M7" i="1"/>
  <c r="K8" i="1"/>
  <c r="L8" i="1"/>
  <c r="M8" i="1"/>
  <c r="J8" i="1"/>
  <c r="J7" i="1"/>
  <c r="I2" i="7" l="1"/>
  <c r="J2" i="7"/>
  <c r="K2" i="7"/>
  <c r="L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H6" i="7"/>
  <c r="H5" i="7"/>
  <c r="H4" i="7"/>
  <c r="H3" i="7"/>
  <c r="H2" i="7"/>
  <c r="H2" i="6"/>
  <c r="I2" i="6"/>
  <c r="J2" i="6"/>
  <c r="H3" i="6"/>
  <c r="I3" i="6"/>
  <c r="J3" i="6"/>
  <c r="H4" i="6"/>
  <c r="I4" i="6"/>
  <c r="J4" i="6"/>
  <c r="H5" i="6"/>
  <c r="I5" i="6"/>
  <c r="J5" i="6"/>
  <c r="H6" i="6"/>
  <c r="I6" i="6"/>
  <c r="J6" i="6"/>
  <c r="G6" i="6"/>
  <c r="G5" i="6"/>
  <c r="G4" i="6"/>
  <c r="G3" i="6"/>
  <c r="G2" i="6"/>
  <c r="H2" i="5"/>
  <c r="I2" i="5"/>
  <c r="J2" i="5"/>
  <c r="H3" i="5"/>
  <c r="I3" i="5"/>
  <c r="J3" i="5"/>
  <c r="H4" i="5"/>
  <c r="I4" i="5"/>
  <c r="J4" i="5"/>
  <c r="H5" i="5"/>
  <c r="I5" i="5"/>
  <c r="J5" i="5"/>
  <c r="H6" i="5"/>
  <c r="I6" i="5"/>
  <c r="J6" i="5"/>
  <c r="G6" i="5"/>
  <c r="G5" i="5"/>
  <c r="G4" i="5"/>
  <c r="G3" i="5"/>
  <c r="G2" i="5"/>
  <c r="H2" i="4"/>
  <c r="I2" i="4"/>
  <c r="J2" i="4"/>
  <c r="H3" i="4"/>
  <c r="I3" i="4"/>
  <c r="J3" i="4"/>
  <c r="H4" i="4"/>
  <c r="I4" i="4"/>
  <c r="J4" i="4"/>
  <c r="H5" i="4"/>
  <c r="I5" i="4"/>
  <c r="J5" i="4"/>
  <c r="H6" i="4"/>
  <c r="I6" i="4"/>
  <c r="J6" i="4"/>
  <c r="G6" i="4"/>
  <c r="G5" i="4"/>
  <c r="G4" i="4"/>
  <c r="G3" i="4"/>
  <c r="G2" i="4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G6" i="3"/>
  <c r="G5" i="3"/>
  <c r="G4" i="3"/>
  <c r="G3" i="3"/>
  <c r="G2" i="3"/>
  <c r="H4" i="2" l="1"/>
  <c r="I4" i="2"/>
  <c r="J4" i="2"/>
  <c r="H5" i="2"/>
  <c r="I5" i="2"/>
  <c r="J5" i="2"/>
  <c r="H6" i="2"/>
  <c r="I6" i="2"/>
  <c r="J6" i="2"/>
  <c r="G6" i="2"/>
  <c r="G5" i="2"/>
  <c r="G4" i="2"/>
  <c r="H3" i="2"/>
  <c r="I3" i="2"/>
  <c r="J3" i="2"/>
  <c r="G3" i="2"/>
  <c r="H2" i="2"/>
  <c r="I2" i="2"/>
  <c r="J2" i="2"/>
  <c r="G2" i="2"/>
  <c r="K6" i="1"/>
  <c r="L6" i="1"/>
  <c r="M6" i="1"/>
  <c r="J6" i="1"/>
  <c r="K5" i="1"/>
  <c r="L5" i="1"/>
  <c r="M5" i="1"/>
  <c r="J5" i="1"/>
  <c r="K4" i="1"/>
  <c r="L4" i="1"/>
  <c r="M4" i="1"/>
  <c r="J4" i="1"/>
  <c r="K3" i="1"/>
  <c r="L3" i="1"/>
  <c r="M3" i="1"/>
  <c r="J3" i="1"/>
  <c r="K2" i="1"/>
  <c r="L2" i="1"/>
  <c r="M2" i="1"/>
  <c r="J2" i="1"/>
</calcChain>
</file>

<file path=xl/sharedStrings.xml><?xml version="1.0" encoding="utf-8"?>
<sst xmlns="http://schemas.openxmlformats.org/spreadsheetml/2006/main" count="396" uniqueCount="263">
  <si>
    <t>Cliente</t>
  </si>
  <si>
    <t>Idade</t>
  </si>
  <si>
    <t>Renda (em R$)</t>
  </si>
  <si>
    <t>Gasto mensal (em R$)</t>
  </si>
  <si>
    <t>Pontuação de crédito</t>
  </si>
  <si>
    <t>Receita Anual (em milhões de R$)</t>
  </si>
  <si>
    <t>Despesas Anuais (em milhões de R$)</t>
  </si>
  <si>
    <t>Lucro Anual (em milhões de R$)</t>
  </si>
  <si>
    <t>Número de Funcionários</t>
  </si>
  <si>
    <t>Avaliação Produto</t>
  </si>
  <si>
    <t>Avaliação Atendimento</t>
  </si>
  <si>
    <t>Avaliação Entrega</t>
  </si>
  <si>
    <t>Avaliação do ambiente da loja</t>
  </si>
  <si>
    <t>Pessoa</t>
  </si>
  <si>
    <t>Idade (anos)</t>
  </si>
  <si>
    <t>Renda (R$)</t>
  </si>
  <si>
    <t>Nível de Educação (anos de estudo)</t>
  </si>
  <si>
    <t>Número de Filhos</t>
  </si>
  <si>
    <t>Eficiência (0-10)</t>
  </si>
  <si>
    <t>Qualidade (0-10)</t>
  </si>
  <si>
    <t>Tempo de Resposta (em horas)</t>
  </si>
  <si>
    <t>Satisfação Geral (0-10)</t>
  </si>
  <si>
    <t>Total de Compras (em R$)</t>
  </si>
  <si>
    <t>Número de Pedidos</t>
  </si>
  <si>
    <t>Valor Médio por Pedido (em R$)</t>
  </si>
  <si>
    <t>Avaliação do Produto (0-5)</t>
  </si>
  <si>
    <t>Mês</t>
  </si>
  <si>
    <t>Produto</t>
  </si>
  <si>
    <t>Categoria</t>
  </si>
  <si>
    <t>Preço (R$)</t>
  </si>
  <si>
    <t>Avaliação (0-5)</t>
  </si>
  <si>
    <t>Marca</t>
  </si>
  <si>
    <t>Disponibilidade</t>
  </si>
  <si>
    <t>Smartphone</t>
  </si>
  <si>
    <t>Eletrônicos</t>
  </si>
  <si>
    <t>Samsung</t>
  </si>
  <si>
    <t>Disponível</t>
  </si>
  <si>
    <t>Notebook</t>
  </si>
  <si>
    <t>Dell</t>
  </si>
  <si>
    <t>Fones</t>
  </si>
  <si>
    <t>Acessórios</t>
  </si>
  <si>
    <t>Sony</t>
  </si>
  <si>
    <t>Smartwatch</t>
  </si>
  <si>
    <t>Xiaomi</t>
  </si>
  <si>
    <t>Indisponível</t>
  </si>
  <si>
    <t>Tablet</t>
  </si>
  <si>
    <t>Apple</t>
  </si>
  <si>
    <t>Headset</t>
  </si>
  <si>
    <t>JBL</t>
  </si>
  <si>
    <t>Câmera</t>
  </si>
  <si>
    <t>Fotografia</t>
  </si>
  <si>
    <t>Canon</t>
  </si>
  <si>
    <t>TV</t>
  </si>
  <si>
    <t>LG</t>
  </si>
  <si>
    <t>Mouse</t>
  </si>
  <si>
    <t>Logitech</t>
  </si>
  <si>
    <t>Teclado</t>
  </si>
  <si>
    <t>Razer</t>
  </si>
  <si>
    <t>Impressora</t>
  </si>
  <si>
    <t>HP</t>
  </si>
  <si>
    <t>Monitor</t>
  </si>
  <si>
    <t>Caixa de Som</t>
  </si>
  <si>
    <t>Bose</t>
  </si>
  <si>
    <t>Webcam</t>
  </si>
  <si>
    <t>Roteador</t>
  </si>
  <si>
    <t>TP-Link</t>
  </si>
  <si>
    <t>SSD</t>
  </si>
  <si>
    <t>Componentes</t>
  </si>
  <si>
    <t>Kingston</t>
  </si>
  <si>
    <t>HD Externo</t>
  </si>
  <si>
    <t>Seagate</t>
  </si>
  <si>
    <t>Microfone</t>
  </si>
  <si>
    <t>Shure</t>
  </si>
  <si>
    <t>Adaptador</t>
  </si>
  <si>
    <t>Belkin</t>
  </si>
  <si>
    <t>Carregador</t>
  </si>
  <si>
    <t>Anker</t>
  </si>
  <si>
    <t>Modelo</t>
  </si>
  <si>
    <t>Ano</t>
  </si>
  <si>
    <t>Quilometragem (km)</t>
  </si>
  <si>
    <t>Chevrolet</t>
  </si>
  <si>
    <t>Onix</t>
  </si>
  <si>
    <t>Toyota</t>
  </si>
  <si>
    <t>Corolla</t>
  </si>
  <si>
    <t>Volkswagen</t>
  </si>
  <si>
    <t>Gol</t>
  </si>
  <si>
    <t>Ford</t>
  </si>
  <si>
    <t>Ka</t>
  </si>
  <si>
    <t>Fiat</t>
  </si>
  <si>
    <t>Uno</t>
  </si>
  <si>
    <t>Hyundai</t>
  </si>
  <si>
    <t>HB20</t>
  </si>
  <si>
    <t>Honda</t>
  </si>
  <si>
    <t>Civic</t>
  </si>
  <si>
    <t>Renault</t>
  </si>
  <si>
    <t>Kwid</t>
  </si>
  <si>
    <t>Nissan</t>
  </si>
  <si>
    <t>Versa</t>
  </si>
  <si>
    <t>Prisma</t>
  </si>
  <si>
    <t>Hilux</t>
  </si>
  <si>
    <t>Polo</t>
  </si>
  <si>
    <t>Ranger</t>
  </si>
  <si>
    <t>Toro</t>
  </si>
  <si>
    <t>Creta</t>
  </si>
  <si>
    <t>HR-V</t>
  </si>
  <si>
    <t>Duster</t>
  </si>
  <si>
    <t>Frontier</t>
  </si>
  <si>
    <t>S10</t>
  </si>
  <si>
    <t>RAV4</t>
  </si>
  <si>
    <t>João Silva</t>
  </si>
  <si>
    <t>Ana Oliveira</t>
  </si>
  <si>
    <t>Pedro Santos</t>
  </si>
  <si>
    <t>Maria Pereira</t>
  </si>
  <si>
    <t>Carlos Ferreira</t>
  </si>
  <si>
    <t>Sofia Costa</t>
  </si>
  <si>
    <t>Miguel Rodrigues</t>
  </si>
  <si>
    <t>Inês Almeida</t>
  </si>
  <si>
    <t>Luís Gomes</t>
  </si>
  <si>
    <t>Marta Martins</t>
  </si>
  <si>
    <t>André Sousa</t>
  </si>
  <si>
    <t>Carolina Santos</t>
  </si>
  <si>
    <t>Tiago Pereira</t>
  </si>
  <si>
    <t>Diana Mendes</t>
  </si>
  <si>
    <t>Ricardo Fernandes</t>
  </si>
  <si>
    <t>Mariana Costa</t>
  </si>
  <si>
    <t>Bruno Santos</t>
  </si>
  <si>
    <t>Ingrid Oliveira</t>
  </si>
  <si>
    <t>Rafaela Silva</t>
  </si>
  <si>
    <t>José Carvalho</t>
  </si>
  <si>
    <t>BrasilTech Soluções Ltda.</t>
  </si>
  <si>
    <t>Energia Verde S.A.</t>
  </si>
  <si>
    <t>Construções Brasileiras Ltda.</t>
  </si>
  <si>
    <t>Sabor Tropical Alimentos Ltda.</t>
  </si>
  <si>
    <t>EcoVida Reciclagem S.A.</t>
  </si>
  <si>
    <t>Transporte Rápido Brasil Ltda.</t>
  </si>
  <si>
    <t>Beleza Brasileira Cosméticos Ltda.</t>
  </si>
  <si>
    <t>AgroForte Agricultura Ltda.</t>
  </si>
  <si>
    <t>Saúde &amp; Bem-Estar Brasil Ltda.</t>
  </si>
  <si>
    <t>BrasilSeg Seguros S.A.</t>
  </si>
  <si>
    <t>Tecnologia do Brasil S.A.</t>
  </si>
  <si>
    <t>RioBrasil Construções Ltda.</t>
  </si>
  <si>
    <t>Sustentabilidade Brasil Ltda.</t>
  </si>
  <si>
    <t>BrasilDigital Tecnologia Ltda.</t>
  </si>
  <si>
    <t>NovaGeração Energia Sustentável Ltda.</t>
  </si>
  <si>
    <t>Fashion Brasil Confecções Ltda.</t>
  </si>
  <si>
    <t>Amazônia Florestal S.A.</t>
  </si>
  <si>
    <t>BrasilCargas Logística Ltda.</t>
  </si>
  <si>
    <t>Terra Fértil Agronegócios Ltda.</t>
  </si>
  <si>
    <t>RioMar Transportes Marítimos Ltda.</t>
  </si>
  <si>
    <t>Empresa</t>
  </si>
  <si>
    <t>Rafaela Oliveira</t>
  </si>
  <si>
    <t>Diego Santos</t>
  </si>
  <si>
    <t>Juliana Lima</t>
  </si>
  <si>
    <t>Lucas Costa</t>
  </si>
  <si>
    <t>Bruna Silva</t>
  </si>
  <si>
    <t>Marcelo Almeida</t>
  </si>
  <si>
    <t>Camila Rodrigues</t>
  </si>
  <si>
    <t>Felipe Pereira</t>
  </si>
  <si>
    <t>Larissa Fernandes</t>
  </si>
  <si>
    <t>Gabriel Souza</t>
  </si>
  <si>
    <t>Vitória Carvalho</t>
  </si>
  <si>
    <t>Thiago Martins</t>
  </si>
  <si>
    <t>Marina Gonçalves</t>
  </si>
  <si>
    <t>Eduardo Vieira</t>
  </si>
  <si>
    <t>Isabela Ribeiro</t>
  </si>
  <si>
    <t>Renato Oliveira</t>
  </si>
  <si>
    <t>Jéssica Pereira</t>
  </si>
  <si>
    <t>Andréa Santos</t>
  </si>
  <si>
    <t>Daniel Ferreira</t>
  </si>
  <si>
    <t>Ana Carolina Lima</t>
  </si>
  <si>
    <t>Leonardo Mendes</t>
  </si>
  <si>
    <t>Mariana Oliveira</t>
  </si>
  <si>
    <t>Guilherme Silva</t>
  </si>
  <si>
    <t>Vanessa Santos</t>
  </si>
  <si>
    <t>Rafael Pereira</t>
  </si>
  <si>
    <t>Letícia Costa</t>
  </si>
  <si>
    <t>Anderson Souza</t>
  </si>
  <si>
    <t>Laura Fernandes</t>
  </si>
  <si>
    <t>Gustavo Lima</t>
  </si>
  <si>
    <t>Amanda Rodrigues</t>
  </si>
  <si>
    <t>Bruno Almeida</t>
  </si>
  <si>
    <t>Carolina Vieira</t>
  </si>
  <si>
    <t>Matheus Ribeiro</t>
  </si>
  <si>
    <t>Fernanda Gonçalves</t>
  </si>
  <si>
    <t>Alexandre Carvalho</t>
  </si>
  <si>
    <t>Renata Martins</t>
  </si>
  <si>
    <t>Lucas Oliveira</t>
  </si>
  <si>
    <t>Luana Ferreira</t>
  </si>
  <si>
    <t>Ricardo Santos</t>
  </si>
  <si>
    <t>Camila Alves</t>
  </si>
  <si>
    <t>Excelência Empresarial</t>
  </si>
  <si>
    <t>Soluções Integradas SA</t>
  </si>
  <si>
    <t>Primeira Opção Ltda.</t>
  </si>
  <si>
    <t>Inovação Total Inc.</t>
  </si>
  <si>
    <t>Avanço Corporativo</t>
  </si>
  <si>
    <t>Visão Estratégica Empresarial</t>
  </si>
  <si>
    <t>Futuro Promissor Ltda.</t>
  </si>
  <si>
    <t>Conecta Negócios</t>
  </si>
  <si>
    <t>Empresa Visionária Ltda.</t>
  </si>
  <si>
    <t>Renovação Empresarial SA</t>
  </si>
  <si>
    <t>Mundo Corporativo Global</t>
  </si>
  <si>
    <t>Alta Performance Empresarial</t>
  </si>
  <si>
    <t>Novo Horizonte Empreendimentos</t>
  </si>
  <si>
    <t>Empreendedorismo Inovador Ltda.</t>
  </si>
  <si>
    <t>Eficiência Empresarial S.A.</t>
  </si>
  <si>
    <t>Empresas em Expansão Ltda.</t>
  </si>
  <si>
    <t>Liderança Empresarial Inc.</t>
  </si>
  <si>
    <t>Pioneiros do Mercado Ltda.</t>
  </si>
  <si>
    <t>Gestão Efetiva Empresarial</t>
  </si>
  <si>
    <t>Soluções Empresariais Integradas Ltda.</t>
  </si>
  <si>
    <t>Marcela Oliveira</t>
  </si>
  <si>
    <t>Rafael Lima</t>
  </si>
  <si>
    <t>Ana Paula Santos</t>
  </si>
  <si>
    <t>Renan Silva</t>
  </si>
  <si>
    <t>Thiago Almeida</t>
  </si>
  <si>
    <t>Juliana Costa</t>
  </si>
  <si>
    <t>Eduardo Martins</t>
  </si>
  <si>
    <t>Fernanda Souza</t>
  </si>
  <si>
    <t>Lucas Pereira</t>
  </si>
  <si>
    <t>Bruna Oliveira</t>
  </si>
  <si>
    <t>André Silva</t>
  </si>
  <si>
    <t>Carolina Rodrigues</t>
  </si>
  <si>
    <t>Matheus Santos</t>
  </si>
  <si>
    <t>Larissa Almeida</t>
  </si>
  <si>
    <t>Felipe Castro</t>
  </si>
  <si>
    <t>Mariana Fernandes</t>
  </si>
  <si>
    <t>Guilherme Vieira</t>
  </si>
  <si>
    <t>Letícia Carvalho</t>
  </si>
  <si>
    <t>Gustavo Oliveira</t>
  </si>
  <si>
    <t>Fone de Ouvido</t>
  </si>
  <si>
    <t>Cafeteira Elétrica</t>
  </si>
  <si>
    <t>Mala de Viagem</t>
  </si>
  <si>
    <t>Jogo de Panelas</t>
  </si>
  <si>
    <t>Homem</t>
  </si>
  <si>
    <t>Mulher</t>
  </si>
  <si>
    <t>1) Qual a média de preço geral</t>
  </si>
  <si>
    <t>2) Qual a média de preço por marca</t>
  </si>
  <si>
    <t>3) Qual a marca tem a média de preço mais cara e mais barata</t>
  </si>
  <si>
    <t>4) Qual a média de  KM geral</t>
  </si>
  <si>
    <t>5) Qual a média de KM por marca</t>
  </si>
  <si>
    <t>6) Qual a marca tem a média de KM mais alta e mais baixa</t>
  </si>
  <si>
    <t>Gênero</t>
  </si>
  <si>
    <t>MEDIA</t>
  </si>
  <si>
    <t>MEDIANA</t>
  </si>
  <si>
    <t>MODA</t>
  </si>
  <si>
    <t>VARIANCIA</t>
  </si>
  <si>
    <t>DESVIO PADRAO</t>
  </si>
  <si>
    <t>VALOR MINIMO</t>
  </si>
  <si>
    <t>MAIOR VALOR</t>
  </si>
  <si>
    <t>Total Homens</t>
  </si>
  <si>
    <t>Total Mulheres</t>
  </si>
  <si>
    <t>Renda Homem</t>
  </si>
  <si>
    <t>Renda Mulher</t>
  </si>
  <si>
    <t>Correlação Idade Vs Renda</t>
  </si>
  <si>
    <t>Correlação Idade Vs Gato Mensal</t>
  </si>
  <si>
    <t>Correlação Idade Vs Crédito</t>
  </si>
  <si>
    <t>Correlação Renda Vs Gasto</t>
  </si>
  <si>
    <t>Correlação Renda Vs Crédito</t>
  </si>
  <si>
    <t>Correlacao Gasto Vs Credito</t>
  </si>
  <si>
    <t>Correlação Receita</t>
  </si>
  <si>
    <t>Correlação Despesas</t>
  </si>
  <si>
    <t>Correlação Lucro</t>
  </si>
  <si>
    <t>Correlação Funcionários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</si>
</sst>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&quot;R$&quot;\ #,##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textRotation="18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C35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Idades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8022889067148113E-2"/>
                  <c:y val="-0.30196079985388297"/>
                </c:manualLayout>
              </c:layout>
              <c:tx>
                <c:rich>
                  <a:bodyPr/>
                  <a:lstStyle/>
                  <a:p>
                    <a:fld id="{2AA1AA8E-7624-4B00-8327-45FFAC592809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81493A5C-1CD1-419D-88E2-7DE478CE98B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708D-4A5F-9C1F-6262D087B172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Cliente!$J$2</c:f>
              <c:numCache>
                <c:formatCode>#,##0.00</c:formatCode>
                <c:ptCount val="1"/>
                <c:pt idx="0">
                  <c:v>39.75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0560845219334308E-2"/>
                  <c:y val="-0.2356209271587117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DCF2728-37A5-4032-B75F-CF348F9B74F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3756AABE-4221-47F4-AE62-096FA787D8B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708D-4A5F-9C1F-6262D087B172}"/>
                </c:ext>
                <c:ext xmlns:c15="http://schemas.microsoft.com/office/drawing/2012/chart" uri="{CE6537A1-D6FC-4f65-9D91-7224C49458BB}">
                  <c15:layout>
                    <c:manualLayout>
                      <c:w val="0.16258781599942795"/>
                      <c:h val="5.025835264568744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Cliente!$J$3</c:f>
              <c:numCache>
                <c:formatCode>#,##0.00</c:formatCode>
                <c:ptCount val="1"/>
                <c:pt idx="0">
                  <c:v>39.5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81917156090236E-2"/>
                  <c:y val="-0.215032510680485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172488A-449D-44DF-8CB3-1DF63967FB84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5CA064EF-8ECF-4737-9D22-C3C25E4631F2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C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708D-4A5F-9C1F-6262D087B172}"/>
                </c:ext>
                <c:ext xmlns:c15="http://schemas.microsoft.com/office/drawing/2012/chart" uri="{CE6537A1-D6FC-4f65-9D91-7224C49458BB}">
                  <c15:layout>
                    <c:manualLayout>
                      <c:w val="0.20335373669391868"/>
                      <c:h val="6.39838435481366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solidFill>
                  <a:srgbClr val="FFC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Cliente!$J$7</c:f>
              <c:numCache>
                <c:formatCode>#,##0.00</c:formatCode>
                <c:ptCount val="1"/>
                <c:pt idx="0">
                  <c:v>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715152"/>
        <c:axId val="38437413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4612510487647923E-2"/>
                  <c:y val="0.1372549090244921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093490C-E2C1-4289-9E2E-25FC7C2A1D3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0C32D3A4-4D42-4502-B944-EB51A4878B79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708D-4A5F-9C1F-6262D087B172}"/>
                </c:ext>
                <c:ext xmlns:c15="http://schemas.microsoft.com/office/drawing/2012/chart" uri="{CE6537A1-D6FC-4f65-9D91-7224C49458BB}">
                  <c15:layout>
                    <c:manualLayout>
                      <c:w val="0.18897859442567658"/>
                      <c:h val="6.39838435481366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Cliente!$J$8</c:f>
              <c:numCache>
                <c:formatCode>#,##0.00</c:formatCode>
                <c:ptCount val="1"/>
                <c:pt idx="0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746744"/>
        <c:axId val="384645200"/>
      </c:lineChart>
      <c:catAx>
        <c:axId val="387715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374136"/>
        <c:crosses val="autoZero"/>
        <c:auto val="1"/>
        <c:lblAlgn val="ctr"/>
        <c:lblOffset val="100"/>
        <c:noMultiLvlLbl val="0"/>
      </c:catAx>
      <c:valAx>
        <c:axId val="384374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5152"/>
        <c:crosses val="autoZero"/>
        <c:crossBetween val="between"/>
      </c:valAx>
      <c:valAx>
        <c:axId val="38464520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8746744"/>
        <c:crosses val="max"/>
        <c:crossBetween val="between"/>
      </c:valAx>
      <c:catAx>
        <c:axId val="388746744"/>
        <c:scaling>
          <c:orientation val="minMax"/>
        </c:scaling>
        <c:delete val="1"/>
        <c:axPos val="b"/>
        <c:majorTickMark val="out"/>
        <c:minorTickMark val="none"/>
        <c:tickLblPos val="nextTo"/>
        <c:crossAx val="38464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Pontuação</a:t>
            </a:r>
            <a:r>
              <a:rPr lang="pt-BR" baseline="0"/>
              <a:t> de Crédito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643345153172271E-2"/>
          <c:y val="0.2341228677618381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47090683624238E-3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8.1961209114989955E-3"/>
                  <c:y val="-0.106940206911456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2.0490302278747489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0.101847816106149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8441272050872742E-2"/>
                  <c:y val="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2.0490302278747489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"/>
                  <c:y val="6.6201080468997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7.5130240444458735E-17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2.0490302278748243E-3"/>
                  <c:y val="-0.10184781610614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4.0980604557494978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6.1470906836242475E-3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1.5026048088891747E-16"/>
                  <c:y val="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4.0980604557493477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4.0980604557494978E-3"/>
                  <c:y val="7.1293471274304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1.6392241822997991E-2"/>
                  <c:y val="-0.137494551743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8.1961209114989955E-3"/>
                  <c:y val="9.675542530084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2E6B-4803-A5EA-18BC6C7DCDE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AC3514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2E6B-4803-A5EA-18BC6C7DCDE0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323816152618228E-2"/>
                  <c:y val="0.346282574760908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5AE04C-9ADF-49D2-B74E-156163D5989A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819B77A-E66C-4889-B4E2-0B60D4DD8F33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2E6B-4803-A5EA-18BC6C7DCDE0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Cliente!$M$2</c:f>
              <c:numCache>
                <c:formatCode>#,##0.00</c:formatCode>
                <c:ptCount val="1"/>
                <c:pt idx="0">
                  <c:v>758.5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2E6B-4803-A5EA-18BC6C7DCDE0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9176725468993959E-2"/>
                  <c:y val="0.4328534189389624"/>
                </c:manualLayout>
              </c:layout>
              <c:tx>
                <c:rich>
                  <a:bodyPr/>
                  <a:lstStyle/>
                  <a:p>
                    <a:fld id="{E631BA72-29F2-4CCB-9C1A-68AFB33C51BF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 </a:t>
                    </a:r>
                    <a:fld id="{87E44D4F-2E53-4155-A5CB-38C12BC1F93A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2E6B-4803-A5EA-18BC6C7DCDE0}"/>
                </c:ext>
                <c:ext xmlns:c15="http://schemas.microsoft.com/office/drawing/2012/chart" uri="{CE6537A1-D6FC-4f65-9D91-7224C49458BB}">
                  <c15:layout>
                    <c:manualLayout>
                      <c:w val="0.17377825362605748"/>
                      <c:h val="7.121728590005199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Cliente!$M$3</c:f>
              <c:numCache>
                <c:formatCode>#,##0.00</c:formatCode>
                <c:ptCount val="1"/>
                <c:pt idx="0">
                  <c:v>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2E6B-4803-A5EA-18BC6C7DCDE0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225755696868727E-2"/>
                  <c:y val="-0.24952714946006624"/>
                </c:manualLayout>
              </c:layout>
              <c:tx>
                <c:rich>
                  <a:bodyPr/>
                  <a:lstStyle/>
                  <a:p>
                    <a:fld id="{D1CCBF5F-41AA-4C3A-A690-2807FDD7C364}" type="SERIESNAME">
                      <a:rPr lang="en-US"/>
                      <a:pPr/>
                      <a:t>[NOME DA SÉRIE]</a:t>
                    </a:fld>
                    <a:r>
                      <a:rPr lang="en-US" baseline="0"/>
                      <a:t>:</a:t>
                    </a:r>
                    <a:fld id="{516E684A-4EAF-4199-8CEF-992A4C4FD6C3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2E6B-4803-A5EA-18BC6C7DCDE0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Cliente!$M$7</c:f>
              <c:numCache>
                <c:formatCode>#,##0.00</c:formatCode>
                <c:ptCount val="1"/>
                <c:pt idx="0">
                  <c:v>900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768"/>
        <c:axId val="389483176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376836919592753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710D63-8CA8-4F7D-AB0E-63EF05417072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1E8AF832-25B6-4E94-87F6-145DAD08D83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2E6B-4803-A5EA-18BC6C7DCDE0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Cliente!$M$8</c:f>
              <c:numCache>
                <c:formatCode>#,##0.00</c:formatCode>
                <c:ptCount val="1"/>
                <c:pt idx="0">
                  <c:v>580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2E6B-4803-A5EA-18BC6C7D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160"/>
        <c:axId val="389476512"/>
      </c:lineChart>
      <c:catAx>
        <c:axId val="389473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3176"/>
        <c:crosses val="autoZero"/>
        <c:auto val="1"/>
        <c:lblAlgn val="ctr"/>
        <c:lblOffset val="100"/>
        <c:noMultiLvlLbl val="0"/>
      </c:catAx>
      <c:valAx>
        <c:axId val="389483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3768"/>
        <c:crosses val="autoZero"/>
        <c:crossBetween val="between"/>
      </c:valAx>
      <c:valAx>
        <c:axId val="38947651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4160"/>
        <c:crosses val="max"/>
        <c:crossBetween val="between"/>
      </c:valAx>
      <c:catAx>
        <c:axId val="389474160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Grafico de Correlações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Cliente!$I$11:$I$16</c:f>
              <c:strCache>
                <c:ptCount val="6"/>
                <c:pt idx="0">
                  <c:v>Correlação Idade Vs Renda</c:v>
                </c:pt>
                <c:pt idx="1">
                  <c:v>Correlação Idade Vs Gato Mensal</c:v>
                </c:pt>
                <c:pt idx="2">
                  <c:v>Correlação Idade Vs Crédito</c:v>
                </c:pt>
                <c:pt idx="3">
                  <c:v>Correlação Renda Vs Gasto</c:v>
                </c:pt>
                <c:pt idx="4">
                  <c:v>Correlação Renda Vs Crédito</c:v>
                </c:pt>
                <c:pt idx="5">
                  <c:v>Correlacao Gasto Vs Credito</c:v>
                </c:pt>
              </c:strCache>
            </c:strRef>
          </c:cat>
          <c:val>
            <c:numRef>
              <c:f>Cliente!$J$11:$J$16</c:f>
              <c:numCache>
                <c:formatCode>General</c:formatCode>
                <c:ptCount val="6"/>
                <c:pt idx="0">
                  <c:v>0.9098249489708462</c:v>
                </c:pt>
                <c:pt idx="1">
                  <c:v>0.91962698721380587</c:v>
                </c:pt>
                <c:pt idx="2">
                  <c:v>0.91357879785432783</c:v>
                </c:pt>
                <c:pt idx="3">
                  <c:v>0.99634806712629098</c:v>
                </c:pt>
                <c:pt idx="4">
                  <c:v>0.95681794276563403</c:v>
                </c:pt>
                <c:pt idx="5">
                  <c:v>0.95926551707199659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89482392"/>
        <c:axId val="389471416"/>
      </c:barChart>
      <c:catAx>
        <c:axId val="38948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1416"/>
        <c:crosses val="autoZero"/>
        <c:auto val="1"/>
        <c:lblAlgn val="ctr"/>
        <c:lblOffset val="100"/>
        <c:noMultiLvlLbl val="0"/>
      </c:catAx>
      <c:valAx>
        <c:axId val="389471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4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</a:t>
            </a:r>
            <a:r>
              <a:rPr lang="pt-BR" baseline="0"/>
              <a:t> 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1"/>
          <c:order val="1"/>
          <c:tx>
            <c:strRef>
              <c:f>Empresa!$F$2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Empresa!$G$2</c:f>
              <c:numCache>
                <c:formatCode>General</c:formatCode>
                <c:ptCount val="1"/>
                <c:pt idx="0">
                  <c:v>27.75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08D-4A5F-9C1F-6262D087B172}"/>
            </c:ext>
          </c:extLst>
        </c:ser>
        <c:ser>
          <c:idx val="2"/>
          <c:order val="2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6729418505785369E-2"/>
                  <c:y val="-0.369496855345911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MEDIA</a:t>
                    </a:r>
                    <a:r>
                      <a:rPr lang="en-US" baseline="0"/>
                      <a:t>: </a:t>
                    </a:r>
                    <a:fld id="{181676B1-3852-4B7F-A42F-AED9EAC4AB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59076682316119"/>
                      <c:h val="7.853794219118837E-2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1.1737166216898944E-2"/>
                  <c:y val="-0.290880296802522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MEDIANA: </a:t>
                    </a:r>
                    <a:fld id="{0E64829B-61F6-475C-9128-BCA02B42D48B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956181533646"/>
                      <c:h val="6.805576189768730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Empresa!$G$2:$G$3</c:f>
              <c:numCache>
                <c:formatCode>General</c:formatCode>
                <c:ptCount val="2"/>
                <c:pt idx="0">
                  <c:v>27.75</c:v>
                </c:pt>
                <c:pt idx="1">
                  <c:v>27.5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3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gradFill flip="none" rotWithShape="1">
                  <a:gsLst>
                    <a:gs pos="0">
                      <a:srgbClr val="00B050">
                        <a:shade val="30000"/>
                        <a:satMod val="115000"/>
                      </a:srgbClr>
                    </a:gs>
                    <a:gs pos="50000">
                      <a:srgbClr val="00B050">
                        <a:shade val="67500"/>
                        <a:satMod val="115000"/>
                      </a:srgbClr>
                    </a:gs>
                    <a:gs pos="100000">
                      <a:srgbClr val="00B050">
                        <a:shade val="100000"/>
                        <a:satMod val="115000"/>
                      </a:srgb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2857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-4.6948356807511735E-2"/>
                  <c:y val="-0.25157232704402516"/>
                </c:manualLayout>
              </c:layout>
              <c:tx>
                <c:rich>
                  <a:bodyPr/>
                  <a:lstStyle/>
                  <a:p>
                    <a:fld id="{8EAF86B6-9692-4789-A046-682D784E0D24}" type="SERIESNAME">
                      <a:rPr lang="en-US"/>
                      <a:pPr/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06FB80A2-CE6E-40CA-AB41-0D209230A9B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Empresa!$G$7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4552"/>
        <c:axId val="389482784"/>
      </c:lineChart>
      <c:lineChart>
        <c:grouping val="standard"/>
        <c:varyColors val="0"/>
        <c:ser>
          <c:idx val="4"/>
          <c:order val="4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1079812206572773E-2"/>
                  <c:y val="0.1310272536687631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8B72A9-1FDE-4FC9-BAAF-56E93B33231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9D257550-C8B8-4F73-B4E3-73F56360B4C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Empresa!$G$8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336"/>
        <c:axId val="389474944"/>
      </c:lineChart>
      <c:catAx>
        <c:axId val="3894745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82784"/>
        <c:crosses val="autoZero"/>
        <c:auto val="1"/>
        <c:lblAlgn val="ctr"/>
        <c:lblOffset val="100"/>
        <c:noMultiLvlLbl val="0"/>
      </c:catAx>
      <c:valAx>
        <c:axId val="389482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4552"/>
        <c:crosses val="autoZero"/>
        <c:crossBetween val="between"/>
      </c:valAx>
      <c:valAx>
        <c:axId val="3894749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336"/>
        <c:crosses val="max"/>
        <c:crossBetween val="between"/>
      </c:valAx>
      <c:catAx>
        <c:axId val="38947533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4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Despesas </a:t>
            </a:r>
            <a:r>
              <a:rPr lang="pt-BR" baseline="0"/>
              <a:t>Anuais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965728456352108E-18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7931456912704216E-17"/>
                  <c:y val="-7.86163522012578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7809076682315761E-3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9123630672926448E-3"/>
                  <c:y val="-6.2893081761006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9561815336463224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5.8685446009389313E-3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1.1737089201877934E-2"/>
                  <c:y val="-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9561815336463224E-3"/>
                  <c:y val="5.24109014675053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3.9123630672926448E-3"/>
                  <c:y val="5.2410901467505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1.9561815336462509E-3"/>
                  <c:y val="5.76519916142556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5.4773082942097026E-2"/>
                  <c:y val="-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1.3693270735524185E-2"/>
                  <c:y val="-5.24109014675052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"/>
                  <c:y val="7.3375262054507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"/>
                  <c:y val="-7.86163522012579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0"/>
                  <c:y val="5.24109014675052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7.8247261345852897E-3"/>
                  <c:y val="5.7651991614255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3.3255086071987482E-2"/>
                  <c:y val="-0.11006289308176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1.4345165530163373E-16"/>
                  <c:y val="-6.28930817610062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1.1737089201877934E-2"/>
                  <c:y val="7.3375262054507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7.8247261345852897E-3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1150234741784033"/>
                  <c:y val="-0.4507337526205450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: </a:t>
                    </a:r>
                    <a:fld id="{F32EA616-749E-437D-8D1E-1626AAE9841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6.0641627543035995E-2"/>
                  <c:y val="-0.382599580712788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MEDIANA:</a:t>
                    </a:r>
                    <a:r>
                      <a:rPr lang="en-US" baseline="0"/>
                      <a:t> </a:t>
                    </a:r>
                    <a:fld id="{D0BAD6E3-EB00-46AB-9420-122ABADEFAFB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AC351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Empresa!$H$2:$H$3</c:f>
              <c:numCache>
                <c:formatCode>General</c:formatCode>
                <c:ptCount val="2"/>
                <c:pt idx="0">
                  <c:v>20.5</c:v>
                </c:pt>
                <c:pt idx="1">
                  <c:v>19.5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948356807511735E-2"/>
                  <c:y val="-0.2201257861635220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Empresa!$H$7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7296"/>
        <c:axId val="389471024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0.20440251572327045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Empresa!$H$8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5728"/>
        <c:axId val="389477688"/>
      </c:lineChart>
      <c:catAx>
        <c:axId val="38947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1024"/>
        <c:crosses val="autoZero"/>
        <c:auto val="1"/>
        <c:lblAlgn val="ctr"/>
        <c:lblOffset val="100"/>
        <c:noMultiLvlLbl val="0"/>
      </c:catAx>
      <c:valAx>
        <c:axId val="389471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7296"/>
        <c:crosses val="autoZero"/>
        <c:crossBetween val="between"/>
      </c:valAx>
      <c:valAx>
        <c:axId val="3894776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75728"/>
        <c:crosses val="max"/>
        <c:crossBetween val="between"/>
      </c:valAx>
      <c:catAx>
        <c:axId val="38947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 </a:t>
            </a:r>
            <a:r>
              <a:rPr lang="pt-BR" baseline="0"/>
              <a:t>Anual em R$</a:t>
            </a:r>
            <a:endParaRPr lang="pt-BR"/>
          </a:p>
        </c:rich>
      </c:tx>
      <c:layout>
        <c:manualLayout>
          <c:xMode val="edge"/>
          <c:yMode val="edge"/>
          <c:x val="0.3756321392924475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lineChart>
        <c:grouping val="standard"/>
        <c:varyColors val="0"/>
        <c:ser>
          <c:idx val="0"/>
          <c:order val="0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543035993740219E-2"/>
                  <c:y val="0.196526715920945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1737089201877934E-2"/>
                  <c:y val="-0.19392033542976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1737089201877899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8685446009390033E-3"/>
                  <c:y val="-8.9517031786634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1737089201877899E-2"/>
                  <c:y val="9.4339622641509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7386541471048513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9561815336463224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9123630672927168E-3"/>
                  <c:y val="0.12578616352201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7.8247261345852897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3693270735524328E-2"/>
                  <c:y val="-0.146750524109014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7.8247261345852186E-3"/>
                  <c:y val="-6.8134171907756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5.8685446009389668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9561815336463225E-2"/>
                  <c:y val="8.90985324947589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9.7809076682316125E-3"/>
                  <c:y val="-9.4339622641509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1.9561815336461789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7.8247261345852897E-3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1.1737089201877934E-2"/>
                  <c:y val="8.38574423480082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5.8685446009389668E-3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1.7605633802816902E-2"/>
                  <c:y val="9.95807127882599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1.1737089201877934E-2"/>
                  <c:y val="-8.38574423480084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0.15258215962441316"/>
                  <c:y val="-0.40880503144654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E7F4E549-9D95-4931-BA6D-96F06C1CC064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6627543035993742"/>
                  <c:y val="-0.241090146750524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MEDIANA</a:t>
                    </a:r>
                    <a:r>
                      <a:rPr lang="en-US" baseline="0"/>
                      <a:t>; </a:t>
                    </a:r>
                    <a:fld id="{2C5BB1F3-3DF5-4AC9-8FDF-2CD4EB4654ED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rgbClr val="AC3514">
                  <a:alpha val="75000"/>
                </a:srgb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Empresa!$I$2:$I$3</c:f>
              <c:numCache>
                <c:formatCode>General</c:formatCode>
                <c:ptCount val="2"/>
                <c:pt idx="0">
                  <c:v>7.25</c:v>
                </c:pt>
                <c:pt idx="1">
                  <c:v>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079812206572773E-2"/>
                  <c:y val="-0.28301886792452829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Empresa!$I$7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1608"/>
        <c:axId val="389479256"/>
      </c:lineChart>
      <c:lineChart>
        <c:grouping val="standard"/>
        <c:varyColors val="0"/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323943661971831"/>
                  <c:y val="0.1247112146371902"/>
                </c:manualLayout>
              </c:layout>
              <c:spPr>
                <a:solidFill>
                  <a:srgbClr val="92D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Empresa!$I$8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80040"/>
        <c:axId val="389479648"/>
      </c:lineChart>
      <c:catAx>
        <c:axId val="38948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256"/>
        <c:crosses val="autoZero"/>
        <c:auto val="1"/>
        <c:lblAlgn val="ctr"/>
        <c:lblOffset val="100"/>
        <c:noMultiLvlLbl val="0"/>
      </c:catAx>
      <c:valAx>
        <c:axId val="389479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1608"/>
        <c:crosses val="autoZero"/>
        <c:crossBetween val="between"/>
      </c:valAx>
      <c:valAx>
        <c:axId val="3894796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89480040"/>
        <c:crosses val="max"/>
        <c:crossBetween val="between"/>
      </c:valAx>
      <c:catAx>
        <c:axId val="389480040"/>
        <c:scaling>
          <c:orientation val="minMax"/>
        </c:scaling>
        <c:delete val="0"/>
        <c:axPos val="t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796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</a:p>
        </c:rich>
      </c:tx>
      <c:layout>
        <c:manualLayout>
          <c:xMode val="edge"/>
          <c:yMode val="edge"/>
          <c:x val="0.5868997449262503"/>
          <c:y val="2.3324851569126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7605633802816902E-2"/>
          <c:y val="0.219994965251985"/>
          <c:w val="0.95696400625978095"/>
          <c:h val="0.72235304313375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5036915709963744E-2"/>
                  <c:y val="4.54893042949783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8685446009389668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3693270735524257E-2"/>
                  <c:y val="6.8134171907756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9123630672926448E-3"/>
                  <c:y val="-7.3375262054507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7809076682316125E-3"/>
                  <c:y val="9.4339622641509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7.8247261345852533E-3"/>
                  <c:y val="-0.12054507337526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9561815336463224E-3"/>
                  <c:y val="-8.9098532494758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5.8685446009390388E-3"/>
                  <c:y val="0.12578616352201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2.3474178403755867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1.9561815336463294E-2"/>
                  <c:y val="-0.157232704402515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3.9123630672926448E-3"/>
                  <c:y val="0.141509433962264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7.1725827650816864E-17"/>
                  <c:y val="-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"/>
                  <c:y val="6.813417190775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0"/>
                  <c:y val="-0.104821802935010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1.956181533646466E-3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1.9561815336463225E-2"/>
                  <c:y val="8.3857442348008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-1.7605633802817044E-2"/>
                  <c:y val="-0.12054507337526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1.4345165530163373E-16"/>
                  <c:y val="-0.104821802935010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2.3474178403756013E-2"/>
                  <c:y val="0.11530398322851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5.8685446009389668E-3"/>
                  <c:y val="-0.115303983228511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Empresa!$E$2:$E$21</c:f>
              <c:numCache>
                <c:formatCode>General</c:formatCode>
                <c:ptCount val="20"/>
                <c:pt idx="0">
                  <c:v>200</c:v>
                </c:pt>
                <c:pt idx="1">
                  <c:v>250</c:v>
                </c:pt>
                <c:pt idx="2">
                  <c:v>150</c:v>
                </c:pt>
                <c:pt idx="3">
                  <c:v>300</c:v>
                </c:pt>
                <c:pt idx="4">
                  <c:v>180</c:v>
                </c:pt>
                <c:pt idx="5">
                  <c:v>220</c:v>
                </c:pt>
                <c:pt idx="6">
                  <c:v>190</c:v>
                </c:pt>
                <c:pt idx="7">
                  <c:v>160</c:v>
                </c:pt>
                <c:pt idx="8">
                  <c:v>170</c:v>
                </c:pt>
                <c:pt idx="9">
                  <c:v>210</c:v>
                </c:pt>
                <c:pt idx="10">
                  <c:v>240</c:v>
                </c:pt>
                <c:pt idx="11">
                  <c:v>280</c:v>
                </c:pt>
                <c:pt idx="12">
                  <c:v>200</c:v>
                </c:pt>
                <c:pt idx="13">
                  <c:v>230</c:v>
                </c:pt>
                <c:pt idx="14">
                  <c:v>175</c:v>
                </c:pt>
                <c:pt idx="15">
                  <c:v>195</c:v>
                </c:pt>
                <c:pt idx="16">
                  <c:v>260</c:v>
                </c:pt>
                <c:pt idx="17">
                  <c:v>270</c:v>
                </c:pt>
                <c:pt idx="18">
                  <c:v>185</c:v>
                </c:pt>
                <c:pt idx="19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D-4A5F-9C1F-6262D087B172}"/>
            </c:ext>
          </c:extLst>
        </c:ser>
        <c:ser>
          <c:idx val="2"/>
          <c:order val="1"/>
          <c:tx>
            <c:strRef>
              <c:f>Empresa!$F$2:$F$3</c:f>
              <c:strCache>
                <c:ptCount val="2"/>
                <c:pt idx="0">
                  <c:v>MEDIA</c:v>
                </c:pt>
                <c:pt idx="1">
                  <c:v>MEDIANA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9.3896713615023469E-2"/>
                  <c:y val="-7.13346423300140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MÉDIA</a:t>
                    </a:r>
                    <a:r>
                      <a:rPr lang="en-US" baseline="0"/>
                      <a:t>; </a:t>
                    </a:r>
                    <a:fld id="{835E60B3-CF7F-41A1-8D42-5FEC741729D5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7.4334898278560255E-2"/>
                  <c:y val="-0.284244288166269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MEDIANA; </a:t>
                    </a:r>
                    <a:fld id="{674CE39C-D1D8-4FF0-81FA-807F8EE5528E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mpd="sng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Empresa!$J$2:$J$3</c:f>
              <c:numCache>
                <c:formatCode>General</c:formatCode>
                <c:ptCount val="2"/>
                <c:pt idx="0">
                  <c:v>214.25</c:v>
                </c:pt>
                <c:pt idx="1">
                  <c:v>205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08D-4A5F-9C1F-6262D087B172}"/>
            </c:ext>
          </c:extLst>
        </c:ser>
        <c:ser>
          <c:idx val="3"/>
          <c:order val="2"/>
          <c:tx>
            <c:strRef>
              <c:f>Empresa!$F$7</c:f>
              <c:strCache>
                <c:ptCount val="1"/>
                <c:pt idx="0">
                  <c:v>MAIOR VALOR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-4.6948356807511735E-2"/>
                  <c:y val="-0.2620545073375262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Empresa!$J$7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708D-4A5F-9C1F-6262D087B172}"/>
            </c:ext>
          </c:extLst>
        </c:ser>
        <c:ser>
          <c:idx val="4"/>
          <c:order val="3"/>
          <c:tx>
            <c:strRef>
              <c:f>Empresa!$F$8</c:f>
              <c:strCache>
                <c:ptCount val="1"/>
                <c:pt idx="0">
                  <c:v>VALOR MINIMO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.24647887323943662"/>
                  <c:y val="-0.27773470110129361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Empresa!$J$8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08D-4A5F-9C1F-6262D087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82000"/>
        <c:axId val="389485136"/>
      </c:barChart>
      <c:catAx>
        <c:axId val="38948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485136"/>
        <c:crosses val="autoZero"/>
        <c:auto val="1"/>
        <c:lblAlgn val="ctr"/>
        <c:lblOffset val="100"/>
        <c:noMultiLvlLbl val="0"/>
      </c:catAx>
      <c:valAx>
        <c:axId val="3894851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894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VS Despesas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</c:ser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4405048"/>
        <c:axId val="524403088"/>
      </c:barChart>
      <c:catAx>
        <c:axId val="5244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03088"/>
        <c:crosses val="autoZero"/>
        <c:auto val="1"/>
        <c:lblAlgn val="ctr"/>
        <c:lblOffset val="100"/>
        <c:noMultiLvlLbl val="0"/>
      </c:catAx>
      <c:valAx>
        <c:axId val="524403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440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VS</a:t>
            </a:r>
            <a:r>
              <a:rPr lang="pt-BR" baseline="0"/>
              <a:t> Despesas VS Lucro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Empresa!$B$1</c:f>
              <c:strCache>
                <c:ptCount val="1"/>
                <c:pt idx="0">
                  <c:v>Receita Anual (em milhões de R$)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Empresa!$B$2:$B$21</c:f>
              <c:numCache>
                <c:formatCode>General</c:formatCode>
                <c:ptCount val="20"/>
                <c:pt idx="0">
                  <c:v>25</c:v>
                </c:pt>
                <c:pt idx="1">
                  <c:v>30</c:v>
                </c:pt>
                <c:pt idx="2">
                  <c:v>15</c:v>
                </c:pt>
                <c:pt idx="3">
                  <c:v>40</c:v>
                </c:pt>
                <c:pt idx="4">
                  <c:v>20</c:v>
                </c:pt>
                <c:pt idx="5">
                  <c:v>35</c:v>
                </c:pt>
                <c:pt idx="6">
                  <c:v>28</c:v>
                </c:pt>
                <c:pt idx="7">
                  <c:v>18</c:v>
                </c:pt>
                <c:pt idx="8">
                  <c:v>22</c:v>
                </c:pt>
                <c:pt idx="9">
                  <c:v>27</c:v>
                </c:pt>
                <c:pt idx="10">
                  <c:v>32</c:v>
                </c:pt>
                <c:pt idx="11">
                  <c:v>38</c:v>
                </c:pt>
                <c:pt idx="12">
                  <c:v>24</c:v>
                </c:pt>
                <c:pt idx="13">
                  <c:v>29</c:v>
                </c:pt>
                <c:pt idx="14">
                  <c:v>21</c:v>
                </c:pt>
                <c:pt idx="15">
                  <c:v>26</c:v>
                </c:pt>
                <c:pt idx="16">
                  <c:v>34</c:v>
                </c:pt>
                <c:pt idx="17">
                  <c:v>37</c:v>
                </c:pt>
                <c:pt idx="18">
                  <c:v>23</c:v>
                </c:pt>
                <c:pt idx="19">
                  <c:v>31</c:v>
                </c:pt>
              </c:numCache>
            </c:numRef>
          </c:val>
        </c:ser>
        <c:ser>
          <c:idx val="1"/>
          <c:order val="1"/>
          <c:tx>
            <c:strRef>
              <c:f>Empresa!$C$1</c:f>
              <c:strCache>
                <c:ptCount val="1"/>
                <c:pt idx="0">
                  <c:v>Despesas Anuais (em milhões de R$)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Empresa!$C$2:$C$21</c:f>
              <c:numCache>
                <c:formatCode>General</c:formatCode>
                <c:ptCount val="20"/>
                <c:pt idx="0">
                  <c:v>18</c:v>
                </c:pt>
                <c:pt idx="1">
                  <c:v>22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20</c:v>
                </c:pt>
                <c:pt idx="7">
                  <c:v>12</c:v>
                </c:pt>
                <c:pt idx="8">
                  <c:v>16</c:v>
                </c:pt>
                <c:pt idx="9">
                  <c:v>19</c:v>
                </c:pt>
                <c:pt idx="10">
                  <c:v>24</c:v>
                </c:pt>
                <c:pt idx="11">
                  <c:v>32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17</c:v>
                </c:pt>
                <c:pt idx="16">
                  <c:v>26</c:v>
                </c:pt>
                <c:pt idx="17">
                  <c:v>29</c:v>
                </c:pt>
                <c:pt idx="18">
                  <c:v>16</c:v>
                </c:pt>
                <c:pt idx="19">
                  <c:v>23</c:v>
                </c:pt>
              </c:numCache>
            </c:numRef>
          </c:val>
        </c:ser>
        <c:ser>
          <c:idx val="2"/>
          <c:order val="2"/>
          <c:tx>
            <c:strRef>
              <c:f>Empresa!$D$1</c:f>
              <c:strCache>
                <c:ptCount val="1"/>
                <c:pt idx="0">
                  <c:v>Lucro Anual (em milhões de R$)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Empresa!$A$2:$A$21</c:f>
              <c:strCache>
                <c:ptCount val="20"/>
                <c:pt idx="0">
                  <c:v>BrasilTech Soluções Ltda.</c:v>
                </c:pt>
                <c:pt idx="1">
                  <c:v>Energia Verde S.A.</c:v>
                </c:pt>
                <c:pt idx="2">
                  <c:v>Construções Brasileiras Ltda.</c:v>
                </c:pt>
                <c:pt idx="3">
                  <c:v>Sabor Tropical Alimentos Ltda.</c:v>
                </c:pt>
                <c:pt idx="4">
                  <c:v>EcoVida Reciclagem S.A.</c:v>
                </c:pt>
                <c:pt idx="5">
                  <c:v>Transporte Rápido Brasil Ltda.</c:v>
                </c:pt>
                <c:pt idx="6">
                  <c:v>Beleza Brasileira Cosméticos Ltda.</c:v>
                </c:pt>
                <c:pt idx="7">
                  <c:v>AgroForte Agricultura Ltda.</c:v>
                </c:pt>
                <c:pt idx="8">
                  <c:v>Saúde &amp; Bem-Estar Brasil Ltda.</c:v>
                </c:pt>
                <c:pt idx="9">
                  <c:v>BrasilSeg Seguros S.A.</c:v>
                </c:pt>
                <c:pt idx="10">
                  <c:v>Tecnologia do Brasil S.A.</c:v>
                </c:pt>
                <c:pt idx="11">
                  <c:v>RioBrasil Construções Ltda.</c:v>
                </c:pt>
                <c:pt idx="12">
                  <c:v>Sustentabilidade Brasil Ltda.</c:v>
                </c:pt>
                <c:pt idx="13">
                  <c:v>BrasilDigital Tecnologia Ltda.</c:v>
                </c:pt>
                <c:pt idx="14">
                  <c:v>NovaGeração Energia Sustentável Ltda.</c:v>
                </c:pt>
                <c:pt idx="15">
                  <c:v>Fashion Brasil Confecções Ltda.</c:v>
                </c:pt>
                <c:pt idx="16">
                  <c:v>Amazônia Florestal S.A.</c:v>
                </c:pt>
                <c:pt idx="17">
                  <c:v>BrasilCargas Logística Ltda.</c:v>
                </c:pt>
                <c:pt idx="18">
                  <c:v>Terra Fértil Agronegócios Ltda.</c:v>
                </c:pt>
                <c:pt idx="19">
                  <c:v>RioMar Transportes Marítimos Ltda.</c:v>
                </c:pt>
              </c:strCache>
            </c:strRef>
          </c:cat>
          <c:val>
            <c:numRef>
              <c:f>Empresa!$D$2:$D$21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7810560"/>
        <c:axId val="407797232"/>
      </c:barChart>
      <c:catAx>
        <c:axId val="407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7797232"/>
        <c:crosses val="autoZero"/>
        <c:auto val="1"/>
        <c:lblAlgn val="ctr"/>
        <c:lblOffset val="100"/>
        <c:noMultiLvlLbl val="0"/>
      </c:catAx>
      <c:valAx>
        <c:axId val="407797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78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RENDA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742760"/>
        <c:axId val="384743936"/>
      </c:barChart>
      <c:lineChart>
        <c:grouping val="standard"/>
        <c:varyColors val="0"/>
        <c:ser>
          <c:idx val="1"/>
          <c:order val="1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E20-4E7D-B65B-8F17056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68040"/>
        <c:axId val="384744328"/>
      </c:lineChart>
      <c:catAx>
        <c:axId val="384742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4743936"/>
        <c:crosses val="autoZero"/>
        <c:auto val="1"/>
        <c:lblAlgn val="ctr"/>
        <c:lblOffset val="100"/>
        <c:noMultiLvlLbl val="0"/>
      </c:catAx>
      <c:valAx>
        <c:axId val="3847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4742760"/>
        <c:crosses val="autoZero"/>
        <c:crossBetween val="between"/>
      </c:valAx>
      <c:valAx>
        <c:axId val="384744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68040"/>
        <c:crosses val="max"/>
        <c:crossBetween val="between"/>
      </c:valAx>
      <c:catAx>
        <c:axId val="130468040"/>
        <c:scaling>
          <c:orientation val="minMax"/>
        </c:scaling>
        <c:delete val="1"/>
        <c:axPos val="t"/>
        <c:majorTickMark val="none"/>
        <c:minorTickMark val="none"/>
        <c:tickLblPos val="nextTo"/>
        <c:crossAx val="38474432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Gênero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445-4860-8AEA-830766CB83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445-4860-8AEA-830766CB83BE}"/>
              </c:ext>
            </c:extLst>
          </c:dPt>
          <c:dLbls>
            <c:dLbl>
              <c:idx val="0"/>
              <c:layout>
                <c:manualLayout>
                  <c:x val="6.7768584013799026E-3"/>
                  <c:y val="-0.1853069597350498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445-4860-8AEA-830766CB83B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1572051527731231E-2"/>
                  <c:y val="-9.40026744247350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445-4860-8AEA-830766CB83B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Cliente!$I$9:$I$10</c:f>
              <c:strCache>
                <c:ptCount val="2"/>
                <c:pt idx="0">
                  <c:v>Total Homens</c:v>
                </c:pt>
                <c:pt idx="1">
                  <c:v>Total Mulheres</c:v>
                </c:pt>
              </c:strCache>
            </c:strRef>
          </c:cat>
          <c:val>
            <c:numRef>
              <c:f>Cliente!$J$9:$J$10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445-4860-8AEA-830766CB83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GASTO MENSAL VS</a:t>
            </a:r>
            <a:r>
              <a:rPr lang="pt-BR" baseline="0"/>
              <a:t> CRÉDITO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88370216"/>
        <c:axId val="388377272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6A1-4FFC-A30C-02A013B0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1392"/>
        <c:axId val="388372176"/>
      </c:lineChart>
      <c:catAx>
        <c:axId val="3883702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7272"/>
        <c:crosses val="autoZero"/>
        <c:auto val="1"/>
        <c:lblAlgn val="ctr"/>
        <c:lblOffset val="100"/>
        <c:noMultiLvlLbl val="0"/>
      </c:catAx>
      <c:valAx>
        <c:axId val="3883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0216"/>
        <c:crosses val="autoZero"/>
        <c:crossBetween val="between"/>
      </c:valAx>
      <c:valAx>
        <c:axId val="38837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1392"/>
        <c:crosses val="max"/>
        <c:crossBetween val="between"/>
      </c:valAx>
      <c:catAx>
        <c:axId val="38837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IDADE VS CRÉDITO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Cliente!$B$1</c:f>
              <c:strCache>
                <c:ptCount val="1"/>
                <c:pt idx="0">
                  <c:v>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Cliente!$B$2:$B$21</c:f>
              <c:numCache>
                <c:formatCode>General</c:formatCode>
                <c:ptCount val="20"/>
                <c:pt idx="0">
                  <c:v>35</c:v>
                </c:pt>
                <c:pt idx="1">
                  <c:v>28</c:v>
                </c:pt>
                <c:pt idx="2">
                  <c:v>45</c:v>
                </c:pt>
                <c:pt idx="3">
                  <c:v>52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38</c:v>
                </c:pt>
                <c:pt idx="8">
                  <c:v>48</c:v>
                </c:pt>
                <c:pt idx="9">
                  <c:v>25</c:v>
                </c:pt>
                <c:pt idx="10">
                  <c:v>40</c:v>
                </c:pt>
                <c:pt idx="11">
                  <c:v>33</c:v>
                </c:pt>
                <c:pt idx="12">
                  <c:v>50</c:v>
                </c:pt>
                <c:pt idx="13">
                  <c:v>36</c:v>
                </c:pt>
                <c:pt idx="14">
                  <c:v>43</c:v>
                </c:pt>
                <c:pt idx="15">
                  <c:v>31</c:v>
                </c:pt>
                <c:pt idx="16">
                  <c:v>47</c:v>
                </c:pt>
                <c:pt idx="17">
                  <c:v>34</c:v>
                </c:pt>
                <c:pt idx="18">
                  <c:v>39</c:v>
                </c:pt>
                <c:pt idx="19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375704"/>
        <c:axId val="388374528"/>
      </c:barChart>
      <c:lineChart>
        <c:grouping val="standard"/>
        <c:varyColors val="0"/>
        <c:ser>
          <c:idx val="1"/>
          <c:order val="1"/>
          <c:tx>
            <c:strRef>
              <c:f>Cliente!$E$1</c:f>
              <c:strCache>
                <c:ptCount val="1"/>
                <c:pt idx="0">
                  <c:v>Pontuação de crédito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Cliente!$E$2:$E$21</c:f>
              <c:numCache>
                <c:formatCode>General</c:formatCode>
                <c:ptCount val="20"/>
                <c:pt idx="0">
                  <c:v>750</c:v>
                </c:pt>
                <c:pt idx="1">
                  <c:v>600</c:v>
                </c:pt>
                <c:pt idx="2">
                  <c:v>850</c:v>
                </c:pt>
                <c:pt idx="3">
                  <c:v>780</c:v>
                </c:pt>
                <c:pt idx="4">
                  <c:v>620</c:v>
                </c:pt>
                <c:pt idx="5">
                  <c:v>800</c:v>
                </c:pt>
                <c:pt idx="6">
                  <c:v>900</c:v>
                </c:pt>
                <c:pt idx="7">
                  <c:v>760</c:v>
                </c:pt>
                <c:pt idx="8">
                  <c:v>880</c:v>
                </c:pt>
                <c:pt idx="9">
                  <c:v>580</c:v>
                </c:pt>
                <c:pt idx="10">
                  <c:v>780</c:v>
                </c:pt>
                <c:pt idx="11">
                  <c:v>700</c:v>
                </c:pt>
                <c:pt idx="12">
                  <c:v>820</c:v>
                </c:pt>
                <c:pt idx="13">
                  <c:v>730</c:v>
                </c:pt>
                <c:pt idx="14">
                  <c:v>790</c:v>
                </c:pt>
                <c:pt idx="15">
                  <c:v>640</c:v>
                </c:pt>
                <c:pt idx="16">
                  <c:v>870</c:v>
                </c:pt>
                <c:pt idx="17">
                  <c:v>740</c:v>
                </c:pt>
                <c:pt idx="18">
                  <c:v>770</c:v>
                </c:pt>
                <c:pt idx="19">
                  <c:v>810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9E-4B57-B5E3-3C75C478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4920"/>
        <c:axId val="388376096"/>
      </c:lineChart>
      <c:catAx>
        <c:axId val="388375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528"/>
        <c:crosses val="autoZero"/>
        <c:auto val="1"/>
        <c:lblAlgn val="ctr"/>
        <c:lblOffset val="100"/>
        <c:noMultiLvlLbl val="0"/>
      </c:catAx>
      <c:valAx>
        <c:axId val="3883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5704"/>
        <c:crosses val="autoZero"/>
        <c:crossBetween val="between"/>
      </c:valAx>
      <c:valAx>
        <c:axId val="3883760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4920"/>
        <c:crosses val="max"/>
        <c:crossBetween val="between"/>
      </c:valAx>
      <c:catAx>
        <c:axId val="3883749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Mensal VS</a:t>
            </a:r>
            <a:r>
              <a:rPr lang="pt-BR" baseline="0"/>
              <a:t> Gasto Mensal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Cliente!$C$1</c:f>
              <c:strCache>
                <c:ptCount val="1"/>
                <c:pt idx="0">
                  <c:v>Renda (em R$)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44-432D-870E-7E779A98C977}"/>
            </c:ext>
          </c:extLst>
        </c:ser>
        <c:ser>
          <c:idx val="1"/>
          <c:order val="1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rgbClr val="92D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E44-432D-870E-7E779A98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6880"/>
        <c:axId val="388375312"/>
      </c:lineChart>
      <c:catAx>
        <c:axId val="3883768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388375312"/>
        <c:crosses val="autoZero"/>
        <c:auto val="1"/>
        <c:lblAlgn val="ctr"/>
        <c:lblOffset val="100"/>
        <c:noMultiLvlLbl val="0"/>
      </c:catAx>
      <c:valAx>
        <c:axId val="388375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Renda Homem</a:t>
            </a:r>
            <a:r>
              <a:rPr lang="pt-BR" baseline="0"/>
              <a:t> VS Renda Mulher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Cliente!$G$1</c:f>
              <c:strCache>
                <c:ptCount val="1"/>
                <c:pt idx="0">
                  <c:v>Renda Homem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Cliente!$G$2:$G$21</c:f>
              <c:numCache>
                <c:formatCode>General</c:formatCode>
                <c:ptCount val="20"/>
                <c:pt idx="0">
                  <c:v>5000</c:v>
                </c:pt>
                <c:pt idx="1">
                  <c:v>0</c:v>
                </c:pt>
                <c:pt idx="2">
                  <c:v>8000</c:v>
                </c:pt>
                <c:pt idx="3">
                  <c:v>0</c:v>
                </c:pt>
                <c:pt idx="4">
                  <c:v>4000</c:v>
                </c:pt>
                <c:pt idx="5">
                  <c:v>0</c:v>
                </c:pt>
                <c:pt idx="6">
                  <c:v>10000</c:v>
                </c:pt>
                <c:pt idx="7">
                  <c:v>0</c:v>
                </c:pt>
                <c:pt idx="8">
                  <c:v>9000</c:v>
                </c:pt>
                <c:pt idx="9">
                  <c:v>0</c:v>
                </c:pt>
                <c:pt idx="10">
                  <c:v>6000</c:v>
                </c:pt>
                <c:pt idx="11">
                  <c:v>0</c:v>
                </c:pt>
                <c:pt idx="12">
                  <c:v>7500</c:v>
                </c:pt>
                <c:pt idx="13">
                  <c:v>0</c:v>
                </c:pt>
                <c:pt idx="14">
                  <c:v>6500</c:v>
                </c:pt>
                <c:pt idx="15">
                  <c:v>0</c:v>
                </c:pt>
                <c:pt idx="16">
                  <c:v>8500</c:v>
                </c:pt>
                <c:pt idx="17">
                  <c:v>0</c:v>
                </c:pt>
                <c:pt idx="18">
                  <c:v>0</c:v>
                </c:pt>
                <c:pt idx="19">
                  <c:v>7200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8A-4A44-8A61-FC22065678B4}"/>
            </c:ext>
          </c:extLst>
        </c:ser>
        <c:ser>
          <c:idx val="1"/>
          <c:order val="1"/>
          <c:tx>
            <c:strRef>
              <c:f>Cliente!$H$1</c:f>
              <c:strCache>
                <c:ptCount val="1"/>
                <c:pt idx="0">
                  <c:v>Renda Mulher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Cliente!$H$2:$H$21</c:f>
              <c:numCache>
                <c:formatCode>General</c:formatCode>
                <c:ptCount val="20"/>
                <c:pt idx="0">
                  <c:v>0</c:v>
                </c:pt>
                <c:pt idx="1">
                  <c:v>3500</c:v>
                </c:pt>
                <c:pt idx="2">
                  <c:v>0</c:v>
                </c:pt>
                <c:pt idx="3">
                  <c:v>6000</c:v>
                </c:pt>
                <c:pt idx="4">
                  <c:v>0</c:v>
                </c:pt>
                <c:pt idx="5">
                  <c:v>7000</c:v>
                </c:pt>
                <c:pt idx="6">
                  <c:v>0</c:v>
                </c:pt>
                <c:pt idx="7">
                  <c:v>5500</c:v>
                </c:pt>
                <c:pt idx="8">
                  <c:v>0</c:v>
                </c:pt>
                <c:pt idx="9">
                  <c:v>3000</c:v>
                </c:pt>
                <c:pt idx="10">
                  <c:v>0</c:v>
                </c:pt>
                <c:pt idx="11">
                  <c:v>4500</c:v>
                </c:pt>
                <c:pt idx="12">
                  <c:v>0</c:v>
                </c:pt>
                <c:pt idx="13">
                  <c:v>4800</c:v>
                </c:pt>
                <c:pt idx="14">
                  <c:v>0</c:v>
                </c:pt>
                <c:pt idx="15">
                  <c:v>4200</c:v>
                </c:pt>
                <c:pt idx="16">
                  <c:v>0</c:v>
                </c:pt>
                <c:pt idx="17">
                  <c:v>5200</c:v>
                </c:pt>
                <c:pt idx="18">
                  <c:v>5800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88A-4A44-8A61-FC2206567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72568"/>
        <c:axId val="388371000"/>
      </c:lineChart>
      <c:catAx>
        <c:axId val="388372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371000"/>
        <c:crosses val="autoZero"/>
        <c:auto val="1"/>
        <c:lblAlgn val="ctr"/>
        <c:lblOffset val="100"/>
        <c:noMultiLvlLbl val="0"/>
      </c:catAx>
      <c:valAx>
        <c:axId val="3883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Renda em R$</a:t>
            </a:r>
          </a:p>
        </c:rich>
      </c:tx>
      <c:layout>
        <c:manualLayout>
          <c:xMode val="edge"/>
          <c:yMode val="edge"/>
          <c:x val="0.428449012163265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v>renda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9575372702767979E-2"/>
                  <c:y val="-0.183326068991069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4556013895094563E-2"/>
                  <c:y val="0.106940206911456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0695017368868208E-2"/>
                  <c:y val="0.244434758654758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023167245628941E-2"/>
                  <c:y val="0.137494551743301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231672456289446E-2"/>
                  <c:y val="0.2087880230176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6.1390034737735704E-3"/>
                  <c:y val="-8.1478252884919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1.6370675930063056E-2"/>
                  <c:y val="0.13240216093799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2.2509679403836701E-2"/>
                  <c:y val="-4.5831517247767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1.2278006947547292E-2"/>
                  <c:y val="4.5831517247767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7.5031397910344332E-17"/>
                  <c:y val="-0.12730977013268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1.023167245628941E-2"/>
                  <c:y val="9.67554253008419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8.1853379650314514E-3"/>
                  <c:y val="-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1.5006279582068866E-16"/>
                  <c:y val="0.10184781610614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2.0463344912578819E-3"/>
                  <c:y val="-8.1478252884919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4.0926689825157639E-3"/>
                  <c:y val="6.620108046899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6.1390034737736458E-3"/>
                  <c:y val="-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1.023167245628941E-2"/>
                  <c:y val="0.11712498852207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2.0463344912578819E-3"/>
                  <c:y val="6.11086896636896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2.0463344912578969E-2"/>
                  <c:y val="-0.132402160937994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Cliente!$C$2:$C$21</c:f>
              <c:numCache>
                <c:formatCode>General</c:formatCode>
                <c:ptCount val="20"/>
                <c:pt idx="0">
                  <c:v>5000</c:v>
                </c:pt>
                <c:pt idx="1">
                  <c:v>3500</c:v>
                </c:pt>
                <c:pt idx="2">
                  <c:v>8000</c:v>
                </c:pt>
                <c:pt idx="3">
                  <c:v>6000</c:v>
                </c:pt>
                <c:pt idx="4">
                  <c:v>4000</c:v>
                </c:pt>
                <c:pt idx="5">
                  <c:v>7000</c:v>
                </c:pt>
                <c:pt idx="6">
                  <c:v>10000</c:v>
                </c:pt>
                <c:pt idx="7">
                  <c:v>5500</c:v>
                </c:pt>
                <c:pt idx="8">
                  <c:v>9000</c:v>
                </c:pt>
                <c:pt idx="9">
                  <c:v>3000</c:v>
                </c:pt>
                <c:pt idx="10">
                  <c:v>6000</c:v>
                </c:pt>
                <c:pt idx="11">
                  <c:v>4500</c:v>
                </c:pt>
                <c:pt idx="12">
                  <c:v>7500</c:v>
                </c:pt>
                <c:pt idx="13">
                  <c:v>4800</c:v>
                </c:pt>
                <c:pt idx="14">
                  <c:v>6500</c:v>
                </c:pt>
                <c:pt idx="15">
                  <c:v>4200</c:v>
                </c:pt>
                <c:pt idx="16">
                  <c:v>8500</c:v>
                </c:pt>
                <c:pt idx="17">
                  <c:v>5200</c:v>
                </c:pt>
                <c:pt idx="18">
                  <c:v>5800</c:v>
                </c:pt>
                <c:pt idx="19">
                  <c:v>7200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DE-4AC6-AF2B-2DCEFA4248F2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6.1390034737736437E-2"/>
                  <c:y val="-0.2393425683372782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59E9F73-12AF-41C8-9580-5D37784845A5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65D1968A-A7A5-416C-8CA8-4F9AE671D024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4DE-4AC6-AF2B-2DCEFA4248F2}"/>
                </c:ext>
                <c:ext xmlns:c15="http://schemas.microsoft.com/office/drawing/2012/chart" uri="{CE6537A1-D6FC-4f65-9D91-7224C49458BB}">
                  <c15:layout>
                    <c:manualLayout>
                      <c:w val="0.16797328615055318"/>
                      <c:h val="7.121728590005199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Cliente!$K$2</c:f>
              <c:numCache>
                <c:formatCode>#,##0.00</c:formatCode>
                <c:ptCount val="1"/>
                <c:pt idx="0">
                  <c:v>6060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4DE-4AC6-AF2B-2DCEFA4248F2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5.525103126396283E-2"/>
                  <c:y val="-0.336097592662466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6B0DD6E-EC1F-497B-BCAA-E1627D293EDC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 </a:t>
                    </a:r>
                    <a:fld id="{2EDDC06C-8279-4D72-9554-664A390B11F7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4DE-4AC6-AF2B-2DCEFA4248F2}"/>
                </c:ext>
                <c:ext xmlns:c15="http://schemas.microsoft.com/office/drawing/2012/chart" uri="{CE6537A1-D6FC-4f65-9D91-7224C49458BB}">
                  <c15:layout>
                    <c:manualLayout>
                      <c:w val="0.17206595513306894"/>
                      <c:h val="7.121728590005199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Cliente!$K$3</c:f>
              <c:numCache>
                <c:formatCode>#,##0.00</c:formatCode>
                <c:ptCount val="1"/>
                <c:pt idx="0">
                  <c:v>5900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4DE-4AC6-AF2B-2DCEFA4248F2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278006947547292E-2"/>
                  <c:y val="-0.196056645028683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574C37-E83E-4B9C-BB27-516465D01ED1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: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3EBF42EB-7271-490F-98FE-B33FE0C33446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4DE-4AC6-AF2B-2DCEFA4248F2}"/>
                </c:ext>
                <c:ext xmlns:c15="http://schemas.microsoft.com/office/drawing/2012/chart" uri="{CE6537A1-D6FC-4f65-9D91-7224C49458BB}">
                  <c15:layout>
                    <c:manualLayout>
                      <c:w val="0.27552862701106745"/>
                      <c:h val="0.1272335847584342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Cliente!$K$7</c:f>
              <c:numCache>
                <c:formatCode>#,##0.00</c:formatCode>
                <c:ptCount val="1"/>
                <c:pt idx="0">
                  <c:v>10000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2960"/>
        <c:axId val="388373352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92D050"/>
              </a:solidFill>
              <a:ln w="38100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4324341438805172E-2"/>
                  <c:y val="0.19351085060168402"/>
                </c:manualLayout>
              </c:layout>
              <c:spPr>
                <a:solidFill>
                  <a:schemeClr val="accent2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D4DE-4AC6-AF2B-2DCEFA4248F2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Cliente!$K$8</c:f>
              <c:numCache>
                <c:formatCode>#,##0.00</c:formatCode>
                <c:ptCount val="1"/>
                <c:pt idx="0">
                  <c:v>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D4DE-4AC6-AF2B-2DCEFA424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1808"/>
        <c:axId val="389472592"/>
      </c:lineChart>
      <c:catAx>
        <c:axId val="388372960"/>
        <c:scaling>
          <c:orientation val="minMax"/>
        </c:scaling>
        <c:delete val="1"/>
        <c:axPos val="b"/>
        <c:majorTickMark val="none"/>
        <c:minorTickMark val="none"/>
        <c:tickLblPos val="nextTo"/>
        <c:crossAx val="388373352"/>
        <c:crosses val="autoZero"/>
        <c:auto val="1"/>
        <c:lblAlgn val="ctr"/>
        <c:lblOffset val="100"/>
        <c:noMultiLvlLbl val="0"/>
      </c:catAx>
      <c:valAx>
        <c:axId val="388373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8372960"/>
        <c:crosses val="autoZero"/>
        <c:crossBetween val="between"/>
      </c:valAx>
      <c:valAx>
        <c:axId val="389472592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1808"/>
        <c:crosses val="max"/>
        <c:crossBetween val="between"/>
      </c:valAx>
      <c:catAx>
        <c:axId val="389471808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</a:t>
            </a:r>
            <a:r>
              <a:rPr lang="pt-BR" baseline="0"/>
              <a:t> Mensal em R$</a:t>
            </a:r>
            <a:endParaRPr lang="pt-BR"/>
          </a:p>
        </c:rich>
      </c:tx>
      <c:layout>
        <c:manualLayout>
          <c:xMode val="edge"/>
          <c:yMode val="edge"/>
          <c:x val="0.4366342857059991"/>
          <c:y val="2.7777588428163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741351860126111E-2"/>
          <c:y val="0.17301417809814842"/>
          <c:w val="0.95498064119232662"/>
          <c:h val="0.73023039660100952"/>
        </c:manualLayout>
      </c:layout>
      <c:lineChart>
        <c:grouping val="standard"/>
        <c:varyColors val="0"/>
        <c:ser>
          <c:idx val="0"/>
          <c:order val="0"/>
          <c:tx>
            <c:strRef>
              <c:f>Cliente!$D$1</c:f>
              <c:strCache>
                <c:ptCount val="1"/>
                <c:pt idx="0">
                  <c:v>Gasto mensal (em R$)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049030227874739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4588362734496969E-2"/>
                  <c:y val="-4.07391264424598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302963478536969E-2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0245151139373746E-2"/>
                  <c:y val="-0.1069402069114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0980604557494978E-3"/>
                  <c:y val="0.101847816106149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2294181367248531E-2"/>
                  <c:y val="0.14258694254860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2.0490302278747489E-3"/>
                  <c:y val="-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8.1961209114989955E-3"/>
                  <c:y val="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0245151139373746E-2"/>
                  <c:y val="-6.6201080468997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2.0490302278747489E-3"/>
                  <c:y val="7.63858620796122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0245151139373746E-2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7.5130240444458735E-17"/>
                  <c:y val="6.6201080468997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6.1470906836242475E-3"/>
                  <c:y val="-7.12934712743046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-4.0980604557494978E-3"/>
                  <c:y val="8.6570643690227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-4.0980604557494978E-3"/>
                  <c:y val="-0.106940206911456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1.5026048088891747E-16"/>
                  <c:y val="5.601629885838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4.0980604557493477E-3"/>
                  <c:y val="-9.675542530084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-1.4343211595123244E-2"/>
                  <c:y val="0.117124988522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6.7617997519866718E-2"/>
                  <c:y val="-0.132402160937994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-1.2294181367248495E-2"/>
                  <c:y val="-0.12221737932737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Cliente!$D$2:$D$21</c:f>
              <c:numCache>
                <c:formatCode>General</c:formatCode>
                <c:ptCount val="20"/>
                <c:pt idx="0">
                  <c:v>2500</c:v>
                </c:pt>
                <c:pt idx="1">
                  <c:v>1500</c:v>
                </c:pt>
                <c:pt idx="2">
                  <c:v>4000</c:v>
                </c:pt>
                <c:pt idx="3">
                  <c:v>3000</c:v>
                </c:pt>
                <c:pt idx="4">
                  <c:v>1800</c:v>
                </c:pt>
                <c:pt idx="5">
                  <c:v>3500</c:v>
                </c:pt>
                <c:pt idx="6">
                  <c:v>5000</c:v>
                </c:pt>
                <c:pt idx="7">
                  <c:v>2800</c:v>
                </c:pt>
                <c:pt idx="8">
                  <c:v>4500</c:v>
                </c:pt>
                <c:pt idx="9">
                  <c:v>1200</c:v>
                </c:pt>
                <c:pt idx="10">
                  <c:v>2800</c:v>
                </c:pt>
                <c:pt idx="11">
                  <c:v>2000</c:v>
                </c:pt>
                <c:pt idx="12">
                  <c:v>3800</c:v>
                </c:pt>
                <c:pt idx="13">
                  <c:v>2200</c:v>
                </c:pt>
                <c:pt idx="14">
                  <c:v>3200</c:v>
                </c:pt>
                <c:pt idx="15">
                  <c:v>1900</c:v>
                </c:pt>
                <c:pt idx="16">
                  <c:v>4200</c:v>
                </c:pt>
                <c:pt idx="17">
                  <c:v>2400</c:v>
                </c:pt>
                <c:pt idx="18">
                  <c:v>2600</c:v>
                </c:pt>
                <c:pt idx="19">
                  <c:v>3600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C37F-4094-A1E8-78959C16A6B8}"/>
            </c:ext>
          </c:extLst>
        </c:ser>
        <c:ser>
          <c:idx val="1"/>
          <c:order val="1"/>
          <c:tx>
            <c:strRef>
              <c:f>Cliente!$I$2</c:f>
              <c:strCache>
                <c:ptCount val="1"/>
                <c:pt idx="0">
                  <c:v>MEDIA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98063166279E-2"/>
                  <c:y val="-0.315728430416890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015E995-B021-4F5D-8936-8460B52B1AB8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/>
                      <a:t>:</a:t>
                    </a:r>
                    <a:r>
                      <a:rPr lang="en-US" baseline="0"/>
                      <a:t> </a:t>
                    </a:r>
                    <a:fld id="{751D79AA-0617-4892-BB85-F4967E66E77F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C37F-4094-A1E8-78959C16A6B8}"/>
                </c:ext>
                <c:ext xmlns:c15="http://schemas.microsoft.com/office/drawing/2012/chart" uri="{CE6537A1-D6FC-4f65-9D91-7224C49458BB}">
                  <c15:layout>
                    <c:manualLayout>
                      <c:w val="0.1784398780649539"/>
                      <c:h val="7.121728590005199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Cliente!$L$2</c:f>
              <c:numCache>
                <c:formatCode>#,##0.00</c:formatCode>
                <c:ptCount val="1"/>
                <c:pt idx="0">
                  <c:v>2925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C37F-4094-A1E8-78959C16A6B8}"/>
            </c:ext>
          </c:extLst>
        </c:ser>
        <c:ser>
          <c:idx val="2"/>
          <c:order val="2"/>
          <c:tx>
            <c:strRef>
              <c:f>Cliente!$I$3</c:f>
              <c:strCache>
                <c:ptCount val="1"/>
                <c:pt idx="0">
                  <c:v>MEDIANA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1514817392684866E-2"/>
                  <c:y val="-0.412483454742078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FF00013-FA60-4CBA-B027-BC5BC1FDF5D7}" type="SERIESNAME">
                      <a:rPr lang="en-US"/>
                      <a:pPr>
                        <a:defRPr/>
                      </a:pPr>
                      <a:t>[NOME DA SÉRIE]</a:t>
                    </a:fld>
                    <a:r>
                      <a:rPr lang="en-US" baseline="0"/>
                      <a:t>;</a:t>
                    </a:r>
                    <a:fld id="{CA7C8D17-EE33-4516-8BA1-E2733CBE7548}" type="VALUE">
                      <a:rPr lang="en-US" baseline="0"/>
                      <a:pPr>
                        <a:defRPr/>
                      </a:pPr>
                      <a:t>[VALOR]</a:t>
                    </a:fld>
                    <a:endParaRPr lang="en-US" baseline="0"/>
                  </a:p>
                </c:rich>
              </c:tx>
              <c:spPr>
                <a:solidFill>
                  <a:srgbClr val="AC351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C37F-4094-A1E8-78959C16A6B8}"/>
                </c:ext>
                <c:ext xmlns:c15="http://schemas.microsoft.com/office/drawing/2012/chart" uri="{CE6537A1-D6FC-4f65-9D91-7224C49458BB}">
                  <c15:layout>
                    <c:manualLayout>
                      <c:w val="0.19073405943220242"/>
                      <c:h val="7.121728590005199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C0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Cliente!$L$3</c:f>
              <c:numCache>
                <c:formatCode>#,##0.00</c:formatCode>
                <c:ptCount val="1"/>
                <c:pt idx="0">
                  <c:v>2800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C37F-4094-A1E8-78959C16A6B8}"/>
            </c:ext>
          </c:extLst>
        </c:ser>
        <c:ser>
          <c:idx val="3"/>
          <c:order val="3"/>
          <c:tx>
            <c:strRef>
              <c:f>Cliente!$I$7</c:f>
              <c:strCache>
                <c:ptCount val="1"/>
                <c:pt idx="0">
                  <c:v>MAIOR VALOR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2539332506622222E-2"/>
                  <c:y val="-0.22915738575100936"/>
                </c:manualLayout>
              </c:layout>
              <c:spPr>
                <a:solidFill>
                  <a:srgbClr val="00B05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C37F-4094-A1E8-78959C16A6B8}"/>
                </c:ext>
                <c:ext xmlns:c15="http://schemas.microsoft.com/office/drawing/2012/chart" uri="{CE6537A1-D6FC-4f65-9D91-7224C49458BB}">
                  <c15:layout>
                    <c:manualLayout>
                      <c:w val="0.23613024346028608"/>
                      <c:h val="7.121728590005199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Cliente!$L$7</c:f>
              <c:numCache>
                <c:formatCode>#,##0.00</c:formatCode>
                <c:ptCount val="1"/>
                <c:pt idx="0">
                  <c:v>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2984"/>
        <c:axId val="389478080"/>
      </c:lineChart>
      <c:lineChart>
        <c:grouping val="standard"/>
        <c:varyColors val="0"/>
        <c:ser>
          <c:idx val="4"/>
          <c:order val="4"/>
          <c:tx>
            <c:strRef>
              <c:f>Cliente!$I$8</c:f>
              <c:strCache>
                <c:ptCount val="1"/>
                <c:pt idx="0">
                  <c:v>VALOR MINIMO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gradFill flip="none" rotWithShape="1">
                <a:gsLst>
                  <a:gs pos="0">
                    <a:srgbClr val="00B050">
                      <a:shade val="30000"/>
                      <a:satMod val="115000"/>
                    </a:srgbClr>
                  </a:gs>
                  <a:gs pos="50000">
                    <a:srgbClr val="00B050">
                      <a:shade val="67500"/>
                      <a:satMod val="115000"/>
                    </a:srgbClr>
                  </a:gs>
                  <a:gs pos="100000">
                    <a:srgbClr val="00B050">
                      <a:shade val="100000"/>
                      <a:satMod val="11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70906836242484E-2"/>
                  <c:y val="0.17823367818576161"/>
                </c:manualLayout>
              </c:layout>
              <c:spPr>
                <a:solidFill>
                  <a:srgbClr val="C0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C37F-4094-A1E8-78959C16A6B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FF0000"/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Cliente!$L$8</c:f>
              <c:numCache>
                <c:formatCode>#,##0.00</c:formatCode>
                <c:ptCount val="1"/>
                <c:pt idx="0">
                  <c:v>1200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C37F-4094-A1E8-78959C16A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73376"/>
        <c:axId val="389476120"/>
      </c:lineChart>
      <c:catAx>
        <c:axId val="389472984"/>
        <c:scaling>
          <c:orientation val="minMax"/>
        </c:scaling>
        <c:delete val="1"/>
        <c:axPos val="b"/>
        <c:majorTickMark val="none"/>
        <c:minorTickMark val="none"/>
        <c:tickLblPos val="nextTo"/>
        <c:crossAx val="389478080"/>
        <c:crosses val="autoZero"/>
        <c:auto val="1"/>
        <c:lblAlgn val="ctr"/>
        <c:lblOffset val="100"/>
        <c:noMultiLvlLbl val="0"/>
      </c:catAx>
      <c:valAx>
        <c:axId val="389478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9472984"/>
        <c:crosses val="autoZero"/>
        <c:crossBetween val="between"/>
      </c:valAx>
      <c:valAx>
        <c:axId val="389476120"/>
        <c:scaling>
          <c:orientation val="minMax"/>
        </c:scaling>
        <c:delete val="1"/>
        <c:axPos val="r"/>
        <c:numFmt formatCode="#,##0.00" sourceLinked="1"/>
        <c:majorTickMark val="out"/>
        <c:minorTickMark val="none"/>
        <c:tickLblPos val="nextTo"/>
        <c:crossAx val="389473376"/>
        <c:crosses val="max"/>
        <c:crossBetween val="between"/>
      </c:valAx>
      <c:catAx>
        <c:axId val="38947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8947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</xdr:colOff>
      <xdr:row>21</xdr:row>
      <xdr:rowOff>37012</xdr:rowOff>
    </xdr:from>
    <xdr:to>
      <xdr:col>6</xdr:col>
      <xdr:colOff>5443</xdr:colOff>
      <xdr:row>34</xdr:row>
      <xdr:rowOff>54429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10884</xdr:colOff>
      <xdr:row>35</xdr:row>
      <xdr:rowOff>38101</xdr:rowOff>
    </xdr:from>
    <xdr:to>
      <xdr:col>13</xdr:col>
      <xdr:colOff>38098</xdr:colOff>
      <xdr:row>46</xdr:row>
      <xdr:rowOff>32658</xdr:rowOff>
    </xdr:to>
    <xdr:graphicFrame macro="">
      <xdr:nvGraphicFramePr>
        <xdr:cNvPr id="15" name="Gráfico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38099</xdr:colOff>
      <xdr:row>8</xdr:row>
      <xdr:rowOff>28572</xdr:rowOff>
    </xdr:from>
    <xdr:to>
      <xdr:col>13</xdr:col>
      <xdr:colOff>5443</xdr:colOff>
      <xdr:row>15</xdr:row>
      <xdr:rowOff>152400</xdr:rowOff>
    </xdr:to>
    <xdr:graphicFrame macro="">
      <xdr:nvGraphicFramePr>
        <xdr:cNvPr id="18" name="Gráfico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10886</xdr:colOff>
      <xdr:row>46</xdr:row>
      <xdr:rowOff>48985</xdr:rowOff>
    </xdr:from>
    <xdr:to>
      <xdr:col>13</xdr:col>
      <xdr:colOff>48986</xdr:colOff>
      <xdr:row>58</xdr:row>
      <xdr:rowOff>179614</xdr:rowOff>
    </xdr:to>
    <xdr:graphicFrame macro="">
      <xdr:nvGraphicFramePr>
        <xdr:cNvPr id="19" name="Gráfico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12249</xdr:colOff>
      <xdr:row>73</xdr:row>
      <xdr:rowOff>166009</xdr:rowOff>
    </xdr:from>
    <xdr:to>
      <xdr:col>13</xdr:col>
      <xdr:colOff>69397</xdr:colOff>
      <xdr:row>88</xdr:row>
      <xdr:rowOff>40823</xdr:rowOff>
    </xdr:to>
    <xdr:graphicFrame macro="">
      <xdr:nvGraphicFramePr>
        <xdr:cNvPr id="20" name="Gráfico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12247</xdr:colOff>
      <xdr:row>58</xdr:row>
      <xdr:rowOff>178255</xdr:rowOff>
    </xdr:from>
    <xdr:to>
      <xdr:col>13</xdr:col>
      <xdr:colOff>88447</xdr:colOff>
      <xdr:row>73</xdr:row>
      <xdr:rowOff>145598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</xdr:colOff>
      <xdr:row>73</xdr:row>
      <xdr:rowOff>140154</xdr:rowOff>
    </xdr:from>
    <xdr:to>
      <xdr:col>6</xdr:col>
      <xdr:colOff>10886</xdr:colOff>
      <xdr:row>88</xdr:row>
      <xdr:rowOff>58511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13608</xdr:colOff>
      <xdr:row>34</xdr:row>
      <xdr:rowOff>61232</xdr:rowOff>
    </xdr:from>
    <xdr:to>
      <xdr:col>6</xdr:col>
      <xdr:colOff>8166</xdr:colOff>
      <xdr:row>47</xdr:row>
      <xdr:rowOff>78649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32E9A35D-0D9A-4B5F-9133-7DCE5186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13608</xdr:colOff>
      <xdr:row>47</xdr:row>
      <xdr:rowOff>81643</xdr:rowOff>
    </xdr:from>
    <xdr:to>
      <xdr:col>6</xdr:col>
      <xdr:colOff>1</xdr:colOff>
      <xdr:row>60</xdr:row>
      <xdr:rowOff>99060</xdr:rowOff>
    </xdr:to>
    <xdr:graphicFrame macro="">
      <xdr:nvGraphicFramePr>
        <xdr:cNvPr id="12" name="Gráfico 11">
          <a:extLst>
            <a:ext uri="{FF2B5EF4-FFF2-40B4-BE49-F238E27FC236}">
              <a16:creationId xmlns="" xmlns:a16="http://schemas.microsoft.com/office/drawing/2014/main" id="{3576C631-77E0-4FEF-8C34-79B9BED7A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13607</xdr:colOff>
      <xdr:row>60</xdr:row>
      <xdr:rowOff>115661</xdr:rowOff>
    </xdr:from>
    <xdr:to>
      <xdr:col>6</xdr:col>
      <xdr:colOff>0</xdr:colOff>
      <xdr:row>73</xdr:row>
      <xdr:rowOff>133078</xdr:rowOff>
    </xdr:to>
    <xdr:graphicFrame macro="">
      <xdr:nvGraphicFramePr>
        <xdr:cNvPr id="13" name="Gráfico 12">
          <a:extLst>
            <a:ext uri="{FF2B5EF4-FFF2-40B4-BE49-F238E27FC236}">
              <a16:creationId xmlns="" xmlns:a16="http://schemas.microsoft.com/office/drawing/2014/main" id="{C9FFEBD3-237F-469C-808E-B86D0B164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32657</xdr:colOff>
      <xdr:row>16</xdr:row>
      <xdr:rowOff>21771</xdr:rowOff>
    </xdr:from>
    <xdr:to>
      <xdr:col>12</xdr:col>
      <xdr:colOff>941615</xdr:colOff>
      <xdr:row>34</xdr:row>
      <xdr:rowOff>146956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22860</xdr:rowOff>
    </xdr:from>
    <xdr:to>
      <xdr:col>4</xdr:col>
      <xdr:colOff>952500</xdr:colOff>
      <xdr:row>34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91440</xdr:rowOff>
    </xdr:from>
    <xdr:to>
      <xdr:col>4</xdr:col>
      <xdr:colOff>944880</xdr:colOff>
      <xdr:row>47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4</xdr:col>
      <xdr:colOff>944880</xdr:colOff>
      <xdr:row>70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</xdr:colOff>
      <xdr:row>71</xdr:row>
      <xdr:rowOff>83820</xdr:rowOff>
    </xdr:from>
    <xdr:to>
      <xdr:col>6</xdr:col>
      <xdr:colOff>83820</xdr:colOff>
      <xdr:row>87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53340</xdr:colOff>
      <xdr:row>21</xdr:row>
      <xdr:rowOff>0</xdr:rowOff>
    </xdr:from>
    <xdr:to>
      <xdr:col>11</xdr:col>
      <xdr:colOff>929640</xdr:colOff>
      <xdr:row>47</xdr:row>
      <xdr:rowOff>129540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</xdr:colOff>
      <xdr:row>47</xdr:row>
      <xdr:rowOff>152400</xdr:rowOff>
    </xdr:from>
    <xdr:to>
      <xdr:col>11</xdr:col>
      <xdr:colOff>937260</xdr:colOff>
      <xdr:row>71</xdr:row>
      <xdr:rowOff>30480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6" zoomScale="140" zoomScaleNormal="140" workbookViewId="0">
      <selection activeCell="C3" sqref="C3"/>
    </sheetView>
  </sheetViews>
  <sheetFormatPr defaultColWidth="14" defaultRowHeight="14.4" x14ac:dyDescent="0.3"/>
  <cols>
    <col min="1" max="1" width="23.33203125" style="1" customWidth="1"/>
    <col min="2" max="6" width="14" style="1"/>
    <col min="7" max="7" width="0.33203125" style="19" customWidth="1"/>
    <col min="8" max="8" width="0.109375" style="19" customWidth="1"/>
    <col min="9" max="9" width="29.109375" style="1" bestFit="1" customWidth="1"/>
    <col min="10" max="10" width="12.44140625" style="1" customWidth="1"/>
    <col min="11" max="16384" width="14" style="1"/>
  </cols>
  <sheetData>
    <row r="1" spans="1:13" ht="43.9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6" t="s">
        <v>241</v>
      </c>
      <c r="G1" s="20" t="s">
        <v>251</v>
      </c>
      <c r="H1" s="20" t="s">
        <v>252</v>
      </c>
      <c r="I1" s="14"/>
      <c r="J1" s="13" t="s">
        <v>1</v>
      </c>
      <c r="K1" s="13" t="s">
        <v>2</v>
      </c>
      <c r="L1" s="13" t="s">
        <v>3</v>
      </c>
      <c r="M1" s="13" t="s">
        <v>4</v>
      </c>
    </row>
    <row r="2" spans="1:13" x14ac:dyDescent="0.3">
      <c r="A2" s="13" t="s">
        <v>109</v>
      </c>
      <c r="B2" s="3">
        <v>35</v>
      </c>
      <c r="C2" s="3">
        <v>5000</v>
      </c>
      <c r="D2" s="3">
        <v>2500</v>
      </c>
      <c r="E2" s="3">
        <v>750</v>
      </c>
      <c r="F2" s="17" t="s">
        <v>233</v>
      </c>
      <c r="G2" s="18">
        <f>IF(F2="Homem",C2,"")</f>
        <v>5000</v>
      </c>
      <c r="H2" s="18" t="str">
        <f>IF(F2="Mulher",C2,"")</f>
        <v/>
      </c>
      <c r="I2" s="14" t="s">
        <v>242</v>
      </c>
      <c r="J2" s="15">
        <f>AVERAGE(B2:B21)</f>
        <v>39.75</v>
      </c>
      <c r="K2" s="15">
        <f>AVERAGE(C2:C21)</f>
        <v>6060</v>
      </c>
      <c r="L2" s="15">
        <f>AVERAGE(D2:D21)</f>
        <v>2925</v>
      </c>
      <c r="M2" s="15">
        <f>AVERAGE(E2:E21)</f>
        <v>758.5</v>
      </c>
    </row>
    <row r="3" spans="1:13" x14ac:dyDescent="0.3">
      <c r="A3" s="13" t="s">
        <v>110</v>
      </c>
      <c r="B3" s="3">
        <v>28</v>
      </c>
      <c r="C3" s="3">
        <v>3500</v>
      </c>
      <c r="D3" s="3">
        <v>1500</v>
      </c>
      <c r="E3" s="3">
        <v>600</v>
      </c>
      <c r="F3" s="17" t="s">
        <v>234</v>
      </c>
      <c r="G3" s="18" t="str">
        <f t="shared" ref="G3:G21" si="0">IF(F3="Homem",C3,"")</f>
        <v/>
      </c>
      <c r="H3" s="18">
        <f t="shared" ref="H3:H21" si="1">IF(F3="Mulher",C3,"")</f>
        <v>3500</v>
      </c>
      <c r="I3" s="14" t="s">
        <v>243</v>
      </c>
      <c r="J3" s="15">
        <f>MEDIAN(B2:B21)</f>
        <v>39.5</v>
      </c>
      <c r="K3" s="15">
        <f>MEDIAN(C2:C21)</f>
        <v>5900</v>
      </c>
      <c r="L3" s="15">
        <f>MEDIAN(D2:D21)</f>
        <v>2800</v>
      </c>
      <c r="M3" s="15">
        <f>MEDIAN(E2:E21)</f>
        <v>775</v>
      </c>
    </row>
    <row r="4" spans="1:13" x14ac:dyDescent="0.3">
      <c r="A4" s="13" t="s">
        <v>111</v>
      </c>
      <c r="B4" s="3">
        <v>45</v>
      </c>
      <c r="C4" s="3">
        <v>8000</v>
      </c>
      <c r="D4" s="3">
        <v>4000</v>
      </c>
      <c r="E4" s="3">
        <v>850</v>
      </c>
      <c r="F4" s="17" t="s">
        <v>233</v>
      </c>
      <c r="G4" s="18">
        <f t="shared" si="0"/>
        <v>8000</v>
      </c>
      <c r="H4" s="18" t="str">
        <f t="shared" si="1"/>
        <v/>
      </c>
      <c r="I4" s="14" t="s">
        <v>244</v>
      </c>
      <c r="J4" s="15" t="e">
        <f>MODE(B2:B21)</f>
        <v>#N/A</v>
      </c>
      <c r="K4" s="15">
        <f>MODE(C2:C21)</f>
        <v>6000</v>
      </c>
      <c r="L4" s="15">
        <f>MODE(D2:D21)</f>
        <v>2800</v>
      </c>
      <c r="M4" s="15">
        <f>MODE(E2:E21)</f>
        <v>780</v>
      </c>
    </row>
    <row r="5" spans="1:13" x14ac:dyDescent="0.3">
      <c r="A5" s="13" t="s">
        <v>112</v>
      </c>
      <c r="B5" s="3">
        <v>52</v>
      </c>
      <c r="C5" s="3">
        <v>6000</v>
      </c>
      <c r="D5" s="3">
        <v>3000</v>
      </c>
      <c r="E5" s="3">
        <v>780</v>
      </c>
      <c r="F5" s="17" t="s">
        <v>234</v>
      </c>
      <c r="G5" s="18" t="str">
        <f t="shared" si="0"/>
        <v/>
      </c>
      <c r="H5" s="18">
        <f t="shared" si="1"/>
        <v>6000</v>
      </c>
      <c r="I5" s="14" t="s">
        <v>245</v>
      </c>
      <c r="J5" s="15">
        <f>_xlfn.VAR.P(B2:B21)</f>
        <v>65.787499999999994</v>
      </c>
      <c r="K5" s="15">
        <f>_xlfn.VAR.P(C2:C21)</f>
        <v>3411400</v>
      </c>
      <c r="L5" s="15">
        <f>_xlfn.VAR.P(D2:D21)</f>
        <v>1024875</v>
      </c>
      <c r="M5" s="15">
        <f>_xlfn.VAR.P(E2:E21)</f>
        <v>8032.75</v>
      </c>
    </row>
    <row r="6" spans="1:13" x14ac:dyDescent="0.3">
      <c r="A6" s="13" t="s">
        <v>113</v>
      </c>
      <c r="B6" s="3">
        <v>30</v>
      </c>
      <c r="C6" s="3">
        <v>4000</v>
      </c>
      <c r="D6" s="3">
        <v>1800</v>
      </c>
      <c r="E6" s="3">
        <v>620</v>
      </c>
      <c r="F6" s="17" t="s">
        <v>233</v>
      </c>
      <c r="G6" s="18">
        <f t="shared" si="0"/>
        <v>4000</v>
      </c>
      <c r="H6" s="18" t="str">
        <f t="shared" si="1"/>
        <v/>
      </c>
      <c r="I6" s="14" t="s">
        <v>246</v>
      </c>
      <c r="J6" s="15">
        <f>_xlfn.STDEV.P(B2:B21)</f>
        <v>8.1109493895597691</v>
      </c>
      <c r="K6" s="15">
        <f>_xlfn.STDEV.P(C2:C21)</f>
        <v>1846.9975636150687</v>
      </c>
      <c r="L6" s="15">
        <f>_xlfn.STDEV.P(D2:D21)</f>
        <v>1012.3611015838172</v>
      </c>
      <c r="M6" s="15">
        <f>_xlfn.STDEV.P(E2:E21)</f>
        <v>89.625610179233931</v>
      </c>
    </row>
    <row r="7" spans="1:13" x14ac:dyDescent="0.3">
      <c r="A7" s="13" t="s">
        <v>114</v>
      </c>
      <c r="B7" s="3">
        <v>42</v>
      </c>
      <c r="C7" s="3">
        <v>7000</v>
      </c>
      <c r="D7" s="3">
        <v>3500</v>
      </c>
      <c r="E7" s="3">
        <v>800</v>
      </c>
      <c r="F7" s="17" t="s">
        <v>234</v>
      </c>
      <c r="G7" s="18" t="str">
        <f t="shared" si="0"/>
        <v/>
      </c>
      <c r="H7" s="18">
        <f t="shared" si="1"/>
        <v>7000</v>
      </c>
      <c r="I7" s="14" t="s">
        <v>248</v>
      </c>
      <c r="J7" s="15">
        <f>MAX(B2:B21)</f>
        <v>55</v>
      </c>
      <c r="K7" s="15">
        <f>MAX(C2:C21)</f>
        <v>10000</v>
      </c>
      <c r="L7" s="15">
        <f>MAX(D2:D21)</f>
        <v>5000</v>
      </c>
      <c r="M7" s="15">
        <f>MAX(E2:E21)</f>
        <v>900</v>
      </c>
    </row>
    <row r="8" spans="1:13" x14ac:dyDescent="0.3">
      <c r="A8" s="13" t="s">
        <v>115</v>
      </c>
      <c r="B8" s="3">
        <v>55</v>
      </c>
      <c r="C8" s="3">
        <v>10000</v>
      </c>
      <c r="D8" s="3">
        <v>5000</v>
      </c>
      <c r="E8" s="3">
        <v>900</v>
      </c>
      <c r="F8" s="17" t="s">
        <v>233</v>
      </c>
      <c r="G8" s="18">
        <f t="shared" si="0"/>
        <v>10000</v>
      </c>
      <c r="H8" s="18" t="str">
        <f t="shared" si="1"/>
        <v/>
      </c>
      <c r="I8" s="14" t="s">
        <v>247</v>
      </c>
      <c r="J8" s="15">
        <f>MIN(B2:B21)</f>
        <v>25</v>
      </c>
      <c r="K8" s="15">
        <f>MIN(C2:C21)</f>
        <v>3000</v>
      </c>
      <c r="L8" s="15">
        <f>MIN(D2:D21)</f>
        <v>1200</v>
      </c>
      <c r="M8" s="15">
        <f>MIN(E2:E21)</f>
        <v>580</v>
      </c>
    </row>
    <row r="9" spans="1:13" x14ac:dyDescent="0.3">
      <c r="A9" s="13" t="s">
        <v>116</v>
      </c>
      <c r="B9" s="3">
        <v>38</v>
      </c>
      <c r="C9" s="3">
        <v>5500</v>
      </c>
      <c r="D9" s="3">
        <v>2800</v>
      </c>
      <c r="E9" s="3">
        <v>760</v>
      </c>
      <c r="F9" s="17" t="s">
        <v>234</v>
      </c>
      <c r="G9" s="18" t="str">
        <f t="shared" si="0"/>
        <v/>
      </c>
      <c r="H9" s="18">
        <f t="shared" si="1"/>
        <v>5500</v>
      </c>
      <c r="I9" s="14" t="s">
        <v>249</v>
      </c>
      <c r="J9" s="9">
        <f>COUNTIF(F2:F21,"Homem")</f>
        <v>10</v>
      </c>
    </row>
    <row r="10" spans="1:13" x14ac:dyDescent="0.3">
      <c r="A10" s="13" t="s">
        <v>117</v>
      </c>
      <c r="B10" s="3">
        <v>48</v>
      </c>
      <c r="C10" s="3">
        <v>9000</v>
      </c>
      <c r="D10" s="3">
        <v>4500</v>
      </c>
      <c r="E10" s="3">
        <v>880</v>
      </c>
      <c r="F10" s="17" t="s">
        <v>233</v>
      </c>
      <c r="G10" s="18">
        <f t="shared" si="0"/>
        <v>9000</v>
      </c>
      <c r="H10" s="18" t="str">
        <f t="shared" si="1"/>
        <v/>
      </c>
      <c r="I10" s="14" t="s">
        <v>250</v>
      </c>
      <c r="J10" s="9">
        <f>COUNTIF(F2:F22,"Mulher")</f>
        <v>10</v>
      </c>
    </row>
    <row r="11" spans="1:13" x14ac:dyDescent="0.3">
      <c r="A11" s="13" t="s">
        <v>118</v>
      </c>
      <c r="B11" s="3">
        <v>25</v>
      </c>
      <c r="C11" s="3">
        <v>3000</v>
      </c>
      <c r="D11" s="3">
        <v>1200</v>
      </c>
      <c r="E11" s="3">
        <v>580</v>
      </c>
      <c r="F11" s="17" t="s">
        <v>234</v>
      </c>
      <c r="G11" s="18" t="str">
        <f t="shared" si="0"/>
        <v/>
      </c>
      <c r="H11" s="18">
        <f t="shared" si="1"/>
        <v>3000</v>
      </c>
      <c r="I11" s="14" t="s">
        <v>253</v>
      </c>
      <c r="J11" s="9">
        <f>CORREL(B2:B21,C2:C21)</f>
        <v>0.9098249489708462</v>
      </c>
    </row>
    <row r="12" spans="1:13" x14ac:dyDescent="0.3">
      <c r="A12" s="13" t="s">
        <v>119</v>
      </c>
      <c r="B12" s="3">
        <v>40</v>
      </c>
      <c r="C12" s="3">
        <v>6000</v>
      </c>
      <c r="D12" s="3">
        <v>2800</v>
      </c>
      <c r="E12" s="3">
        <v>780</v>
      </c>
      <c r="F12" s="17" t="s">
        <v>233</v>
      </c>
      <c r="G12" s="18">
        <f t="shared" si="0"/>
        <v>6000</v>
      </c>
      <c r="H12" s="18" t="str">
        <f t="shared" si="1"/>
        <v/>
      </c>
      <c r="I12" s="14" t="s">
        <v>254</v>
      </c>
      <c r="J12" s="9">
        <f>CORREL(B2:B21,D2:D21)</f>
        <v>0.91962698721380587</v>
      </c>
    </row>
    <row r="13" spans="1:13" x14ac:dyDescent="0.3">
      <c r="A13" s="13" t="s">
        <v>120</v>
      </c>
      <c r="B13" s="3">
        <v>33</v>
      </c>
      <c r="C13" s="3">
        <v>4500</v>
      </c>
      <c r="D13" s="3">
        <v>2000</v>
      </c>
      <c r="E13" s="3">
        <v>700</v>
      </c>
      <c r="F13" s="17" t="s">
        <v>234</v>
      </c>
      <c r="G13" s="18" t="str">
        <f t="shared" si="0"/>
        <v/>
      </c>
      <c r="H13" s="18">
        <f t="shared" si="1"/>
        <v>4500</v>
      </c>
      <c r="I13" s="14" t="s">
        <v>255</v>
      </c>
      <c r="J13" s="9">
        <f>CORREL(B2:B21,E2:E21)</f>
        <v>0.91357879785432783</v>
      </c>
    </row>
    <row r="14" spans="1:13" x14ac:dyDescent="0.3">
      <c r="A14" s="13" t="s">
        <v>121</v>
      </c>
      <c r="B14" s="3">
        <v>50</v>
      </c>
      <c r="C14" s="3">
        <v>7500</v>
      </c>
      <c r="D14" s="3">
        <v>3800</v>
      </c>
      <c r="E14" s="3">
        <v>820</v>
      </c>
      <c r="F14" s="17" t="s">
        <v>233</v>
      </c>
      <c r="G14" s="18">
        <f t="shared" si="0"/>
        <v>7500</v>
      </c>
      <c r="H14" s="18" t="str">
        <f t="shared" si="1"/>
        <v/>
      </c>
      <c r="I14" s="14" t="s">
        <v>256</v>
      </c>
      <c r="J14" s="9">
        <f>CORREL(C2:C21,D2:D21)</f>
        <v>0.99634806712629098</v>
      </c>
    </row>
    <row r="15" spans="1:13" x14ac:dyDescent="0.3">
      <c r="A15" s="13" t="s">
        <v>122</v>
      </c>
      <c r="B15" s="3">
        <v>36</v>
      </c>
      <c r="C15" s="3">
        <v>4800</v>
      </c>
      <c r="D15" s="3">
        <v>2200</v>
      </c>
      <c r="E15" s="3">
        <v>730</v>
      </c>
      <c r="F15" s="17" t="s">
        <v>234</v>
      </c>
      <c r="G15" s="18" t="str">
        <f t="shared" si="0"/>
        <v/>
      </c>
      <c r="H15" s="18">
        <f t="shared" si="1"/>
        <v>4800</v>
      </c>
      <c r="I15" s="14" t="s">
        <v>257</v>
      </c>
      <c r="J15" s="9">
        <f>CORREL(C2:C21,E2:E21)</f>
        <v>0.95681794276563403</v>
      </c>
    </row>
    <row r="16" spans="1:13" x14ac:dyDescent="0.3">
      <c r="A16" s="13" t="s">
        <v>123</v>
      </c>
      <c r="B16" s="3">
        <v>43</v>
      </c>
      <c r="C16" s="3">
        <v>6500</v>
      </c>
      <c r="D16" s="3">
        <v>3200</v>
      </c>
      <c r="E16" s="3">
        <v>790</v>
      </c>
      <c r="F16" s="17" t="s">
        <v>233</v>
      </c>
      <c r="G16" s="18">
        <f t="shared" si="0"/>
        <v>6500</v>
      </c>
      <c r="H16" s="18" t="str">
        <f t="shared" si="1"/>
        <v/>
      </c>
      <c r="I16" s="14" t="s">
        <v>258</v>
      </c>
      <c r="J16" s="9">
        <f>CORREL(D2:D21,E2:E21)</f>
        <v>0.95926551707199659</v>
      </c>
    </row>
    <row r="17" spans="1:12" x14ac:dyDescent="0.3">
      <c r="A17" s="13" t="s">
        <v>124</v>
      </c>
      <c r="B17" s="3">
        <v>31</v>
      </c>
      <c r="C17" s="3">
        <v>4200</v>
      </c>
      <c r="D17" s="3">
        <v>1900</v>
      </c>
      <c r="E17" s="3">
        <v>640</v>
      </c>
      <c r="F17" s="17" t="s">
        <v>234</v>
      </c>
      <c r="G17" s="18" t="str">
        <f t="shared" si="0"/>
        <v/>
      </c>
      <c r="H17" s="18">
        <f t="shared" si="1"/>
        <v>4200</v>
      </c>
    </row>
    <row r="18" spans="1:12" x14ac:dyDescent="0.3">
      <c r="A18" s="13" t="s">
        <v>125</v>
      </c>
      <c r="B18" s="3">
        <v>47</v>
      </c>
      <c r="C18" s="3">
        <v>8500</v>
      </c>
      <c r="D18" s="3">
        <v>4200</v>
      </c>
      <c r="E18" s="3">
        <v>870</v>
      </c>
      <c r="F18" s="17" t="s">
        <v>233</v>
      </c>
      <c r="G18" s="18">
        <f t="shared" si="0"/>
        <v>8500</v>
      </c>
      <c r="H18" s="18" t="str">
        <f t="shared" si="1"/>
        <v/>
      </c>
    </row>
    <row r="19" spans="1:12" x14ac:dyDescent="0.3">
      <c r="A19" s="13" t="s">
        <v>126</v>
      </c>
      <c r="B19" s="3">
        <v>34</v>
      </c>
      <c r="C19" s="3">
        <v>5200</v>
      </c>
      <c r="D19" s="3">
        <v>2400</v>
      </c>
      <c r="E19" s="3">
        <v>740</v>
      </c>
      <c r="F19" s="17" t="s">
        <v>234</v>
      </c>
      <c r="G19" s="18" t="str">
        <f t="shared" si="0"/>
        <v/>
      </c>
      <c r="H19" s="18">
        <f t="shared" si="1"/>
        <v>5200</v>
      </c>
    </row>
    <row r="20" spans="1:12" x14ac:dyDescent="0.3">
      <c r="A20" s="13" t="s">
        <v>127</v>
      </c>
      <c r="B20" s="3">
        <v>39</v>
      </c>
      <c r="C20" s="3">
        <v>5800</v>
      </c>
      <c r="D20" s="3">
        <v>2600</v>
      </c>
      <c r="E20" s="3">
        <v>770</v>
      </c>
      <c r="F20" s="17" t="s">
        <v>234</v>
      </c>
      <c r="G20" s="18" t="str">
        <f t="shared" si="0"/>
        <v/>
      </c>
      <c r="H20" s="18">
        <f t="shared" si="1"/>
        <v>5800</v>
      </c>
      <c r="I20" s="10"/>
      <c r="J20" s="10"/>
      <c r="K20" s="10"/>
      <c r="L20" s="10"/>
    </row>
    <row r="21" spans="1:12" x14ac:dyDescent="0.3">
      <c r="A21" s="13" t="s">
        <v>128</v>
      </c>
      <c r="B21" s="3">
        <v>44</v>
      </c>
      <c r="C21" s="3">
        <v>7200</v>
      </c>
      <c r="D21" s="3">
        <v>3600</v>
      </c>
      <c r="E21" s="3">
        <v>810</v>
      </c>
      <c r="F21" s="17" t="s">
        <v>233</v>
      </c>
      <c r="G21" s="18">
        <f t="shared" si="0"/>
        <v>7200</v>
      </c>
      <c r="H21" s="18" t="str">
        <f t="shared" si="1"/>
        <v/>
      </c>
      <c r="I21" s="10"/>
      <c r="J21" s="10"/>
      <c r="K21" s="10"/>
      <c r="L21" s="10"/>
    </row>
    <row r="22" spans="1:12" x14ac:dyDescent="0.3">
      <c r="I22" s="10"/>
      <c r="J22" s="10"/>
      <c r="K22" s="10"/>
      <c r="L22" s="10"/>
    </row>
    <row r="23" spans="1:12" x14ac:dyDescent="0.3">
      <c r="I23" s="10"/>
      <c r="J23" s="10"/>
      <c r="K23" s="10"/>
      <c r="L23" s="10"/>
    </row>
    <row r="24" spans="1:12" x14ac:dyDescent="0.3">
      <c r="I24" s="10"/>
      <c r="J24" s="10"/>
      <c r="K24" s="10"/>
      <c r="L24" s="10"/>
    </row>
    <row r="25" spans="1:12" x14ac:dyDescent="0.3">
      <c r="I25" s="10"/>
      <c r="J25" s="10"/>
      <c r="K25" s="10"/>
      <c r="L25" s="10"/>
    </row>
    <row r="26" spans="1:12" x14ac:dyDescent="0.3">
      <c r="I26" s="10"/>
      <c r="J26" s="10"/>
      <c r="K26" s="10"/>
      <c r="L26" s="10"/>
    </row>
    <row r="27" spans="1:12" x14ac:dyDescent="0.3">
      <c r="I27" s="10"/>
      <c r="J27" s="10"/>
      <c r="K27" s="10"/>
      <c r="L27" s="10"/>
    </row>
    <row r="28" spans="1:12" x14ac:dyDescent="0.3">
      <c r="I28" s="10"/>
      <c r="J28" s="10"/>
      <c r="K28" s="10"/>
      <c r="L28" s="10"/>
    </row>
    <row r="29" spans="1:12" x14ac:dyDescent="0.3">
      <c r="I29" s="10"/>
      <c r="J29" s="10"/>
      <c r="K29" s="10"/>
      <c r="L29" s="10"/>
    </row>
    <row r="30" spans="1:12" x14ac:dyDescent="0.3">
      <c r="I30" s="10"/>
      <c r="J30" s="10"/>
      <c r="K30" s="10"/>
      <c r="L30" s="10"/>
    </row>
    <row r="31" spans="1:12" x14ac:dyDescent="0.3">
      <c r="I31" s="10"/>
      <c r="J31" s="10"/>
      <c r="K31" s="10"/>
      <c r="L31" s="10"/>
    </row>
    <row r="32" spans="1:12" x14ac:dyDescent="0.3">
      <c r="I32" s="10"/>
      <c r="J32" s="10"/>
      <c r="K32" s="10"/>
      <c r="L32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34" workbookViewId="0">
      <selection activeCell="B63" sqref="B63"/>
    </sheetView>
  </sheetViews>
  <sheetFormatPr defaultColWidth="14" defaultRowHeight="14.4" x14ac:dyDescent="0.3"/>
  <cols>
    <col min="1" max="1" width="38.88671875" style="1" customWidth="1"/>
    <col min="2" max="5" width="14" style="1"/>
    <col min="6" max="6" width="21" style="1" bestFit="1" customWidth="1"/>
    <col min="7" max="16384" width="14" style="1"/>
  </cols>
  <sheetData>
    <row r="1" spans="1:10" ht="43.2" x14ac:dyDescent="0.3">
      <c r="A1" s="13" t="s">
        <v>149</v>
      </c>
      <c r="B1" s="13" t="s">
        <v>5</v>
      </c>
      <c r="C1" s="13" t="s">
        <v>6</v>
      </c>
      <c r="D1" s="13" t="s">
        <v>7</v>
      </c>
      <c r="E1" s="13" t="s">
        <v>8</v>
      </c>
      <c r="F1" s="13"/>
      <c r="G1" s="13" t="s">
        <v>5</v>
      </c>
      <c r="H1" s="13" t="s">
        <v>6</v>
      </c>
      <c r="I1" s="13" t="s">
        <v>7</v>
      </c>
      <c r="J1" s="13" t="s">
        <v>8</v>
      </c>
    </row>
    <row r="2" spans="1:10" x14ac:dyDescent="0.3">
      <c r="A2" s="13" t="s">
        <v>129</v>
      </c>
      <c r="B2" s="3">
        <v>25</v>
      </c>
      <c r="C2" s="3">
        <v>18</v>
      </c>
      <c r="D2" s="3">
        <v>7</v>
      </c>
      <c r="E2" s="3">
        <v>200</v>
      </c>
      <c r="F2" s="13" t="s">
        <v>242</v>
      </c>
      <c r="G2" s="1">
        <f>AVERAGE(B2:B21)</f>
        <v>27.75</v>
      </c>
      <c r="H2" s="1">
        <f>AVERAGE(C2:C21)</f>
        <v>20.5</v>
      </c>
      <c r="I2" s="1">
        <f>AVERAGE(D2:D21)</f>
        <v>7.25</v>
      </c>
      <c r="J2" s="1">
        <f>AVERAGE(E2:E21)</f>
        <v>214.25</v>
      </c>
    </row>
    <row r="3" spans="1:10" x14ac:dyDescent="0.3">
      <c r="A3" s="13" t="s">
        <v>130</v>
      </c>
      <c r="B3" s="3">
        <v>30</v>
      </c>
      <c r="C3" s="3">
        <v>22</v>
      </c>
      <c r="D3" s="3">
        <v>8</v>
      </c>
      <c r="E3" s="3">
        <v>250</v>
      </c>
      <c r="F3" s="13" t="s">
        <v>243</v>
      </c>
      <c r="G3" s="1">
        <f>MEDIAN(B2:B21)</f>
        <v>27.5</v>
      </c>
      <c r="H3" s="1">
        <f>MEDIAN(C2:C21)</f>
        <v>19.5</v>
      </c>
      <c r="I3" s="1">
        <f>MEDIAN(D2:D21)</f>
        <v>7.5</v>
      </c>
      <c r="J3" s="1">
        <f>MEDIAN(E2:E21)</f>
        <v>205</v>
      </c>
    </row>
    <row r="4" spans="1:10" x14ac:dyDescent="0.3">
      <c r="A4" s="13" t="s">
        <v>131</v>
      </c>
      <c r="B4" s="3">
        <v>15</v>
      </c>
      <c r="C4" s="3">
        <v>10</v>
      </c>
      <c r="D4" s="3">
        <v>5</v>
      </c>
      <c r="E4" s="3">
        <v>150</v>
      </c>
      <c r="F4" s="13" t="s">
        <v>244</v>
      </c>
      <c r="G4" s="1" t="e">
        <f>MODE(B2:B21)</f>
        <v>#N/A</v>
      </c>
      <c r="H4" s="1">
        <f>MODE(C2:C21)</f>
        <v>18</v>
      </c>
      <c r="I4" s="1">
        <f>MODE(D2:D21)</f>
        <v>8</v>
      </c>
      <c r="J4" s="1">
        <f>MODE(E2:E21)</f>
        <v>200</v>
      </c>
    </row>
    <row r="5" spans="1:10" x14ac:dyDescent="0.3">
      <c r="A5" s="13" t="s">
        <v>132</v>
      </c>
      <c r="B5" s="3">
        <v>40</v>
      </c>
      <c r="C5" s="3">
        <v>30</v>
      </c>
      <c r="D5" s="3">
        <v>10</v>
      </c>
      <c r="E5" s="3">
        <v>300</v>
      </c>
      <c r="F5" s="13" t="s">
        <v>245</v>
      </c>
      <c r="G5" s="1">
        <f>_xlfn.VAR.P(B2:B21)</f>
        <v>45.587499999999999</v>
      </c>
      <c r="H5" s="1">
        <f>_xlfn.VAR.P(C2:C21)</f>
        <v>36.25</v>
      </c>
      <c r="I5" s="1">
        <f>_xlfn.VAR.P(D2:D21)</f>
        <v>1.5874999999999999</v>
      </c>
      <c r="J5" s="1">
        <f>_xlfn.VAR.P(E2:E21)</f>
        <v>1655.6875</v>
      </c>
    </row>
    <row r="6" spans="1:10" x14ac:dyDescent="0.3">
      <c r="A6" s="13" t="s">
        <v>133</v>
      </c>
      <c r="B6" s="3">
        <v>20</v>
      </c>
      <c r="C6" s="3">
        <v>15</v>
      </c>
      <c r="D6" s="3">
        <v>5</v>
      </c>
      <c r="E6" s="3">
        <v>180</v>
      </c>
      <c r="F6" s="13" t="s">
        <v>246</v>
      </c>
      <c r="G6" s="1">
        <f>_xlfn.STDEV.P(B2:B21)</f>
        <v>6.7518515978952021</v>
      </c>
      <c r="H6" s="1">
        <f>_xlfn.STDEV.P(C2:C21)</f>
        <v>6.0207972893961479</v>
      </c>
      <c r="I6" s="1">
        <f>_xlfn.STDEV.P(D2:D21)</f>
        <v>1.2599603168354152</v>
      </c>
      <c r="J6" s="1">
        <f>_xlfn.STDEV.P(E2:E21)</f>
        <v>40.69014008331748</v>
      </c>
    </row>
    <row r="7" spans="1:10" x14ac:dyDescent="0.3">
      <c r="A7" s="13" t="s">
        <v>134</v>
      </c>
      <c r="B7" s="3">
        <v>35</v>
      </c>
      <c r="C7" s="3">
        <v>28</v>
      </c>
      <c r="D7" s="3">
        <v>7</v>
      </c>
      <c r="E7" s="3">
        <v>220</v>
      </c>
      <c r="F7" s="13" t="s">
        <v>248</v>
      </c>
      <c r="G7" s="1">
        <f>MAX(B2:B21)</f>
        <v>40</v>
      </c>
      <c r="H7" s="1">
        <f t="shared" ref="H7:J7" si="0">MAX(C2:C21)</f>
        <v>32</v>
      </c>
      <c r="I7" s="1">
        <f t="shared" si="0"/>
        <v>10</v>
      </c>
      <c r="J7" s="1">
        <f t="shared" si="0"/>
        <v>300</v>
      </c>
    </row>
    <row r="8" spans="1:10" x14ac:dyDescent="0.3">
      <c r="A8" s="13" t="s">
        <v>135</v>
      </c>
      <c r="B8" s="3">
        <v>28</v>
      </c>
      <c r="C8" s="3">
        <v>20</v>
      </c>
      <c r="D8" s="3">
        <v>8</v>
      </c>
      <c r="E8" s="3">
        <v>190</v>
      </c>
      <c r="F8" s="13" t="s">
        <v>247</v>
      </c>
      <c r="G8" s="1">
        <f>MIN(B2:B21)</f>
        <v>15</v>
      </c>
      <c r="H8" s="1">
        <f t="shared" ref="H8:J8" si="1">MIN(C2:C21)</f>
        <v>10</v>
      </c>
      <c r="I8" s="1">
        <f t="shared" si="1"/>
        <v>5</v>
      </c>
      <c r="J8" s="1">
        <f t="shared" si="1"/>
        <v>150</v>
      </c>
    </row>
    <row r="9" spans="1:10" x14ac:dyDescent="0.3">
      <c r="A9" s="13" t="s">
        <v>136</v>
      </c>
      <c r="B9" s="3">
        <v>18</v>
      </c>
      <c r="C9" s="3">
        <v>12</v>
      </c>
      <c r="D9" s="3">
        <v>6</v>
      </c>
      <c r="E9" s="3">
        <v>160</v>
      </c>
      <c r="F9" s="13" t="s">
        <v>259</v>
      </c>
      <c r="G9" s="1">
        <f>CORREL($B2:$B21,B2:B21)</f>
        <v>1.0000000000000002</v>
      </c>
      <c r="H9" s="1">
        <f t="shared" ref="H9:J9" si="2">CORREL($B2:$B21,C2:C21)</f>
        <v>0.98704772485523362</v>
      </c>
      <c r="I9" s="1">
        <f t="shared" si="2"/>
        <v>0.64211334339021109</v>
      </c>
      <c r="J9" s="1">
        <f t="shared" si="2"/>
        <v>0.94477822517932841</v>
      </c>
    </row>
    <row r="10" spans="1:10" x14ac:dyDescent="0.3">
      <c r="A10" s="13" t="s">
        <v>137</v>
      </c>
      <c r="B10" s="3">
        <v>22</v>
      </c>
      <c r="C10" s="3">
        <v>16</v>
      </c>
      <c r="D10" s="3">
        <v>6</v>
      </c>
      <c r="E10" s="3">
        <v>170</v>
      </c>
      <c r="F10" s="13" t="s">
        <v>260</v>
      </c>
      <c r="G10" s="1">
        <f>CORREL($C2:$C21,B2:B21)</f>
        <v>0.98704772485523362</v>
      </c>
      <c r="H10" s="1">
        <f t="shared" ref="H10:J10" si="3">CORREL($C2:$C21,C2:C21)</f>
        <v>1</v>
      </c>
      <c r="I10" s="1">
        <f t="shared" si="3"/>
        <v>0.51081169800886406</v>
      </c>
      <c r="J10" s="1">
        <f t="shared" si="3"/>
        <v>0.93321245848182599</v>
      </c>
    </row>
    <row r="11" spans="1:10" x14ac:dyDescent="0.3">
      <c r="A11" s="13" t="s">
        <v>138</v>
      </c>
      <c r="B11" s="3">
        <v>27</v>
      </c>
      <c r="C11" s="3">
        <v>19</v>
      </c>
      <c r="D11" s="3">
        <v>8</v>
      </c>
      <c r="E11" s="3">
        <v>210</v>
      </c>
      <c r="F11" s="13" t="s">
        <v>261</v>
      </c>
      <c r="G11" s="1">
        <f>CORREL($D2:$D21,B2:B21)</f>
        <v>0.64211334339021109</v>
      </c>
      <c r="H11" s="1">
        <f t="shared" ref="H11:J11" si="4">CORREL($D2:$D21,C2:C21)</f>
        <v>0.51081169800886406</v>
      </c>
      <c r="I11" s="1">
        <f t="shared" si="4"/>
        <v>1</v>
      </c>
      <c r="J11" s="1">
        <f t="shared" si="4"/>
        <v>0.60344704409834737</v>
      </c>
    </row>
    <row r="12" spans="1:10" ht="28.8" x14ac:dyDescent="0.3">
      <c r="A12" s="13" t="s">
        <v>139</v>
      </c>
      <c r="B12" s="3">
        <v>32</v>
      </c>
      <c r="C12" s="3">
        <v>24</v>
      </c>
      <c r="D12" s="3">
        <v>8</v>
      </c>
      <c r="E12" s="3">
        <v>240</v>
      </c>
      <c r="F12" s="13" t="s">
        <v>262</v>
      </c>
      <c r="G12" s="1">
        <f>CORREL($E2:$E21,B2:B21)</f>
        <v>0.94477822517932841</v>
      </c>
      <c r="H12" s="1">
        <f t="shared" ref="H12:J12" si="5">CORREL($E2:$E21,C2:C21)</f>
        <v>0.93321245848182599</v>
      </c>
      <c r="I12" s="1">
        <f t="shared" si="5"/>
        <v>0.60344704409834737</v>
      </c>
      <c r="J12" s="1">
        <f t="shared" si="5"/>
        <v>1</v>
      </c>
    </row>
    <row r="13" spans="1:10" x14ac:dyDescent="0.3">
      <c r="A13" s="13" t="s">
        <v>140</v>
      </c>
      <c r="B13" s="3">
        <v>38</v>
      </c>
      <c r="C13" s="3">
        <v>32</v>
      </c>
      <c r="D13" s="3">
        <v>6</v>
      </c>
      <c r="E13" s="3">
        <v>280</v>
      </c>
    </row>
    <row r="14" spans="1:10" x14ac:dyDescent="0.3">
      <c r="A14" s="13" t="s">
        <v>141</v>
      </c>
      <c r="B14" s="3">
        <v>24</v>
      </c>
      <c r="C14" s="3">
        <v>18</v>
      </c>
      <c r="D14" s="3">
        <v>6</v>
      </c>
      <c r="E14" s="3">
        <v>200</v>
      </c>
    </row>
    <row r="15" spans="1:10" x14ac:dyDescent="0.3">
      <c r="A15" s="13" t="s">
        <v>142</v>
      </c>
      <c r="B15" s="3">
        <v>29</v>
      </c>
      <c r="C15" s="3">
        <v>21</v>
      </c>
      <c r="D15" s="3">
        <v>8</v>
      </c>
      <c r="E15" s="3">
        <v>230</v>
      </c>
    </row>
    <row r="16" spans="1:10" x14ac:dyDescent="0.3">
      <c r="A16" s="13" t="s">
        <v>143</v>
      </c>
      <c r="B16" s="3">
        <v>21</v>
      </c>
      <c r="C16" s="3">
        <v>14</v>
      </c>
      <c r="D16" s="3">
        <v>7</v>
      </c>
      <c r="E16" s="3">
        <v>175</v>
      </c>
    </row>
    <row r="17" spans="1:5" x14ac:dyDescent="0.3">
      <c r="A17" s="13" t="s">
        <v>144</v>
      </c>
      <c r="B17" s="3">
        <v>26</v>
      </c>
      <c r="C17" s="3">
        <v>17</v>
      </c>
      <c r="D17" s="3">
        <v>9</v>
      </c>
      <c r="E17" s="3">
        <v>195</v>
      </c>
    </row>
    <row r="18" spans="1:5" x14ac:dyDescent="0.3">
      <c r="A18" s="13" t="s">
        <v>145</v>
      </c>
      <c r="B18" s="3">
        <v>34</v>
      </c>
      <c r="C18" s="3">
        <v>26</v>
      </c>
      <c r="D18" s="3">
        <v>8</v>
      </c>
      <c r="E18" s="3">
        <v>260</v>
      </c>
    </row>
    <row r="19" spans="1:5" x14ac:dyDescent="0.3">
      <c r="A19" s="13" t="s">
        <v>146</v>
      </c>
      <c r="B19" s="3">
        <v>37</v>
      </c>
      <c r="C19" s="3">
        <v>29</v>
      </c>
      <c r="D19" s="3">
        <v>8</v>
      </c>
      <c r="E19" s="3">
        <v>270</v>
      </c>
    </row>
    <row r="20" spans="1:5" x14ac:dyDescent="0.3">
      <c r="A20" s="13" t="s">
        <v>147</v>
      </c>
      <c r="B20" s="3">
        <v>23</v>
      </c>
      <c r="C20" s="3">
        <v>16</v>
      </c>
      <c r="D20" s="3">
        <v>7</v>
      </c>
      <c r="E20" s="3">
        <v>185</v>
      </c>
    </row>
    <row r="21" spans="1:5" x14ac:dyDescent="0.3">
      <c r="A21" s="13" t="s">
        <v>148</v>
      </c>
      <c r="B21" s="3">
        <v>31</v>
      </c>
      <c r="C21" s="3">
        <v>23</v>
      </c>
      <c r="D21" s="3">
        <v>8</v>
      </c>
      <c r="E21" s="3"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" sqref="F2:F6"/>
    </sheetView>
  </sheetViews>
  <sheetFormatPr defaultColWidth="14" defaultRowHeight="14.4" x14ac:dyDescent="0.3"/>
  <cols>
    <col min="1" max="1" width="24.6640625" style="1" customWidth="1"/>
    <col min="2" max="5" width="14" style="1"/>
    <col min="6" max="6" width="14.6640625" style="1" bestFit="1" customWidth="1"/>
    <col min="7" max="16384" width="14" style="1"/>
  </cols>
  <sheetData>
    <row r="1" spans="1:10" ht="43.2" x14ac:dyDescent="0.3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x14ac:dyDescent="0.3">
      <c r="A2" s="3" t="s">
        <v>150</v>
      </c>
      <c r="B2" s="4">
        <v>6</v>
      </c>
      <c r="C2" s="4">
        <v>4</v>
      </c>
      <c r="D2" s="4">
        <v>10</v>
      </c>
      <c r="E2" s="4">
        <v>10</v>
      </c>
      <c r="F2" s="1" t="s">
        <v>242</v>
      </c>
      <c r="G2" s="11">
        <f>AVERAGE(B2:B21)</f>
        <v>7.2</v>
      </c>
      <c r="H2" s="11">
        <f>AVERAGE(C2:C21)</f>
        <v>7.45</v>
      </c>
      <c r="I2" s="11">
        <f>AVERAGE(D2:D21)</f>
        <v>8.1999999999999993</v>
      </c>
      <c r="J2" s="11">
        <f>AVERAGE(E2:E21)</f>
        <v>9.0500000000000007</v>
      </c>
    </row>
    <row r="3" spans="1:10" x14ac:dyDescent="0.3">
      <c r="A3" s="3" t="s">
        <v>151</v>
      </c>
      <c r="B3" s="4">
        <v>9</v>
      </c>
      <c r="C3" s="4">
        <v>7</v>
      </c>
      <c r="D3" s="4">
        <v>10</v>
      </c>
      <c r="E3" s="4">
        <v>10</v>
      </c>
      <c r="F3" s="1" t="s">
        <v>243</v>
      </c>
      <c r="G3" s="11">
        <f>MEDIAN(B2:B21)</f>
        <v>7.5</v>
      </c>
      <c r="H3" s="11">
        <f>MEDIAN(C2:C21)</f>
        <v>7.5</v>
      </c>
      <c r="I3" s="11">
        <f>MEDIAN(D2:D21)</f>
        <v>8</v>
      </c>
      <c r="J3" s="11">
        <f>MEDIAN(E2:E21)</f>
        <v>9</v>
      </c>
    </row>
    <row r="4" spans="1:10" x14ac:dyDescent="0.3">
      <c r="A4" s="3" t="s">
        <v>152</v>
      </c>
      <c r="B4" s="4">
        <v>9</v>
      </c>
      <c r="C4" s="4">
        <v>10</v>
      </c>
      <c r="D4" s="4">
        <v>9</v>
      </c>
      <c r="E4" s="4">
        <v>9</v>
      </c>
      <c r="F4" s="1" t="s">
        <v>244</v>
      </c>
      <c r="G4" s="1">
        <f>MODE(B2:B21)</f>
        <v>8</v>
      </c>
      <c r="H4" s="1">
        <f>MODE(C2:C21)</f>
        <v>9</v>
      </c>
      <c r="I4" s="1">
        <f>MODE(D2:D21)</f>
        <v>10</v>
      </c>
      <c r="J4" s="1">
        <f>MODE(E2:E21)</f>
        <v>10</v>
      </c>
    </row>
    <row r="5" spans="1:10" x14ac:dyDescent="0.3">
      <c r="A5" s="3" t="s">
        <v>153</v>
      </c>
      <c r="B5" s="4">
        <v>5</v>
      </c>
      <c r="C5" s="4">
        <v>10</v>
      </c>
      <c r="D5" s="4">
        <v>9</v>
      </c>
      <c r="E5" s="4">
        <v>10</v>
      </c>
      <c r="F5" s="1" t="s">
        <v>245</v>
      </c>
      <c r="G5" s="1">
        <f>_xlfn.VAR.P(B2:B21)</f>
        <v>4.26</v>
      </c>
      <c r="H5" s="1">
        <f>_xlfn.VAR.P(C2:C21)</f>
        <v>4.5475000000000003</v>
      </c>
      <c r="I5" s="1">
        <f>_xlfn.VAR.P(D2:D21)</f>
        <v>1.96</v>
      </c>
      <c r="J5" s="1">
        <f>_xlfn.VAR.P(E2:E21)</f>
        <v>0.74749999999999983</v>
      </c>
    </row>
    <row r="6" spans="1:10" x14ac:dyDescent="0.3">
      <c r="A6" s="3" t="s">
        <v>154</v>
      </c>
      <c r="B6" s="4">
        <v>8</v>
      </c>
      <c r="C6" s="4">
        <v>5</v>
      </c>
      <c r="D6" s="4">
        <v>8</v>
      </c>
      <c r="E6" s="4">
        <v>9</v>
      </c>
      <c r="F6" s="1" t="s">
        <v>246</v>
      </c>
      <c r="G6" s="1">
        <f>_xlfn.STDEV.P(B2:B21)</f>
        <v>2.0639767440550294</v>
      </c>
      <c r="H6" s="1">
        <f>_xlfn.STDEV.P(C2:C21)</f>
        <v>2.1324868112136124</v>
      </c>
      <c r="I6" s="1">
        <f>_xlfn.STDEV.P(D2:D21)</f>
        <v>1.4</v>
      </c>
      <c r="J6" s="1">
        <f>_xlfn.STDEV.P(E2:E21)</f>
        <v>0.86458082328952901</v>
      </c>
    </row>
    <row r="7" spans="1:10" x14ac:dyDescent="0.3">
      <c r="A7" s="3" t="s">
        <v>155</v>
      </c>
      <c r="B7" s="4">
        <v>8</v>
      </c>
      <c r="C7" s="4">
        <v>7</v>
      </c>
      <c r="D7" s="4">
        <v>10</v>
      </c>
      <c r="E7" s="4">
        <v>9</v>
      </c>
    </row>
    <row r="8" spans="1:10" x14ac:dyDescent="0.3">
      <c r="A8" s="3" t="s">
        <v>156</v>
      </c>
      <c r="B8" s="4">
        <v>10</v>
      </c>
      <c r="C8" s="4">
        <v>5</v>
      </c>
      <c r="D8" s="4">
        <v>8</v>
      </c>
      <c r="E8" s="4">
        <v>8</v>
      </c>
    </row>
    <row r="9" spans="1:10" x14ac:dyDescent="0.3">
      <c r="A9" s="3" t="s">
        <v>157</v>
      </c>
      <c r="B9" s="4">
        <v>5</v>
      </c>
      <c r="C9" s="4">
        <v>9</v>
      </c>
      <c r="D9" s="4">
        <v>7</v>
      </c>
      <c r="E9" s="4">
        <v>10</v>
      </c>
    </row>
    <row r="10" spans="1:10" x14ac:dyDescent="0.3">
      <c r="A10" s="3" t="s">
        <v>158</v>
      </c>
      <c r="B10" s="4">
        <v>8</v>
      </c>
      <c r="C10" s="4">
        <v>9</v>
      </c>
      <c r="D10" s="4">
        <v>10</v>
      </c>
      <c r="E10" s="4">
        <v>10</v>
      </c>
    </row>
    <row r="11" spans="1:10" x14ac:dyDescent="0.3">
      <c r="A11" s="3" t="s">
        <v>159</v>
      </c>
      <c r="B11" s="4">
        <v>10</v>
      </c>
      <c r="C11" s="4">
        <v>9</v>
      </c>
      <c r="D11" s="4">
        <v>7</v>
      </c>
      <c r="E11" s="4">
        <v>8</v>
      </c>
    </row>
    <row r="12" spans="1:10" x14ac:dyDescent="0.3">
      <c r="A12" s="3" t="s">
        <v>160</v>
      </c>
      <c r="B12" s="4">
        <v>6</v>
      </c>
      <c r="C12" s="4">
        <v>5</v>
      </c>
      <c r="D12" s="4">
        <v>10</v>
      </c>
      <c r="E12" s="4">
        <v>8</v>
      </c>
    </row>
    <row r="13" spans="1:10" x14ac:dyDescent="0.3">
      <c r="A13" s="3" t="s">
        <v>161</v>
      </c>
      <c r="B13" s="4">
        <v>6</v>
      </c>
      <c r="C13" s="4">
        <v>9</v>
      </c>
      <c r="D13" s="4">
        <v>6</v>
      </c>
      <c r="E13" s="4">
        <v>10</v>
      </c>
    </row>
    <row r="14" spans="1:10" x14ac:dyDescent="0.3">
      <c r="A14" s="3" t="s">
        <v>162</v>
      </c>
      <c r="B14" s="4">
        <v>10</v>
      </c>
      <c r="C14" s="4">
        <v>7</v>
      </c>
      <c r="D14" s="4">
        <v>8</v>
      </c>
      <c r="E14" s="4">
        <v>9</v>
      </c>
    </row>
    <row r="15" spans="1:10" x14ac:dyDescent="0.3">
      <c r="A15" s="3" t="s">
        <v>163</v>
      </c>
      <c r="B15" s="4">
        <v>7</v>
      </c>
      <c r="C15" s="4">
        <v>10</v>
      </c>
      <c r="D15" s="4">
        <v>7</v>
      </c>
      <c r="E15" s="4">
        <v>10</v>
      </c>
    </row>
    <row r="16" spans="1:10" x14ac:dyDescent="0.3">
      <c r="A16" s="3" t="s">
        <v>164</v>
      </c>
      <c r="B16" s="4">
        <v>8</v>
      </c>
      <c r="C16" s="4">
        <v>9</v>
      </c>
      <c r="D16" s="4">
        <v>7</v>
      </c>
      <c r="E16" s="4">
        <v>9</v>
      </c>
    </row>
    <row r="17" spans="1:5" x14ac:dyDescent="0.3">
      <c r="A17" s="3" t="s">
        <v>165</v>
      </c>
      <c r="B17" s="4">
        <v>4</v>
      </c>
      <c r="C17" s="4">
        <v>7</v>
      </c>
      <c r="D17" s="4">
        <v>6</v>
      </c>
      <c r="E17" s="4">
        <v>8</v>
      </c>
    </row>
    <row r="18" spans="1:5" x14ac:dyDescent="0.3">
      <c r="A18" s="3" t="s">
        <v>166</v>
      </c>
      <c r="B18" s="4">
        <v>4</v>
      </c>
      <c r="C18" s="4">
        <v>6</v>
      </c>
      <c r="D18" s="4">
        <v>9</v>
      </c>
      <c r="E18" s="4">
        <v>8</v>
      </c>
    </row>
    <row r="19" spans="1:5" x14ac:dyDescent="0.3">
      <c r="A19" s="3" t="s">
        <v>167</v>
      </c>
      <c r="B19" s="4">
        <v>4</v>
      </c>
      <c r="C19" s="4">
        <v>10</v>
      </c>
      <c r="D19" s="4">
        <v>9</v>
      </c>
      <c r="E19" s="4">
        <v>10</v>
      </c>
    </row>
    <row r="20" spans="1:5" x14ac:dyDescent="0.3">
      <c r="A20" s="3" t="s">
        <v>168</v>
      </c>
      <c r="B20" s="4">
        <v>10</v>
      </c>
      <c r="C20" s="4">
        <v>3</v>
      </c>
      <c r="D20" s="4">
        <v>6</v>
      </c>
      <c r="E20" s="4">
        <v>8</v>
      </c>
    </row>
    <row r="21" spans="1:5" x14ac:dyDescent="0.3">
      <c r="A21" s="3" t="s">
        <v>169</v>
      </c>
      <c r="B21" s="4">
        <v>7</v>
      </c>
      <c r="C21" s="4">
        <v>8</v>
      </c>
      <c r="D21" s="4">
        <v>8</v>
      </c>
      <c r="E21" s="4">
        <v>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" sqref="F2:F6"/>
    </sheetView>
  </sheetViews>
  <sheetFormatPr defaultColWidth="14" defaultRowHeight="14.4" x14ac:dyDescent="0.3"/>
  <cols>
    <col min="1" max="1" width="22.33203125" style="1" customWidth="1"/>
    <col min="2" max="5" width="14" style="1"/>
    <col min="6" max="6" width="14.6640625" style="1" bestFit="1" customWidth="1"/>
    <col min="7" max="16384" width="14" style="1"/>
  </cols>
  <sheetData>
    <row r="1" spans="1:10" ht="57.6" x14ac:dyDescent="0.3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x14ac:dyDescent="0.3">
      <c r="A2" s="3" t="s">
        <v>170</v>
      </c>
      <c r="B2" s="4">
        <v>35</v>
      </c>
      <c r="C2" s="5">
        <v>5000</v>
      </c>
      <c r="D2" s="4">
        <v>16</v>
      </c>
      <c r="E2" s="4">
        <v>2</v>
      </c>
      <c r="F2" s="1" t="s">
        <v>242</v>
      </c>
      <c r="G2" s="11">
        <f>AVERAGE(B2:B21)</f>
        <v>39.75</v>
      </c>
      <c r="H2" s="11">
        <f>AVERAGE(C2:C21)</f>
        <v>6060</v>
      </c>
      <c r="I2" s="11">
        <f>AVERAGE(D2:D21)</f>
        <v>16.399999999999999</v>
      </c>
      <c r="J2" s="11">
        <f>AVERAGE(E2:E21)</f>
        <v>1.7</v>
      </c>
    </row>
    <row r="3" spans="1:10" x14ac:dyDescent="0.3">
      <c r="A3" s="3" t="s">
        <v>171</v>
      </c>
      <c r="B3" s="4">
        <v>28</v>
      </c>
      <c r="C3" s="5">
        <v>3500</v>
      </c>
      <c r="D3" s="4">
        <v>14</v>
      </c>
      <c r="E3" s="4">
        <v>1</v>
      </c>
      <c r="F3" s="1" t="s">
        <v>243</v>
      </c>
      <c r="G3" s="11">
        <f>MEDIAN(B2:B21)</f>
        <v>39.5</v>
      </c>
      <c r="H3" s="11">
        <f>MEDIAN(C2:C21)</f>
        <v>5900</v>
      </c>
      <c r="I3" s="11">
        <f>MEDIAN(D2:D21)</f>
        <v>16</v>
      </c>
      <c r="J3" s="11">
        <f>MEDIAN(E2:E21)</f>
        <v>2</v>
      </c>
    </row>
    <row r="4" spans="1:10" x14ac:dyDescent="0.3">
      <c r="A4" s="3" t="s">
        <v>172</v>
      </c>
      <c r="B4" s="4">
        <v>45</v>
      </c>
      <c r="C4" s="5">
        <v>8000</v>
      </c>
      <c r="D4" s="4">
        <v>18</v>
      </c>
      <c r="E4" s="4">
        <v>3</v>
      </c>
      <c r="F4" s="1" t="s">
        <v>244</v>
      </c>
      <c r="G4" s="1" t="e">
        <f>MODE(B2:B21)</f>
        <v>#N/A</v>
      </c>
      <c r="H4" s="1">
        <f>MODE(C2:C21)</f>
        <v>6000</v>
      </c>
      <c r="I4" s="1">
        <f>MODE(D2:D21)</f>
        <v>16</v>
      </c>
      <c r="J4" s="1">
        <f>MODE(E2:E21)</f>
        <v>2</v>
      </c>
    </row>
    <row r="5" spans="1:10" x14ac:dyDescent="0.3">
      <c r="A5" s="3" t="s">
        <v>173</v>
      </c>
      <c r="B5" s="4">
        <v>52</v>
      </c>
      <c r="C5" s="5">
        <v>6000</v>
      </c>
      <c r="D5" s="4">
        <v>17</v>
      </c>
      <c r="E5" s="4">
        <v>2</v>
      </c>
      <c r="F5" s="1" t="s">
        <v>245</v>
      </c>
      <c r="G5" s="1">
        <f>_xlfn.VAR.P(B2:B21)</f>
        <v>65.787499999999994</v>
      </c>
      <c r="H5" s="1">
        <f>_xlfn.VAR.P(C2:C21)</f>
        <v>3411400</v>
      </c>
      <c r="I5" s="1">
        <f>_xlfn.VAR.P(D2:D21)</f>
        <v>3.64</v>
      </c>
      <c r="J5" s="1">
        <f>_xlfn.VAR.P(E2:E21)</f>
        <v>1.1100000000000001</v>
      </c>
    </row>
    <row r="6" spans="1:10" x14ac:dyDescent="0.3">
      <c r="A6" s="3" t="s">
        <v>174</v>
      </c>
      <c r="B6" s="4">
        <v>30</v>
      </c>
      <c r="C6" s="5">
        <v>4000</v>
      </c>
      <c r="D6" s="4">
        <v>15</v>
      </c>
      <c r="E6" s="4">
        <v>0</v>
      </c>
      <c r="F6" s="1" t="s">
        <v>246</v>
      </c>
      <c r="G6" s="1">
        <f>_xlfn.STDEV.P(B2:B21)</f>
        <v>8.1109493895597691</v>
      </c>
      <c r="H6" s="1">
        <f>_xlfn.STDEV.P(C2:C21)</f>
        <v>1846.9975636150687</v>
      </c>
      <c r="I6" s="1">
        <f>_xlfn.STDEV.P(D2:D21)</f>
        <v>1.9078784028338913</v>
      </c>
      <c r="J6" s="1">
        <f>_xlfn.STDEV.P(E2:E21)</f>
        <v>1.0535653752852738</v>
      </c>
    </row>
    <row r="7" spans="1:10" x14ac:dyDescent="0.3">
      <c r="A7" s="3" t="s">
        <v>175</v>
      </c>
      <c r="B7" s="4">
        <v>42</v>
      </c>
      <c r="C7" s="5">
        <v>7000</v>
      </c>
      <c r="D7" s="4">
        <v>19</v>
      </c>
      <c r="E7" s="4">
        <v>2</v>
      </c>
    </row>
    <row r="8" spans="1:10" x14ac:dyDescent="0.3">
      <c r="A8" s="3" t="s">
        <v>176</v>
      </c>
      <c r="B8" s="4">
        <v>55</v>
      </c>
      <c r="C8" s="5">
        <v>10000</v>
      </c>
      <c r="D8" s="4">
        <v>20</v>
      </c>
      <c r="E8" s="4">
        <v>4</v>
      </c>
    </row>
    <row r="9" spans="1:10" x14ac:dyDescent="0.3">
      <c r="A9" s="3" t="s">
        <v>177</v>
      </c>
      <c r="B9" s="4">
        <v>38</v>
      </c>
      <c r="C9" s="5">
        <v>5500</v>
      </c>
      <c r="D9" s="4">
        <v>16</v>
      </c>
      <c r="E9" s="4">
        <v>2</v>
      </c>
    </row>
    <row r="10" spans="1:10" x14ac:dyDescent="0.3">
      <c r="A10" s="3" t="s">
        <v>178</v>
      </c>
      <c r="B10" s="4">
        <v>48</v>
      </c>
      <c r="C10" s="5">
        <v>9000</v>
      </c>
      <c r="D10" s="4">
        <v>18</v>
      </c>
      <c r="E10" s="4">
        <v>3</v>
      </c>
    </row>
    <row r="11" spans="1:10" x14ac:dyDescent="0.3">
      <c r="A11" s="3" t="s">
        <v>179</v>
      </c>
      <c r="B11" s="4">
        <v>25</v>
      </c>
      <c r="C11" s="5">
        <v>3000</v>
      </c>
      <c r="D11" s="4">
        <v>12</v>
      </c>
      <c r="E11" s="4">
        <v>0</v>
      </c>
    </row>
    <row r="12" spans="1:10" x14ac:dyDescent="0.3">
      <c r="A12" s="3" t="s">
        <v>180</v>
      </c>
      <c r="B12" s="4">
        <v>40</v>
      </c>
      <c r="C12" s="5">
        <v>6000</v>
      </c>
      <c r="D12" s="4">
        <v>16</v>
      </c>
      <c r="E12" s="4">
        <v>1</v>
      </c>
    </row>
    <row r="13" spans="1:10" x14ac:dyDescent="0.3">
      <c r="A13" s="3" t="s">
        <v>181</v>
      </c>
      <c r="B13" s="4">
        <v>33</v>
      </c>
      <c r="C13" s="5">
        <v>4500</v>
      </c>
      <c r="D13" s="4">
        <v>15</v>
      </c>
      <c r="E13" s="4">
        <v>1</v>
      </c>
    </row>
    <row r="14" spans="1:10" x14ac:dyDescent="0.3">
      <c r="A14" s="3" t="s">
        <v>182</v>
      </c>
      <c r="B14" s="4">
        <v>50</v>
      </c>
      <c r="C14" s="5">
        <v>7500</v>
      </c>
      <c r="D14" s="4">
        <v>19</v>
      </c>
      <c r="E14" s="4">
        <v>2</v>
      </c>
    </row>
    <row r="15" spans="1:10" x14ac:dyDescent="0.3">
      <c r="A15" s="3" t="s">
        <v>183</v>
      </c>
      <c r="B15" s="4">
        <v>36</v>
      </c>
      <c r="C15" s="5">
        <v>4800</v>
      </c>
      <c r="D15" s="4">
        <v>16</v>
      </c>
      <c r="E15" s="4">
        <v>1</v>
      </c>
    </row>
    <row r="16" spans="1:10" x14ac:dyDescent="0.3">
      <c r="A16" s="3" t="s">
        <v>184</v>
      </c>
      <c r="B16" s="4">
        <v>43</v>
      </c>
      <c r="C16" s="5">
        <v>6500</v>
      </c>
      <c r="D16" s="4">
        <v>17</v>
      </c>
      <c r="E16" s="4">
        <v>2</v>
      </c>
    </row>
    <row r="17" spans="1:5" x14ac:dyDescent="0.3">
      <c r="A17" s="3" t="s">
        <v>185</v>
      </c>
      <c r="B17" s="4">
        <v>31</v>
      </c>
      <c r="C17" s="5">
        <v>4200</v>
      </c>
      <c r="D17" s="4">
        <v>14</v>
      </c>
      <c r="E17" s="4">
        <v>0</v>
      </c>
    </row>
    <row r="18" spans="1:5" x14ac:dyDescent="0.3">
      <c r="A18" s="3" t="s">
        <v>186</v>
      </c>
      <c r="B18" s="4">
        <v>47</v>
      </c>
      <c r="C18" s="5">
        <v>8500</v>
      </c>
      <c r="D18" s="4">
        <v>18</v>
      </c>
      <c r="E18" s="4">
        <v>3</v>
      </c>
    </row>
    <row r="19" spans="1:5" x14ac:dyDescent="0.3">
      <c r="A19" s="3" t="s">
        <v>187</v>
      </c>
      <c r="B19" s="4">
        <v>34</v>
      </c>
      <c r="C19" s="5">
        <v>5200</v>
      </c>
      <c r="D19" s="4">
        <v>15</v>
      </c>
      <c r="E19" s="4">
        <v>1</v>
      </c>
    </row>
    <row r="20" spans="1:5" x14ac:dyDescent="0.3">
      <c r="A20" s="3" t="s">
        <v>188</v>
      </c>
      <c r="B20" s="4">
        <v>39</v>
      </c>
      <c r="C20" s="5">
        <v>5800</v>
      </c>
      <c r="D20" s="4">
        <v>16</v>
      </c>
      <c r="E20" s="4">
        <v>2</v>
      </c>
    </row>
    <row r="21" spans="1:5" x14ac:dyDescent="0.3">
      <c r="A21" s="3" t="s">
        <v>189</v>
      </c>
      <c r="B21" s="4">
        <v>44</v>
      </c>
      <c r="C21" s="5">
        <v>7200</v>
      </c>
      <c r="D21" s="4">
        <v>17</v>
      </c>
      <c r="E21" s="4"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2" sqref="F2:F6"/>
    </sheetView>
  </sheetViews>
  <sheetFormatPr defaultColWidth="14" defaultRowHeight="14.4" x14ac:dyDescent="0.3"/>
  <cols>
    <col min="1" max="1" width="36" style="1" customWidth="1"/>
    <col min="2" max="5" width="14" style="1"/>
    <col min="6" max="6" width="14.6640625" style="1" bestFit="1" customWidth="1"/>
    <col min="7" max="16384" width="14" style="1"/>
  </cols>
  <sheetData>
    <row r="1" spans="1:10" ht="43.2" x14ac:dyDescent="0.3">
      <c r="A1" s="2" t="s">
        <v>149</v>
      </c>
      <c r="B1" s="2" t="s">
        <v>18</v>
      </c>
      <c r="C1" s="2" t="s">
        <v>19</v>
      </c>
      <c r="D1" s="2" t="s">
        <v>20</v>
      </c>
      <c r="E1" s="2" t="s">
        <v>21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3">
      <c r="A2" s="3" t="s">
        <v>190</v>
      </c>
      <c r="B2" s="4">
        <v>8</v>
      </c>
      <c r="C2" s="4">
        <v>9</v>
      </c>
      <c r="D2" s="4">
        <v>2</v>
      </c>
      <c r="E2" s="4">
        <v>8.33</v>
      </c>
      <c r="F2" s="1" t="s">
        <v>242</v>
      </c>
      <c r="G2" s="11">
        <f>AVERAGE(B2:B22)</f>
        <v>7.6</v>
      </c>
      <c r="H2" s="11">
        <f>AVERAGE(C2:C22)</f>
        <v>7.9</v>
      </c>
      <c r="I2" s="11">
        <f>AVERAGE(D2:D22)</f>
        <v>2.4</v>
      </c>
      <c r="J2" s="11">
        <f>AVERAGE(E2:E22)</f>
        <v>7.6980000000000022</v>
      </c>
    </row>
    <row r="3" spans="1:10" x14ac:dyDescent="0.3">
      <c r="A3" s="3" t="s">
        <v>191</v>
      </c>
      <c r="B3" s="4">
        <v>7</v>
      </c>
      <c r="C3" s="4">
        <v>8</v>
      </c>
      <c r="D3" s="4">
        <v>3</v>
      </c>
      <c r="E3" s="4">
        <v>7.33</v>
      </c>
      <c r="F3" s="1" t="s">
        <v>243</v>
      </c>
      <c r="G3" s="11">
        <f>MEDIAN(B2:B21)</f>
        <v>8</v>
      </c>
      <c r="H3" s="11">
        <f>MEDIAN(C2:C21)</f>
        <v>8</v>
      </c>
      <c r="I3" s="11">
        <f>MEDIAN(D2:D21)</f>
        <v>2</v>
      </c>
      <c r="J3" s="11">
        <f>MEDIAN(E2:E21)</f>
        <v>8</v>
      </c>
    </row>
    <row r="4" spans="1:10" x14ac:dyDescent="0.3">
      <c r="A4" s="3" t="s">
        <v>192</v>
      </c>
      <c r="B4" s="4">
        <v>9</v>
      </c>
      <c r="C4" s="4">
        <v>7</v>
      </c>
      <c r="D4" s="4">
        <v>1</v>
      </c>
      <c r="E4" s="4">
        <v>8.33</v>
      </c>
      <c r="F4" s="1" t="s">
        <v>244</v>
      </c>
      <c r="G4" s="1">
        <f>MODE(B2:B21)</f>
        <v>8</v>
      </c>
      <c r="H4" s="1">
        <f>MODE(C2:C21)</f>
        <v>7</v>
      </c>
      <c r="I4" s="1">
        <f>MODE(D2:D21)</f>
        <v>2</v>
      </c>
      <c r="J4" s="1">
        <f>MODE(E2:E21)</f>
        <v>8.33</v>
      </c>
    </row>
    <row r="5" spans="1:10" x14ac:dyDescent="0.3">
      <c r="A5" s="3" t="s">
        <v>193</v>
      </c>
      <c r="B5" s="4">
        <v>8</v>
      </c>
      <c r="C5" s="4">
        <v>9</v>
      </c>
      <c r="D5" s="4">
        <v>2</v>
      </c>
      <c r="E5" s="4">
        <v>8.33</v>
      </c>
      <c r="F5" s="1" t="s">
        <v>245</v>
      </c>
      <c r="G5" s="1">
        <f>_xlfn.VAR.P(B2:B21)</f>
        <v>1.1399999999999999</v>
      </c>
      <c r="H5" s="1">
        <f>_xlfn.VAR.P(C2:C21)</f>
        <v>0.69</v>
      </c>
      <c r="I5" s="1">
        <f>_xlfn.VAR.P(D2:D21)</f>
        <v>1.1399999999999999</v>
      </c>
      <c r="J5" s="1">
        <f>_xlfn.VAR.P(E2:E21)</f>
        <v>0.65569599999997086</v>
      </c>
    </row>
    <row r="6" spans="1:10" x14ac:dyDescent="0.3">
      <c r="A6" s="3" t="s">
        <v>194</v>
      </c>
      <c r="B6" s="4">
        <v>6</v>
      </c>
      <c r="C6" s="4">
        <v>7</v>
      </c>
      <c r="D6" s="4">
        <v>4</v>
      </c>
      <c r="E6" s="4">
        <v>6.33</v>
      </c>
      <c r="F6" s="1" t="s">
        <v>246</v>
      </c>
      <c r="G6" s="1">
        <f>_xlfn.STDEV.P(B2:B21)</f>
        <v>1.0677078252031311</v>
      </c>
      <c r="H6" s="1">
        <f>_xlfn.STDEV.P(C2:C21)</f>
        <v>0.83066238629180744</v>
      </c>
      <c r="I6" s="1">
        <f>_xlfn.STDEV.P(D2:D21)</f>
        <v>1.0677078252031311</v>
      </c>
      <c r="J6" s="1">
        <f>_xlfn.STDEV.P(E2:E21)</f>
        <v>0.80975057888214619</v>
      </c>
    </row>
    <row r="7" spans="1:10" x14ac:dyDescent="0.3">
      <c r="A7" s="3" t="s">
        <v>195</v>
      </c>
      <c r="B7" s="4">
        <v>7</v>
      </c>
      <c r="C7" s="4">
        <v>8</v>
      </c>
      <c r="D7" s="4">
        <v>3</v>
      </c>
      <c r="E7" s="4">
        <v>7.33</v>
      </c>
    </row>
    <row r="8" spans="1:10" x14ac:dyDescent="0.3">
      <c r="A8" s="3" t="s">
        <v>196</v>
      </c>
      <c r="B8" s="4">
        <v>9</v>
      </c>
      <c r="C8" s="4">
        <v>8</v>
      </c>
      <c r="D8" s="4">
        <v>1</v>
      </c>
      <c r="E8" s="4">
        <v>8.67</v>
      </c>
    </row>
    <row r="9" spans="1:10" x14ac:dyDescent="0.3">
      <c r="A9" s="3" t="s">
        <v>197</v>
      </c>
      <c r="B9" s="4">
        <v>8</v>
      </c>
      <c r="C9" s="4">
        <v>7</v>
      </c>
      <c r="D9" s="4">
        <v>2</v>
      </c>
      <c r="E9" s="4">
        <v>7.67</v>
      </c>
    </row>
    <row r="10" spans="1:10" x14ac:dyDescent="0.3">
      <c r="A10" s="3" t="s">
        <v>198</v>
      </c>
      <c r="B10" s="4">
        <v>7</v>
      </c>
      <c r="C10" s="4">
        <v>9</v>
      </c>
      <c r="D10" s="4">
        <v>3</v>
      </c>
      <c r="E10" s="4">
        <v>7.67</v>
      </c>
    </row>
    <row r="11" spans="1:10" x14ac:dyDescent="0.3">
      <c r="A11" s="3" t="s">
        <v>199</v>
      </c>
      <c r="B11" s="4">
        <v>9</v>
      </c>
      <c r="C11" s="4">
        <v>8</v>
      </c>
      <c r="D11" s="4">
        <v>1</v>
      </c>
      <c r="E11" s="4">
        <v>8.67</v>
      </c>
    </row>
    <row r="12" spans="1:10" x14ac:dyDescent="0.3">
      <c r="A12" s="3" t="s">
        <v>200</v>
      </c>
      <c r="B12" s="4">
        <v>8</v>
      </c>
      <c r="C12" s="4">
        <v>9</v>
      </c>
      <c r="D12" s="4">
        <v>2</v>
      </c>
      <c r="E12" s="4">
        <v>8.33</v>
      </c>
    </row>
    <row r="13" spans="1:10" x14ac:dyDescent="0.3">
      <c r="A13" s="3" t="s">
        <v>201</v>
      </c>
      <c r="B13" s="4">
        <v>6</v>
      </c>
      <c r="C13" s="4">
        <v>7</v>
      </c>
      <c r="D13" s="4">
        <v>4</v>
      </c>
      <c r="E13" s="4">
        <v>6.33</v>
      </c>
    </row>
    <row r="14" spans="1:10" x14ac:dyDescent="0.3">
      <c r="A14" s="3" t="s">
        <v>202</v>
      </c>
      <c r="B14" s="4">
        <v>7</v>
      </c>
      <c r="C14" s="4">
        <v>8</v>
      </c>
      <c r="D14" s="4">
        <v>3</v>
      </c>
      <c r="E14" s="4">
        <v>7.33</v>
      </c>
    </row>
    <row r="15" spans="1:10" x14ac:dyDescent="0.3">
      <c r="A15" s="3" t="s">
        <v>203</v>
      </c>
      <c r="B15" s="4">
        <v>9</v>
      </c>
      <c r="C15" s="4">
        <v>7</v>
      </c>
      <c r="D15" s="4">
        <v>1</v>
      </c>
      <c r="E15" s="4">
        <v>8.33</v>
      </c>
    </row>
    <row r="16" spans="1:10" x14ac:dyDescent="0.3">
      <c r="A16" s="3" t="s">
        <v>204</v>
      </c>
      <c r="B16" s="4">
        <v>8</v>
      </c>
      <c r="C16" s="4">
        <v>9</v>
      </c>
      <c r="D16" s="4">
        <v>2</v>
      </c>
      <c r="E16" s="4">
        <v>8.33</v>
      </c>
    </row>
    <row r="17" spans="1:5" x14ac:dyDescent="0.3">
      <c r="A17" s="3" t="s">
        <v>205</v>
      </c>
      <c r="B17" s="4">
        <v>6</v>
      </c>
      <c r="C17" s="4">
        <v>7</v>
      </c>
      <c r="D17" s="4">
        <v>4</v>
      </c>
      <c r="E17" s="4">
        <v>6.33</v>
      </c>
    </row>
    <row r="18" spans="1:5" x14ac:dyDescent="0.3">
      <c r="A18" s="3" t="s">
        <v>206</v>
      </c>
      <c r="B18" s="4">
        <v>7</v>
      </c>
      <c r="C18" s="4">
        <v>8</v>
      </c>
      <c r="D18" s="4">
        <v>3</v>
      </c>
      <c r="E18" s="4">
        <v>7.33</v>
      </c>
    </row>
    <row r="19" spans="1:5" x14ac:dyDescent="0.3">
      <c r="A19" s="3" t="s">
        <v>207</v>
      </c>
      <c r="B19" s="4">
        <v>9</v>
      </c>
      <c r="C19" s="4">
        <v>7</v>
      </c>
      <c r="D19" s="4">
        <v>1</v>
      </c>
      <c r="E19" s="4">
        <v>8.33</v>
      </c>
    </row>
    <row r="20" spans="1:5" x14ac:dyDescent="0.3">
      <c r="A20" s="3" t="s">
        <v>208</v>
      </c>
      <c r="B20" s="4">
        <v>8</v>
      </c>
      <c r="C20" s="4">
        <v>9</v>
      </c>
      <c r="D20" s="4">
        <v>2</v>
      </c>
      <c r="E20" s="4">
        <v>8.33</v>
      </c>
    </row>
    <row r="21" spans="1:5" x14ac:dyDescent="0.3">
      <c r="A21" s="3" t="s">
        <v>209</v>
      </c>
      <c r="B21" s="4">
        <v>6</v>
      </c>
      <c r="C21" s="4">
        <v>7</v>
      </c>
      <c r="D21" s="4">
        <v>4</v>
      </c>
      <c r="E21" s="4">
        <v>6.33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6" activeCellId="1" sqref="F2:F6 F6"/>
    </sheetView>
  </sheetViews>
  <sheetFormatPr defaultColWidth="14" defaultRowHeight="14.4" x14ac:dyDescent="0.3"/>
  <cols>
    <col min="1" max="1" width="32.33203125" style="1" customWidth="1"/>
    <col min="2" max="5" width="14" style="1"/>
    <col min="6" max="6" width="14.6640625" style="1" bestFit="1" customWidth="1"/>
    <col min="7" max="16384" width="14" style="1"/>
  </cols>
  <sheetData>
    <row r="1" spans="1:10" ht="43.2" x14ac:dyDescent="0.3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3">
      <c r="A2" s="3" t="s">
        <v>210</v>
      </c>
      <c r="B2" s="6">
        <v>1500</v>
      </c>
      <c r="C2" s="4">
        <v>5</v>
      </c>
      <c r="D2" s="6">
        <v>300</v>
      </c>
      <c r="E2" s="4">
        <v>4.5</v>
      </c>
      <c r="F2" s="1" t="s">
        <v>242</v>
      </c>
      <c r="G2" s="12">
        <f>AVERAGE(B2:B21)</f>
        <v>2540</v>
      </c>
      <c r="H2" s="12">
        <f>AVERAGE(C2:C21)</f>
        <v>6.3</v>
      </c>
      <c r="I2" s="12">
        <f>AVERAGE(D2:D21)</f>
        <v>399.83500000000004</v>
      </c>
      <c r="J2" s="12">
        <f>AVERAGE(E2:E21)</f>
        <v>4.5299999999999994</v>
      </c>
    </row>
    <row r="3" spans="1:10" x14ac:dyDescent="0.3">
      <c r="A3" s="3" t="s">
        <v>211</v>
      </c>
      <c r="B3" s="6">
        <v>2800</v>
      </c>
      <c r="C3" s="4">
        <v>7</v>
      </c>
      <c r="D3" s="6">
        <v>400</v>
      </c>
      <c r="E3" s="4">
        <v>4.8</v>
      </c>
      <c r="F3" s="1" t="s">
        <v>243</v>
      </c>
      <c r="G3" s="12">
        <f>MEDIAN(B2:B21)</f>
        <v>2600</v>
      </c>
      <c r="H3" s="12">
        <f>MEDIAN(C2:C21)</f>
        <v>6.5</v>
      </c>
      <c r="I3" s="12">
        <f>MEDIAN(D2:D21)</f>
        <v>400</v>
      </c>
      <c r="J3" s="12">
        <f>MEDIAN(E2:E21)</f>
        <v>4.5999999999999996</v>
      </c>
    </row>
    <row r="4" spans="1:10" x14ac:dyDescent="0.3">
      <c r="A4" s="3" t="s">
        <v>212</v>
      </c>
      <c r="B4" s="6">
        <v>1900</v>
      </c>
      <c r="C4" s="4">
        <v>4</v>
      </c>
      <c r="D4" s="6">
        <v>475</v>
      </c>
      <c r="E4" s="4">
        <v>4.2</v>
      </c>
      <c r="F4" s="1" t="s">
        <v>244</v>
      </c>
      <c r="G4" s="1">
        <f>MODE(B2:B21)</f>
        <v>1500</v>
      </c>
      <c r="H4" s="1">
        <f>MODE(C2:C21)</f>
        <v>7</v>
      </c>
      <c r="I4" s="1">
        <f>MODE(D2:D21)</f>
        <v>400</v>
      </c>
      <c r="J4" s="1">
        <f>MODE(E2:E21)</f>
        <v>4.8</v>
      </c>
    </row>
    <row r="5" spans="1:10" x14ac:dyDescent="0.3">
      <c r="A5" s="3" t="s">
        <v>213</v>
      </c>
      <c r="B5" s="6">
        <v>3500</v>
      </c>
      <c r="C5" s="4">
        <v>8</v>
      </c>
      <c r="D5" s="6">
        <v>437.5</v>
      </c>
      <c r="E5" s="4">
        <v>4.5999999999999996</v>
      </c>
      <c r="F5" s="1" t="s">
        <v>245</v>
      </c>
      <c r="G5" s="1">
        <f>_xlfn.VAR.P(B2:B21)</f>
        <v>671400</v>
      </c>
      <c r="H5" s="1">
        <f>_xlfn.VAR.P(C2:C21)</f>
        <v>3.21</v>
      </c>
      <c r="I5" s="1">
        <f>_xlfn.VAR.P(D2:D21)</f>
        <v>1525.1582750000009</v>
      </c>
      <c r="J5" s="1">
        <f>_xlfn.VAR.P(E2:E21)</f>
        <v>7.0100000000000023E-2</v>
      </c>
    </row>
    <row r="6" spans="1:10" x14ac:dyDescent="0.3">
      <c r="A6" s="3" t="s">
        <v>166</v>
      </c>
      <c r="B6" s="6">
        <v>1200</v>
      </c>
      <c r="C6" s="4">
        <v>3</v>
      </c>
      <c r="D6" s="6">
        <v>400</v>
      </c>
      <c r="E6" s="4">
        <v>4</v>
      </c>
      <c r="F6" s="1" t="s">
        <v>246</v>
      </c>
      <c r="G6" s="1">
        <f>_xlfn.STDEV.P(B2:B21)</f>
        <v>819.39001702485973</v>
      </c>
      <c r="H6" s="1">
        <f>_xlfn.STDEV.P(C2:C21)</f>
        <v>1.7916472867168918</v>
      </c>
      <c r="I6" s="1">
        <f>_xlfn.STDEV.P(D2:D21)</f>
        <v>39.053274830672024</v>
      </c>
      <c r="J6" s="1">
        <f>_xlfn.STDEV.P(E2:E21)</f>
        <v>0.2647640458974746</v>
      </c>
    </row>
    <row r="7" spans="1:10" x14ac:dyDescent="0.3">
      <c r="A7" s="3" t="s">
        <v>214</v>
      </c>
      <c r="B7" s="6">
        <v>2100</v>
      </c>
      <c r="C7" s="4">
        <v>6</v>
      </c>
      <c r="D7" s="6">
        <v>350</v>
      </c>
      <c r="E7" s="4">
        <v>4.7</v>
      </c>
    </row>
    <row r="8" spans="1:10" x14ac:dyDescent="0.3">
      <c r="A8" s="3" t="s">
        <v>215</v>
      </c>
      <c r="B8" s="6">
        <v>4000</v>
      </c>
      <c r="C8" s="4">
        <v>10</v>
      </c>
      <c r="D8" s="6">
        <v>400</v>
      </c>
      <c r="E8" s="4">
        <v>4.9000000000000004</v>
      </c>
    </row>
    <row r="9" spans="1:10" x14ac:dyDescent="0.3">
      <c r="A9" s="3" t="s">
        <v>216</v>
      </c>
      <c r="B9" s="6">
        <v>2700</v>
      </c>
      <c r="C9" s="4">
        <v>7</v>
      </c>
      <c r="D9" s="6">
        <v>385.7</v>
      </c>
      <c r="E9" s="4">
        <v>4.3</v>
      </c>
    </row>
    <row r="10" spans="1:10" x14ac:dyDescent="0.3">
      <c r="A10" s="3" t="s">
        <v>217</v>
      </c>
      <c r="B10" s="6">
        <v>3300</v>
      </c>
      <c r="C10" s="4">
        <v>8</v>
      </c>
      <c r="D10" s="6">
        <v>412.5</v>
      </c>
      <c r="E10" s="4">
        <v>4.8</v>
      </c>
    </row>
    <row r="11" spans="1:10" x14ac:dyDescent="0.3">
      <c r="A11" s="3" t="s">
        <v>218</v>
      </c>
      <c r="B11" s="6">
        <v>1500</v>
      </c>
      <c r="C11" s="4">
        <v>4</v>
      </c>
      <c r="D11" s="6">
        <v>375</v>
      </c>
      <c r="E11" s="4">
        <v>4.0999999999999996</v>
      </c>
    </row>
    <row r="12" spans="1:10" x14ac:dyDescent="0.3">
      <c r="A12" s="3" t="s">
        <v>219</v>
      </c>
      <c r="B12" s="6">
        <v>1800</v>
      </c>
      <c r="C12" s="4">
        <v>5</v>
      </c>
      <c r="D12" s="6">
        <v>360</v>
      </c>
      <c r="E12" s="4">
        <v>4.4000000000000004</v>
      </c>
    </row>
    <row r="13" spans="1:10" x14ac:dyDescent="0.3">
      <c r="A13" s="3" t="s">
        <v>220</v>
      </c>
      <c r="B13" s="6">
        <v>2500</v>
      </c>
      <c r="C13" s="4">
        <v>6</v>
      </c>
      <c r="D13" s="6">
        <v>416.7</v>
      </c>
      <c r="E13" s="4">
        <v>4.5999999999999996</v>
      </c>
    </row>
    <row r="14" spans="1:10" x14ac:dyDescent="0.3">
      <c r="A14" s="3" t="s">
        <v>221</v>
      </c>
      <c r="B14" s="6">
        <v>3200</v>
      </c>
      <c r="C14" s="4">
        <v>7</v>
      </c>
      <c r="D14" s="6">
        <v>457.1</v>
      </c>
      <c r="E14" s="4">
        <v>4.7</v>
      </c>
    </row>
    <row r="15" spans="1:10" x14ac:dyDescent="0.3">
      <c r="A15" s="3" t="s">
        <v>222</v>
      </c>
      <c r="B15" s="6">
        <v>2000</v>
      </c>
      <c r="C15" s="4">
        <v>5</v>
      </c>
      <c r="D15" s="6">
        <v>400</v>
      </c>
      <c r="E15" s="4">
        <v>4.3</v>
      </c>
    </row>
    <row r="16" spans="1:10" x14ac:dyDescent="0.3">
      <c r="A16" s="3" t="s">
        <v>223</v>
      </c>
      <c r="B16" s="6">
        <v>3700</v>
      </c>
      <c r="C16" s="4">
        <v>9</v>
      </c>
      <c r="D16" s="6">
        <v>411.1</v>
      </c>
      <c r="E16" s="4">
        <v>4.9000000000000004</v>
      </c>
    </row>
    <row r="17" spans="1:5" x14ac:dyDescent="0.3">
      <c r="A17" s="3" t="s">
        <v>224</v>
      </c>
      <c r="B17" s="6">
        <v>1400</v>
      </c>
      <c r="C17" s="4">
        <v>4</v>
      </c>
      <c r="D17" s="6">
        <v>350</v>
      </c>
      <c r="E17" s="4">
        <v>4.2</v>
      </c>
    </row>
    <row r="18" spans="1:5" x14ac:dyDescent="0.3">
      <c r="A18" s="3" t="s">
        <v>225</v>
      </c>
      <c r="B18" s="6">
        <v>3000</v>
      </c>
      <c r="C18" s="4">
        <v>7</v>
      </c>
      <c r="D18" s="6">
        <v>428.6</v>
      </c>
      <c r="E18" s="4">
        <v>4.7</v>
      </c>
    </row>
    <row r="19" spans="1:5" x14ac:dyDescent="0.3">
      <c r="A19" s="3" t="s">
        <v>226</v>
      </c>
      <c r="B19" s="6">
        <v>2400</v>
      </c>
      <c r="C19" s="4">
        <v>6</v>
      </c>
      <c r="D19" s="6">
        <v>400</v>
      </c>
      <c r="E19" s="4">
        <v>4.5</v>
      </c>
    </row>
    <row r="20" spans="1:5" x14ac:dyDescent="0.3">
      <c r="A20" s="3" t="s">
        <v>227</v>
      </c>
      <c r="B20" s="6">
        <v>2800</v>
      </c>
      <c r="C20" s="4">
        <v>7</v>
      </c>
      <c r="D20" s="6">
        <v>400</v>
      </c>
      <c r="E20" s="4">
        <v>4.8</v>
      </c>
    </row>
    <row r="21" spans="1:5" x14ac:dyDescent="0.3">
      <c r="A21" s="3" t="s">
        <v>228</v>
      </c>
      <c r="B21" s="6">
        <v>3500</v>
      </c>
      <c r="C21" s="4">
        <v>8</v>
      </c>
      <c r="D21" s="6">
        <v>437.5</v>
      </c>
      <c r="E21" s="4">
        <v>4.5999999999999996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L6" sqref="L6"/>
    </sheetView>
  </sheetViews>
  <sheetFormatPr defaultColWidth="10.6640625" defaultRowHeight="14.4" x14ac:dyDescent="0.3"/>
  <cols>
    <col min="7" max="7" width="14.6640625" bestFit="1" customWidth="1"/>
  </cols>
  <sheetData>
    <row r="1" spans="1:12" ht="28.8" x14ac:dyDescent="0.3">
      <c r="A1" s="2" t="s">
        <v>26</v>
      </c>
      <c r="B1" s="2" t="s">
        <v>229</v>
      </c>
      <c r="C1" s="2" t="s">
        <v>230</v>
      </c>
      <c r="D1" s="2" t="s">
        <v>231</v>
      </c>
      <c r="E1" s="2" t="s">
        <v>37</v>
      </c>
      <c r="F1" s="2" t="s">
        <v>232</v>
      </c>
      <c r="H1" s="2" t="s">
        <v>229</v>
      </c>
      <c r="I1" s="2" t="s">
        <v>230</v>
      </c>
      <c r="J1" s="2" t="s">
        <v>231</v>
      </c>
      <c r="K1" s="2" t="s">
        <v>37</v>
      </c>
      <c r="L1" s="2" t="s">
        <v>232</v>
      </c>
    </row>
    <row r="2" spans="1:12" x14ac:dyDescent="0.3">
      <c r="A2" s="7">
        <v>44562</v>
      </c>
      <c r="B2" s="3">
        <v>101</v>
      </c>
      <c r="C2" s="3">
        <v>545</v>
      </c>
      <c r="D2" s="3">
        <v>514</v>
      </c>
      <c r="E2" s="3">
        <v>1016</v>
      </c>
      <c r="F2" s="3">
        <v>112</v>
      </c>
      <c r="G2" s="1" t="s">
        <v>242</v>
      </c>
      <c r="H2">
        <f>MEDIAN(B2:B37)</f>
        <v>256.5</v>
      </c>
      <c r="I2">
        <f>MEDIAN(C2:C37)</f>
        <v>1151</v>
      </c>
      <c r="J2">
        <f>MEDIAN(D2:D37)</f>
        <v>716.5</v>
      </c>
      <c r="K2">
        <f>MEDIAN(E2:E37)</f>
        <v>1460</v>
      </c>
      <c r="L2">
        <f>MEDIAN(F2:F37)</f>
        <v>371</v>
      </c>
    </row>
    <row r="3" spans="1:12" x14ac:dyDescent="0.3">
      <c r="A3" s="7">
        <v>44593</v>
      </c>
      <c r="B3" s="3">
        <v>118</v>
      </c>
      <c r="C3" s="3">
        <v>577</v>
      </c>
      <c r="D3" s="3">
        <v>525</v>
      </c>
      <c r="E3" s="3">
        <v>1021</v>
      </c>
      <c r="F3" s="3">
        <v>136</v>
      </c>
      <c r="G3" s="1" t="s">
        <v>243</v>
      </c>
      <c r="H3">
        <f>MEDIAN(B2:B37)</f>
        <v>256.5</v>
      </c>
      <c r="I3">
        <f>MEDIAN(C2:C37)</f>
        <v>1151</v>
      </c>
      <c r="J3">
        <f>MEDIAN(D2:D37)</f>
        <v>716.5</v>
      </c>
      <c r="K3">
        <f>MEDIAN(E2:E37)</f>
        <v>1460</v>
      </c>
      <c r="L3">
        <f>MEDIAN(F2:F37)</f>
        <v>371</v>
      </c>
    </row>
    <row r="4" spans="1:12" x14ac:dyDescent="0.3">
      <c r="A4" s="7">
        <v>44621</v>
      </c>
      <c r="B4" s="3">
        <v>119</v>
      </c>
      <c r="C4" s="3">
        <v>672</v>
      </c>
      <c r="D4" s="3">
        <v>534</v>
      </c>
      <c r="E4" s="3">
        <v>1052</v>
      </c>
      <c r="F4" s="3">
        <v>139</v>
      </c>
      <c r="G4" s="1" t="s">
        <v>244</v>
      </c>
      <c r="H4">
        <f>MODE(B2:B37)</f>
        <v>419</v>
      </c>
      <c r="I4">
        <f>MODE(C2:C37)</f>
        <v>732</v>
      </c>
      <c r="J4" t="e">
        <f>MODE(D2:D37)</f>
        <v>#N/A</v>
      </c>
      <c r="K4">
        <f>MODE(E2:E37)</f>
        <v>1335</v>
      </c>
      <c r="L4">
        <f>MODE(F2:F37)</f>
        <v>374</v>
      </c>
    </row>
    <row r="5" spans="1:12" x14ac:dyDescent="0.3">
      <c r="A5" s="7">
        <v>44652</v>
      </c>
      <c r="B5" s="3">
        <v>122</v>
      </c>
      <c r="C5" s="3">
        <v>678</v>
      </c>
      <c r="D5" s="3">
        <v>535</v>
      </c>
      <c r="E5" s="3">
        <v>1071</v>
      </c>
      <c r="F5" s="3">
        <v>142</v>
      </c>
      <c r="G5" s="1" t="s">
        <v>245</v>
      </c>
      <c r="H5">
        <f>_xlfn.VAR.P(B2:B37)</f>
        <v>13116.212191358025</v>
      </c>
      <c r="I5">
        <f>_xlfn.VAR.P(C2:C37)</f>
        <v>215641.76543209876</v>
      </c>
      <c r="J5">
        <f>_xlfn.VAR.P(D2:D37)</f>
        <v>12033.508487654321</v>
      </c>
      <c r="K5">
        <f>_xlfn.VAR.P(E2:E37)</f>
        <v>61475.388888888891</v>
      </c>
      <c r="L5">
        <f>_xlfn.VAR.P(F2:F37)</f>
        <v>21256.230709876545</v>
      </c>
    </row>
    <row r="6" spans="1:12" x14ac:dyDescent="0.3">
      <c r="A6" s="7">
        <v>44682</v>
      </c>
      <c r="B6" s="3">
        <v>125</v>
      </c>
      <c r="C6" s="3">
        <v>732</v>
      </c>
      <c r="D6" s="3">
        <v>546</v>
      </c>
      <c r="E6" s="3">
        <v>1078</v>
      </c>
      <c r="F6" s="3">
        <v>158</v>
      </c>
      <c r="G6" s="1" t="s">
        <v>246</v>
      </c>
      <c r="H6">
        <f>_xlfn.STDEV.P(B2:B37)</f>
        <v>114.52603281070215</v>
      </c>
      <c r="I6">
        <f>_xlfn.STDEV.P(C2:C37)</f>
        <v>464.37244258471969</v>
      </c>
      <c r="J6">
        <f>_xlfn.STDEV.P(D2:D37)</f>
        <v>109.69734950150036</v>
      </c>
      <c r="K6">
        <f>_xlfn.STDEV.P(E2:E37)</f>
        <v>247.94230959819845</v>
      </c>
      <c r="L6">
        <f>_xlfn.STDEV.P(F2:F37)</f>
        <v>145.79516696336867</v>
      </c>
    </row>
    <row r="7" spans="1:12" x14ac:dyDescent="0.3">
      <c r="A7" s="7">
        <v>44713</v>
      </c>
      <c r="B7" s="3">
        <v>131</v>
      </c>
      <c r="C7" s="3">
        <v>732</v>
      </c>
      <c r="D7" s="3">
        <v>566</v>
      </c>
      <c r="E7" s="3">
        <v>1122</v>
      </c>
      <c r="F7" s="3">
        <v>167</v>
      </c>
    </row>
    <row r="8" spans="1:12" x14ac:dyDescent="0.3">
      <c r="A8" s="7">
        <v>44743</v>
      </c>
      <c r="B8" s="3">
        <v>157</v>
      </c>
      <c r="C8" s="3">
        <v>738</v>
      </c>
      <c r="D8" s="3">
        <v>578</v>
      </c>
      <c r="E8" s="3">
        <v>1177</v>
      </c>
      <c r="F8" s="3">
        <v>178</v>
      </c>
    </row>
    <row r="9" spans="1:12" x14ac:dyDescent="0.3">
      <c r="A9" s="7">
        <v>44774</v>
      </c>
      <c r="B9" s="3">
        <v>160</v>
      </c>
      <c r="C9" s="3">
        <v>746</v>
      </c>
      <c r="D9" s="3">
        <v>586</v>
      </c>
      <c r="E9" s="3">
        <v>1187</v>
      </c>
      <c r="F9" s="3">
        <v>195</v>
      </c>
    </row>
    <row r="10" spans="1:12" x14ac:dyDescent="0.3">
      <c r="A10" s="7">
        <v>44805</v>
      </c>
      <c r="B10" s="3">
        <v>166</v>
      </c>
      <c r="C10" s="3">
        <v>768</v>
      </c>
      <c r="D10" s="3">
        <v>605</v>
      </c>
      <c r="E10" s="3">
        <v>1204</v>
      </c>
      <c r="F10" s="3">
        <v>200</v>
      </c>
    </row>
    <row r="11" spans="1:12" x14ac:dyDescent="0.3">
      <c r="A11" s="7">
        <v>44835</v>
      </c>
      <c r="B11" s="3">
        <v>177</v>
      </c>
      <c r="C11" s="3">
        <v>861</v>
      </c>
      <c r="D11" s="3">
        <v>623</v>
      </c>
      <c r="E11" s="3">
        <v>1264</v>
      </c>
      <c r="F11" s="3">
        <v>207</v>
      </c>
    </row>
    <row r="12" spans="1:12" x14ac:dyDescent="0.3">
      <c r="A12" s="7">
        <v>44866</v>
      </c>
      <c r="B12" s="3">
        <v>180</v>
      </c>
      <c r="C12" s="3">
        <v>890</v>
      </c>
      <c r="D12" s="3">
        <v>627</v>
      </c>
      <c r="E12" s="3">
        <v>1320</v>
      </c>
      <c r="F12" s="3">
        <v>250</v>
      </c>
    </row>
    <row r="13" spans="1:12" x14ac:dyDescent="0.3">
      <c r="A13" s="7">
        <v>44896</v>
      </c>
      <c r="B13" s="3">
        <v>191</v>
      </c>
      <c r="C13" s="3">
        <v>893</v>
      </c>
      <c r="D13" s="3">
        <v>632</v>
      </c>
      <c r="E13" s="3">
        <v>1335</v>
      </c>
      <c r="F13" s="3">
        <v>271</v>
      </c>
    </row>
    <row r="14" spans="1:12" x14ac:dyDescent="0.3">
      <c r="A14" s="7">
        <v>44927</v>
      </c>
      <c r="B14" s="3">
        <v>195</v>
      </c>
      <c r="C14" s="3">
        <v>915</v>
      </c>
      <c r="D14" s="3">
        <v>637</v>
      </c>
      <c r="E14" s="3">
        <v>1335</v>
      </c>
      <c r="F14" s="3">
        <v>272</v>
      </c>
    </row>
    <row r="15" spans="1:12" x14ac:dyDescent="0.3">
      <c r="A15" s="7">
        <v>44958</v>
      </c>
      <c r="B15" s="3">
        <v>216</v>
      </c>
      <c r="C15" s="3">
        <v>931</v>
      </c>
      <c r="D15" s="3">
        <v>647</v>
      </c>
      <c r="E15" s="3">
        <v>1355</v>
      </c>
      <c r="F15" s="3">
        <v>287</v>
      </c>
    </row>
    <row r="16" spans="1:12" x14ac:dyDescent="0.3">
      <c r="A16" s="7">
        <v>44986</v>
      </c>
      <c r="B16" s="3">
        <v>235</v>
      </c>
      <c r="C16" s="3">
        <v>942</v>
      </c>
      <c r="D16" s="3">
        <v>649</v>
      </c>
      <c r="E16" s="3">
        <v>1379</v>
      </c>
      <c r="F16" s="3">
        <v>296</v>
      </c>
    </row>
    <row r="17" spans="1:6" x14ac:dyDescent="0.3">
      <c r="A17" s="7">
        <v>45017</v>
      </c>
      <c r="B17" s="3">
        <v>240</v>
      </c>
      <c r="C17" s="3">
        <v>963</v>
      </c>
      <c r="D17" s="3">
        <v>666</v>
      </c>
      <c r="E17" s="3">
        <v>1426</v>
      </c>
      <c r="F17" s="3">
        <v>309</v>
      </c>
    </row>
    <row r="18" spans="1:6" x14ac:dyDescent="0.3">
      <c r="A18" s="7">
        <v>45047</v>
      </c>
      <c r="B18" s="3">
        <v>241</v>
      </c>
      <c r="C18" s="3">
        <v>983</v>
      </c>
      <c r="D18" s="3">
        <v>707</v>
      </c>
      <c r="E18" s="3">
        <v>1438</v>
      </c>
      <c r="F18" s="3">
        <v>347</v>
      </c>
    </row>
    <row r="19" spans="1:6" x14ac:dyDescent="0.3">
      <c r="A19" s="7">
        <v>45078</v>
      </c>
      <c r="B19" s="3">
        <v>248</v>
      </c>
      <c r="C19" s="3">
        <v>1151</v>
      </c>
      <c r="D19" s="3">
        <v>713</v>
      </c>
      <c r="E19" s="3">
        <v>1456</v>
      </c>
      <c r="F19" s="3">
        <v>368</v>
      </c>
    </row>
    <row r="20" spans="1:6" x14ac:dyDescent="0.3">
      <c r="A20" s="7">
        <v>45108</v>
      </c>
      <c r="B20" s="3">
        <v>265</v>
      </c>
      <c r="C20" s="3">
        <v>1151</v>
      </c>
      <c r="D20" s="3">
        <v>720</v>
      </c>
      <c r="E20" s="3">
        <v>1464</v>
      </c>
      <c r="F20" s="3">
        <v>374</v>
      </c>
    </row>
    <row r="21" spans="1:6" x14ac:dyDescent="0.3">
      <c r="A21" s="7">
        <v>45139</v>
      </c>
      <c r="B21" s="3">
        <v>268</v>
      </c>
      <c r="C21" s="3">
        <v>1188</v>
      </c>
      <c r="D21" s="3">
        <v>745</v>
      </c>
      <c r="E21" s="3">
        <v>1475</v>
      </c>
      <c r="F21" s="3">
        <v>374</v>
      </c>
    </row>
    <row r="22" spans="1:6" x14ac:dyDescent="0.3">
      <c r="A22" s="7">
        <v>45170</v>
      </c>
      <c r="B22" s="3">
        <v>271</v>
      </c>
      <c r="C22" s="3">
        <v>1285</v>
      </c>
      <c r="D22" s="3">
        <v>747</v>
      </c>
      <c r="E22" s="3">
        <v>1526</v>
      </c>
      <c r="F22" s="3">
        <v>385</v>
      </c>
    </row>
    <row r="23" spans="1:6" x14ac:dyDescent="0.3">
      <c r="A23" s="7">
        <v>45200</v>
      </c>
      <c r="B23" s="3">
        <v>272</v>
      </c>
      <c r="C23" s="3">
        <v>1310</v>
      </c>
      <c r="D23" s="3">
        <v>759</v>
      </c>
      <c r="E23" s="3">
        <v>1531</v>
      </c>
      <c r="F23" s="3">
        <v>414</v>
      </c>
    </row>
    <row r="24" spans="1:6" x14ac:dyDescent="0.3">
      <c r="A24" s="7">
        <v>45231</v>
      </c>
      <c r="B24" s="3">
        <v>321</v>
      </c>
      <c r="C24" s="3">
        <v>1465</v>
      </c>
      <c r="D24" s="3">
        <v>764</v>
      </c>
      <c r="E24" s="3">
        <v>1544</v>
      </c>
      <c r="F24" s="3">
        <v>422</v>
      </c>
    </row>
    <row r="25" spans="1:6" x14ac:dyDescent="0.3">
      <c r="A25" s="7">
        <v>45261</v>
      </c>
      <c r="B25" s="3">
        <v>341</v>
      </c>
      <c r="C25" s="3">
        <v>1479</v>
      </c>
      <c r="D25" s="3">
        <v>773</v>
      </c>
      <c r="E25" s="3">
        <v>1544</v>
      </c>
      <c r="F25" s="3">
        <v>438</v>
      </c>
    </row>
    <row r="26" spans="1:6" x14ac:dyDescent="0.3">
      <c r="A26" s="7">
        <v>45292</v>
      </c>
      <c r="B26" s="3">
        <v>346</v>
      </c>
      <c r="C26" s="3">
        <v>1485</v>
      </c>
      <c r="D26" s="3">
        <v>777</v>
      </c>
      <c r="E26" s="3">
        <v>1578</v>
      </c>
      <c r="F26" s="3">
        <v>453</v>
      </c>
    </row>
    <row r="27" spans="1:6" x14ac:dyDescent="0.3">
      <c r="A27" s="7">
        <v>45323</v>
      </c>
      <c r="B27" s="3">
        <v>364</v>
      </c>
      <c r="C27" s="3">
        <v>1545</v>
      </c>
      <c r="D27" s="3">
        <v>779</v>
      </c>
      <c r="E27" s="3">
        <v>1599</v>
      </c>
      <c r="F27" s="3">
        <v>461</v>
      </c>
    </row>
    <row r="28" spans="1:6" x14ac:dyDescent="0.3">
      <c r="A28" s="7">
        <v>45352</v>
      </c>
      <c r="B28" s="3">
        <v>377</v>
      </c>
      <c r="C28" s="3">
        <v>1738</v>
      </c>
      <c r="D28" s="3">
        <v>793</v>
      </c>
      <c r="E28" s="3">
        <v>1630</v>
      </c>
      <c r="F28" s="3">
        <v>471</v>
      </c>
    </row>
    <row r="29" spans="1:6" x14ac:dyDescent="0.3">
      <c r="A29" s="7">
        <v>45383</v>
      </c>
      <c r="B29" s="3">
        <v>385</v>
      </c>
      <c r="C29" s="3">
        <v>1805</v>
      </c>
      <c r="D29" s="3">
        <v>796</v>
      </c>
      <c r="E29" s="3">
        <v>1639</v>
      </c>
      <c r="F29" s="3">
        <v>471</v>
      </c>
    </row>
    <row r="30" spans="1:6" x14ac:dyDescent="0.3">
      <c r="A30" s="7">
        <v>45413</v>
      </c>
      <c r="B30" s="3">
        <v>386</v>
      </c>
      <c r="C30" s="3">
        <v>1818</v>
      </c>
      <c r="D30" s="3">
        <v>814</v>
      </c>
      <c r="E30" s="3">
        <v>1644</v>
      </c>
      <c r="F30" s="3">
        <v>491</v>
      </c>
    </row>
    <row r="31" spans="1:6" x14ac:dyDescent="0.3">
      <c r="A31" s="7">
        <v>45444</v>
      </c>
      <c r="B31" s="3">
        <v>419</v>
      </c>
      <c r="C31" s="3">
        <v>1831</v>
      </c>
      <c r="D31" s="3">
        <v>828</v>
      </c>
      <c r="E31" s="3">
        <v>1655</v>
      </c>
      <c r="F31" s="3">
        <v>503</v>
      </c>
    </row>
    <row r="32" spans="1:6" x14ac:dyDescent="0.3">
      <c r="A32" s="7">
        <v>45474</v>
      </c>
      <c r="B32" s="3">
        <v>419</v>
      </c>
      <c r="C32" s="3">
        <v>1835</v>
      </c>
      <c r="D32" s="3">
        <v>833</v>
      </c>
      <c r="E32" s="3">
        <v>1682</v>
      </c>
      <c r="F32" s="3">
        <v>504</v>
      </c>
    </row>
    <row r="33" spans="1:6" x14ac:dyDescent="0.3">
      <c r="A33" s="7">
        <v>45505</v>
      </c>
      <c r="B33" s="3">
        <v>434</v>
      </c>
      <c r="C33" s="3">
        <v>1864</v>
      </c>
      <c r="D33" s="3">
        <v>836</v>
      </c>
      <c r="E33" s="3">
        <v>1753</v>
      </c>
      <c r="F33" s="3">
        <v>529</v>
      </c>
    </row>
    <row r="34" spans="1:6" x14ac:dyDescent="0.3">
      <c r="A34" s="7">
        <v>45536</v>
      </c>
      <c r="B34" s="3">
        <v>438</v>
      </c>
      <c r="C34" s="3">
        <v>1896</v>
      </c>
      <c r="D34" s="3">
        <v>842</v>
      </c>
      <c r="E34" s="3">
        <v>1755</v>
      </c>
      <c r="F34" s="3">
        <v>559</v>
      </c>
    </row>
    <row r="35" spans="1:6" x14ac:dyDescent="0.3">
      <c r="A35" s="7">
        <v>45566</v>
      </c>
      <c r="B35" s="3">
        <v>449</v>
      </c>
      <c r="C35" s="3">
        <v>1926</v>
      </c>
      <c r="D35" s="3">
        <v>844</v>
      </c>
      <c r="E35" s="3">
        <v>1779</v>
      </c>
      <c r="F35" s="3">
        <v>575</v>
      </c>
    </row>
    <row r="36" spans="1:6" x14ac:dyDescent="0.3">
      <c r="A36" s="7">
        <v>45597</v>
      </c>
      <c r="B36" s="3">
        <v>457</v>
      </c>
      <c r="C36" s="3">
        <v>1929</v>
      </c>
      <c r="D36" s="3">
        <v>846</v>
      </c>
      <c r="E36" s="3">
        <v>1881</v>
      </c>
      <c r="F36" s="3">
        <v>581</v>
      </c>
    </row>
    <row r="37" spans="1:6" x14ac:dyDescent="0.3">
      <c r="A37" s="7">
        <v>45627</v>
      </c>
      <c r="B37" s="3">
        <v>465</v>
      </c>
      <c r="C37" s="3">
        <v>1945</v>
      </c>
      <c r="D37" s="3">
        <v>881</v>
      </c>
      <c r="E37" s="3">
        <v>1949</v>
      </c>
      <c r="F37" s="3">
        <v>592</v>
      </c>
    </row>
  </sheetData>
  <sortState ref="F2:F37">
    <sortCondition ref="F2:F37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16" sqref="H16"/>
    </sheetView>
  </sheetViews>
  <sheetFormatPr defaultColWidth="16.33203125" defaultRowHeight="14.4" x14ac:dyDescent="0.3"/>
  <sheetData>
    <row r="1" spans="1:6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3">
      <c r="A2" s="7" t="s">
        <v>33</v>
      </c>
      <c r="B2" s="3" t="s">
        <v>34</v>
      </c>
      <c r="C2" s="3">
        <v>1500</v>
      </c>
      <c r="D2" s="3">
        <v>4.5</v>
      </c>
      <c r="E2" s="3" t="s">
        <v>35</v>
      </c>
      <c r="F2" s="3" t="s">
        <v>36</v>
      </c>
    </row>
    <row r="3" spans="1:6" x14ac:dyDescent="0.3">
      <c r="A3" s="7" t="s">
        <v>37</v>
      </c>
      <c r="B3" s="3" t="s">
        <v>34</v>
      </c>
      <c r="C3" s="3">
        <v>3500</v>
      </c>
      <c r="D3" s="3">
        <v>4.8</v>
      </c>
      <c r="E3" s="3" t="s">
        <v>38</v>
      </c>
      <c r="F3" s="3" t="s">
        <v>36</v>
      </c>
    </row>
    <row r="4" spans="1:6" x14ac:dyDescent="0.3">
      <c r="A4" s="7" t="s">
        <v>39</v>
      </c>
      <c r="B4" s="3" t="s">
        <v>40</v>
      </c>
      <c r="C4" s="3">
        <v>200</v>
      </c>
      <c r="D4" s="3">
        <v>4.2</v>
      </c>
      <c r="E4" s="3" t="s">
        <v>41</v>
      </c>
      <c r="F4" s="3" t="s">
        <v>36</v>
      </c>
    </row>
    <row r="5" spans="1:6" x14ac:dyDescent="0.3">
      <c r="A5" s="7" t="s">
        <v>42</v>
      </c>
      <c r="B5" s="3" t="s">
        <v>34</v>
      </c>
      <c r="C5" s="3">
        <v>800</v>
      </c>
      <c r="D5" s="3">
        <v>4.5999999999999996</v>
      </c>
      <c r="E5" s="3" t="s">
        <v>43</v>
      </c>
      <c r="F5" s="3" t="s">
        <v>44</v>
      </c>
    </row>
    <row r="6" spans="1:6" x14ac:dyDescent="0.3">
      <c r="A6" s="7" t="s">
        <v>45</v>
      </c>
      <c r="B6" s="3" t="s">
        <v>34</v>
      </c>
      <c r="C6" s="3">
        <v>1200</v>
      </c>
      <c r="D6" s="3">
        <v>4.3</v>
      </c>
      <c r="E6" s="3" t="s">
        <v>46</v>
      </c>
      <c r="F6" s="3" t="s">
        <v>36</v>
      </c>
    </row>
    <row r="7" spans="1:6" x14ac:dyDescent="0.3">
      <c r="A7" s="7" t="s">
        <v>47</v>
      </c>
      <c r="B7" s="3" t="s">
        <v>40</v>
      </c>
      <c r="C7" s="3">
        <v>300</v>
      </c>
      <c r="D7" s="3">
        <v>4.7</v>
      </c>
      <c r="E7" s="3" t="s">
        <v>48</v>
      </c>
      <c r="F7" s="3" t="s">
        <v>36</v>
      </c>
    </row>
    <row r="8" spans="1:6" x14ac:dyDescent="0.3">
      <c r="A8" s="7" t="s">
        <v>49</v>
      </c>
      <c r="B8" s="3" t="s">
        <v>50</v>
      </c>
      <c r="C8" s="3">
        <v>2500</v>
      </c>
      <c r="D8" s="3">
        <v>4.4000000000000004</v>
      </c>
      <c r="E8" s="3" t="s">
        <v>51</v>
      </c>
      <c r="F8" s="3" t="s">
        <v>44</v>
      </c>
    </row>
    <row r="9" spans="1:6" x14ac:dyDescent="0.3">
      <c r="A9" s="7" t="s">
        <v>52</v>
      </c>
      <c r="B9" s="3" t="s">
        <v>34</v>
      </c>
      <c r="C9" s="3">
        <v>4000</v>
      </c>
      <c r="D9" s="3">
        <v>4.9000000000000004</v>
      </c>
      <c r="E9" s="3" t="s">
        <v>53</v>
      </c>
      <c r="F9" s="3" t="s">
        <v>36</v>
      </c>
    </row>
    <row r="10" spans="1:6" x14ac:dyDescent="0.3">
      <c r="A10" s="7" t="s">
        <v>54</v>
      </c>
      <c r="B10" s="3" t="s">
        <v>40</v>
      </c>
      <c r="C10" s="3">
        <v>50</v>
      </c>
      <c r="D10" s="3">
        <v>4.0999999999999996</v>
      </c>
      <c r="E10" s="3" t="s">
        <v>55</v>
      </c>
      <c r="F10" s="3" t="s">
        <v>36</v>
      </c>
    </row>
    <row r="11" spans="1:6" x14ac:dyDescent="0.3">
      <c r="A11" s="7" t="s">
        <v>56</v>
      </c>
      <c r="B11" s="3" t="s">
        <v>40</v>
      </c>
      <c r="C11" s="3">
        <v>100</v>
      </c>
      <c r="D11" s="3">
        <v>4</v>
      </c>
      <c r="E11" s="3" t="s">
        <v>57</v>
      </c>
      <c r="F11" s="3" t="s">
        <v>44</v>
      </c>
    </row>
    <row r="12" spans="1:6" x14ac:dyDescent="0.3">
      <c r="A12" s="7" t="s">
        <v>58</v>
      </c>
      <c r="B12" s="3" t="s">
        <v>34</v>
      </c>
      <c r="C12" s="3">
        <v>600</v>
      </c>
      <c r="D12" s="3">
        <v>4.7</v>
      </c>
      <c r="E12" s="3" t="s">
        <v>59</v>
      </c>
      <c r="F12" s="3" t="s">
        <v>36</v>
      </c>
    </row>
    <row r="13" spans="1:6" x14ac:dyDescent="0.3">
      <c r="A13" s="7" t="s">
        <v>60</v>
      </c>
      <c r="B13" s="3" t="s">
        <v>34</v>
      </c>
      <c r="C13" s="3">
        <v>800</v>
      </c>
      <c r="D13" s="3">
        <v>4.2</v>
      </c>
      <c r="E13" s="3" t="s">
        <v>35</v>
      </c>
      <c r="F13" s="3" t="s">
        <v>36</v>
      </c>
    </row>
    <row r="14" spans="1:6" x14ac:dyDescent="0.3">
      <c r="A14" s="7" t="s">
        <v>61</v>
      </c>
      <c r="B14" s="3" t="s">
        <v>40</v>
      </c>
      <c r="C14" s="3">
        <v>150</v>
      </c>
      <c r="D14" s="3">
        <v>4.5999999999999996</v>
      </c>
      <c r="E14" s="3" t="s">
        <v>62</v>
      </c>
      <c r="F14" s="3" t="s">
        <v>44</v>
      </c>
    </row>
    <row r="15" spans="1:6" x14ac:dyDescent="0.3">
      <c r="A15" s="7" t="s">
        <v>63</v>
      </c>
      <c r="B15" s="3" t="s">
        <v>40</v>
      </c>
      <c r="C15" s="3">
        <v>100</v>
      </c>
      <c r="D15" s="3">
        <v>4.3</v>
      </c>
      <c r="E15" s="3" t="s">
        <v>55</v>
      </c>
      <c r="F15" s="3" t="s">
        <v>36</v>
      </c>
    </row>
    <row r="16" spans="1:6" x14ac:dyDescent="0.3">
      <c r="A16" s="7" t="s">
        <v>64</v>
      </c>
      <c r="B16" s="3" t="s">
        <v>34</v>
      </c>
      <c r="C16" s="3">
        <v>250</v>
      </c>
      <c r="D16" s="3">
        <v>4.5</v>
      </c>
      <c r="E16" s="3" t="s">
        <v>65</v>
      </c>
      <c r="F16" s="3" t="s">
        <v>36</v>
      </c>
    </row>
    <row r="17" spans="1:6" x14ac:dyDescent="0.3">
      <c r="A17" s="7" t="s">
        <v>66</v>
      </c>
      <c r="B17" s="3" t="s">
        <v>67</v>
      </c>
      <c r="C17" s="3">
        <v>300</v>
      </c>
      <c r="D17" s="3">
        <v>4.8</v>
      </c>
      <c r="E17" s="3" t="s">
        <v>68</v>
      </c>
      <c r="F17" s="3" t="s">
        <v>36</v>
      </c>
    </row>
    <row r="18" spans="1:6" x14ac:dyDescent="0.3">
      <c r="A18" s="7" t="s">
        <v>69</v>
      </c>
      <c r="B18" s="3" t="s">
        <v>67</v>
      </c>
      <c r="C18" s="3">
        <v>400</v>
      </c>
      <c r="D18" s="3">
        <v>4.2</v>
      </c>
      <c r="E18" s="3" t="s">
        <v>70</v>
      </c>
      <c r="F18" s="3" t="s">
        <v>44</v>
      </c>
    </row>
    <row r="19" spans="1:6" x14ac:dyDescent="0.3">
      <c r="A19" s="7" t="s">
        <v>71</v>
      </c>
      <c r="B19" s="3" t="s">
        <v>40</v>
      </c>
      <c r="C19" s="3">
        <v>80</v>
      </c>
      <c r="D19" s="3">
        <v>4</v>
      </c>
      <c r="E19" s="3" t="s">
        <v>72</v>
      </c>
      <c r="F19" s="3" t="s">
        <v>36</v>
      </c>
    </row>
    <row r="20" spans="1:6" x14ac:dyDescent="0.3">
      <c r="A20" s="7" t="s">
        <v>73</v>
      </c>
      <c r="B20" s="3" t="s">
        <v>40</v>
      </c>
      <c r="C20" s="3">
        <v>20</v>
      </c>
      <c r="D20" s="3">
        <v>4.5</v>
      </c>
      <c r="E20" s="3" t="s">
        <v>74</v>
      </c>
      <c r="F20" s="3" t="s">
        <v>36</v>
      </c>
    </row>
    <row r="21" spans="1:6" x14ac:dyDescent="0.3">
      <c r="A21" s="7" t="s">
        <v>75</v>
      </c>
      <c r="B21" s="3" t="s">
        <v>40</v>
      </c>
      <c r="C21" s="3">
        <v>30</v>
      </c>
      <c r="D21" s="3">
        <v>4.3</v>
      </c>
      <c r="E21" s="3" t="s">
        <v>76</v>
      </c>
      <c r="F21" s="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10" sqref="G10:H13"/>
    </sheetView>
  </sheetViews>
  <sheetFormatPr defaultRowHeight="15.9" customHeight="1" x14ac:dyDescent="0.3"/>
  <cols>
    <col min="1" max="1" width="25.88671875" customWidth="1"/>
    <col min="2" max="2" width="15.88671875" customWidth="1"/>
    <col min="4" max="4" width="16.6640625" customWidth="1"/>
    <col min="5" max="5" width="27.33203125" customWidth="1"/>
  </cols>
  <sheetData>
    <row r="1" spans="1:7" ht="15.9" customHeight="1" x14ac:dyDescent="0.3">
      <c r="A1" s="2" t="s">
        <v>31</v>
      </c>
      <c r="B1" s="2" t="s">
        <v>77</v>
      </c>
      <c r="C1" s="2" t="s">
        <v>78</v>
      </c>
      <c r="D1" s="2" t="s">
        <v>29</v>
      </c>
      <c r="E1" s="2" t="s">
        <v>79</v>
      </c>
    </row>
    <row r="2" spans="1:7" ht="15.9" customHeight="1" x14ac:dyDescent="0.3">
      <c r="A2" s="7" t="s">
        <v>80</v>
      </c>
      <c r="B2" s="3" t="s">
        <v>81</v>
      </c>
      <c r="C2" s="3">
        <v>2019</v>
      </c>
      <c r="D2" s="8">
        <v>45000</v>
      </c>
      <c r="E2" s="8">
        <v>30000</v>
      </c>
      <c r="G2" t="s">
        <v>235</v>
      </c>
    </row>
    <row r="3" spans="1:7" ht="15.9" customHeight="1" x14ac:dyDescent="0.3">
      <c r="A3" s="7" t="s">
        <v>82</v>
      </c>
      <c r="B3" s="3" t="s">
        <v>83</v>
      </c>
      <c r="C3" s="3">
        <v>2018</v>
      </c>
      <c r="D3" s="8">
        <v>60000</v>
      </c>
      <c r="E3" s="8">
        <v>25000</v>
      </c>
      <c r="G3" t="s">
        <v>236</v>
      </c>
    </row>
    <row r="4" spans="1:7" ht="15.9" customHeight="1" x14ac:dyDescent="0.3">
      <c r="A4" s="7" t="s">
        <v>84</v>
      </c>
      <c r="B4" s="3" t="s">
        <v>85</v>
      </c>
      <c r="C4" s="3">
        <v>2020</v>
      </c>
      <c r="D4" s="8">
        <v>40000</v>
      </c>
      <c r="E4" s="8">
        <v>20000</v>
      </c>
      <c r="G4" t="s">
        <v>237</v>
      </c>
    </row>
    <row r="5" spans="1:7" ht="15.9" customHeight="1" x14ac:dyDescent="0.3">
      <c r="A5" s="7" t="s">
        <v>86</v>
      </c>
      <c r="B5" s="3" t="s">
        <v>87</v>
      </c>
      <c r="C5" s="3">
        <v>2017</v>
      </c>
      <c r="D5" s="8">
        <v>35000</v>
      </c>
      <c r="E5" s="8">
        <v>35000</v>
      </c>
      <c r="G5" t="s">
        <v>238</v>
      </c>
    </row>
    <row r="6" spans="1:7" ht="15.9" customHeight="1" x14ac:dyDescent="0.3">
      <c r="A6" s="7" t="s">
        <v>88</v>
      </c>
      <c r="B6" s="3" t="s">
        <v>89</v>
      </c>
      <c r="C6" s="3">
        <v>2016</v>
      </c>
      <c r="D6" s="8">
        <v>30000</v>
      </c>
      <c r="E6" s="8">
        <v>40000</v>
      </c>
      <c r="G6" t="s">
        <v>239</v>
      </c>
    </row>
    <row r="7" spans="1:7" ht="15.9" customHeight="1" x14ac:dyDescent="0.3">
      <c r="A7" s="7" t="s">
        <v>90</v>
      </c>
      <c r="B7" s="3" t="s">
        <v>91</v>
      </c>
      <c r="C7" s="3">
        <v>2019</v>
      </c>
      <c r="D7" s="8">
        <v>48000</v>
      </c>
      <c r="E7" s="8">
        <v>28000</v>
      </c>
      <c r="G7" t="s">
        <v>240</v>
      </c>
    </row>
    <row r="8" spans="1:7" ht="15.9" customHeight="1" x14ac:dyDescent="0.3">
      <c r="A8" s="7" t="s">
        <v>92</v>
      </c>
      <c r="B8" s="3" t="s">
        <v>93</v>
      </c>
      <c r="C8" s="3">
        <v>2018</v>
      </c>
      <c r="D8" s="8">
        <v>55000</v>
      </c>
      <c r="E8" s="8">
        <v>32000</v>
      </c>
    </row>
    <row r="9" spans="1:7" ht="15.9" customHeight="1" x14ac:dyDescent="0.3">
      <c r="A9" s="7" t="s">
        <v>94</v>
      </c>
      <c r="B9" s="3" t="s">
        <v>95</v>
      </c>
      <c r="C9" s="3">
        <v>2020</v>
      </c>
      <c r="D9" s="8">
        <v>38000</v>
      </c>
      <c r="E9" s="8">
        <v>22000</v>
      </c>
    </row>
    <row r="10" spans="1:7" ht="15.9" customHeight="1" x14ac:dyDescent="0.3">
      <c r="A10" s="7" t="s">
        <v>96</v>
      </c>
      <c r="B10" s="3" t="s">
        <v>97</v>
      </c>
      <c r="C10" s="3">
        <v>2017</v>
      </c>
      <c r="D10" s="8">
        <v>42000</v>
      </c>
      <c r="E10" s="8">
        <v>30000</v>
      </c>
    </row>
    <row r="11" spans="1:7" ht="15.9" customHeight="1" x14ac:dyDescent="0.3">
      <c r="A11" s="7" t="s">
        <v>80</v>
      </c>
      <c r="B11" s="3" t="s">
        <v>98</v>
      </c>
      <c r="C11" s="3">
        <v>2019</v>
      </c>
      <c r="D11" s="8">
        <v>47000</v>
      </c>
      <c r="E11" s="8">
        <v>27000</v>
      </c>
    </row>
    <row r="12" spans="1:7" ht="15.9" customHeight="1" x14ac:dyDescent="0.3">
      <c r="A12" s="7" t="s">
        <v>82</v>
      </c>
      <c r="B12" s="3" t="s">
        <v>99</v>
      </c>
      <c r="C12" s="3">
        <v>2018</v>
      </c>
      <c r="D12" s="8">
        <v>85000</v>
      </c>
      <c r="E12" s="8">
        <v>20000</v>
      </c>
    </row>
    <row r="13" spans="1:7" ht="15.9" customHeight="1" x14ac:dyDescent="0.3">
      <c r="A13" s="7" t="s">
        <v>84</v>
      </c>
      <c r="B13" s="3" t="s">
        <v>100</v>
      </c>
      <c r="C13" s="3">
        <v>2020</v>
      </c>
      <c r="D13" s="8">
        <v>53000</v>
      </c>
      <c r="E13" s="8">
        <v>18000</v>
      </c>
    </row>
    <row r="14" spans="1:7" ht="15.9" customHeight="1" x14ac:dyDescent="0.3">
      <c r="A14" s="7" t="s">
        <v>86</v>
      </c>
      <c r="B14" s="3" t="s">
        <v>101</v>
      </c>
      <c r="C14" s="3">
        <v>2017</v>
      </c>
      <c r="D14" s="8">
        <v>75000</v>
      </c>
      <c r="E14" s="8">
        <v>40000</v>
      </c>
    </row>
    <row r="15" spans="1:7" ht="15.9" customHeight="1" x14ac:dyDescent="0.3">
      <c r="A15" s="7" t="s">
        <v>88</v>
      </c>
      <c r="B15" s="3" t="s">
        <v>102</v>
      </c>
      <c r="C15" s="3">
        <v>2016</v>
      </c>
      <c r="D15" s="8">
        <v>60000</v>
      </c>
      <c r="E15" s="8">
        <v>30000</v>
      </c>
    </row>
    <row r="16" spans="1:7" ht="15.9" customHeight="1" x14ac:dyDescent="0.3">
      <c r="A16" s="7" t="s">
        <v>90</v>
      </c>
      <c r="B16" s="3" t="s">
        <v>103</v>
      </c>
      <c r="C16" s="3">
        <v>2019</v>
      </c>
      <c r="D16" s="8">
        <v>72000</v>
      </c>
      <c r="E16" s="8">
        <v>25000</v>
      </c>
    </row>
    <row r="17" spans="1:5" ht="15.9" customHeight="1" x14ac:dyDescent="0.3">
      <c r="A17" s="7" t="s">
        <v>92</v>
      </c>
      <c r="B17" s="3" t="s">
        <v>104</v>
      </c>
      <c r="C17" s="3">
        <v>2018</v>
      </c>
      <c r="D17" s="8">
        <v>68000</v>
      </c>
      <c r="E17" s="8">
        <v>28000</v>
      </c>
    </row>
    <row r="18" spans="1:5" ht="15.9" customHeight="1" x14ac:dyDescent="0.3">
      <c r="A18" s="7" t="s">
        <v>94</v>
      </c>
      <c r="B18" s="3" t="s">
        <v>105</v>
      </c>
      <c r="C18" s="3">
        <v>2020</v>
      </c>
      <c r="D18" s="8">
        <v>55000</v>
      </c>
      <c r="E18" s="8">
        <v>22000</v>
      </c>
    </row>
    <row r="19" spans="1:5" ht="15.9" customHeight="1" x14ac:dyDescent="0.3">
      <c r="A19" s="7" t="s">
        <v>96</v>
      </c>
      <c r="B19" s="3" t="s">
        <v>106</v>
      </c>
      <c r="C19" s="3">
        <v>2017</v>
      </c>
      <c r="D19" s="8">
        <v>80000</v>
      </c>
      <c r="E19" s="8">
        <v>30000</v>
      </c>
    </row>
    <row r="20" spans="1:5" ht="15.9" customHeight="1" x14ac:dyDescent="0.3">
      <c r="A20" s="7" t="s">
        <v>80</v>
      </c>
      <c r="B20" s="3" t="s">
        <v>107</v>
      </c>
      <c r="C20" s="3">
        <v>2019</v>
      </c>
      <c r="D20" s="8">
        <v>85000</v>
      </c>
      <c r="E20" s="8">
        <v>25000</v>
      </c>
    </row>
    <row r="21" spans="1:5" ht="15.9" customHeight="1" x14ac:dyDescent="0.3">
      <c r="A21" s="7" t="s">
        <v>82</v>
      </c>
      <c r="B21" s="3" t="s">
        <v>108</v>
      </c>
      <c r="C21" s="3">
        <v>2018</v>
      </c>
      <c r="D21" s="8">
        <v>90000</v>
      </c>
      <c r="E21" s="8">
        <v>30000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</vt:lpstr>
      <vt:lpstr>Empresa</vt:lpstr>
      <vt:lpstr>Satisfação</vt:lpstr>
      <vt:lpstr>Perfil</vt:lpstr>
      <vt:lpstr>Empresas</vt:lpstr>
      <vt:lpstr>e-commerce</vt:lpstr>
      <vt:lpstr>Produtos</vt:lpstr>
      <vt:lpstr>Disponibilidade</vt:lpstr>
      <vt:lpstr>Carros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Ken</dc:creator>
  <cp:lastModifiedBy>Cifais</cp:lastModifiedBy>
  <dcterms:created xsi:type="dcterms:W3CDTF">2024-02-15T21:47:24Z</dcterms:created>
  <dcterms:modified xsi:type="dcterms:W3CDTF">2024-10-30T15:29:32Z</dcterms:modified>
</cp:coreProperties>
</file>