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ead\Desktop\Thiago\Projetos_R\estatistica\lista de exercicios\"/>
    </mc:Choice>
  </mc:AlternateContent>
  <xr:revisionPtr revIDLastSave="0" documentId="13_ncr:1_{E9FD6B70-B316-4039-ACEB-E656C5BABAC9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3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J9" i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<sst xmlns="http://schemas.openxmlformats.org/spreadsheetml/2006/main" count="384" uniqueCount="253">
  <si>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</si>
  <si>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</si>
  <si>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</si>
  <si>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</si>
  <si>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</si>
  <si>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</si>
  <si>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</si>
  <si>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</si>
  <si>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</si>
  <si>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</si>
  <si>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</si>
  <si>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</si>
  <si>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</si>
  <si>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</si>
  <si>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</si>
  <si>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</si>
  <si>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</si>
  <si>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</si>
  <si>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</si>
  <si>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</si>
  <si>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</si>
  <si>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</si>
  <si>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</si>
  <si>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</si>
  <si>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</si>
  <si>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</si>
  <si>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</si>
  <si>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</si>
  <si>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</si>
  <si>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</si>
  <si>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</si>
  <si>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</si>
  <si>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</si>
  <si>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</si>
  <si>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</si>
  <si>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</si>
  <si>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</si>
  <si>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</si>
  <si>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</si>
  <si>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</si>
  <si>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</si>
  <si>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</si>
  <si>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</si>
  <si>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</si>
  <si>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</si>
  <si>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</si>
  <si>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</si>
  <si>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</si>
  <si>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</si>
  <si>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</si>
  <si>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</si>
  <si>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</si>
  <si>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</si>
  <si>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</si>
  <si>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</si>
  <si>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</si>
  <si>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</si>
  <si>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</si>
  <si>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</si>
  <si>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</si>
  <si>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</si>
  <si>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</si>
  <si>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</si>
  <si>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</si>
  <si>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</si>
  <si>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</si>
  <si>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</si>
  <si>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</si>
  <si>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</si>
  <si>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</si>
  <si>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</si>
  <si>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</si>
  <si>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</si>
  <si>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</si>
  <si>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</si>
  <si>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</si>
  <si>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</si>
  <si>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</si>
  <si>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</si>
  <si>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</si>
  <si>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</si>
  <si>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</si>
  <si>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</si>
  <si>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</si>
  <si>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</si>
  <si>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</si>
  <si>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</si>
  <si>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</si>
  <si>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</si>
  <si>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</si>
  <si>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</si>
  <si>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</si>
  <si>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</si>
  <si>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</si>
  <si>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</si>
  <si>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</si>
  <si>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</si>
  <si>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</si>
  <si>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</si>
  <si>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</si>
  <si>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</si>
  <si>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</si>
  <si>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</si>
  <si>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</si>
  <si>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</si>
  <si>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</si>
  <si>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</si>
  <si>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</si>
  <si>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</si>
  <si>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</si>
  <si>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</si>
  <si>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</si>
  <si>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</si>
  <si>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</si>
  <si>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</si>
  <si>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</si>
  <si>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</si>
  <si>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</si>
  <si>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</si>
  <si>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</si>
  <si>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</si>
  <si>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</si>
  <si>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</si>
  <si>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</si>
  <si>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</si>
  <si>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</si>
  <si>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</si>
  <si>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</si>
  <si>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</si>
  <si>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</si>
  <si>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</si>
  <si>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</si>
  <si>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</si>
  <si>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</si>
  <si>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</si>
  <si>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</si>
  <si>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</si>
  <si>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</si>
  <si>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</si>
  <si>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</si>
  <si>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</si>
  <si>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</si>
  <si>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</si>
  <si>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</si>
  <si>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</si>
  <si>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</si>
  <si>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</si>
  <si>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</si>
  <si>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</si>
  <si>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</si>
  <si>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</si>
  <si>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</si>
  <si>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</si>
  <si>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</si>
  <si>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</si>
  <si>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</si>
  <si>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</si>
  <si>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</si>
  <si>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</si>
  <si>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</si>
  <si>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</si>
  <si>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</si>
  <si>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</si>
  <si>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</si>
  <si>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</si>
  <si>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</si>
  <si>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</si>
  <si>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</si>
  <si>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</si>
  <si>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</si>
  <si>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</si>
  <si>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</si>
  <si>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</si>
  <si>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</si>
  <si>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</si>
  <si>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</si>
  <si>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</si>
  <si>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</si>
  <si>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</si>
  <si>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</si>
  <si>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</si>
  <si>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</si>
  <si>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</si>
  <si>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</si>
  <si>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</si>
  <si>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</si>
  <si>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</si>
  <si>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</si>
  <si>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</si>
  <si>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</si>
  <si>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</si>
  <si>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</si>
  <si>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</si>
  <si>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</si>
  <si>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</si>
  <si>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</si>
  <si>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</si>
  <si>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</si>
  <si>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</si>
  <si>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</si>
  <si>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</si>
  <si>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</si>
  <si>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</si>
  <si>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</si>
  <si>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</si>
  <si>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</si>
  <si>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</si>
  <si>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</si>
  <si>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</si>
  <si>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</si>
  <si>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</si>
  <si>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</si>
  <si>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</si>
  <si>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</si>
  <si>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</si>
  <si>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</si>
  <si>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</si>
  <si>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</si>
  <si>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</si>
  <si>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</si>
  <si>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</si>
  <si>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</si>
  <si>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</si>
  <si>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</si>
  <si>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</si>
  <si>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</si>
  <si>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</si>
  <si>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</si>
  <si>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</si>
  <si>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</si>
  <si>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</si>
  <si>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</si>
  <si>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</si>
  <si>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</si>
  <si>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</si>
  <si>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1) Qual a média de preço geral</t>
  </si>
  <si>
    <t>2) Qual a média de preço por marca</t>
  </si>
  <si>
    <t>3) Qual a marca tem a média de preço mais cara e mais barata</t>
  </si>
  <si>
    <t>4) Qual a média de  KM geral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</si>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</sst>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3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8D-4A5F-9C1F-6262D087B172}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08D-4A5F-9C1F-6262D087B172}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3304"/>
        <c:axId val="3382444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08D-4A5F-9C1F-6262D087B172}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4088"/>
        <c:axId val="338237424"/>
      </c:lineChart>
      <c:catAx>
        <c:axId val="338243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44480"/>
        <c:crosses val="autoZero"/>
        <c:auto val="1"/>
        <c:lblAlgn val="ctr"/>
        <c:lblOffset val="100"/>
        <c:noMultiLvlLbl val="0"/>
      </c:catAx>
      <c:valAx>
        <c:axId val="338244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8243304"/>
        <c:crosses val="autoZero"/>
        <c:crossBetween val="between"/>
      </c:valAx>
      <c:valAx>
        <c:axId val="338237424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38244088"/>
        <c:crosses val="max"/>
        <c:crossBetween val="between"/>
      </c:valAx>
      <c:catAx>
        <c:axId val="338244088"/>
        <c:scaling>
          <c:orientation val="minMax"/>
        </c:scaling>
        <c:delete val="1"/>
        <c:axPos val="b"/>
        <c:majorTickMark val="out"/>
        <c:minorTickMark val="none"/>
        <c:tickLblPos val="nextTo"/>
        <c:crossAx val="33823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de Crédito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643345153172271E-2"/>
          <c:y val="0.2341228677618381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47090683624238E-3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6B-4803-A5EA-18BC6C7DCDE0}"/>
                </c:ext>
              </c:extLst>
            </c:dLbl>
            <c:dLbl>
              <c:idx val="1"/>
              <c:layout>
                <c:manualLayout>
                  <c:x val="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6B-4803-A5EA-18BC6C7DCDE0}"/>
                </c:ext>
              </c:extLst>
            </c:dLbl>
            <c:dLbl>
              <c:idx val="2"/>
              <c:layout>
                <c:manualLayout>
                  <c:x val="-8.1961209114989955E-3"/>
                  <c:y val="-0.10694020691145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6B-4803-A5EA-18BC6C7DCDE0}"/>
                </c:ext>
              </c:extLst>
            </c:dLbl>
            <c:dLbl>
              <c:idx val="3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6B-4803-A5EA-18BC6C7DCDE0}"/>
                </c:ext>
              </c:extLst>
            </c:dLbl>
            <c:dLbl>
              <c:idx val="4"/>
              <c:layout>
                <c:manualLayout>
                  <c:x val="-2.0490302278747489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6B-4803-A5EA-18BC6C7DCDE0}"/>
                </c:ext>
              </c:extLst>
            </c:dLbl>
            <c:dLbl>
              <c:idx val="5"/>
              <c:layout>
                <c:manualLayout>
                  <c:x val="0"/>
                  <c:y val="0.1018478161061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6B-4803-A5EA-18BC6C7DCDE0}"/>
                </c:ext>
              </c:extLst>
            </c:dLbl>
            <c:dLbl>
              <c:idx val="6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6B-4803-A5EA-18BC6C7DCDE0}"/>
                </c:ext>
              </c:extLst>
            </c:dLbl>
            <c:dLbl>
              <c:idx val="7"/>
              <c:layout>
                <c:manualLayout>
                  <c:x val="-1.8441272050872742E-2"/>
                  <c:y val="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6B-4803-A5EA-18BC6C7DCDE0}"/>
                </c:ext>
              </c:extLst>
            </c:dLbl>
            <c:dLbl>
              <c:idx val="8"/>
              <c:layout>
                <c:manualLayout>
                  <c:x val="2.0490302278747489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6B-4803-A5EA-18BC6C7DCDE0}"/>
                </c:ext>
              </c:extLst>
            </c:dLbl>
            <c:dLbl>
              <c:idx val="9"/>
              <c:layout>
                <c:manualLayout>
                  <c:x val="0"/>
                  <c:y val="6.620108046899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6B-4803-A5EA-18BC6C7DCDE0}"/>
                </c:ext>
              </c:extLst>
            </c:dLbl>
            <c:dLbl>
              <c:idx val="10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6B-4803-A5EA-18BC6C7DCDE0}"/>
                </c:ext>
              </c:extLst>
            </c:dLbl>
            <c:dLbl>
              <c:idx val="11"/>
              <c:layout>
                <c:manualLayout>
                  <c:x val="-7.5130240444458735E-17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6B-4803-A5EA-18BC6C7DCDE0}"/>
                </c:ext>
              </c:extLst>
            </c:dLbl>
            <c:dLbl>
              <c:idx val="12"/>
              <c:layout>
                <c:manualLayout>
                  <c:x val="-2.0490302278748243E-3"/>
                  <c:y val="-0.101847816106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6B-4803-A5EA-18BC6C7DCDE0}"/>
                </c:ext>
              </c:extLst>
            </c:dLbl>
            <c:dLbl>
              <c:idx val="13"/>
              <c:layout>
                <c:manualLayout>
                  <c:x val="-4.0980604557494978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6B-4803-A5EA-18BC6C7DCDE0}"/>
                </c:ext>
              </c:extLst>
            </c:dLbl>
            <c:dLbl>
              <c:idx val="14"/>
              <c:layout>
                <c:manualLayout>
                  <c:x val="6.1470906836242475E-3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6B-4803-A5EA-18BC6C7DCDE0}"/>
                </c:ext>
              </c:extLst>
            </c:dLbl>
            <c:dLbl>
              <c:idx val="15"/>
              <c:layout>
                <c:manualLayout>
                  <c:x val="-1.5026048088891747E-16"/>
                  <c:y val="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6B-4803-A5EA-18BC6C7DCDE0}"/>
                </c:ext>
              </c:extLst>
            </c:dLbl>
            <c:dLbl>
              <c:idx val="16"/>
              <c:layout>
                <c:manualLayout>
                  <c:x val="4.0980604557493477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6B-4803-A5EA-18BC6C7DCDE0}"/>
                </c:ext>
              </c:extLst>
            </c:dLbl>
            <c:dLbl>
              <c:idx val="17"/>
              <c:layout>
                <c:manualLayout>
                  <c:x val="-4.0980604557494978E-3"/>
                  <c:y val="7.12934712743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E6B-4803-A5EA-18BC6C7DCDE0}"/>
                </c:ext>
              </c:extLst>
            </c:dLbl>
            <c:dLbl>
              <c:idx val="18"/>
              <c:layout>
                <c:manualLayout>
                  <c:x val="-1.6392241822997991E-2"/>
                  <c:y val="-0.137494551743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E6B-4803-A5EA-18BC6C7DCDE0}"/>
                </c:ext>
              </c:extLst>
            </c:dLbl>
            <c:dLbl>
              <c:idx val="19"/>
              <c:layout>
                <c:manualLayout>
                  <c:x val="-8.1961209114989955E-3"/>
                  <c:y val="9.67554253008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E6B-4803-A5EA-18BC6C7DCDE0}"/>
                </c:ext>
              </c:extLst>
            </c:dLbl>
            <c:spPr>
              <a:solidFill>
                <a:srgbClr val="AC3514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E6B-4803-A5EA-18BC6C7DCDE0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323816152618228E-2"/>
                  <c:y val="0.346282574760908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5AE04C-9ADF-49D2-B74E-156163D5989A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819B77A-E66C-4889-B4E2-0B60D4DD8F33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Cliente!$M$2</c:f>
              <c:numCache>
                <c:formatCode>#,##0.00</c:formatCode>
                <c:ptCount val="1"/>
                <c:pt idx="0">
                  <c:v>758.5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E6B-4803-A5EA-18BC6C7DCDE0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176725468993959E-2"/>
                  <c:y val="0.4328534189389624"/>
                </c:manualLayout>
              </c:layout>
              <c:tx>
                <c:rich>
                  <a:bodyPr/>
                  <a:lstStyle/>
                  <a:p>
                    <a:fld id="{E631BA72-29F2-4CCB-9C1A-68AFB33C51BF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 </a:t>
                    </a:r>
                    <a:fld id="{87E44D4F-2E53-4155-A5CB-38C12BC1F93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7782536260574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2E6B-4803-A5EA-18BC6C7DCDE0}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Cliente!$M$3</c:f>
              <c:numCache>
                <c:formatCode>#,##0.00</c:formatCode>
                <c:ptCount val="1"/>
                <c:pt idx="0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E6B-4803-A5EA-18BC6C7DCDE0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5755696868727E-2"/>
                  <c:y val="-0.24952714946006624"/>
                </c:manualLayout>
              </c:layout>
              <c:tx>
                <c:rich>
                  <a:bodyPr/>
                  <a:lstStyle/>
                  <a:p>
                    <a:fld id="{D1CCBF5F-41AA-4C3A-A690-2807FDD7C364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</a:t>
                    </a:r>
                    <a:fld id="{516E684A-4EAF-4199-8CEF-992A4C4FD6C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2E6B-4803-A5EA-18BC6C7DCDE0}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Cliente!$M$7</c:f>
              <c:numCache>
                <c:formatCode>#,##0.00</c:formatCode>
                <c:ptCount val="1"/>
                <c:pt idx="0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3304"/>
        <c:axId val="3382444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376836919592753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710D63-8CA8-4F7D-AB0E-63EF05417072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1E8AF832-25B6-4E94-87F6-145DAD08D83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1-2E6B-4803-A5EA-18BC6C7DCD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Cliente!$M$8</c:f>
              <c:numCache>
                <c:formatCode>#,##0.00</c:formatCode>
                <c:ptCount val="1"/>
                <c:pt idx="0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4088"/>
        <c:axId val="338237424"/>
      </c:lineChart>
      <c:catAx>
        <c:axId val="338243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44480"/>
        <c:crosses val="autoZero"/>
        <c:auto val="1"/>
        <c:lblAlgn val="ctr"/>
        <c:lblOffset val="100"/>
        <c:noMultiLvlLbl val="0"/>
      </c:catAx>
      <c:valAx>
        <c:axId val="338244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8243304"/>
        <c:crosses val="autoZero"/>
        <c:crossBetween val="between"/>
      </c:valAx>
      <c:valAx>
        <c:axId val="338237424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38244088"/>
        <c:crosses val="max"/>
        <c:crossBetween val="between"/>
      </c:valAx>
      <c:catAx>
        <c:axId val="338244088"/>
        <c:scaling>
          <c:orientation val="minMax"/>
        </c:scaling>
        <c:delete val="1"/>
        <c:axPos val="b"/>
        <c:majorTickMark val="out"/>
        <c:minorTickMark val="none"/>
        <c:tickLblPos val="nextTo"/>
        <c:crossAx val="33823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246440"/>
        <c:axId val="338240168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37032"/>
        <c:axId val="338246832"/>
      </c:lineChart>
      <c:catAx>
        <c:axId val="338246440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40168"/>
        <c:crosses val="autoZero"/>
        <c:auto val="1"/>
        <c:lblAlgn val="ctr"/>
        <c:lblOffset val="100"/>
        <c:noMultiLvlLbl val="0"/>
      </c:catAx>
      <c:valAx>
        <c:axId val="33824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246440"/>
        <c:crosses val="autoZero"/>
        <c:crossBetween val="between"/>
      </c:valAx>
      <c:valAx>
        <c:axId val="3382468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237032"/>
        <c:crosses val="max"/>
        <c:crossBetween val="between"/>
      </c:valAx>
      <c:catAx>
        <c:axId val="338237032"/>
        <c:scaling>
          <c:orientation val="minMax"/>
        </c:scaling>
        <c:delete val="1"/>
        <c:axPos val="t"/>
        <c:majorTickMark val="none"/>
        <c:minorTickMark val="none"/>
        <c:tickLblPos val="nextTo"/>
        <c:crossAx val="33824683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445-4860-8AEA-830766CB83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445-4860-8AEA-830766CB83BE}"/>
              </c:ext>
            </c:extLst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45-4860-8AEA-830766CB83BE}"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45-4860-8AEA-830766CB83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45-4860-8AEA-830766CB83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38237816"/>
        <c:axId val="338247616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38208"/>
        <c:axId val="338238600"/>
      </c:lineChart>
      <c:catAx>
        <c:axId val="338237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47616"/>
        <c:crosses val="autoZero"/>
        <c:auto val="1"/>
        <c:lblAlgn val="ctr"/>
        <c:lblOffset val="100"/>
        <c:noMultiLvlLbl val="0"/>
      </c:catAx>
      <c:valAx>
        <c:axId val="3382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237816"/>
        <c:crosses val="autoZero"/>
        <c:crossBetween val="between"/>
      </c:valAx>
      <c:valAx>
        <c:axId val="3382386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238208"/>
        <c:crosses val="max"/>
        <c:crossBetween val="between"/>
      </c:valAx>
      <c:catAx>
        <c:axId val="338238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38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768824"/>
        <c:axId val="336774704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73528"/>
        <c:axId val="336762944"/>
      </c:lineChart>
      <c:catAx>
        <c:axId val="33676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774704"/>
        <c:crosses val="autoZero"/>
        <c:auto val="1"/>
        <c:lblAlgn val="ctr"/>
        <c:lblOffset val="100"/>
        <c:noMultiLvlLbl val="0"/>
      </c:catAx>
      <c:valAx>
        <c:axId val="3367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768824"/>
        <c:crosses val="autoZero"/>
        <c:crossBetween val="between"/>
      </c:valAx>
      <c:valAx>
        <c:axId val="3367629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773528"/>
        <c:crosses val="max"/>
        <c:crossBetween val="between"/>
      </c:valAx>
      <c:catAx>
        <c:axId val="336773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33676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4-432D-870E-7E779A98C977}"/>
            </c:ext>
          </c:extLst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4-432D-870E-7E779A98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19072"/>
        <c:axId val="416315152"/>
      </c:lineChart>
      <c:catAx>
        <c:axId val="4163190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416315152"/>
        <c:crosses val="autoZero"/>
        <c:auto val="1"/>
        <c:lblAlgn val="ctr"/>
        <c:lblOffset val="100"/>
        <c:noMultiLvlLbl val="0"/>
      </c:catAx>
      <c:valAx>
        <c:axId val="416315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63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A-4A44-8A61-FC22065678B4}"/>
            </c:ext>
          </c:extLst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A-4A44-8A61-FC22065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815144"/>
        <c:axId val="523813968"/>
      </c:lineChart>
      <c:catAx>
        <c:axId val="523815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3813968"/>
        <c:crosses val="autoZero"/>
        <c:auto val="1"/>
        <c:lblAlgn val="ctr"/>
        <c:lblOffset val="100"/>
        <c:noMultiLvlLbl val="0"/>
      </c:catAx>
      <c:valAx>
        <c:axId val="5238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v>renda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575372702767979E-2"/>
                  <c:y val="-0.18332606899106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4DE-4AC6-AF2B-2DCEFA4248F2}"/>
                </c:ext>
              </c:extLst>
            </c:dLbl>
            <c:dLbl>
              <c:idx val="1"/>
              <c:layout>
                <c:manualLayout>
                  <c:x val="2.4556013895094563E-2"/>
                  <c:y val="0.1069402069114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4DE-4AC6-AF2B-2DCEFA4248F2}"/>
                </c:ext>
              </c:extLst>
            </c:dLbl>
            <c:dLbl>
              <c:idx val="2"/>
              <c:layout>
                <c:manualLayout>
                  <c:x val="-3.0695017368868208E-2"/>
                  <c:y val="0.24443475865475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4DE-4AC6-AF2B-2DCEFA4248F2}"/>
                </c:ext>
              </c:extLst>
            </c:dLbl>
            <c:dLbl>
              <c:idx val="3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4DE-4AC6-AF2B-2DCEFA4248F2}"/>
                </c:ext>
              </c:extLst>
            </c:dLbl>
            <c:dLbl>
              <c:idx val="4"/>
              <c:layout>
                <c:manualLayout>
                  <c:x val="1.023167245628941E-2"/>
                  <c:y val="0.13749455174330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4DE-4AC6-AF2B-2DCEFA4248F2}"/>
                </c:ext>
              </c:extLst>
            </c:dLbl>
            <c:dLbl>
              <c:idx val="5"/>
              <c:layout>
                <c:manualLayout>
                  <c:x val="-1.0231672456289446E-2"/>
                  <c:y val="0.2087880230176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4DE-4AC6-AF2B-2DCEFA4248F2}"/>
                </c:ext>
              </c:extLst>
            </c:dLbl>
            <c:dLbl>
              <c:idx val="6"/>
              <c:layout>
                <c:manualLayout>
                  <c:x val="6.1390034737735704E-3"/>
                  <c:y val="-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4DE-4AC6-AF2B-2DCEFA4248F2}"/>
                </c:ext>
              </c:extLst>
            </c:dLbl>
            <c:dLbl>
              <c:idx val="7"/>
              <c:layout>
                <c:manualLayout>
                  <c:x val="-1.6370675930063056E-2"/>
                  <c:y val="0.13240216093799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4DE-4AC6-AF2B-2DCEFA4248F2}"/>
                </c:ext>
              </c:extLst>
            </c:dLbl>
            <c:dLbl>
              <c:idx val="8"/>
              <c:layout>
                <c:manualLayout>
                  <c:x val="2.2509679403836701E-2"/>
                  <c:y val="-4.583151724776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4DE-4AC6-AF2B-2DCEFA4248F2}"/>
                </c:ext>
              </c:extLst>
            </c:dLbl>
            <c:dLbl>
              <c:idx val="9"/>
              <c:layout>
                <c:manualLayout>
                  <c:x val="1.2278006947547292E-2"/>
                  <c:y val="4.583151724776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4DE-4AC6-AF2B-2DCEFA4248F2}"/>
                </c:ext>
              </c:extLst>
            </c:dLbl>
            <c:dLbl>
              <c:idx val="10"/>
              <c:layout>
                <c:manualLayout>
                  <c:x val="7.5031397910344332E-17"/>
                  <c:y val="-0.12730977013268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4DE-4AC6-AF2B-2DCEFA4248F2}"/>
                </c:ext>
              </c:extLst>
            </c:dLbl>
            <c:dLbl>
              <c:idx val="11"/>
              <c:layout>
                <c:manualLayout>
                  <c:x val="1.023167245628941E-2"/>
                  <c:y val="9.6755425300841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4DE-4AC6-AF2B-2DCEFA4248F2}"/>
                </c:ext>
              </c:extLst>
            </c:dLbl>
            <c:dLbl>
              <c:idx val="12"/>
              <c:layout>
                <c:manualLayout>
                  <c:x val="8.1853379650314514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4DE-4AC6-AF2B-2DCEFA4248F2}"/>
                </c:ext>
              </c:extLst>
            </c:dLbl>
            <c:dLbl>
              <c:idx val="13"/>
              <c:layout>
                <c:manualLayout>
                  <c:x val="-1.5006279582068866E-16"/>
                  <c:y val="0.10184781610614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4DE-4AC6-AF2B-2DCEFA4248F2}"/>
                </c:ext>
              </c:extLst>
            </c:dLbl>
            <c:dLbl>
              <c:idx val="14"/>
              <c:layout>
                <c:manualLayout>
                  <c:x val="-2.0463344912578819E-3"/>
                  <c:y val="-8.14782528849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4DE-4AC6-AF2B-2DCEFA4248F2}"/>
                </c:ext>
              </c:extLst>
            </c:dLbl>
            <c:dLbl>
              <c:idx val="15"/>
              <c:layout>
                <c:manualLayout>
                  <c:x val="-4.0926689825157639E-3"/>
                  <c:y val="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4DE-4AC6-AF2B-2DCEFA4248F2}"/>
                </c:ext>
              </c:extLst>
            </c:dLbl>
            <c:dLbl>
              <c:idx val="16"/>
              <c:layout>
                <c:manualLayout>
                  <c:x val="6.1390034737736458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4DE-4AC6-AF2B-2DCEFA4248F2}"/>
                </c:ext>
              </c:extLst>
            </c:dLbl>
            <c:dLbl>
              <c:idx val="17"/>
              <c:layout>
                <c:manualLayout>
                  <c:x val="-1.023167245628941E-2"/>
                  <c:y val="0.1171249885220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4DE-4AC6-AF2B-2DCEFA4248F2}"/>
                </c:ext>
              </c:extLst>
            </c:dLbl>
            <c:dLbl>
              <c:idx val="18"/>
              <c:layout>
                <c:manualLayout>
                  <c:x val="-2.0463344912578819E-3"/>
                  <c:y val="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4DE-4AC6-AF2B-2DCEFA4248F2}"/>
                </c:ext>
              </c:extLst>
            </c:dLbl>
            <c:dLbl>
              <c:idx val="19"/>
              <c:layout>
                <c:manualLayout>
                  <c:x val="-2.0463344912578969E-2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4DE-4AC6-AF2B-2DCEFA4248F2}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E-4AC6-AF2B-2DCEFA4248F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390034737736437E-2"/>
                  <c:y val="-0.23934256833727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E9F73-12AF-41C8-9580-5D37784845A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65D1968A-A7A5-416C-8CA8-4F9AE671D02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97328615055318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Cliente!$K$2</c:f>
              <c:numCache>
                <c:formatCode>#,##0.00</c:formatCode>
                <c:ptCount val="1"/>
                <c:pt idx="0">
                  <c:v>6060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DE-4AC6-AF2B-2DCEFA4248F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25103126396283E-2"/>
                  <c:y val="-0.3360975926624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B0DD6E-EC1F-497B-BCAA-E1627D293EDC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2EDDC06C-8279-4D72-9554-664A390B11F7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06595513306894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Cliente!$K$3</c:f>
              <c:numCache>
                <c:formatCode>#,##0.00</c:formatCode>
                <c:ptCount val="1"/>
                <c:pt idx="0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DE-4AC6-AF2B-2DCEFA4248F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278006947547292E-2"/>
                  <c:y val="-0.19605664502868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74C37-E83E-4B9C-BB27-516465D01ED1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3EBF42EB-7271-490F-98FE-B33FE0C3344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52862701106745"/>
                      <c:h val="0.127233584758434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3304"/>
        <c:axId val="3382444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324341438805172E-2"/>
                  <c:y val="0.1935108506016840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4DE-4AC6-AF2B-2DCEFA424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Cliente!$K$8</c:f>
              <c:numCache>
                <c:formatCode>#,##0.00</c:formatCode>
                <c:ptCount val="1"/>
                <c:pt idx="0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4088"/>
        <c:axId val="338237424"/>
      </c:lineChart>
      <c:catAx>
        <c:axId val="338243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44480"/>
        <c:crosses val="autoZero"/>
        <c:auto val="1"/>
        <c:lblAlgn val="ctr"/>
        <c:lblOffset val="100"/>
        <c:noMultiLvlLbl val="0"/>
      </c:catAx>
      <c:valAx>
        <c:axId val="338244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8243304"/>
        <c:crosses val="autoZero"/>
        <c:crossBetween val="between"/>
      </c:valAx>
      <c:valAx>
        <c:axId val="338237424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38244088"/>
        <c:crosses val="max"/>
        <c:crossBetween val="between"/>
      </c:valAx>
      <c:catAx>
        <c:axId val="338244088"/>
        <c:scaling>
          <c:orientation val="minMax"/>
        </c:scaling>
        <c:delete val="1"/>
        <c:axPos val="b"/>
        <c:majorTickMark val="out"/>
        <c:minorTickMark val="none"/>
        <c:tickLblPos val="nextTo"/>
        <c:crossAx val="33823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Mensal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049030227874739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7F-4094-A1E8-78959C16A6B8}"/>
                </c:ext>
              </c:extLst>
            </c:dLbl>
            <c:dLbl>
              <c:idx val="1"/>
              <c:layout>
                <c:manualLayout>
                  <c:x val="2.4588362734496969E-2"/>
                  <c:y val="-4.073912644245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7F-4094-A1E8-78959C16A6B8}"/>
                </c:ext>
              </c:extLst>
            </c:dLbl>
            <c:dLbl>
              <c:idx val="2"/>
              <c:layout>
                <c:manualLayout>
                  <c:x val="4.302963478536969E-2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7F-4094-A1E8-78959C16A6B8}"/>
                </c:ext>
              </c:extLst>
            </c:dLbl>
            <c:dLbl>
              <c:idx val="3"/>
              <c:layout>
                <c:manualLayout>
                  <c:x val="-1.0245151139373746E-2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7F-4094-A1E8-78959C16A6B8}"/>
                </c:ext>
              </c:extLst>
            </c:dLbl>
            <c:dLbl>
              <c:idx val="4"/>
              <c:layout>
                <c:manualLayout>
                  <c:x val="4.0980604557494978E-3"/>
                  <c:y val="0.10184781610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7F-4094-A1E8-78959C16A6B8}"/>
                </c:ext>
              </c:extLst>
            </c:dLbl>
            <c:dLbl>
              <c:idx val="5"/>
              <c:layout>
                <c:manualLayout>
                  <c:x val="-1.2294181367248531E-2"/>
                  <c:y val="0.14258694254860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7F-4094-A1E8-78959C16A6B8}"/>
                </c:ext>
              </c:extLst>
            </c:dLbl>
            <c:dLbl>
              <c:idx val="6"/>
              <c:layout>
                <c:manualLayout>
                  <c:x val="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37F-4094-A1E8-78959C16A6B8}"/>
                </c:ext>
              </c:extLst>
            </c:dLbl>
            <c:dLbl>
              <c:idx val="7"/>
              <c:layout>
                <c:manualLayout>
                  <c:x val="-8.1961209114989955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7F-4094-A1E8-78959C16A6B8}"/>
                </c:ext>
              </c:extLst>
            </c:dLbl>
            <c:dLbl>
              <c:idx val="8"/>
              <c:layout>
                <c:manualLayout>
                  <c:x val="1.0245151139373746E-2"/>
                  <c:y val="-6.620108046899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37F-4094-A1E8-78959C16A6B8}"/>
                </c:ext>
              </c:extLst>
            </c:dLbl>
            <c:dLbl>
              <c:idx val="9"/>
              <c:layout>
                <c:manualLayout>
                  <c:x val="2.0490302278747489E-3"/>
                  <c:y val="7.638586207961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7F-4094-A1E8-78959C16A6B8}"/>
                </c:ext>
              </c:extLst>
            </c:dLbl>
            <c:dLbl>
              <c:idx val="10"/>
              <c:layout>
                <c:manualLayout>
                  <c:x val="-1.0245151139373746E-2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37F-4094-A1E8-78959C16A6B8}"/>
                </c:ext>
              </c:extLst>
            </c:dLbl>
            <c:dLbl>
              <c:idx val="11"/>
              <c:layout>
                <c:manualLayout>
                  <c:x val="-7.5130240444458735E-17"/>
                  <c:y val="6.620108046899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7F-4094-A1E8-78959C16A6B8}"/>
                </c:ext>
              </c:extLst>
            </c:dLbl>
            <c:dLbl>
              <c:idx val="12"/>
              <c:layout>
                <c:manualLayout>
                  <c:x val="6.1470906836242475E-3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37F-4094-A1E8-78959C16A6B8}"/>
                </c:ext>
              </c:extLst>
            </c:dLbl>
            <c:dLbl>
              <c:idx val="13"/>
              <c:layout>
                <c:manualLayout>
                  <c:x val="-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37F-4094-A1E8-78959C16A6B8}"/>
                </c:ext>
              </c:extLst>
            </c:dLbl>
            <c:dLbl>
              <c:idx val="14"/>
              <c:layout>
                <c:manualLayout>
                  <c:x val="-4.098060455749497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37F-4094-A1E8-78959C16A6B8}"/>
                </c:ext>
              </c:extLst>
            </c:dLbl>
            <c:dLbl>
              <c:idx val="15"/>
              <c:layout>
                <c:manualLayout>
                  <c:x val="-1.5026048088891747E-16"/>
                  <c:y val="5.601629885838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37F-4094-A1E8-78959C16A6B8}"/>
                </c:ext>
              </c:extLst>
            </c:dLbl>
            <c:dLbl>
              <c:idx val="16"/>
              <c:layout>
                <c:manualLayout>
                  <c:x val="4.0980604557493477E-3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37F-4094-A1E8-78959C16A6B8}"/>
                </c:ext>
              </c:extLst>
            </c:dLbl>
            <c:dLbl>
              <c:idx val="17"/>
              <c:layout>
                <c:manualLayout>
                  <c:x val="-1.4343211595123244E-2"/>
                  <c:y val="0.117124988522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37F-4094-A1E8-78959C16A6B8}"/>
                </c:ext>
              </c:extLst>
            </c:dLbl>
            <c:dLbl>
              <c:idx val="18"/>
              <c:layout>
                <c:manualLayout>
                  <c:x val="-6.7617997519866718E-2"/>
                  <c:y val="-0.1324021609379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37F-4094-A1E8-78959C16A6B8}"/>
                </c:ext>
              </c:extLst>
            </c:dLbl>
            <c:dLbl>
              <c:idx val="19"/>
              <c:layout>
                <c:manualLayout>
                  <c:x val="-1.2294181367248495E-2"/>
                  <c:y val="-0.1222173793273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37F-4094-A1E8-78959C16A6B8}"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7F-4094-A1E8-78959C16A6B8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98063166279E-2"/>
                  <c:y val="-0.31572843041689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5E995-B021-4F5D-8936-8460B52B1AB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751D79AA-0617-4892-BB85-F4967E66E77F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84398780649539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6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Cliente!$L$2</c:f>
              <c:numCache>
                <c:formatCode>#,##0.00</c:formatCode>
                <c:ptCount val="1"/>
                <c:pt idx="0">
                  <c:v>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7F-4094-A1E8-78959C16A6B8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17392684866E-2"/>
                  <c:y val="-0.412483454742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F00013-FA60-4CBA-B027-BC5BC1FDF5D7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CA7C8D17-EE33-4516-8BA1-E2733CBE7548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073405943220242"/>
                      <c:h val="7.1217285900051996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9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Cliente!$L$3</c:f>
              <c:numCache>
                <c:formatCode>#,##0.00</c:formatCode>
                <c:ptCount val="1"/>
                <c:pt idx="0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7F-4094-A1E8-78959C16A6B8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539332506622222E-2"/>
                  <c:y val="-0.22915738575100936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13024346028608"/>
                      <c:h val="7.12172859000519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B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Cliente!$L$7</c:f>
              <c:numCache>
                <c:formatCode>#,##0.00</c:formatCode>
                <c:ptCount val="1"/>
                <c:pt idx="0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3304"/>
        <c:axId val="3382444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1782336781857616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37F-4094-A1E8-78959C16A6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Cliente!$L$8</c:f>
              <c:numCache>
                <c:formatCode>#,##0.00</c:formatCode>
                <c:ptCount val="1"/>
                <c:pt idx="0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244088"/>
        <c:axId val="338237424"/>
      </c:lineChart>
      <c:catAx>
        <c:axId val="338243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38244480"/>
        <c:crosses val="autoZero"/>
        <c:auto val="1"/>
        <c:lblAlgn val="ctr"/>
        <c:lblOffset val="100"/>
        <c:noMultiLvlLbl val="0"/>
      </c:catAx>
      <c:valAx>
        <c:axId val="338244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8243304"/>
        <c:crosses val="autoZero"/>
        <c:crossBetween val="between"/>
      </c:valAx>
      <c:valAx>
        <c:axId val="338237424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38244088"/>
        <c:crosses val="max"/>
        <c:crossBetween val="between"/>
      </c:valAx>
      <c:catAx>
        <c:axId val="338244088"/>
        <c:scaling>
          <c:orientation val="minMax"/>
        </c:scaling>
        <c:delete val="1"/>
        <c:axPos val="b"/>
        <c:majorTickMark val="out"/>
        <c:minorTickMark val="none"/>
        <c:tickLblPos val="nextTo"/>
        <c:crossAx val="33823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6</xdr:col>
      <xdr:colOff>5443</xdr:colOff>
      <xdr:row>34</xdr:row>
      <xdr:rowOff>54429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10886</xdr:rowOff>
    </xdr:from>
    <xdr:to>
      <xdr:col>13</xdr:col>
      <xdr:colOff>16328</xdr:colOff>
      <xdr:row>21</xdr:row>
      <xdr:rowOff>5444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6805</xdr:colOff>
      <xdr:row>73</xdr:row>
      <xdr:rowOff>148314</xdr:rowOff>
    </xdr:from>
    <xdr:to>
      <xdr:col>1</xdr:col>
      <xdr:colOff>327933</xdr:colOff>
      <xdr:row>80</xdr:row>
      <xdr:rowOff>104773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21</xdr:row>
      <xdr:rowOff>38100</xdr:rowOff>
    </xdr:from>
    <xdr:to>
      <xdr:col>13</xdr:col>
      <xdr:colOff>48986</xdr:colOff>
      <xdr:row>33</xdr:row>
      <xdr:rowOff>168729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17691</xdr:colOff>
      <xdr:row>48</xdr:row>
      <xdr:rowOff>182337</xdr:rowOff>
    </xdr:from>
    <xdr:to>
      <xdr:col>13</xdr:col>
      <xdr:colOff>74839</xdr:colOff>
      <xdr:row>63</xdr:row>
      <xdr:rowOff>57151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6804</xdr:colOff>
      <xdr:row>33</xdr:row>
      <xdr:rowOff>183697</xdr:rowOff>
    </xdr:from>
    <xdr:to>
      <xdr:col>13</xdr:col>
      <xdr:colOff>83004</xdr:colOff>
      <xdr:row>48</xdr:row>
      <xdr:rowOff>151040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16329</xdr:colOff>
      <xdr:row>63</xdr:row>
      <xdr:rowOff>85726</xdr:rowOff>
    </xdr:from>
    <xdr:to>
      <xdr:col>13</xdr:col>
      <xdr:colOff>74839</xdr:colOff>
      <xdr:row>78</xdr:row>
      <xdr:rowOff>4083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34</xdr:row>
      <xdr:rowOff>61232</xdr:rowOff>
    </xdr:from>
    <xdr:to>
      <xdr:col>6</xdr:col>
      <xdr:colOff>8166</xdr:colOff>
      <xdr:row>47</xdr:row>
      <xdr:rowOff>78649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2E9A35D-0D9A-4B5F-9133-7DCE5186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13608</xdr:colOff>
      <xdr:row>47</xdr:row>
      <xdr:rowOff>81643</xdr:rowOff>
    </xdr:from>
    <xdr:to>
      <xdr:col>6</xdr:col>
      <xdr:colOff>1</xdr:colOff>
      <xdr:row>60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576C631-77E0-4FEF-8C34-79B9BED7A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13607</xdr:colOff>
      <xdr:row>60</xdr:row>
      <xdr:rowOff>115661</xdr:rowOff>
    </xdr:from>
    <xdr:to>
      <xdr:col>6</xdr:col>
      <xdr:colOff>0</xdr:colOff>
      <xdr:row>73</xdr:row>
      <xdr:rowOff>133078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9FFEBD3-237F-469C-808E-B86D0B164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zoomScale="140" zoomScaleNormal="140" workbookViewId="0">
      <selection activeCell="A83" sqref="A83"/>
    </sheetView>
  </sheetViews>
  <sheetFormatPr defaultColWidth="14" defaultRowHeight="15" x14ac:dyDescent="0.25"/>
  <cols>
    <col min="1" max="1" width="23.28515625" style="1" customWidth="1"/>
    <col min="2" max="6" width="14" style="1"/>
    <col min="7" max="7" width="0.28515625" style="19" customWidth="1"/>
    <col min="8" max="8" width="0.140625" style="19" customWidth="1"/>
    <col min="9" max="9" width="15" style="1" bestFit="1" customWidth="1"/>
    <col min="10" max="16384" width="14" style="1"/>
  </cols>
  <sheetData>
    <row r="1" spans="1:13" ht="43.9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6" t="s">
        <v>241</v>
      </c>
      <c r="G1" s="20" t="s">
        <v>251</v>
      </c>
      <c r="H1" s="20" t="s">
        <v>252</v>
      </c>
      <c r="I1" s="14"/>
      <c r="J1" s="13" t="s">
        <v>1</v>
      </c>
      <c r="K1" s="13" t="s">
        <v>2</v>
      </c>
      <c r="L1" s="13" t="s">
        <v>3</v>
      </c>
      <c r="M1" s="13" t="s">
        <v>4</v>
      </c>
    </row>
    <row r="2" spans="1:13" x14ac:dyDescent="0.25">
      <c r="A2" s="3" t="s">
        <v>109</v>
      </c>
      <c r="B2" s="3">
        <v>35</v>
      </c>
      <c r="C2" s="3">
        <v>5000</v>
      </c>
      <c r="D2" s="3">
        <v>2500</v>
      </c>
      <c r="E2" s="3">
        <v>750</v>
      </c>
      <c r="F2" s="17" t="s">
        <v>233</v>
      </c>
      <c r="G2" s="18">
        <f>IF(F2="Homem",C2,"")</f>
        <v>5000</v>
      </c>
      <c r="H2" s="18" t="str">
        <f>IF(F2="Mulher",C2,"")</f>
        <v/>
      </c>
      <c r="I2" s="9" t="s">
        <v>242</v>
      </c>
      <c r="J2" s="15">
        <f>AVERAGE(B2:B21)</f>
        <v>39.75</v>
      </c>
      <c r="K2" s="15">
        <f>AVERAGE(C2:C21)</f>
        <v>6060</v>
      </c>
      <c r="L2" s="15">
        <f>AVERAGE(D2:D21)</f>
        <v>2925</v>
      </c>
      <c r="M2" s="15">
        <f>AVERAGE(E2:E21)</f>
        <v>758.5</v>
      </c>
    </row>
    <row r="3" spans="1:13" x14ac:dyDescent="0.25">
      <c r="A3" s="3" t="s">
        <v>110</v>
      </c>
      <c r="B3" s="3">
        <v>28</v>
      </c>
      <c r="C3" s="3">
        <v>3500</v>
      </c>
      <c r="D3" s="3">
        <v>1500</v>
      </c>
      <c r="E3" s="3">
        <v>600</v>
      </c>
      <c r="F3" s="17" t="s">
        <v>234</v>
      </c>
      <c r="G3" s="18" t="str">
        <f t="shared" ref="G3:G21" si="0">IF(F3="Homem",C3,"")</f>
        <v/>
      </c>
      <c r="H3" s="18">
        <f t="shared" ref="H3:H21" si="1">IF(F3="Mulher",C3,"")</f>
        <v>3500</v>
      </c>
      <c r="I3" s="9" t="s">
        <v>243</v>
      </c>
      <c r="J3" s="15">
        <f>MEDIAN(B2:B21)</f>
        <v>39.5</v>
      </c>
      <c r="K3" s="15">
        <f>MEDIAN(C2:C21)</f>
        <v>5900</v>
      </c>
      <c r="L3" s="15">
        <f>MEDIAN(D2:D21)</f>
        <v>2800</v>
      </c>
      <c r="M3" s="15">
        <f>MEDIAN(E2:E21)</f>
        <v>775</v>
      </c>
    </row>
    <row r="4" spans="1:13" x14ac:dyDescent="0.25">
      <c r="A4" s="3" t="s">
        <v>111</v>
      </c>
      <c r="B4" s="3">
        <v>45</v>
      </c>
      <c r="C4" s="3">
        <v>8000</v>
      </c>
      <c r="D4" s="3">
        <v>4000</v>
      </c>
      <c r="E4" s="3">
        <v>850</v>
      </c>
      <c r="F4" s="17" t="s">
        <v>233</v>
      </c>
      <c r="G4" s="18">
        <f t="shared" si="0"/>
        <v>8000</v>
      </c>
      <c r="H4" s="18" t="str">
        <f t="shared" si="1"/>
        <v/>
      </c>
      <c r="I4" s="9" t="s">
        <v>244</v>
      </c>
      <c r="J4" s="15" t="e">
        <f>MODE(B2:B21)</f>
        <v>#N/A</v>
      </c>
      <c r="K4" s="15">
        <f>MODE(C2:C21)</f>
        <v>6000</v>
      </c>
      <c r="L4" s="15">
        <f>MODE(D2:D21)</f>
        <v>2800</v>
      </c>
      <c r="M4" s="15">
        <f>MODE(E2:E21)</f>
        <v>780</v>
      </c>
    </row>
    <row r="5" spans="1:13" x14ac:dyDescent="0.25">
      <c r="A5" s="3" t="s">
        <v>112</v>
      </c>
      <c r="B5" s="3">
        <v>52</v>
      </c>
      <c r="C5" s="3">
        <v>6000</v>
      </c>
      <c r="D5" s="3">
        <v>3000</v>
      </c>
      <c r="E5" s="3">
        <v>780</v>
      </c>
      <c r="F5" s="17" t="s">
        <v>234</v>
      </c>
      <c r="G5" s="18" t="str">
        <f t="shared" si="0"/>
        <v/>
      </c>
      <c r="H5" s="18">
        <f t="shared" si="1"/>
        <v>6000</v>
      </c>
      <c r="I5" s="9" t="s">
        <v>245</v>
      </c>
      <c r="J5" s="15">
        <f>_xlfn.VAR.P(B2:B21)</f>
        <v>65.787499999999994</v>
      </c>
      <c r="K5" s="15">
        <f>_xlfn.VAR.P(C2:C21)</f>
        <v>3411400</v>
      </c>
      <c r="L5" s="15">
        <f>_xlfn.VAR.P(D2:D21)</f>
        <v>1024875</v>
      </c>
      <c r="M5" s="15">
        <f>_xlfn.VAR.P(E2:E21)</f>
        <v>8032.75</v>
      </c>
    </row>
    <row r="6" spans="1:13" x14ac:dyDescent="0.25">
      <c r="A6" s="3" t="s">
        <v>113</v>
      </c>
      <c r="B6" s="3">
        <v>30</v>
      </c>
      <c r="C6" s="3">
        <v>4000</v>
      </c>
      <c r="D6" s="3">
        <v>1800</v>
      </c>
      <c r="E6" s="3">
        <v>620</v>
      </c>
      <c r="F6" s="17" t="s">
        <v>233</v>
      </c>
      <c r="G6" s="18">
        <f t="shared" si="0"/>
        <v>4000</v>
      </c>
      <c r="H6" s="18" t="str">
        <f t="shared" si="1"/>
        <v/>
      </c>
      <c r="I6" s="9" t="s">
        <v>246</v>
      </c>
      <c r="J6" s="15">
        <f>_xlfn.STDEV.P(B2:B21)</f>
        <v>8.1109493895597691</v>
      </c>
      <c r="K6" s="15">
        <f>_xlfn.STDEV.P(C2:C21)</f>
        <v>1846.9975636150687</v>
      </c>
      <c r="L6" s="15">
        <f>_xlfn.STDEV.P(D2:D21)</f>
        <v>1012.3611015838172</v>
      </c>
      <c r="M6" s="15">
        <f>_xlfn.STDEV.P(E2:E21)</f>
        <v>89.625610179233931</v>
      </c>
    </row>
    <row r="7" spans="1:13" x14ac:dyDescent="0.25">
      <c r="A7" s="3" t="s">
        <v>114</v>
      </c>
      <c r="B7" s="3">
        <v>42</v>
      </c>
      <c r="C7" s="3">
        <v>7000</v>
      </c>
      <c r="D7" s="3">
        <v>3500</v>
      </c>
      <c r="E7" s="3">
        <v>800</v>
      </c>
      <c r="F7" s="17" t="s">
        <v>234</v>
      </c>
      <c r="G7" s="18" t="str">
        <f t="shared" si="0"/>
        <v/>
      </c>
      <c r="H7" s="18">
        <f t="shared" si="1"/>
        <v>7000</v>
      </c>
      <c r="I7" s="9" t="s">
        <v>248</v>
      </c>
      <c r="J7" s="15">
        <f>MAX(B2:B21)</f>
        <v>55</v>
      </c>
      <c r="K7" s="15">
        <f>MAX(C2:C21)</f>
        <v>10000</v>
      </c>
      <c r="L7" s="15">
        <f>MAX(D2:D21)</f>
        <v>5000</v>
      </c>
      <c r="M7" s="15">
        <f>MAX(E2:E21)</f>
        <v>900</v>
      </c>
    </row>
    <row r="8" spans="1:13" x14ac:dyDescent="0.25">
      <c r="A8" s="3" t="s">
        <v>115</v>
      </c>
      <c r="B8" s="3">
        <v>55</v>
      </c>
      <c r="C8" s="3">
        <v>10000</v>
      </c>
      <c r="D8" s="3">
        <v>5000</v>
      </c>
      <c r="E8" s="3">
        <v>900</v>
      </c>
      <c r="F8" s="17" t="s">
        <v>233</v>
      </c>
      <c r="G8" s="18">
        <f t="shared" si="0"/>
        <v>10000</v>
      </c>
      <c r="H8" s="18" t="str">
        <f t="shared" si="1"/>
        <v/>
      </c>
      <c r="I8" s="9" t="s">
        <v>247</v>
      </c>
      <c r="J8" s="15">
        <f>MIN(B2:B21)</f>
        <v>25</v>
      </c>
      <c r="K8" s="15">
        <f>MIN(C2:C21)</f>
        <v>3000</v>
      </c>
      <c r="L8" s="15">
        <f>MIN(D2:D21)</f>
        <v>1200</v>
      </c>
      <c r="M8" s="15">
        <f>MIN(E2:E21)</f>
        <v>580</v>
      </c>
    </row>
    <row r="9" spans="1:13" x14ac:dyDescent="0.25">
      <c r="A9" s="3" t="s">
        <v>116</v>
      </c>
      <c r="B9" s="3">
        <v>38</v>
      </c>
      <c r="C9" s="3">
        <v>5500</v>
      </c>
      <c r="D9" s="3">
        <v>2800</v>
      </c>
      <c r="E9" s="3">
        <v>760</v>
      </c>
      <c r="F9" s="17" t="s">
        <v>234</v>
      </c>
      <c r="G9" s="18" t="str">
        <f t="shared" si="0"/>
        <v/>
      </c>
      <c r="H9" s="18">
        <f t="shared" si="1"/>
        <v>5500</v>
      </c>
      <c r="I9" s="9" t="s">
        <v>249</v>
      </c>
      <c r="J9" s="9">
        <f>COUNTIF(F2:F21,"Homem")</f>
        <v>10</v>
      </c>
    </row>
    <row r="10" spans="1:13" x14ac:dyDescent="0.25">
      <c r="A10" s="3" t="s">
        <v>117</v>
      </c>
      <c r="B10" s="3">
        <v>48</v>
      </c>
      <c r="C10" s="3">
        <v>9000</v>
      </c>
      <c r="D10" s="3">
        <v>4500</v>
      </c>
      <c r="E10" s="3">
        <v>880</v>
      </c>
      <c r="F10" s="17" t="s">
        <v>233</v>
      </c>
      <c r="G10" s="18">
        <f t="shared" si="0"/>
        <v>9000</v>
      </c>
      <c r="H10" s="18" t="str">
        <f t="shared" si="1"/>
        <v/>
      </c>
      <c r="I10" s="9" t="s">
        <v>250</v>
      </c>
      <c r="J10" s="9">
        <f>COUNTIF(F2:F22,"Mulher")</f>
        <v>10</v>
      </c>
    </row>
    <row r="11" spans="1:13" x14ac:dyDescent="0.25">
      <c r="A11" s="3" t="s">
        <v>118</v>
      </c>
      <c r="B11" s="3">
        <v>25</v>
      </c>
      <c r="C11" s="3">
        <v>3000</v>
      </c>
      <c r="D11" s="3">
        <v>1200</v>
      </c>
      <c r="E11" s="3">
        <v>580</v>
      </c>
      <c r="F11" s="17" t="s">
        <v>234</v>
      </c>
      <c r="G11" s="18" t="str">
        <f t="shared" si="0"/>
        <v/>
      </c>
      <c r="H11" s="18">
        <f t="shared" si="1"/>
        <v>3000</v>
      </c>
    </row>
    <row r="12" spans="1:13" x14ac:dyDescent="0.25">
      <c r="A12" s="3" t="s">
        <v>119</v>
      </c>
      <c r="B12" s="3">
        <v>40</v>
      </c>
      <c r="C12" s="3">
        <v>6000</v>
      </c>
      <c r="D12" s="3">
        <v>2800</v>
      </c>
      <c r="E12" s="3">
        <v>780</v>
      </c>
      <c r="F12" s="17" t="s">
        <v>233</v>
      </c>
      <c r="G12" s="18">
        <f t="shared" si="0"/>
        <v>6000</v>
      </c>
      <c r="H12" s="18" t="str">
        <f t="shared" si="1"/>
        <v/>
      </c>
    </row>
    <row r="13" spans="1:13" x14ac:dyDescent="0.25">
      <c r="A13" s="3" t="s">
        <v>120</v>
      </c>
      <c r="B13" s="3">
        <v>33</v>
      </c>
      <c r="C13" s="3">
        <v>4500</v>
      </c>
      <c r="D13" s="3">
        <v>2000</v>
      </c>
      <c r="E13" s="3">
        <v>700</v>
      </c>
      <c r="F13" s="17" t="s">
        <v>234</v>
      </c>
      <c r="G13" s="18" t="str">
        <f t="shared" si="0"/>
        <v/>
      </c>
      <c r="H13" s="18">
        <f t="shared" si="1"/>
        <v>4500</v>
      </c>
    </row>
    <row r="14" spans="1:13" x14ac:dyDescent="0.25">
      <c r="A14" s="3" t="s">
        <v>121</v>
      </c>
      <c r="B14" s="3">
        <v>50</v>
      </c>
      <c r="C14" s="3">
        <v>7500</v>
      </c>
      <c r="D14" s="3">
        <v>3800</v>
      </c>
      <c r="E14" s="3">
        <v>820</v>
      </c>
      <c r="F14" s="17" t="s">
        <v>233</v>
      </c>
      <c r="G14" s="18">
        <f t="shared" si="0"/>
        <v>7500</v>
      </c>
      <c r="H14" s="18" t="str">
        <f t="shared" si="1"/>
        <v/>
      </c>
    </row>
    <row r="15" spans="1:13" x14ac:dyDescent="0.25">
      <c r="A15" s="3" t="s">
        <v>122</v>
      </c>
      <c r="B15" s="3">
        <v>36</v>
      </c>
      <c r="C15" s="3">
        <v>4800</v>
      </c>
      <c r="D15" s="3">
        <v>2200</v>
      </c>
      <c r="E15" s="3">
        <v>730</v>
      </c>
      <c r="F15" s="17" t="s">
        <v>234</v>
      </c>
      <c r="G15" s="18" t="str">
        <f t="shared" si="0"/>
        <v/>
      </c>
      <c r="H15" s="18">
        <f t="shared" si="1"/>
        <v>4800</v>
      </c>
    </row>
    <row r="16" spans="1:13" x14ac:dyDescent="0.25">
      <c r="A16" s="3" t="s">
        <v>123</v>
      </c>
      <c r="B16" s="3">
        <v>43</v>
      </c>
      <c r="C16" s="3">
        <v>6500</v>
      </c>
      <c r="D16" s="3">
        <v>3200</v>
      </c>
      <c r="E16" s="3">
        <v>790</v>
      </c>
      <c r="F16" s="17" t="s">
        <v>233</v>
      </c>
      <c r="G16" s="18">
        <f t="shared" si="0"/>
        <v>6500</v>
      </c>
      <c r="H16" s="18" t="str">
        <f t="shared" si="1"/>
        <v/>
      </c>
    </row>
    <row r="17" spans="1:12" x14ac:dyDescent="0.25">
      <c r="A17" s="3" t="s">
        <v>124</v>
      </c>
      <c r="B17" s="3">
        <v>31</v>
      </c>
      <c r="C17" s="3">
        <v>4200</v>
      </c>
      <c r="D17" s="3">
        <v>1900</v>
      </c>
      <c r="E17" s="3">
        <v>640</v>
      </c>
      <c r="F17" s="17" t="s">
        <v>234</v>
      </c>
      <c r="G17" s="18" t="str">
        <f t="shared" si="0"/>
        <v/>
      </c>
      <c r="H17" s="18">
        <f t="shared" si="1"/>
        <v>4200</v>
      </c>
    </row>
    <row r="18" spans="1:12" x14ac:dyDescent="0.25">
      <c r="A18" s="3" t="s">
        <v>125</v>
      </c>
      <c r="B18" s="3">
        <v>47</v>
      </c>
      <c r="C18" s="3">
        <v>8500</v>
      </c>
      <c r="D18" s="3">
        <v>4200</v>
      </c>
      <c r="E18" s="3">
        <v>870</v>
      </c>
      <c r="F18" s="17" t="s">
        <v>233</v>
      </c>
      <c r="G18" s="18">
        <f t="shared" si="0"/>
        <v>8500</v>
      </c>
      <c r="H18" s="18" t="str">
        <f t="shared" si="1"/>
        <v/>
      </c>
    </row>
    <row r="19" spans="1:12" x14ac:dyDescent="0.25">
      <c r="A19" s="3" t="s">
        <v>126</v>
      </c>
      <c r="B19" s="3">
        <v>34</v>
      </c>
      <c r="C19" s="3">
        <v>5200</v>
      </c>
      <c r="D19" s="3">
        <v>2400</v>
      </c>
      <c r="E19" s="3">
        <v>740</v>
      </c>
      <c r="F19" s="17" t="s">
        <v>234</v>
      </c>
      <c r="G19" s="18" t="str">
        <f t="shared" si="0"/>
        <v/>
      </c>
      <c r="H19" s="18">
        <f t="shared" si="1"/>
        <v>5200</v>
      </c>
    </row>
    <row r="20" spans="1:12" x14ac:dyDescent="0.25">
      <c r="A20" s="3" t="s">
        <v>127</v>
      </c>
      <c r="B20" s="3">
        <v>39</v>
      </c>
      <c r="C20" s="3">
        <v>5800</v>
      </c>
      <c r="D20" s="3">
        <v>2600</v>
      </c>
      <c r="E20" s="3">
        <v>770</v>
      </c>
      <c r="F20" s="17" t="s">
        <v>234</v>
      </c>
      <c r="G20" s="18" t="str">
        <f t="shared" si="0"/>
        <v/>
      </c>
      <c r="H20" s="18">
        <f t="shared" si="1"/>
        <v>5800</v>
      </c>
      <c r="I20" s="10"/>
      <c r="J20" s="10"/>
      <c r="K20" s="10"/>
      <c r="L20" s="10"/>
    </row>
    <row r="21" spans="1:12" x14ac:dyDescent="0.25">
      <c r="A21" s="3" t="s">
        <v>128</v>
      </c>
      <c r="B21" s="3">
        <v>44</v>
      </c>
      <c r="C21" s="3">
        <v>7200</v>
      </c>
      <c r="D21" s="3">
        <v>3600</v>
      </c>
      <c r="E21" s="3">
        <v>810</v>
      </c>
      <c r="F21" s="17" t="s">
        <v>233</v>
      </c>
      <c r="G21" s="18">
        <f t="shared" si="0"/>
        <v>7200</v>
      </c>
      <c r="H21" s="18" t="str">
        <f t="shared" si="1"/>
        <v/>
      </c>
      <c r="I21" s="10"/>
      <c r="J21" s="10"/>
      <c r="K21" s="10"/>
      <c r="L21" s="10"/>
    </row>
    <row r="22" spans="1:12" x14ac:dyDescent="0.25">
      <c r="I22" s="10"/>
      <c r="J22" s="10"/>
      <c r="K22" s="10"/>
      <c r="L22" s="10"/>
    </row>
    <row r="23" spans="1:12" x14ac:dyDescent="0.25">
      <c r="I23" s="10"/>
      <c r="J23" s="10"/>
      <c r="K23" s="10"/>
      <c r="L23" s="10"/>
    </row>
    <row r="24" spans="1:12" x14ac:dyDescent="0.25">
      <c r="I24" s="10"/>
      <c r="J24" s="10"/>
      <c r="K24" s="10"/>
      <c r="L24" s="10"/>
    </row>
    <row r="25" spans="1:12" x14ac:dyDescent="0.25">
      <c r="I25" s="10"/>
      <c r="J25" s="10"/>
      <c r="K25" s="10"/>
      <c r="L25" s="10"/>
    </row>
    <row r="26" spans="1:12" x14ac:dyDescent="0.25">
      <c r="I26" s="10"/>
      <c r="J26" s="10"/>
      <c r="K26" s="10"/>
      <c r="L26" s="10"/>
    </row>
    <row r="27" spans="1:12" x14ac:dyDescent="0.25">
      <c r="I27" s="10"/>
      <c r="J27" s="10"/>
      <c r="K27" s="10"/>
      <c r="L27" s="10"/>
    </row>
    <row r="28" spans="1:12" x14ac:dyDescent="0.25">
      <c r="I28" s="10"/>
      <c r="J28" s="10"/>
      <c r="K28" s="10"/>
      <c r="L28" s="10"/>
    </row>
    <row r="29" spans="1:12" x14ac:dyDescent="0.25">
      <c r="I29" s="10"/>
      <c r="J29" s="10"/>
      <c r="K29" s="10"/>
      <c r="L29" s="10"/>
    </row>
    <row r="30" spans="1:12" x14ac:dyDescent="0.25">
      <c r="I30" s="10"/>
      <c r="J30" s="10"/>
      <c r="K30" s="10"/>
      <c r="L30" s="10"/>
    </row>
    <row r="31" spans="1:12" x14ac:dyDescent="0.25">
      <c r="I31" s="10"/>
      <c r="J31" s="10"/>
      <c r="K31" s="10"/>
      <c r="L31" s="10"/>
    </row>
    <row r="32" spans="1:12" x14ac:dyDescent="0.25">
      <c r="I32" s="10"/>
      <c r="J32" s="10"/>
      <c r="K32" s="10"/>
      <c r="L32" s="10"/>
    </row>
    <row r="83" spans="1:1" x14ac:dyDescent="0.25">
      <c r="A83" s="1">
        <f>CORREL(B2:B21,E2:E21)</f>
        <v>0.91357879785432783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F2" sqref="F2:F6"/>
    </sheetView>
  </sheetViews>
  <sheetFormatPr defaultColWidth="14" defaultRowHeight="15" x14ac:dyDescent="0.25"/>
  <cols>
    <col min="1" max="1" width="38.85546875" style="1" customWidth="1"/>
    <col min="2" max="5" width="14" style="1"/>
    <col min="6" max="6" width="14.7109375" style="1" bestFit="1" customWidth="1"/>
    <col min="7" max="16384" width="14" style="1"/>
  </cols>
  <sheetData>
    <row r="1" spans="1:10" ht="60" x14ac:dyDescent="0.25">
      <c r="A1" s="2" t="s">
        <v>149</v>
      </c>
      <c r="B1" s="2" t="s">
        <v>5</v>
      </c>
      <c r="C1" s="2" t="s">
        <v>6</v>
      </c>
      <c r="D1" s="2" t="s">
        <v>7</v>
      </c>
      <c r="E1" s="2" t="s">
        <v>8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3" t="s">
        <v>129</v>
      </c>
      <c r="B2" s="3">
        <v>25</v>
      </c>
      <c r="C2" s="3">
        <v>18</v>
      </c>
      <c r="D2" s="3">
        <v>7</v>
      </c>
      <c r="E2" s="3">
        <v>200</v>
      </c>
      <c r="F2" s="1" t="s">
        <v>242</v>
      </c>
      <c r="G2" s="1">
        <f>AVERAGE(B2:B21)</f>
        <v>27.75</v>
      </c>
      <c r="H2" s="1">
        <f>AVERAGE(C2:C21)</f>
        <v>20.5</v>
      </c>
      <c r="I2" s="1">
        <f>AVERAGE(D2:D21)</f>
        <v>7.25</v>
      </c>
      <c r="J2" s="1">
        <f>AVERAGE(E2:E21)</f>
        <v>214.25</v>
      </c>
    </row>
    <row r="3" spans="1:10" x14ac:dyDescent="0.25">
      <c r="A3" s="3" t="s">
        <v>130</v>
      </c>
      <c r="B3" s="3">
        <v>30</v>
      </c>
      <c r="C3" s="3">
        <v>22</v>
      </c>
      <c r="D3" s="3">
        <v>8</v>
      </c>
      <c r="E3" s="3">
        <v>250</v>
      </c>
      <c r="F3" s="1" t="s">
        <v>243</v>
      </c>
      <c r="G3" s="1">
        <f>MEDIAN(B2:B21)</f>
        <v>27.5</v>
      </c>
      <c r="H3" s="1">
        <f>MEDIAN(C2:C21)</f>
        <v>19.5</v>
      </c>
      <c r="I3" s="1">
        <f>MEDIAN(D2:D21)</f>
        <v>7.5</v>
      </c>
      <c r="J3" s="1">
        <f>MEDIAN(E2:E21)</f>
        <v>205</v>
      </c>
    </row>
    <row r="4" spans="1:10" x14ac:dyDescent="0.25">
      <c r="A4" s="3" t="s">
        <v>131</v>
      </c>
      <c r="B4" s="3">
        <v>15</v>
      </c>
      <c r="C4" s="3">
        <v>10</v>
      </c>
      <c r="D4" s="3">
        <v>5</v>
      </c>
      <c r="E4" s="3">
        <v>150</v>
      </c>
      <c r="F4" s="1" t="s">
        <v>244</v>
      </c>
      <c r="G4" s="1" t="e">
        <f>MODE(B2:B21)</f>
        <v>#N/A</v>
      </c>
      <c r="H4" s="1">
        <f>MODE(C2:C21)</f>
        <v>18</v>
      </c>
      <c r="I4" s="1">
        <f>MODE(D2:D21)</f>
        <v>8</v>
      </c>
      <c r="J4" s="1">
        <f>MODE(E2:E21)</f>
        <v>200</v>
      </c>
    </row>
    <row r="5" spans="1:10" x14ac:dyDescent="0.25">
      <c r="A5" s="3" t="s">
        <v>132</v>
      </c>
      <c r="B5" s="3">
        <v>40</v>
      </c>
      <c r="C5" s="3">
        <v>30</v>
      </c>
      <c r="D5" s="3">
        <v>10</v>
      </c>
      <c r="E5" s="3">
        <v>300</v>
      </c>
      <c r="F5" s="1" t="s">
        <v>245</v>
      </c>
      <c r="G5" s="1">
        <f>_xlfn.VAR.P(B2:B21)</f>
        <v>45.587499999999999</v>
      </c>
      <c r="H5" s="1">
        <f>_xlfn.VAR.P(C2:C21)</f>
        <v>36.25</v>
      </c>
      <c r="I5" s="1">
        <f>_xlfn.VAR.P(D2:D21)</f>
        <v>1.5874999999999999</v>
      </c>
      <c r="J5" s="1">
        <f>_xlfn.VAR.P(E2:E21)</f>
        <v>1655.6875</v>
      </c>
    </row>
    <row r="6" spans="1:10" x14ac:dyDescent="0.25">
      <c r="A6" s="3" t="s">
        <v>133</v>
      </c>
      <c r="B6" s="3">
        <v>20</v>
      </c>
      <c r="C6" s="3">
        <v>15</v>
      </c>
      <c r="D6" s="3">
        <v>5</v>
      </c>
      <c r="E6" s="3">
        <v>180</v>
      </c>
      <c r="F6" s="1" t="s">
        <v>246</v>
      </c>
      <c r="G6" s="1">
        <f>_xlfn.STDEV.P(B2:B21)</f>
        <v>6.7518515978952021</v>
      </c>
      <c r="H6" s="1">
        <f>_xlfn.STDEV.P(C2:C21)</f>
        <v>6.0207972893961479</v>
      </c>
      <c r="I6" s="1">
        <f>_xlfn.STDEV.P(D2:D21)</f>
        <v>1.2599603168354152</v>
      </c>
      <c r="J6" s="1">
        <f>_xlfn.STDEV.P(E2:E21)</f>
        <v>40.69014008331748</v>
      </c>
    </row>
    <row r="7" spans="1:10" x14ac:dyDescent="0.25">
      <c r="A7" s="3" t="s">
        <v>134</v>
      </c>
      <c r="B7" s="3">
        <v>35</v>
      </c>
      <c r="C7" s="3">
        <v>28</v>
      </c>
      <c r="D7" s="3">
        <v>7</v>
      </c>
      <c r="E7" s="3">
        <v>220</v>
      </c>
    </row>
    <row r="8" spans="1:10" x14ac:dyDescent="0.25">
      <c r="A8" s="3" t="s">
        <v>135</v>
      </c>
      <c r="B8" s="3">
        <v>28</v>
      </c>
      <c r="C8" s="3">
        <v>20</v>
      </c>
      <c r="D8" s="3">
        <v>8</v>
      </c>
      <c r="E8" s="3">
        <v>190</v>
      </c>
    </row>
    <row r="9" spans="1:10" x14ac:dyDescent="0.25">
      <c r="A9" s="3" t="s">
        <v>136</v>
      </c>
      <c r="B9" s="3">
        <v>18</v>
      </c>
      <c r="C9" s="3">
        <v>12</v>
      </c>
      <c r="D9" s="3">
        <v>6</v>
      </c>
      <c r="E9" s="3">
        <v>160</v>
      </c>
    </row>
    <row r="10" spans="1:10" x14ac:dyDescent="0.25">
      <c r="A10" s="3" t="s">
        <v>137</v>
      </c>
      <c r="B10" s="3">
        <v>22</v>
      </c>
      <c r="C10" s="3">
        <v>16</v>
      </c>
      <c r="D10" s="3">
        <v>6</v>
      </c>
      <c r="E10" s="3">
        <v>170</v>
      </c>
    </row>
    <row r="11" spans="1:10" x14ac:dyDescent="0.25">
      <c r="A11" s="3" t="s">
        <v>138</v>
      </c>
      <c r="B11" s="3">
        <v>27</v>
      </c>
      <c r="C11" s="3">
        <v>19</v>
      </c>
      <c r="D11" s="3">
        <v>8</v>
      </c>
      <c r="E11" s="3">
        <v>210</v>
      </c>
    </row>
    <row r="12" spans="1:10" x14ac:dyDescent="0.25">
      <c r="A12" s="3" t="s">
        <v>139</v>
      </c>
      <c r="B12" s="3">
        <v>32</v>
      </c>
      <c r="C12" s="3">
        <v>24</v>
      </c>
      <c r="D12" s="3">
        <v>8</v>
      </c>
      <c r="E12" s="3">
        <v>240</v>
      </c>
    </row>
    <row r="13" spans="1:10" x14ac:dyDescent="0.25">
      <c r="A13" s="3" t="s">
        <v>140</v>
      </c>
      <c r="B13" s="3">
        <v>38</v>
      </c>
      <c r="C13" s="3">
        <v>32</v>
      </c>
      <c r="D13" s="3">
        <v>6</v>
      </c>
      <c r="E13" s="3">
        <v>280</v>
      </c>
    </row>
    <row r="14" spans="1:10" x14ac:dyDescent="0.25">
      <c r="A14" s="3" t="s">
        <v>141</v>
      </c>
      <c r="B14" s="3">
        <v>24</v>
      </c>
      <c r="C14" s="3">
        <v>18</v>
      </c>
      <c r="D14" s="3">
        <v>6</v>
      </c>
      <c r="E14" s="3">
        <v>200</v>
      </c>
    </row>
    <row r="15" spans="1:10" x14ac:dyDescent="0.25">
      <c r="A15" s="3" t="s">
        <v>142</v>
      </c>
      <c r="B15" s="3">
        <v>29</v>
      </c>
      <c r="C15" s="3">
        <v>21</v>
      </c>
      <c r="D15" s="3">
        <v>8</v>
      </c>
      <c r="E15" s="3">
        <v>230</v>
      </c>
    </row>
    <row r="16" spans="1:10" x14ac:dyDescent="0.25">
      <c r="A16" s="3" t="s">
        <v>143</v>
      </c>
      <c r="B16" s="3">
        <v>21</v>
      </c>
      <c r="C16" s="3">
        <v>14</v>
      </c>
      <c r="D16" s="3">
        <v>7</v>
      </c>
      <c r="E16" s="3">
        <v>175</v>
      </c>
    </row>
    <row r="17" spans="1:5" x14ac:dyDescent="0.25">
      <c r="A17" s="3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25">
      <c r="A18" s="3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25">
      <c r="A19" s="3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25">
      <c r="A20" s="3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25">
      <c r="A21" s="3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F2" sqref="F2:F6"/>
    </sheetView>
  </sheetViews>
  <sheetFormatPr defaultColWidth="14" defaultRowHeight="15" x14ac:dyDescent="0.25"/>
  <cols>
    <col min="1" max="1" width="24.7109375" style="1" customWidth="1"/>
    <col min="2" max="5" width="14" style="1"/>
    <col min="6" max="6" width="14.7109375" style="1" bestFit="1" customWidth="1"/>
    <col min="7" max="16384" width="14" style="1"/>
  </cols>
  <sheetData>
    <row r="1" spans="1:10" ht="45" x14ac:dyDescent="0.2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x14ac:dyDescent="0.25">
      <c r="A2" s="3" t="s">
        <v>150</v>
      </c>
      <c r="B2" s="4">
        <v>6</v>
      </c>
      <c r="C2" s="4">
        <v>4</v>
      </c>
      <c r="D2" s="4">
        <v>10</v>
      </c>
      <c r="E2" s="4">
        <v>10</v>
      </c>
      <c r="F2" s="1" t="s">
        <v>242</v>
      </c>
      <c r="G2" s="11">
        <f>AVERAGE(B2:B21)</f>
        <v>7.2</v>
      </c>
      <c r="H2" s="11">
        <f>AVERAGE(C2:C21)</f>
        <v>7.45</v>
      </c>
      <c r="I2" s="11">
        <f>AVERAGE(D2:D21)</f>
        <v>8.1999999999999993</v>
      </c>
      <c r="J2" s="11">
        <f>AVERAGE(E2:E21)</f>
        <v>9.0500000000000007</v>
      </c>
    </row>
    <row r="3" spans="1:10" x14ac:dyDescent="0.25">
      <c r="A3" s="3" t="s">
        <v>151</v>
      </c>
      <c r="B3" s="4">
        <v>9</v>
      </c>
      <c r="C3" s="4">
        <v>7</v>
      </c>
      <c r="D3" s="4">
        <v>10</v>
      </c>
      <c r="E3" s="4">
        <v>10</v>
      </c>
      <c r="F3" s="1" t="s">
        <v>243</v>
      </c>
      <c r="G3" s="11">
        <f>MEDIAN(B2:B21)</f>
        <v>7.5</v>
      </c>
      <c r="H3" s="11">
        <f>MEDIAN(C2:C21)</f>
        <v>7.5</v>
      </c>
      <c r="I3" s="11">
        <f>MEDIAN(D2:D21)</f>
        <v>8</v>
      </c>
      <c r="J3" s="11">
        <f>MEDIAN(E2:E21)</f>
        <v>9</v>
      </c>
    </row>
    <row r="4" spans="1:10" x14ac:dyDescent="0.25">
      <c r="A4" s="3" t="s">
        <v>152</v>
      </c>
      <c r="B4" s="4">
        <v>9</v>
      </c>
      <c r="C4" s="4">
        <v>10</v>
      </c>
      <c r="D4" s="4">
        <v>9</v>
      </c>
      <c r="E4" s="4">
        <v>9</v>
      </c>
      <c r="F4" s="1" t="s">
        <v>244</v>
      </c>
      <c r="G4" s="1">
        <f>MODE(B2:B21)</f>
        <v>8</v>
      </c>
      <c r="H4" s="1">
        <f>MODE(C2:C21)</f>
        <v>9</v>
      </c>
      <c r="I4" s="1">
        <f>MODE(D2:D21)</f>
        <v>10</v>
      </c>
      <c r="J4" s="1">
        <f>MODE(E2:E21)</f>
        <v>10</v>
      </c>
    </row>
    <row r="5" spans="1:10" x14ac:dyDescent="0.25">
      <c r="A5" s="3" t="s">
        <v>153</v>
      </c>
      <c r="B5" s="4">
        <v>5</v>
      </c>
      <c r="C5" s="4">
        <v>10</v>
      </c>
      <c r="D5" s="4">
        <v>9</v>
      </c>
      <c r="E5" s="4">
        <v>10</v>
      </c>
      <c r="F5" s="1" t="s">
        <v>245</v>
      </c>
      <c r="G5" s="1">
        <f>_xlfn.VAR.P(B2:B21)</f>
        <v>4.26</v>
      </c>
      <c r="H5" s="1">
        <f>_xlfn.VAR.P(C2:C21)</f>
        <v>4.5475000000000003</v>
      </c>
      <c r="I5" s="1">
        <f>_xlfn.VAR.P(D2:D21)</f>
        <v>1.96</v>
      </c>
      <c r="J5" s="1">
        <f>_xlfn.VAR.P(E2:E21)</f>
        <v>0.74749999999999983</v>
      </c>
    </row>
    <row r="6" spans="1:10" x14ac:dyDescent="0.25">
      <c r="A6" s="3" t="s">
        <v>154</v>
      </c>
      <c r="B6" s="4">
        <v>8</v>
      </c>
      <c r="C6" s="4">
        <v>5</v>
      </c>
      <c r="D6" s="4">
        <v>8</v>
      </c>
      <c r="E6" s="4">
        <v>9</v>
      </c>
      <c r="F6" s="1" t="s">
        <v>246</v>
      </c>
      <c r="G6" s="1">
        <f>_xlfn.STDEV.P(B2:B21)</f>
        <v>2.0639767440550294</v>
      </c>
      <c r="H6" s="1">
        <f>_xlfn.STDEV.P(C2:C21)</f>
        <v>2.1324868112136124</v>
      </c>
      <c r="I6" s="1">
        <f>_xlfn.STDEV.P(D2:D21)</f>
        <v>1.4</v>
      </c>
      <c r="J6" s="1">
        <f>_xlfn.STDEV.P(E2:E21)</f>
        <v>0.86458082328952901</v>
      </c>
    </row>
    <row r="7" spans="1:10" x14ac:dyDescent="0.25">
      <c r="A7" s="3" t="s">
        <v>155</v>
      </c>
      <c r="B7" s="4">
        <v>8</v>
      </c>
      <c r="C7" s="4">
        <v>7</v>
      </c>
      <c r="D7" s="4">
        <v>10</v>
      </c>
      <c r="E7" s="4">
        <v>9</v>
      </c>
    </row>
    <row r="8" spans="1:10" x14ac:dyDescent="0.25">
      <c r="A8" s="3" t="s">
        <v>156</v>
      </c>
      <c r="B8" s="4">
        <v>10</v>
      </c>
      <c r="C8" s="4">
        <v>5</v>
      </c>
      <c r="D8" s="4">
        <v>8</v>
      </c>
      <c r="E8" s="4">
        <v>8</v>
      </c>
    </row>
    <row r="9" spans="1:10" x14ac:dyDescent="0.25">
      <c r="A9" s="3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25">
      <c r="A10" s="3" t="s">
        <v>158</v>
      </c>
      <c r="B10" s="4">
        <v>8</v>
      </c>
      <c r="C10" s="4">
        <v>9</v>
      </c>
      <c r="D10" s="4">
        <v>10</v>
      </c>
      <c r="E10" s="4">
        <v>10</v>
      </c>
    </row>
    <row r="11" spans="1:10" x14ac:dyDescent="0.25">
      <c r="A11" s="3" t="s">
        <v>159</v>
      </c>
      <c r="B11" s="4">
        <v>10</v>
      </c>
      <c r="C11" s="4">
        <v>9</v>
      </c>
      <c r="D11" s="4">
        <v>7</v>
      </c>
      <c r="E11" s="4">
        <v>8</v>
      </c>
    </row>
    <row r="12" spans="1:10" x14ac:dyDescent="0.25">
      <c r="A12" s="3" t="s">
        <v>160</v>
      </c>
      <c r="B12" s="4">
        <v>6</v>
      </c>
      <c r="C12" s="4">
        <v>5</v>
      </c>
      <c r="D12" s="4">
        <v>10</v>
      </c>
      <c r="E12" s="4">
        <v>8</v>
      </c>
    </row>
    <row r="13" spans="1:10" x14ac:dyDescent="0.25">
      <c r="A13" s="3" t="s">
        <v>161</v>
      </c>
      <c r="B13" s="4">
        <v>6</v>
      </c>
      <c r="C13" s="4">
        <v>9</v>
      </c>
      <c r="D13" s="4">
        <v>6</v>
      </c>
      <c r="E13" s="4">
        <v>10</v>
      </c>
    </row>
    <row r="14" spans="1:10" x14ac:dyDescent="0.25">
      <c r="A14" s="3" t="s">
        <v>162</v>
      </c>
      <c r="B14" s="4">
        <v>10</v>
      </c>
      <c r="C14" s="4">
        <v>7</v>
      </c>
      <c r="D14" s="4">
        <v>8</v>
      </c>
      <c r="E14" s="4">
        <v>9</v>
      </c>
    </row>
    <row r="15" spans="1:10" x14ac:dyDescent="0.25">
      <c r="A15" s="3" t="s">
        <v>163</v>
      </c>
      <c r="B15" s="4">
        <v>7</v>
      </c>
      <c r="C15" s="4">
        <v>10</v>
      </c>
      <c r="D15" s="4">
        <v>7</v>
      </c>
      <c r="E15" s="4">
        <v>10</v>
      </c>
    </row>
    <row r="16" spans="1:10" x14ac:dyDescent="0.25">
      <c r="A16" s="3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25">
      <c r="A17" s="3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25">
      <c r="A18" s="3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25">
      <c r="A19" s="3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25">
      <c r="A20" s="3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25">
      <c r="A21" s="3" t="s">
        <v>169</v>
      </c>
      <c r="B21" s="4">
        <v>7</v>
      </c>
      <c r="C21" s="4">
        <v>8</v>
      </c>
      <c r="D21" s="4">
        <v>8</v>
      </c>
      <c r="E21" s="4">
        <v>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workbookViewId="0">
      <selection activeCell="F2" sqref="F2:F6"/>
    </sheetView>
  </sheetViews>
  <sheetFormatPr defaultColWidth="14" defaultRowHeight="15" x14ac:dyDescent="0.25"/>
  <cols>
    <col min="1" max="1" width="22.28515625" style="1" customWidth="1"/>
    <col min="2" max="5" width="14" style="1"/>
    <col min="6" max="6" width="14.7109375" style="1" bestFit="1" customWidth="1"/>
    <col min="7" max="16384" width="14" style="1"/>
  </cols>
  <sheetData>
    <row r="1" spans="1:10" ht="60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x14ac:dyDescent="0.25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" t="s">
        <v>242</v>
      </c>
      <c r="G2" s="11">
        <f>AVERAGE(B2:B21)</f>
        <v>39.75</v>
      </c>
      <c r="H2" s="11">
        <f>AVERAGE(C2:C21)</f>
        <v>6060</v>
      </c>
      <c r="I2" s="11">
        <f>AVERAGE(D2:D21)</f>
        <v>16.399999999999999</v>
      </c>
      <c r="J2" s="11">
        <f>AVERAGE(E2:E21)</f>
        <v>1.7</v>
      </c>
    </row>
    <row r="3" spans="1:10" x14ac:dyDescent="0.25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" t="s">
        <v>243</v>
      </c>
      <c r="G3" s="11">
        <f>MEDIAN(B2:B21)</f>
        <v>39.5</v>
      </c>
      <c r="H3" s="11">
        <f>MEDIAN(C2:C21)</f>
        <v>5900</v>
      </c>
      <c r="I3" s="11">
        <f>MEDIAN(D2:D21)</f>
        <v>16</v>
      </c>
      <c r="J3" s="11">
        <f>MEDIAN(E2:E21)</f>
        <v>2</v>
      </c>
    </row>
    <row r="4" spans="1:10" x14ac:dyDescent="0.25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" t="s">
        <v>244</v>
      </c>
      <c r="G4" s="1" t="e">
        <f>MODE(B2:B21)</f>
        <v>#N/A</v>
      </c>
      <c r="H4" s="1">
        <f>MODE(C2:C21)</f>
        <v>6000</v>
      </c>
      <c r="I4" s="1">
        <f>MODE(D2:D21)</f>
        <v>16</v>
      </c>
      <c r="J4" s="1">
        <f>MODE(E2:E21)</f>
        <v>2</v>
      </c>
    </row>
    <row r="5" spans="1:10" x14ac:dyDescent="0.25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" t="s">
        <v>245</v>
      </c>
      <c r="G5" s="1">
        <f>_xlfn.VAR.P(B2:B21)</f>
        <v>65.787499999999994</v>
      </c>
      <c r="H5" s="1">
        <f>_xlfn.VAR.P(C2:C21)</f>
        <v>3411400</v>
      </c>
      <c r="I5" s="1">
        <f>_xlfn.VAR.P(D2:D21)</f>
        <v>3.64</v>
      </c>
      <c r="J5" s="1">
        <f>_xlfn.VAR.P(E2:E21)</f>
        <v>1.1100000000000001</v>
      </c>
    </row>
    <row r="6" spans="1:10" x14ac:dyDescent="0.25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" t="s">
        <v>246</v>
      </c>
      <c r="G6" s="1">
        <f>_xlfn.STDEV.P(B2:B21)</f>
        <v>8.1109493895597691</v>
      </c>
      <c r="H6" s="1">
        <f>_xlfn.STDEV.P(C2:C21)</f>
        <v>1846.9975636150687</v>
      </c>
      <c r="I6" s="1">
        <f>_xlfn.STDEV.P(D2:D21)</f>
        <v>1.9078784028338913</v>
      </c>
      <c r="J6" s="1">
        <f>_xlfn.STDEV.P(E2:E21)</f>
        <v>1.0535653752852738</v>
      </c>
    </row>
    <row r="7" spans="1:10" x14ac:dyDescent="0.25">
      <c r="A7" s="3" t="s">
        <v>175</v>
      </c>
      <c r="B7" s="4">
        <v>42</v>
      </c>
      <c r="C7" s="5">
        <v>7000</v>
      </c>
      <c r="D7" s="4">
        <v>19</v>
      </c>
      <c r="E7" s="4">
        <v>2</v>
      </c>
    </row>
    <row r="8" spans="1:10" x14ac:dyDescent="0.25">
      <c r="A8" s="3" t="s">
        <v>176</v>
      </c>
      <c r="B8" s="4">
        <v>55</v>
      </c>
      <c r="C8" s="5">
        <v>10000</v>
      </c>
      <c r="D8" s="4">
        <v>20</v>
      </c>
      <c r="E8" s="4">
        <v>4</v>
      </c>
    </row>
    <row r="9" spans="1:10" x14ac:dyDescent="0.25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25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</row>
    <row r="11" spans="1:10" x14ac:dyDescent="0.25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</row>
    <row r="12" spans="1:10" x14ac:dyDescent="0.25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</row>
    <row r="13" spans="1:10" x14ac:dyDescent="0.25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</row>
    <row r="14" spans="1:10" x14ac:dyDescent="0.25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</row>
    <row r="15" spans="1:10" x14ac:dyDescent="0.25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</row>
    <row r="16" spans="1:10" x14ac:dyDescent="0.25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25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25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25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25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25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>
      <selection activeCell="F2" sqref="F2:F6"/>
    </sheetView>
  </sheetViews>
  <sheetFormatPr defaultColWidth="14" defaultRowHeight="15" x14ac:dyDescent="0.25"/>
  <cols>
    <col min="1" max="1" width="36" style="1" customWidth="1"/>
    <col min="2" max="5" width="14" style="1"/>
    <col min="6" max="6" width="14.7109375" style="1" bestFit="1" customWidth="1"/>
    <col min="7" max="16384" width="14" style="1"/>
  </cols>
  <sheetData>
    <row r="1" spans="1:10" ht="45" x14ac:dyDescent="0.25">
      <c r="A1" s="2" t="s">
        <v>149</v>
      </c>
      <c r="B1" s="2" t="s">
        <v>18</v>
      </c>
      <c r="C1" s="2" t="s">
        <v>19</v>
      </c>
      <c r="D1" s="2" t="s">
        <v>20</v>
      </c>
      <c r="E1" s="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25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" t="s">
        <v>242</v>
      </c>
      <c r="G2" s="11">
        <f>AVERAGE(B2:B22)</f>
        <v>7.6</v>
      </c>
      <c r="H2" s="11">
        <f>AVERAGE(C2:C22)</f>
        <v>7.9</v>
      </c>
      <c r="I2" s="11">
        <f>AVERAGE(D2:D22)</f>
        <v>2.4</v>
      </c>
      <c r="J2" s="11">
        <f>AVERAGE(E2:E22)</f>
        <v>7.6980000000000022</v>
      </c>
    </row>
    <row r="3" spans="1:10" x14ac:dyDescent="0.25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" t="s">
        <v>243</v>
      </c>
      <c r="G3" s="11">
        <f>MEDIAN(B2:B21)</f>
        <v>8</v>
      </c>
      <c r="H3" s="11">
        <f>MEDIAN(C2:C21)</f>
        <v>8</v>
      </c>
      <c r="I3" s="11">
        <f>MEDIAN(D2:D21)</f>
        <v>2</v>
      </c>
      <c r="J3" s="11">
        <f>MEDIAN(E2:E21)</f>
        <v>8</v>
      </c>
    </row>
    <row r="4" spans="1:10" x14ac:dyDescent="0.25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" t="s">
        <v>244</v>
      </c>
      <c r="G4" s="1">
        <f>MODE(B2:B21)</f>
        <v>8</v>
      </c>
      <c r="H4" s="1">
        <f>MODE(C2:C21)</f>
        <v>7</v>
      </c>
      <c r="I4" s="1">
        <f>MODE(D2:D21)</f>
        <v>2</v>
      </c>
      <c r="J4" s="1">
        <f>MODE(E2:E21)</f>
        <v>8.33</v>
      </c>
    </row>
    <row r="5" spans="1:10" x14ac:dyDescent="0.25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" t="s">
        <v>245</v>
      </c>
      <c r="G5" s="1">
        <f>_xlfn.VAR.P(B2:B21)</f>
        <v>1.1399999999999999</v>
      </c>
      <c r="H5" s="1">
        <f>_xlfn.VAR.P(C2:C21)</f>
        <v>0.69</v>
      </c>
      <c r="I5" s="1">
        <f>_xlfn.VAR.P(D2:D21)</f>
        <v>1.1399999999999999</v>
      </c>
      <c r="J5" s="1">
        <f>_xlfn.VAR.P(E2:E21)</f>
        <v>0.65569599999997086</v>
      </c>
    </row>
    <row r="6" spans="1:10" x14ac:dyDescent="0.25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" t="s">
        <v>246</v>
      </c>
      <c r="G6" s="1">
        <f>_xlfn.STDEV.P(B2:B21)</f>
        <v>1.0677078252031311</v>
      </c>
      <c r="H6" s="1">
        <f>_xlfn.STDEV.P(C2:C21)</f>
        <v>0.83066238629180744</v>
      </c>
      <c r="I6" s="1">
        <f>_xlfn.STDEV.P(D2:D21)</f>
        <v>1.0677078252031311</v>
      </c>
      <c r="J6" s="1">
        <f>_xlfn.STDEV.P(E2:E21)</f>
        <v>0.80975057888214619</v>
      </c>
    </row>
    <row r="7" spans="1:10" x14ac:dyDescent="0.25">
      <c r="A7" s="3" t="s">
        <v>195</v>
      </c>
      <c r="B7" s="4">
        <v>7</v>
      </c>
      <c r="C7" s="4">
        <v>8</v>
      </c>
      <c r="D7" s="4">
        <v>3</v>
      </c>
      <c r="E7" s="4">
        <v>7.33</v>
      </c>
    </row>
    <row r="8" spans="1:10" x14ac:dyDescent="0.25">
      <c r="A8" s="3" t="s">
        <v>196</v>
      </c>
      <c r="B8" s="4">
        <v>9</v>
      </c>
      <c r="C8" s="4">
        <v>8</v>
      </c>
      <c r="D8" s="4">
        <v>1</v>
      </c>
      <c r="E8" s="4">
        <v>8.67</v>
      </c>
    </row>
    <row r="9" spans="1:10" x14ac:dyDescent="0.25">
      <c r="A9" s="3" t="s">
        <v>197</v>
      </c>
      <c r="B9" s="4">
        <v>8</v>
      </c>
      <c r="C9" s="4">
        <v>7</v>
      </c>
      <c r="D9" s="4">
        <v>2</v>
      </c>
      <c r="E9" s="4">
        <v>7.67</v>
      </c>
    </row>
    <row r="10" spans="1:10" x14ac:dyDescent="0.25">
      <c r="A10" s="3" t="s">
        <v>198</v>
      </c>
      <c r="B10" s="4">
        <v>7</v>
      </c>
      <c r="C10" s="4">
        <v>9</v>
      </c>
      <c r="D10" s="4">
        <v>3</v>
      </c>
      <c r="E10" s="4">
        <v>7.67</v>
      </c>
    </row>
    <row r="11" spans="1:10" x14ac:dyDescent="0.25">
      <c r="A11" s="3" t="s">
        <v>199</v>
      </c>
      <c r="B11" s="4">
        <v>9</v>
      </c>
      <c r="C11" s="4">
        <v>8</v>
      </c>
      <c r="D11" s="4">
        <v>1</v>
      </c>
      <c r="E11" s="4">
        <v>8.67</v>
      </c>
    </row>
    <row r="12" spans="1:10" x14ac:dyDescent="0.25">
      <c r="A12" s="3" t="s">
        <v>200</v>
      </c>
      <c r="B12" s="4">
        <v>8</v>
      </c>
      <c r="C12" s="4">
        <v>9</v>
      </c>
      <c r="D12" s="4">
        <v>2</v>
      </c>
      <c r="E12" s="4">
        <v>8.33</v>
      </c>
    </row>
    <row r="13" spans="1:10" x14ac:dyDescent="0.25">
      <c r="A13" s="3" t="s">
        <v>201</v>
      </c>
      <c r="B13" s="4">
        <v>6</v>
      </c>
      <c r="C13" s="4">
        <v>7</v>
      </c>
      <c r="D13" s="4">
        <v>4</v>
      </c>
      <c r="E13" s="4">
        <v>6.33</v>
      </c>
    </row>
    <row r="14" spans="1:10" x14ac:dyDescent="0.25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25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25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25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25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25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25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25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workbookViewId="0">
      <selection activeCell="F6" activeCellId="1" sqref="F2:F6 F6"/>
    </sheetView>
  </sheetViews>
  <sheetFormatPr defaultColWidth="14" defaultRowHeight="15" x14ac:dyDescent="0.25"/>
  <cols>
    <col min="1" max="1" width="32.28515625" style="1" customWidth="1"/>
    <col min="2" max="5" width="14" style="1"/>
    <col min="6" max="6" width="14.7109375" style="1" bestFit="1" customWidth="1"/>
    <col min="7" max="16384" width="14" style="1"/>
  </cols>
  <sheetData>
    <row r="1" spans="1:10" ht="45" x14ac:dyDescent="0.25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25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" t="s">
        <v>242</v>
      </c>
      <c r="G2" s="12">
        <f>AVERAGE(B2:B21)</f>
        <v>2540</v>
      </c>
      <c r="H2" s="12">
        <f>AVERAGE(C2:C21)</f>
        <v>6.3</v>
      </c>
      <c r="I2" s="12">
        <f>AVERAGE(D2:D21)</f>
        <v>399.83500000000004</v>
      </c>
      <c r="J2" s="12">
        <f>AVERAGE(E2:E21)</f>
        <v>4.5299999999999994</v>
      </c>
    </row>
    <row r="3" spans="1:10" x14ac:dyDescent="0.25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" t="s">
        <v>243</v>
      </c>
      <c r="G3" s="12">
        <f>MEDIAN(B2:B21)</f>
        <v>2600</v>
      </c>
      <c r="H3" s="12">
        <f>MEDIAN(C2:C21)</f>
        <v>6.5</v>
      </c>
      <c r="I3" s="12">
        <f>MEDIAN(D2:D21)</f>
        <v>400</v>
      </c>
      <c r="J3" s="12">
        <f>MEDIAN(E2:E21)</f>
        <v>4.5999999999999996</v>
      </c>
    </row>
    <row r="4" spans="1:10" x14ac:dyDescent="0.25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" t="s">
        <v>244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</row>
    <row r="5" spans="1:10" x14ac:dyDescent="0.25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" t="s">
        <v>245</v>
      </c>
      <c r="G5" s="1">
        <f>_xlfn.VAR.P(B2:B21)</f>
        <v>671400</v>
      </c>
      <c r="H5" s="1">
        <f>_xlfn.VAR.P(C2:C21)</f>
        <v>3.21</v>
      </c>
      <c r="I5" s="1">
        <f>_xlfn.VAR.P(D2:D21)</f>
        <v>1525.1582750000009</v>
      </c>
      <c r="J5" s="1">
        <f>_xlfn.VAR.P(E2:E21)</f>
        <v>7.0100000000000023E-2</v>
      </c>
    </row>
    <row r="6" spans="1:10" x14ac:dyDescent="0.25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" t="s">
        <v>246</v>
      </c>
      <c r="G6" s="1">
        <f>_xlfn.STDEV.P(B2:B21)</f>
        <v>819.39001702485973</v>
      </c>
      <c r="H6" s="1">
        <f>_xlfn.STDEV.P(C2:C21)</f>
        <v>1.7916472867168918</v>
      </c>
      <c r="I6" s="1">
        <f>_xlfn.STDEV.P(D2:D21)</f>
        <v>39.053274830672024</v>
      </c>
      <c r="J6" s="1">
        <f>_xlfn.STDEV.P(E2:E21)</f>
        <v>0.2647640458974746</v>
      </c>
    </row>
    <row r="7" spans="1:10" x14ac:dyDescent="0.25">
      <c r="A7" s="3" t="s">
        <v>214</v>
      </c>
      <c r="B7" s="6">
        <v>2100</v>
      </c>
      <c r="C7" s="4">
        <v>6</v>
      </c>
      <c r="D7" s="6">
        <v>350</v>
      </c>
      <c r="E7" s="4">
        <v>4.7</v>
      </c>
    </row>
    <row r="8" spans="1:10" x14ac:dyDescent="0.25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</row>
    <row r="9" spans="1:10" x14ac:dyDescent="0.25">
      <c r="A9" s="3" t="s">
        <v>216</v>
      </c>
      <c r="B9" s="6">
        <v>2700</v>
      </c>
      <c r="C9" s="4">
        <v>7</v>
      </c>
      <c r="D9" s="6">
        <v>385.7</v>
      </c>
      <c r="E9" s="4">
        <v>4.3</v>
      </c>
    </row>
    <row r="10" spans="1:10" x14ac:dyDescent="0.25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</row>
    <row r="11" spans="1:10" x14ac:dyDescent="0.25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</row>
    <row r="12" spans="1:10" x14ac:dyDescent="0.25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</row>
    <row r="13" spans="1:10" x14ac:dyDescent="0.25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</row>
    <row r="14" spans="1:10" x14ac:dyDescent="0.25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</row>
    <row r="15" spans="1:10" x14ac:dyDescent="0.25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</row>
    <row r="16" spans="1:10" x14ac:dyDescent="0.25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</row>
    <row r="17" spans="1:5" x14ac:dyDescent="0.25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</row>
    <row r="18" spans="1:5" x14ac:dyDescent="0.25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</row>
    <row r="19" spans="1:5" x14ac:dyDescent="0.25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</row>
    <row r="20" spans="1:5" x14ac:dyDescent="0.25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</row>
    <row r="21" spans="1:5" x14ac:dyDescent="0.25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workbookViewId="0">
      <selection activeCell="L6" sqref="L6"/>
    </sheetView>
  </sheetViews>
  <sheetFormatPr defaultColWidth="10.7109375" defaultRowHeight="15" x14ac:dyDescent="0.25"/>
  <cols>
    <col min="7" max="7" width="14.7109375" bestFit="1" customWidth="1"/>
  </cols>
  <sheetData>
    <row r="1" spans="1:12" ht="30" x14ac:dyDescent="0.25">
      <c r="A1" s="2" t="s">
        <v>26</v>
      </c>
      <c r="B1" s="2" t="s">
        <v>229</v>
      </c>
      <c r="C1" s="2" t="s">
        <v>230</v>
      </c>
      <c r="D1" s="2" t="s">
        <v>231</v>
      </c>
      <c r="E1" s="2" t="s">
        <v>37</v>
      </c>
      <c r="F1" s="2" t="s">
        <v>232</v>
      </c>
      <c r="H1" s="2" t="s">
        <v>229</v>
      </c>
      <c r="I1" s="2" t="s">
        <v>230</v>
      </c>
      <c r="J1" s="2" t="s">
        <v>231</v>
      </c>
      <c r="K1" s="2" t="s">
        <v>37</v>
      </c>
      <c r="L1" s="2" t="s">
        <v>232</v>
      </c>
    </row>
    <row r="2" spans="1:12" x14ac:dyDescent="0.25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" t="s">
        <v>242</v>
      </c>
      <c r="H2">
        <f>MEDIAN(B2:B37)</f>
        <v>256.5</v>
      </c>
      <c r="I2">
        <f>MEDIAN(C2:C37)</f>
        <v>1151</v>
      </c>
      <c r="J2">
        <f>MEDIAN(D2:D37)</f>
        <v>716.5</v>
      </c>
      <c r="K2">
        <f>MEDIAN(E2:E37)</f>
        <v>1460</v>
      </c>
      <c r="L2">
        <f>MEDIAN(F2:F37)</f>
        <v>371</v>
      </c>
    </row>
    <row r="3" spans="1:12" x14ac:dyDescent="0.25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" t="s">
        <v>243</v>
      </c>
      <c r="H3">
        <f>MEDIAN(B2:B37)</f>
        <v>256.5</v>
      </c>
      <c r="I3">
        <f>MEDIAN(C2:C37)</f>
        <v>1151</v>
      </c>
      <c r="J3">
        <f>MEDIAN(D2:D37)</f>
        <v>716.5</v>
      </c>
      <c r="K3">
        <f>MEDIAN(E2:E37)</f>
        <v>1460</v>
      </c>
      <c r="L3">
        <f>MEDIAN(F2:F37)</f>
        <v>371</v>
      </c>
    </row>
    <row r="4" spans="1:12" x14ac:dyDescent="0.25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" t="s">
        <v>244</v>
      </c>
      <c r="H4">
        <f>MODE(B2:B37)</f>
        <v>419</v>
      </c>
      <c r="I4">
        <f>MODE(C2:C37)</f>
        <v>732</v>
      </c>
      <c r="J4" t="e">
        <f>MODE(D2:D37)</f>
        <v>#N/A</v>
      </c>
      <c r="K4">
        <f>MODE(E2:E37)</f>
        <v>1335</v>
      </c>
      <c r="L4">
        <f>MODE(F2:F37)</f>
        <v>374</v>
      </c>
    </row>
    <row r="5" spans="1:12" x14ac:dyDescent="0.25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" t="s">
        <v>245</v>
      </c>
      <c r="H5">
        <f>_xlfn.VAR.P(B2:B37)</f>
        <v>13116.212191358025</v>
      </c>
      <c r="I5">
        <f>_xlfn.VAR.P(C2:C37)</f>
        <v>215641.76543209876</v>
      </c>
      <c r="J5">
        <f>_xlfn.VAR.P(D2:D37)</f>
        <v>12033.508487654321</v>
      </c>
      <c r="K5">
        <f>_xlfn.VAR.P(E2:E37)</f>
        <v>61475.388888888891</v>
      </c>
      <c r="L5">
        <f>_xlfn.VAR.P(F2:F37)</f>
        <v>21256.230709876545</v>
      </c>
    </row>
    <row r="6" spans="1:12" x14ac:dyDescent="0.25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" t="s">
        <v>246</v>
      </c>
      <c r="H6">
        <f>_xlfn.STDEV.P(B2:B37)</f>
        <v>114.52603281070215</v>
      </c>
      <c r="I6">
        <f>_xlfn.STDEV.P(C2:C37)</f>
        <v>464.37244258471969</v>
      </c>
      <c r="J6">
        <f>_xlfn.STDEV.P(D2:D37)</f>
        <v>109.69734950150036</v>
      </c>
      <c r="K6">
        <f>_xlfn.STDEV.P(E2:E37)</f>
        <v>247.94230959819845</v>
      </c>
      <c r="L6">
        <f>_xlfn.STDEV.P(F2:F37)</f>
        <v>145.79516696336867</v>
      </c>
    </row>
    <row r="7" spans="1:12" x14ac:dyDescent="0.25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</row>
    <row r="8" spans="1:12" x14ac:dyDescent="0.25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</row>
    <row r="9" spans="1:12" x14ac:dyDescent="0.25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25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</row>
    <row r="11" spans="1:12" x14ac:dyDescent="0.25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</row>
    <row r="12" spans="1:12" x14ac:dyDescent="0.25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</row>
    <row r="13" spans="1:12" x14ac:dyDescent="0.25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</row>
    <row r="14" spans="1:12" x14ac:dyDescent="0.25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</row>
    <row r="15" spans="1:12" x14ac:dyDescent="0.25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</row>
    <row r="16" spans="1:12" x14ac:dyDescent="0.25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</row>
    <row r="17" spans="1:6" x14ac:dyDescent="0.25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25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25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25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25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25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25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25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25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25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25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25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25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25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25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25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25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25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25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25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25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ref="F2:F37">
    <sortCondition ref="F2:F37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>
      <selection activeCell="H16" sqref="H16"/>
    </sheetView>
  </sheetViews>
  <sheetFormatPr defaultColWidth="16.28515625" defaultRowHeight="15" x14ac:dyDescent="0.25"/>
  <sheetData>
    <row r="1" spans="1:6" x14ac:dyDescent="0.25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25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</row>
    <row r="3" spans="1:6" x14ac:dyDescent="0.25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</row>
    <row r="4" spans="1:6" x14ac:dyDescent="0.25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</row>
    <row r="5" spans="1:6" x14ac:dyDescent="0.25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</row>
    <row r="6" spans="1:6" x14ac:dyDescent="0.25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</row>
    <row r="7" spans="1:6" x14ac:dyDescent="0.25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6" x14ac:dyDescent="0.25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6" x14ac:dyDescent="0.25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6" x14ac:dyDescent="0.25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6" x14ac:dyDescent="0.25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6" x14ac:dyDescent="0.25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6" x14ac:dyDescent="0.25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6" x14ac:dyDescent="0.25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6" x14ac:dyDescent="0.25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6" x14ac:dyDescent="0.25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25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25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25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25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25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G10" sqref="G10:H13"/>
    </sheetView>
  </sheetViews>
  <sheetFormatPr defaultRowHeight="15.95" customHeight="1" x14ac:dyDescent="0.25"/>
  <cols>
    <col min="1" max="1" width="25.85546875" customWidth="1"/>
    <col min="2" max="2" width="15.85546875" customWidth="1"/>
    <col min="4" max="4" width="16.7109375" customWidth="1"/>
    <col min="5" max="5" width="27.28515625" customWidth="1"/>
  </cols>
  <sheetData>
    <row r="1" spans="1:7" ht="15.95" customHeight="1" x14ac:dyDescent="0.25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</row>
    <row r="2" spans="1:7" ht="15.95" customHeight="1" x14ac:dyDescent="0.25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235</v>
      </c>
    </row>
    <row r="3" spans="1:7" ht="15.95" customHeight="1" x14ac:dyDescent="0.25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236</v>
      </c>
    </row>
    <row r="4" spans="1:7" ht="15.95" customHeight="1" x14ac:dyDescent="0.25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237</v>
      </c>
    </row>
    <row r="5" spans="1:7" ht="15.95" customHeight="1" x14ac:dyDescent="0.25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238</v>
      </c>
    </row>
    <row r="6" spans="1:7" ht="15.95" customHeight="1" x14ac:dyDescent="0.25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239</v>
      </c>
    </row>
    <row r="7" spans="1:7" ht="15.95" customHeight="1" x14ac:dyDescent="0.25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240</v>
      </c>
    </row>
    <row r="8" spans="1:7" ht="15.95" customHeight="1" x14ac:dyDescent="0.25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</row>
    <row r="9" spans="1:7" ht="15.95" customHeight="1" x14ac:dyDescent="0.25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</row>
    <row r="10" spans="1:7" ht="15.95" customHeight="1" x14ac:dyDescent="0.25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</row>
    <row r="11" spans="1:7" ht="15.95" customHeight="1" x14ac:dyDescent="0.25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</row>
    <row r="12" spans="1:7" ht="15.95" customHeight="1" x14ac:dyDescent="0.25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</row>
    <row r="13" spans="1:7" ht="15.95" customHeight="1" x14ac:dyDescent="0.25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</row>
    <row r="14" spans="1:7" ht="15.95" customHeight="1" x14ac:dyDescent="0.25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</row>
    <row r="15" spans="1:7" ht="15.95" customHeight="1" x14ac:dyDescent="0.25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7" ht="15.95" customHeight="1" x14ac:dyDescent="0.25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5" customHeight="1" x14ac:dyDescent="0.25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5" customHeight="1" x14ac:dyDescent="0.25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5" customHeight="1" x14ac:dyDescent="0.25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5" customHeight="1" x14ac:dyDescent="0.25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5" customHeight="1" x14ac:dyDescent="0.25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ead</cp:lastModifiedBy>
  <dcterms:created xsi:type="dcterms:W3CDTF">2024-02-15T21:47:24Z</dcterms:created>
  <dcterms:modified xsi:type="dcterms:W3CDTF">2024-10-28T20:15:58Z</dcterms:modified>
</cp:coreProperties>
</file>