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Ex1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2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3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4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18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0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1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2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Ex5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23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4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26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27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28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29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Ex6.xml" ContentType="application/vnd.ms-office.chartex+xml"/>
  <Override PartName="/xl/charts/style35.xml" ContentType="application/vnd.ms-office.chartstyle+xml"/>
  <Override PartName="/xl/charts/colors35.xml" ContentType="application/vnd.ms-office.chartcolorstyle+xml"/>
  <Override PartName="/xl/charts/chartEx7.xml" ContentType="application/vnd.ms-office.chartex+xml"/>
  <Override PartName="/xl/charts/style36.xml" ContentType="application/vnd.ms-office.chartstyle+xml"/>
  <Override PartName="/xl/charts/colors36.xml" ContentType="application/vnd.ms-office.chartcolorstyle+xml"/>
  <Override PartName="/xl/charts/chartEx8.xml" ContentType="application/vnd.ms-office.chartex+xml"/>
  <Override PartName="/xl/charts/style37.xml" ContentType="application/vnd.ms-office.chartstyle+xml"/>
  <Override PartName="/xl/charts/colors37.xml" ContentType="application/vnd.ms-office.chartcolorstyle+xml"/>
  <Override PartName="/xl/charts/chartEx9.xml" ContentType="application/vnd.ms-office.chartex+xml"/>
  <Override PartName="/xl/charts/style38.xml" ContentType="application/vnd.ms-office.chartstyle+xml"/>
  <Override PartName="/xl/charts/colors38.xml" ContentType="application/vnd.ms-office.chartcolorstyle+xml"/>
  <Override PartName="/xl/drawings/drawing5.xml" ContentType="application/vnd.openxmlformats-officedocument.drawing+xml"/>
  <Override PartName="/xl/charts/chart3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3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3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Ex10.xml" ContentType="application/vnd.ms-office.chartex+xml"/>
  <Override PartName="/xl/charts/style42.xml" ContentType="application/vnd.ms-office.chartstyle+xml"/>
  <Override PartName="/xl/charts/colors42.xml" ContentType="application/vnd.ms-office.chartcolorstyle+xml"/>
  <Override PartName="/xl/charts/chartEx11.xml" ContentType="application/vnd.ms-office.chartex+xml"/>
  <Override PartName="/xl/charts/style43.xml" ContentType="application/vnd.ms-office.chartstyle+xml"/>
  <Override PartName="/xl/charts/colors43.xml" ContentType="application/vnd.ms-office.chartcolorstyle+xml"/>
  <Override PartName="/xl/charts/chartEx12.xml" ContentType="application/vnd.ms-office.chartex+xml"/>
  <Override PartName="/xl/charts/style44.xml" ContentType="application/vnd.ms-office.chartstyle+xml"/>
  <Override PartName="/xl/charts/colors44.xml" ContentType="application/vnd.ms-office.chartcolorstyle+xml"/>
  <Override PartName="/xl/charts/chartEx13.xml" ContentType="application/vnd.ms-office.chartex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33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34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35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36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37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Ex14.xml" ContentType="application/vnd.ms-office.chartex+xml"/>
  <Override PartName="/xl/charts/style51.xml" ContentType="application/vnd.ms-office.chartstyle+xml"/>
  <Override PartName="/xl/charts/colors51.xml" ContentType="application/vnd.ms-office.chartcolorstyle+xml"/>
  <Override PartName="/xl/charts/chartEx15.xml" ContentType="application/vnd.ms-office.chartex+xml"/>
  <Override PartName="/xl/charts/style52.xml" ContentType="application/vnd.ms-office.chartstyle+xml"/>
  <Override PartName="/xl/charts/colors52.xml" ContentType="application/vnd.ms-office.chartcolorstyle+xml"/>
  <Override PartName="/xl/charts/chartEx16.xml" ContentType="application/vnd.ms-office.chartex+xml"/>
  <Override PartName="/xl/charts/style53.xml" ContentType="application/vnd.ms-office.chartstyle+xml"/>
  <Override PartName="/xl/charts/colors53.xml" ContentType="application/vnd.ms-office.chartcolorstyle+xml"/>
  <Override PartName="/xl/charts/chartEx17.xml" ContentType="application/vnd.ms-office.chartex+xml"/>
  <Override PartName="/xl/charts/style54.xml" ContentType="application/vnd.ms-office.chartstyle+xml"/>
  <Override PartName="/xl/charts/colors54.xml" ContentType="application/vnd.ms-office.chartcolorstyle+xml"/>
  <Override PartName="/xl/charts/chart38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7.xml" ContentType="application/vnd.openxmlformats-officedocument.drawing+xml"/>
  <Override PartName="/xl/charts/chart39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40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C:\Users\ead\Desktop\Thiago\Projetos_R\estatistica\lista de exercicios\"/>
    </mc:Choice>
  </mc:AlternateContent>
  <xr:revisionPtr revIDLastSave="0" documentId="13_ncr:1_{7B0AEA93-4B84-41AB-9282-27DCB2D41B75}" xr6:coauthVersionLast="36" xr6:coauthVersionMax="47" xr10:uidLastSave="{00000000-0000-0000-0000-000000000000}"/>
  <bookViews>
    <workbookView xWindow="-23145" yWindow="-90" windowWidth="23250" windowHeight="12570" firstSheet="2" activeTab="6" xr2:uid="{00000000-000D-0000-FFFF-FFFF00000000}"/>
  </bookViews>
  <sheets>
    <sheet name="Cliente" sheetId="1" r:id="rId1"/>
    <sheet name="Empresa" sheetId="2" r:id="rId2"/>
    <sheet name="Satisfação" sheetId="3" r:id="rId3"/>
    <sheet name="Perfil" sheetId="4" r:id="rId4"/>
    <sheet name="Empresas" sheetId="5" r:id="rId5"/>
    <sheet name="e-commerce" sheetId="6" r:id="rId6"/>
    <sheet name="Produtos" sheetId="7" r:id="rId7"/>
    <sheet name="Disponibilidade" sheetId="8" r:id="rId8"/>
    <sheet name="Carros" sheetId="9" r:id="rId9"/>
  </sheets>
  <definedNames>
    <definedName name="_xlchart.v1.0" hidden="1">Empresa!$B$1</definedName>
    <definedName name="_xlchart.v1.1" hidden="1">Empresa!$B$2:$B$22</definedName>
    <definedName name="_xlchart.v1.10" hidden="1">Satisfação!$C$1</definedName>
    <definedName name="_xlchart.v1.11" hidden="1">Satisfação!$C$2:$C$21</definedName>
    <definedName name="_xlchart.v1.12" hidden="1">Satisfação!$D$1</definedName>
    <definedName name="_xlchart.v1.13" hidden="1">Satisfação!$D$2:$D$21</definedName>
    <definedName name="_xlchart.v1.14" hidden="1">Satisfação!$E$1</definedName>
    <definedName name="_xlchart.v1.15" hidden="1">Satisfação!$E$2:$E$21</definedName>
    <definedName name="_xlchart.v1.16" hidden="1">Perfil!$C$2:$C$21</definedName>
    <definedName name="_xlchart.v1.17" hidden="1">Perfil!$B$2:$B$21</definedName>
    <definedName name="_xlchart.v1.18" hidden="1">Perfil!$E$2:$E$21</definedName>
    <definedName name="_xlchart.v1.19" hidden="1">Perfil!$D$2:$D$21</definedName>
    <definedName name="_xlchart.v1.2" hidden="1">Empresa!$E$1</definedName>
    <definedName name="_xlchart.v1.20" hidden="1">Empresas!$D$2:$D$21</definedName>
    <definedName name="_xlchart.v1.21" hidden="1">Empresas!$C$2:$C$21</definedName>
    <definedName name="_xlchart.v1.22" hidden="1">Empresas!$B$2:$B$21</definedName>
    <definedName name="_xlchart.v1.23" hidden="1">Empresas!$E$2:$E$21</definedName>
    <definedName name="_xlchart.v1.24" hidden="1">'e-commerce'!$D$1</definedName>
    <definedName name="_xlchart.v1.25" hidden="1">'e-commerce'!$D$2:$D$21</definedName>
    <definedName name="_xlchart.v1.26" hidden="1">'e-commerce'!$E$1</definedName>
    <definedName name="_xlchart.v1.27" hidden="1">'e-commerce'!$E$2:$E$21</definedName>
    <definedName name="_xlchart.v1.28" hidden="1">'e-commerce'!$B$1</definedName>
    <definedName name="_xlchart.v1.29" hidden="1">'e-commerce'!$B$2:$B$21</definedName>
    <definedName name="_xlchart.v1.3" hidden="1">Empresa!$E$2:$E$21</definedName>
    <definedName name="_xlchart.v1.30" hidden="1">'e-commerce'!$C$1</definedName>
    <definedName name="_xlchart.v1.31" hidden="1">'e-commerce'!$C$2:$C$21</definedName>
    <definedName name="_xlchart.v1.4" hidden="1">Empresa!$C$1</definedName>
    <definedName name="_xlchart.v1.5" hidden="1">Empresa!$C$2:$C$22</definedName>
    <definedName name="_xlchart.v1.6" hidden="1">Empresa!$D$1</definedName>
    <definedName name="_xlchart.v1.7" hidden="1">Empresa!$D$2:$D$21</definedName>
    <definedName name="_xlchart.v1.8" hidden="1">Satisfação!$B$1</definedName>
    <definedName name="_xlchart.v1.9" hidden="1">Satisfação!$B$2:$B$21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7" l="1"/>
  <c r="J12" i="7"/>
  <c r="K12" i="7"/>
  <c r="L12" i="7"/>
  <c r="I13" i="7"/>
  <c r="J13" i="7"/>
  <c r="K13" i="7"/>
  <c r="L13" i="7"/>
  <c r="I14" i="7"/>
  <c r="J14" i="7"/>
  <c r="K14" i="7"/>
  <c r="L14" i="7"/>
  <c r="I15" i="7"/>
  <c r="J15" i="7"/>
  <c r="K15" i="7"/>
  <c r="L15" i="7"/>
  <c r="I16" i="7"/>
  <c r="J16" i="7"/>
  <c r="K16" i="7"/>
  <c r="L16" i="7"/>
  <c r="H16" i="7"/>
  <c r="H15" i="7"/>
  <c r="H14" i="7"/>
  <c r="H13" i="7"/>
  <c r="H12" i="7"/>
  <c r="I7" i="7"/>
  <c r="J7" i="7"/>
  <c r="K7" i="7"/>
  <c r="L7" i="7"/>
  <c r="I8" i="7"/>
  <c r="J8" i="7"/>
  <c r="K8" i="7"/>
  <c r="L8" i="7"/>
  <c r="H8" i="7"/>
  <c r="H7" i="7"/>
  <c r="H11" i="6" l="1"/>
  <c r="I11" i="6"/>
  <c r="J11" i="6"/>
  <c r="H12" i="6"/>
  <c r="I12" i="6"/>
  <c r="J12" i="6"/>
  <c r="H13" i="6"/>
  <c r="I13" i="6"/>
  <c r="J13" i="6"/>
  <c r="H14" i="6"/>
  <c r="I14" i="6"/>
  <c r="J14" i="6"/>
  <c r="G14" i="6"/>
  <c r="G13" i="6"/>
  <c r="G12" i="6"/>
  <c r="G11" i="6"/>
  <c r="H7" i="6"/>
  <c r="I7" i="6"/>
  <c r="J7" i="6"/>
  <c r="H8" i="6"/>
  <c r="I8" i="6"/>
  <c r="J8" i="6"/>
  <c r="G8" i="6"/>
  <c r="G7" i="6"/>
  <c r="H7" i="5"/>
  <c r="I7" i="5"/>
  <c r="J7" i="5"/>
  <c r="H8" i="5"/>
  <c r="I8" i="5"/>
  <c r="J8" i="5"/>
  <c r="G8" i="5"/>
  <c r="G7" i="5"/>
  <c r="H10" i="5"/>
  <c r="I10" i="5"/>
  <c r="J10" i="5"/>
  <c r="H11" i="5"/>
  <c r="I11" i="5"/>
  <c r="J11" i="5"/>
  <c r="H12" i="5"/>
  <c r="I12" i="5"/>
  <c r="J12" i="5"/>
  <c r="H13" i="5"/>
  <c r="I13" i="5"/>
  <c r="J13" i="5"/>
  <c r="G13" i="5"/>
  <c r="G12" i="5"/>
  <c r="G11" i="5"/>
  <c r="G10" i="5"/>
  <c r="H15" i="4"/>
  <c r="I15" i="4"/>
  <c r="J15" i="4"/>
  <c r="G15" i="4"/>
  <c r="H14" i="4"/>
  <c r="I14" i="4"/>
  <c r="J14" i="4"/>
  <c r="G14" i="4"/>
  <c r="H13" i="4"/>
  <c r="I13" i="4"/>
  <c r="J13" i="4"/>
  <c r="G13" i="4"/>
  <c r="H12" i="4"/>
  <c r="I12" i="4"/>
  <c r="J12" i="4"/>
  <c r="G12" i="4"/>
  <c r="H7" i="4" l="1"/>
  <c r="I7" i="4"/>
  <c r="J7" i="4"/>
  <c r="H8" i="4"/>
  <c r="I8" i="4"/>
  <c r="J8" i="4"/>
  <c r="G8" i="4"/>
  <c r="G7" i="4"/>
  <c r="H8" i="3"/>
  <c r="I8" i="3"/>
  <c r="J8" i="3"/>
  <c r="G8" i="3"/>
  <c r="H7" i="3"/>
  <c r="I7" i="3"/>
  <c r="J7" i="3"/>
  <c r="G7" i="3"/>
  <c r="G16" i="2"/>
  <c r="G15" i="2"/>
  <c r="G14" i="2"/>
  <c r="H12" i="2" l="1"/>
  <c r="I12" i="2"/>
  <c r="J12" i="2"/>
  <c r="G12" i="2"/>
  <c r="H11" i="2"/>
  <c r="I11" i="2"/>
  <c r="J11" i="2"/>
  <c r="G11" i="2"/>
  <c r="H10" i="2"/>
  <c r="I10" i="2"/>
  <c r="J10" i="2"/>
  <c r="G10" i="2"/>
  <c r="H9" i="2"/>
  <c r="I9" i="2"/>
  <c r="J9" i="2"/>
  <c r="G9" i="2"/>
  <c r="H8" i="2"/>
  <c r="I8" i="2"/>
  <c r="J8" i="2"/>
  <c r="G8" i="2"/>
  <c r="H7" i="2"/>
  <c r="I7" i="2"/>
  <c r="J7" i="2"/>
  <c r="G7" i="2"/>
  <c r="J16" i="1"/>
  <c r="J15" i="1"/>
  <c r="J14" i="1"/>
  <c r="J13" i="1"/>
  <c r="J12" i="1"/>
  <c r="J11" i="1"/>
  <c r="J9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J10" i="1" l="1"/>
  <c r="K7" i="1"/>
  <c r="L7" i="1"/>
  <c r="M7" i="1"/>
  <c r="K8" i="1"/>
  <c r="L8" i="1"/>
  <c r="M8" i="1"/>
  <c r="J8" i="1"/>
  <c r="J7" i="1"/>
  <c r="I2" i="7" l="1"/>
  <c r="J2" i="7"/>
  <c r="K2" i="7"/>
  <c r="L2" i="7"/>
  <c r="I3" i="7"/>
  <c r="J3" i="7"/>
  <c r="K3" i="7"/>
  <c r="L3" i="7"/>
  <c r="I4" i="7"/>
  <c r="J4" i="7"/>
  <c r="K4" i="7"/>
  <c r="L4" i="7"/>
  <c r="I5" i="7"/>
  <c r="J5" i="7"/>
  <c r="K5" i="7"/>
  <c r="L5" i="7"/>
  <c r="I6" i="7"/>
  <c r="J6" i="7"/>
  <c r="K6" i="7"/>
  <c r="L6" i="7"/>
  <c r="H6" i="7"/>
  <c r="H5" i="7"/>
  <c r="H4" i="7"/>
  <c r="H3" i="7"/>
  <c r="H2" i="7"/>
  <c r="H2" i="6"/>
  <c r="I2" i="6"/>
  <c r="J2" i="6"/>
  <c r="H3" i="6"/>
  <c r="I3" i="6"/>
  <c r="J3" i="6"/>
  <c r="H4" i="6"/>
  <c r="I4" i="6"/>
  <c r="J4" i="6"/>
  <c r="H5" i="6"/>
  <c r="I5" i="6"/>
  <c r="J5" i="6"/>
  <c r="H6" i="6"/>
  <c r="I6" i="6"/>
  <c r="J6" i="6"/>
  <c r="G6" i="6"/>
  <c r="G5" i="6"/>
  <c r="G4" i="6"/>
  <c r="G3" i="6"/>
  <c r="G2" i="6"/>
  <c r="H2" i="5"/>
  <c r="I2" i="5"/>
  <c r="J2" i="5"/>
  <c r="H3" i="5"/>
  <c r="I3" i="5"/>
  <c r="J3" i="5"/>
  <c r="H4" i="5"/>
  <c r="I4" i="5"/>
  <c r="J4" i="5"/>
  <c r="H5" i="5"/>
  <c r="I5" i="5"/>
  <c r="J5" i="5"/>
  <c r="H6" i="5"/>
  <c r="I6" i="5"/>
  <c r="J6" i="5"/>
  <c r="G6" i="5"/>
  <c r="G5" i="5"/>
  <c r="G4" i="5"/>
  <c r="G3" i="5"/>
  <c r="G2" i="5"/>
  <c r="H2" i="4"/>
  <c r="I2" i="4"/>
  <c r="J2" i="4"/>
  <c r="H3" i="4"/>
  <c r="I3" i="4"/>
  <c r="J3" i="4"/>
  <c r="H4" i="4"/>
  <c r="I4" i="4"/>
  <c r="J4" i="4"/>
  <c r="H5" i="4"/>
  <c r="I5" i="4"/>
  <c r="J5" i="4"/>
  <c r="H6" i="4"/>
  <c r="I6" i="4"/>
  <c r="J6" i="4"/>
  <c r="G6" i="4"/>
  <c r="G5" i="4"/>
  <c r="G4" i="4"/>
  <c r="G3" i="4"/>
  <c r="G2" i="4"/>
  <c r="H2" i="3"/>
  <c r="I2" i="3"/>
  <c r="J2" i="3"/>
  <c r="H3" i="3"/>
  <c r="I3" i="3"/>
  <c r="J3" i="3"/>
  <c r="H4" i="3"/>
  <c r="I4" i="3"/>
  <c r="J4" i="3"/>
  <c r="H5" i="3"/>
  <c r="I5" i="3"/>
  <c r="J5" i="3"/>
  <c r="H6" i="3"/>
  <c r="I6" i="3"/>
  <c r="J6" i="3"/>
  <c r="G6" i="3"/>
  <c r="G5" i="3"/>
  <c r="G4" i="3"/>
  <c r="G3" i="3"/>
  <c r="G2" i="3"/>
  <c r="H4" i="2" l="1"/>
  <c r="I4" i="2"/>
  <c r="J4" i="2"/>
  <c r="H5" i="2"/>
  <c r="I5" i="2"/>
  <c r="J5" i="2"/>
  <c r="H6" i="2"/>
  <c r="I6" i="2"/>
  <c r="J6" i="2"/>
  <c r="G6" i="2"/>
  <c r="G5" i="2"/>
  <c r="G4" i="2"/>
  <c r="H3" i="2"/>
  <c r="I3" i="2"/>
  <c r="J3" i="2"/>
  <c r="G3" i="2"/>
  <c r="H2" i="2"/>
  <c r="I2" i="2"/>
  <c r="J2" i="2"/>
  <c r="G2" i="2"/>
  <c r="K6" i="1"/>
  <c r="L6" i="1"/>
  <c r="M6" i="1"/>
  <c r="J6" i="1"/>
  <c r="K5" i="1"/>
  <c r="L5" i="1"/>
  <c r="M5" i="1"/>
  <c r="J5" i="1"/>
  <c r="K4" i="1"/>
  <c r="L4" i="1"/>
  <c r="M4" i="1"/>
  <c r="J4" i="1"/>
  <c r="K3" i="1"/>
  <c r="L3" i="1"/>
  <c r="M3" i="1"/>
  <c r="J3" i="1"/>
  <c r="K2" i="1"/>
  <c r="L2" i="1"/>
  <c r="M2" i="1"/>
  <c r="J2" i="1"/>
</calcChain>
</file>

<file path=xl/sharedStrings.xml><?xml version="1.0" encoding="utf-8"?>
<sst xmlns="http://schemas.openxmlformats.org/spreadsheetml/2006/main" count="445" uniqueCount="287">
  <si>
    <t>Cliente</t>
  </si>
  <si>
    <t>Idade</t>
  </si>
  <si>
    <t>Renda (em R$)</t>
  </si>
  <si>
    <t>Gasto mensal (em R$)</t>
  </si>
  <si>
    <t>Pontuação de crédito</t>
  </si>
  <si>
    <t>Receita Anual (em milhões de R$)</t>
  </si>
  <si>
    <t>Despesas Anuais (em milhões de R$)</t>
  </si>
  <si>
    <t>Lucro Anual (em milhões de R$)</t>
  </si>
  <si>
    <t>Número de Funcionários</t>
  </si>
  <si>
    <t>Avaliação Produto</t>
  </si>
  <si>
    <t>Avaliação Atendimento</t>
  </si>
  <si>
    <t>Avaliação Entrega</t>
  </si>
  <si>
    <t>Avaliação do ambiente da loja</t>
  </si>
  <si>
    <t>Pessoa</t>
  </si>
  <si>
    <t>Idade (anos)</t>
  </si>
  <si>
    <t>Renda (R$)</t>
  </si>
  <si>
    <t>Nível de Educação (anos de estudo)</t>
  </si>
  <si>
    <t>Número de Filhos</t>
  </si>
  <si>
    <t>Eficiência (0-10)</t>
  </si>
  <si>
    <t>Qualidade (0-10)</t>
  </si>
  <si>
    <t>Tempo de Resposta (em horas)</t>
  </si>
  <si>
    <t>Satisfação Geral (0-10)</t>
  </si>
  <si>
    <t>Total de Compras (em R$)</t>
  </si>
  <si>
    <t>Número de Pedidos</t>
  </si>
  <si>
    <t>Valor Médio por Pedido (em R$)</t>
  </si>
  <si>
    <t>Avaliação do Produto (0-5)</t>
  </si>
  <si>
    <t>Mês</t>
  </si>
  <si>
    <t>Produto</t>
  </si>
  <si>
    <t>Categoria</t>
  </si>
  <si>
    <t>Preço (R$)</t>
  </si>
  <si>
    <t>Avaliação (0-5)</t>
  </si>
  <si>
    <t>Marca</t>
  </si>
  <si>
    <t>Disponibilidade</t>
  </si>
  <si>
    <t>Smartphone</t>
  </si>
  <si>
    <t>Eletrônicos</t>
  </si>
  <si>
    <t>Samsung</t>
  </si>
  <si>
    <t>Disponível</t>
  </si>
  <si>
    <t>Notebook</t>
  </si>
  <si>
    <t>Dell</t>
  </si>
  <si>
    <t>Fones</t>
  </si>
  <si>
    <t>Acessórios</t>
  </si>
  <si>
    <t>Sony</t>
  </si>
  <si>
    <t>Smartwatch</t>
  </si>
  <si>
    <t>Xiaomi</t>
  </si>
  <si>
    <t>Indisponível</t>
  </si>
  <si>
    <t>Tablet</t>
  </si>
  <si>
    <t>Apple</t>
  </si>
  <si>
    <t>Headset</t>
  </si>
  <si>
    <t>JBL</t>
  </si>
  <si>
    <t>Câmera</t>
  </si>
  <si>
    <t>Fotografia</t>
  </si>
  <si>
    <t>Canon</t>
  </si>
  <si>
    <t>TV</t>
  </si>
  <si>
    <t>LG</t>
  </si>
  <si>
    <t>Mouse</t>
  </si>
  <si>
    <t>Logitech</t>
  </si>
  <si>
    <t>Teclado</t>
  </si>
  <si>
    <t>Razer</t>
  </si>
  <si>
    <t>Impressora</t>
  </si>
  <si>
    <t>HP</t>
  </si>
  <si>
    <t>Monitor</t>
  </si>
  <si>
    <t>Caixa de Som</t>
  </si>
  <si>
    <t>Bose</t>
  </si>
  <si>
    <t>Webcam</t>
  </si>
  <si>
    <t>Roteador</t>
  </si>
  <si>
    <t>TP-Link</t>
  </si>
  <si>
    <t>SSD</t>
  </si>
  <si>
    <t>Componentes</t>
  </si>
  <si>
    <t>Kingston</t>
  </si>
  <si>
    <t>HD Externo</t>
  </si>
  <si>
    <t>Seagate</t>
  </si>
  <si>
    <t>Microfone</t>
  </si>
  <si>
    <t>Shure</t>
  </si>
  <si>
    <t>Adaptador</t>
  </si>
  <si>
    <t>Belkin</t>
  </si>
  <si>
    <t>Carregador</t>
  </si>
  <si>
    <t>Anker</t>
  </si>
  <si>
    <t>Modelo</t>
  </si>
  <si>
    <t>Ano</t>
  </si>
  <si>
    <t>Quilometragem (km)</t>
  </si>
  <si>
    <t>Chevrolet</t>
  </si>
  <si>
    <t>Onix</t>
  </si>
  <si>
    <t>Toyota</t>
  </si>
  <si>
    <t>Corolla</t>
  </si>
  <si>
    <t>Volkswagen</t>
  </si>
  <si>
    <t>Gol</t>
  </si>
  <si>
    <t>Ford</t>
  </si>
  <si>
    <t>Ka</t>
  </si>
  <si>
    <t>Fiat</t>
  </si>
  <si>
    <t>Uno</t>
  </si>
  <si>
    <t>Hyundai</t>
  </si>
  <si>
    <t>HB20</t>
  </si>
  <si>
    <t>Honda</t>
  </si>
  <si>
    <t>Civic</t>
  </si>
  <si>
    <t>Renault</t>
  </si>
  <si>
    <t>Kwid</t>
  </si>
  <si>
    <t>Nissan</t>
  </si>
  <si>
    <t>Versa</t>
  </si>
  <si>
    <t>Prisma</t>
  </si>
  <si>
    <t>Hilux</t>
  </si>
  <si>
    <t>Polo</t>
  </si>
  <si>
    <t>Ranger</t>
  </si>
  <si>
    <t>Toro</t>
  </si>
  <si>
    <t>Creta</t>
  </si>
  <si>
    <t>HR-V</t>
  </si>
  <si>
    <t>Duster</t>
  </si>
  <si>
    <t>Frontier</t>
  </si>
  <si>
    <t>S10</t>
  </si>
  <si>
    <t>RAV4</t>
  </si>
  <si>
    <t>João Silva</t>
  </si>
  <si>
    <t>Ana Oliveira</t>
  </si>
  <si>
    <t>Pedro Santos</t>
  </si>
  <si>
    <t>Maria Pereira</t>
  </si>
  <si>
    <t>Carlos Ferreira</t>
  </si>
  <si>
    <t>Sofia Costa</t>
  </si>
  <si>
    <t>Miguel Rodrigues</t>
  </si>
  <si>
    <t>Inês Almeida</t>
  </si>
  <si>
    <t>Luís Gomes</t>
  </si>
  <si>
    <t>Marta Martins</t>
  </si>
  <si>
    <t>André Sousa</t>
  </si>
  <si>
    <t>Carolina Santos</t>
  </si>
  <si>
    <t>Tiago Pereira</t>
  </si>
  <si>
    <t>Diana Mendes</t>
  </si>
  <si>
    <t>Ricardo Fernandes</t>
  </si>
  <si>
    <t>Mariana Costa</t>
  </si>
  <si>
    <t>Bruno Santos</t>
  </si>
  <si>
    <t>Ingrid Oliveira</t>
  </si>
  <si>
    <t>Rafaela Silva</t>
  </si>
  <si>
    <t>José Carvalho</t>
  </si>
  <si>
    <t>BrasilTech Soluções Ltda.</t>
  </si>
  <si>
    <t>Energia Verde S.A.</t>
  </si>
  <si>
    <t>Construções Brasileiras Ltda.</t>
  </si>
  <si>
    <t>Sabor Tropical Alimentos Ltda.</t>
  </si>
  <si>
    <t>EcoVida Reciclagem S.A.</t>
  </si>
  <si>
    <t>Transporte Rápido Brasil Ltda.</t>
  </si>
  <si>
    <t>Beleza Brasileira Cosméticos Ltda.</t>
  </si>
  <si>
    <t>AgroForte Agricultura Ltda.</t>
  </si>
  <si>
    <t>Saúde &amp; Bem-Estar Brasil Ltda.</t>
  </si>
  <si>
    <t>BrasilSeg Seguros S.A.</t>
  </si>
  <si>
    <t>Tecnologia do Brasil S.A.</t>
  </si>
  <si>
    <t>RioBrasil Construções Ltda.</t>
  </si>
  <si>
    <t>Sustentabilidade Brasil Ltda.</t>
  </si>
  <si>
    <t>BrasilDigital Tecnologia Ltda.</t>
  </si>
  <si>
    <t>NovaGeração Energia Sustentável Ltda.</t>
  </si>
  <si>
    <t>Fashion Brasil Confecções Ltda.</t>
  </si>
  <si>
    <t>Amazônia Florestal S.A.</t>
  </si>
  <si>
    <t>BrasilCargas Logística Ltda.</t>
  </si>
  <si>
    <t>Terra Fértil Agronegócios Ltda.</t>
  </si>
  <si>
    <t>RioMar Transportes Marítimos Ltda.</t>
  </si>
  <si>
    <t>Empresa</t>
  </si>
  <si>
    <t>Rafaela Oliveira</t>
  </si>
  <si>
    <t>Diego Santos</t>
  </si>
  <si>
    <t>Juliana Lima</t>
  </si>
  <si>
    <t>Lucas Costa</t>
  </si>
  <si>
    <t>Bruna Silva</t>
  </si>
  <si>
    <t>Marcelo Almeida</t>
  </si>
  <si>
    <t>Camila Rodrigues</t>
  </si>
  <si>
    <t>Felipe Pereira</t>
  </si>
  <si>
    <t>Larissa Fernandes</t>
  </si>
  <si>
    <t>Gabriel Souza</t>
  </si>
  <si>
    <t>Vitória Carvalho</t>
  </si>
  <si>
    <t>Thiago Martins</t>
  </si>
  <si>
    <t>Marina Gonçalves</t>
  </si>
  <si>
    <t>Eduardo Vieira</t>
  </si>
  <si>
    <t>Isabela Ribeiro</t>
  </si>
  <si>
    <t>Renato Oliveira</t>
  </si>
  <si>
    <t>Jéssica Pereira</t>
  </si>
  <si>
    <t>Andréa Santos</t>
  </si>
  <si>
    <t>Daniel Ferreira</t>
  </si>
  <si>
    <t>Ana Carolina Lima</t>
  </si>
  <si>
    <t>Leonardo Mendes</t>
  </si>
  <si>
    <t>Mariana Oliveira</t>
  </si>
  <si>
    <t>Guilherme Silva</t>
  </si>
  <si>
    <t>Vanessa Santos</t>
  </si>
  <si>
    <t>Rafael Pereira</t>
  </si>
  <si>
    <t>Letícia Costa</t>
  </si>
  <si>
    <t>Anderson Souza</t>
  </si>
  <si>
    <t>Laura Fernandes</t>
  </si>
  <si>
    <t>Gustavo Lima</t>
  </si>
  <si>
    <t>Amanda Rodrigues</t>
  </si>
  <si>
    <t>Bruno Almeida</t>
  </si>
  <si>
    <t>Carolina Vieira</t>
  </si>
  <si>
    <t>Matheus Ribeiro</t>
  </si>
  <si>
    <t>Fernanda Gonçalves</t>
  </si>
  <si>
    <t>Alexandre Carvalho</t>
  </si>
  <si>
    <t>Renata Martins</t>
  </si>
  <si>
    <t>Lucas Oliveira</t>
  </si>
  <si>
    <t>Luana Ferreira</t>
  </si>
  <si>
    <t>Ricardo Santos</t>
  </si>
  <si>
    <t>Camila Alves</t>
  </si>
  <si>
    <t>Excelência Empresarial</t>
  </si>
  <si>
    <t>Soluções Integradas SA</t>
  </si>
  <si>
    <t>Primeira Opção Ltda.</t>
  </si>
  <si>
    <t>Inovação Total Inc.</t>
  </si>
  <si>
    <t>Avanço Corporativo</t>
  </si>
  <si>
    <t>Visão Estratégica Empresarial</t>
  </si>
  <si>
    <t>Futuro Promissor Ltda.</t>
  </si>
  <si>
    <t>Conecta Negócios</t>
  </si>
  <si>
    <t>Empresa Visionária Ltda.</t>
  </si>
  <si>
    <t>Renovação Empresarial SA</t>
  </si>
  <si>
    <t>Mundo Corporativo Global</t>
  </si>
  <si>
    <t>Alta Performance Empresarial</t>
  </si>
  <si>
    <t>Novo Horizonte Empreendimentos</t>
  </si>
  <si>
    <t>Empreendedorismo Inovador Ltda.</t>
  </si>
  <si>
    <t>Eficiência Empresarial S.A.</t>
  </si>
  <si>
    <t>Empresas em Expansão Ltda.</t>
  </si>
  <si>
    <t>Liderança Empresarial Inc.</t>
  </si>
  <si>
    <t>Pioneiros do Mercado Ltda.</t>
  </si>
  <si>
    <t>Gestão Efetiva Empresarial</t>
  </si>
  <si>
    <t>Soluções Empresariais Integradas Ltda.</t>
  </si>
  <si>
    <t>Marcela Oliveira</t>
  </si>
  <si>
    <t>Rafael Lima</t>
  </si>
  <si>
    <t>Ana Paula Santos</t>
  </si>
  <si>
    <t>Renan Silva</t>
  </si>
  <si>
    <t>Thiago Almeida</t>
  </si>
  <si>
    <t>Juliana Costa</t>
  </si>
  <si>
    <t>Eduardo Martins</t>
  </si>
  <si>
    <t>Fernanda Souza</t>
  </si>
  <si>
    <t>Lucas Pereira</t>
  </si>
  <si>
    <t>Bruna Oliveira</t>
  </si>
  <si>
    <t>André Silva</t>
  </si>
  <si>
    <t>Carolina Rodrigues</t>
  </si>
  <si>
    <t>Matheus Santos</t>
  </si>
  <si>
    <t>Larissa Almeida</t>
  </si>
  <si>
    <t>Felipe Castro</t>
  </si>
  <si>
    <t>Mariana Fernandes</t>
  </si>
  <si>
    <t>Guilherme Vieira</t>
  </si>
  <si>
    <t>Letícia Carvalho</t>
  </si>
  <si>
    <t>Gustavo Oliveira</t>
  </si>
  <si>
    <t>Fone de Ouvido</t>
  </si>
  <si>
    <t>Cafeteira Elétrica</t>
  </si>
  <si>
    <t>Mala de Viagem</t>
  </si>
  <si>
    <t>Jogo de Panelas</t>
  </si>
  <si>
    <t>Homem</t>
  </si>
  <si>
    <t>Mulher</t>
  </si>
  <si>
    <t>1) Qual a média de preço geral</t>
  </si>
  <si>
    <t>2) Qual a média de preço por marca</t>
  </si>
  <si>
    <t>3) Qual a marca tem a média de preço mais cara e mais barata</t>
  </si>
  <si>
    <t>4) Qual a média de  KM geral</t>
  </si>
  <si>
    <t>5) Qual a média de KM por marca</t>
  </si>
  <si>
    <t>6) Qual a marca tem a média de KM mais alta e mais baixa</t>
  </si>
  <si>
    <t>Gênero</t>
  </si>
  <si>
    <t>MEDIA</t>
  </si>
  <si>
    <t>MEDIANA</t>
  </si>
  <si>
    <t>MODA</t>
  </si>
  <si>
    <t>VARIANCIA</t>
  </si>
  <si>
    <t>DESVIO PADRAO</t>
  </si>
  <si>
    <t>VALOR MINIMO</t>
  </si>
  <si>
    <t>MAIOR VALOR</t>
  </si>
  <si>
    <t>Total Homens</t>
  </si>
  <si>
    <t>Total Mulheres</t>
  </si>
  <si>
    <t>Renda Homem</t>
  </si>
  <si>
    <t>Renda Mulher</t>
  </si>
  <si>
    <t>Correlação Idade Vs Renda</t>
  </si>
  <si>
    <t>Correlação Idade Vs Gato Mensal</t>
  </si>
  <si>
    <t>Correlação Idade Vs Crédito</t>
  </si>
  <si>
    <t>Correlação Renda Vs Gasto</t>
  </si>
  <si>
    <t>Correlação Renda Vs Crédito</t>
  </si>
  <si>
    <t>Correlacao Gasto Vs Credito</t>
  </si>
  <si>
    <t>Correlação Receita</t>
  </si>
  <si>
    <t>Correlação Despesas</t>
  </si>
  <si>
    <t>Correlação Lucro</t>
  </si>
  <si>
    <t>Correlação Funcionários</t>
  </si>
  <si>
    <t>Correlação Funcionários VS Lucro</t>
  </si>
  <si>
    <t>Correlação Despesas VS Lucro</t>
  </si>
  <si>
    <t>Correlação Receita VS  Lucro</t>
  </si>
  <si>
    <t>MENOR VALOR</t>
  </si>
  <si>
    <t>CORRELAÇÃO</t>
  </si>
  <si>
    <t>IDADE</t>
  </si>
  <si>
    <t>RENDA</t>
  </si>
  <si>
    <t>NIVEL DE EDUCAÇAO</t>
  </si>
  <si>
    <t>NUMERO DE FILHOS</t>
  </si>
  <si>
    <t>NIVEL DE EDUCAÇÃO</t>
  </si>
  <si>
    <t>Eficiencia</t>
  </si>
  <si>
    <t>Qualidade</t>
  </si>
  <si>
    <t>Tempo de Resposta</t>
  </si>
  <si>
    <t>Satisfação</t>
  </si>
  <si>
    <t>COMPRAS</t>
  </si>
  <si>
    <t>PEDIDOS</t>
  </si>
  <si>
    <t>VALOR MEDIO</t>
  </si>
  <si>
    <t>AVALIACAO</t>
  </si>
  <si>
    <t>CORRELAÇÕES</t>
  </si>
  <si>
    <t>FONE DE OUVIDO</t>
  </si>
  <si>
    <t>CAFETEIRA ELETRICA</t>
  </si>
  <si>
    <t>MALA DE VIAGEM</t>
  </si>
  <si>
    <t>NOTEBOOK</t>
  </si>
  <si>
    <t>JOGO DE PANELAS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</si>
</sst>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&quot;R$&quot;\ #,##0"/>
    <numFmt numFmtId="166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7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 textRotation="180"/>
    </xf>
    <xf numFmtId="2" fontId="0" fillId="0" borderId="1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C35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Idades</a:t>
            </a:r>
          </a:p>
        </c:rich>
      </c:tx>
      <c:layout>
        <c:manualLayout>
          <c:xMode val="edge"/>
          <c:yMode val="edge"/>
          <c:x val="0.4284490121632658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Cliente!$B$2:$B$21</c:f>
              <c:numCache>
                <c:formatCode>General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1"/>
          <c:order val="1"/>
          <c:tx>
            <c:strRef>
              <c:f>Cliente!$I$2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8022889067148113E-2"/>
                  <c:y val="-0.30196079985388297"/>
                </c:manualLayout>
              </c:layout>
              <c:tx>
                <c:rich>
                  <a:bodyPr/>
                  <a:lstStyle/>
                  <a:p>
                    <a:fld id="{2AA1AA8E-7624-4B00-8327-45FFAC592809}" type="SERIESNAME">
                      <a:rPr lang="en-US"/>
                      <a:pPr/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81493A5C-1CD1-419D-88E2-7DE478CE98BA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08D-4A5F-9C1F-6262D087B172}"/>
                </c:ext>
              </c:extLst>
            </c:dLbl>
            <c:spPr>
              <a:solidFill>
                <a:schemeClr val="accent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Cliente!$J$2</c:f>
              <c:numCache>
                <c:formatCode>#,##0.00</c:formatCode>
                <c:ptCount val="1"/>
                <c:pt idx="0">
                  <c:v>39.75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8D-4A5F-9C1F-6262D087B172}"/>
            </c:ext>
          </c:extLst>
        </c:ser>
        <c:ser>
          <c:idx val="2"/>
          <c:order val="2"/>
          <c:tx>
            <c:strRef>
              <c:f>Cliente!$I$3</c:f>
              <c:strCache>
                <c:ptCount val="1"/>
                <c:pt idx="0">
                  <c:v>MEDIANA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5.0560845219334308E-2"/>
                  <c:y val="-0.2356209271587117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DCF2728-37A5-4032-B75F-CF348F9B74F5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3756AABE-4221-47F4-AE62-096FA787D8BB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258781599942795"/>
                      <c:h val="5.025835264568744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08D-4A5F-9C1F-6262D087B172}"/>
                </c:ext>
              </c:extLst>
            </c:dLbl>
            <c:spPr>
              <a:solidFill>
                <a:schemeClr val="accent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Cliente!$J$3</c:f>
              <c:numCache>
                <c:formatCode>#,##0.00</c:formatCode>
                <c:ptCount val="1"/>
                <c:pt idx="0">
                  <c:v>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3"/>
          <c:tx>
            <c:strRef>
              <c:f>Cliente!$I$7</c:f>
              <c:strCache>
                <c:ptCount val="1"/>
                <c:pt idx="0">
                  <c:v>MAIOR VALOR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081917156090236E-2"/>
                  <c:y val="-0.2150325106804853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172488A-449D-44DF-8CB3-1DF63967FB84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5CA064EF-8ECF-4737-9D22-C3C25E4631F2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1"/>
                </a:solidFill>
                <a:ln>
                  <a:solidFill>
                    <a:srgbClr val="FFC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335373669391868"/>
                      <c:h val="6.39838435481366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708D-4A5F-9C1F-6262D087B172}"/>
                </c:ext>
              </c:extLst>
            </c:dLbl>
            <c:spPr>
              <a:noFill/>
              <a:ln>
                <a:solidFill>
                  <a:srgbClr val="FFC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Cliente!$J$7</c:f>
              <c:numCache>
                <c:formatCode>#,##0.00</c:formatCode>
                <c:ptCount val="1"/>
                <c:pt idx="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715152"/>
        <c:axId val="384374136"/>
      </c:lineChart>
      <c:lineChart>
        <c:grouping val="standard"/>
        <c:varyColors val="0"/>
        <c:ser>
          <c:idx val="4"/>
          <c:order val="4"/>
          <c:tx>
            <c:strRef>
              <c:f>Cliente!$I$8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4612510487647923E-2"/>
                  <c:y val="0.1372549090244921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093490C-E2C1-4289-9E2E-25FC7C2A1D35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0C32D3A4-4D42-4502-B944-EB51A4878B79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897859442567658"/>
                      <c:h val="6.39838435481366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708D-4A5F-9C1F-6262D087B172}"/>
                </c:ext>
              </c:extLst>
            </c:dLbl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Cliente!$J$8</c:f>
              <c:numCache>
                <c:formatCode>#,##0.00</c:formatCode>
                <c:ptCount val="1"/>
                <c:pt idx="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746744"/>
        <c:axId val="384645200"/>
      </c:lineChart>
      <c:catAx>
        <c:axId val="387715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384374136"/>
        <c:crosses val="autoZero"/>
        <c:auto val="1"/>
        <c:lblAlgn val="ctr"/>
        <c:lblOffset val="100"/>
        <c:noMultiLvlLbl val="0"/>
      </c:catAx>
      <c:valAx>
        <c:axId val="3843741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7715152"/>
        <c:crosses val="autoZero"/>
        <c:crossBetween val="between"/>
      </c:valAx>
      <c:valAx>
        <c:axId val="384645200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388746744"/>
        <c:crosses val="max"/>
        <c:crossBetween val="between"/>
      </c:valAx>
      <c:catAx>
        <c:axId val="388746744"/>
        <c:scaling>
          <c:orientation val="minMax"/>
        </c:scaling>
        <c:delete val="1"/>
        <c:axPos val="b"/>
        <c:majorTickMark val="out"/>
        <c:minorTickMark val="none"/>
        <c:tickLblPos val="nextTo"/>
        <c:crossAx val="384645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Pontuação</a:t>
            </a:r>
            <a:r>
              <a:rPr lang="pt-BR" baseline="0"/>
              <a:t> de Crédito</a:t>
            </a:r>
            <a:endParaRPr lang="pt-BR"/>
          </a:p>
        </c:rich>
      </c:tx>
      <c:layout>
        <c:manualLayout>
          <c:xMode val="edge"/>
          <c:yMode val="edge"/>
          <c:x val="0.4366342857059991"/>
          <c:y val="2.7777588428163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8643345153172271E-2"/>
          <c:y val="0.2341228677618381"/>
          <c:w val="0.95498064119232662"/>
          <c:h val="0.73023039660100952"/>
        </c:manualLayout>
      </c:layout>
      <c:lineChart>
        <c:grouping val="standard"/>
        <c:varyColors val="0"/>
        <c:ser>
          <c:idx val="0"/>
          <c:order val="0"/>
          <c:tx>
            <c:strRef>
              <c:f>Cliente!$E$1</c:f>
              <c:strCache>
                <c:ptCount val="1"/>
                <c:pt idx="0">
                  <c:v>Pontuação de crédito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6.147090683624238E-3"/>
                  <c:y val="-0.132402160937994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E6B-4803-A5EA-18BC6C7DCDE0}"/>
                </c:ext>
              </c:extLst>
            </c:dLbl>
            <c:dLbl>
              <c:idx val="1"/>
              <c:layout>
                <c:manualLayout>
                  <c:x val="4.0980604557494978E-3"/>
                  <c:y val="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6B-4803-A5EA-18BC6C7DCDE0}"/>
                </c:ext>
              </c:extLst>
            </c:dLbl>
            <c:dLbl>
              <c:idx val="2"/>
              <c:layout>
                <c:manualLayout>
                  <c:x val="-8.1961209114989955E-3"/>
                  <c:y val="-0.106940206911456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E6B-4803-A5EA-18BC6C7DCDE0}"/>
                </c:ext>
              </c:extLst>
            </c:dLbl>
            <c:dLbl>
              <c:idx val="3"/>
              <c:layout>
                <c:manualLayout>
                  <c:x val="-2.0490302278747489E-3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E6B-4803-A5EA-18BC6C7DCDE0}"/>
                </c:ext>
              </c:extLst>
            </c:dLbl>
            <c:dLbl>
              <c:idx val="4"/>
              <c:layout>
                <c:manualLayout>
                  <c:x val="-2.0490302278747489E-3"/>
                  <c:y val="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E6B-4803-A5EA-18BC6C7DCDE0}"/>
                </c:ext>
              </c:extLst>
            </c:dLbl>
            <c:dLbl>
              <c:idx val="5"/>
              <c:layout>
                <c:manualLayout>
                  <c:x val="0"/>
                  <c:y val="0.101847816106149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E6B-4803-A5EA-18BC6C7DCDE0}"/>
                </c:ext>
              </c:extLst>
            </c:dLbl>
            <c:dLbl>
              <c:idx val="6"/>
              <c:layout>
                <c:manualLayout>
                  <c:x val="-2.0490302278747489E-3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E6B-4803-A5EA-18BC6C7DCDE0}"/>
                </c:ext>
              </c:extLst>
            </c:dLbl>
            <c:dLbl>
              <c:idx val="7"/>
              <c:layout>
                <c:manualLayout>
                  <c:x val="-1.8441272050872742E-2"/>
                  <c:y val="0.106940206911456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E6B-4803-A5EA-18BC6C7DCDE0}"/>
                </c:ext>
              </c:extLst>
            </c:dLbl>
            <c:dLbl>
              <c:idx val="8"/>
              <c:layout>
                <c:manualLayout>
                  <c:x val="2.0490302278747489E-3"/>
                  <c:y val="-6.1108689663689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E6B-4803-A5EA-18BC6C7DCDE0}"/>
                </c:ext>
              </c:extLst>
            </c:dLbl>
            <c:dLbl>
              <c:idx val="9"/>
              <c:layout>
                <c:manualLayout>
                  <c:x val="0"/>
                  <c:y val="6.62010804689970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E6B-4803-A5EA-18BC6C7DCDE0}"/>
                </c:ext>
              </c:extLst>
            </c:dLbl>
            <c:dLbl>
              <c:idx val="10"/>
              <c:layout>
                <c:manualLayout>
                  <c:x val="0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E6B-4803-A5EA-18BC6C7DCDE0}"/>
                </c:ext>
              </c:extLst>
            </c:dLbl>
            <c:dLbl>
              <c:idx val="11"/>
              <c:layout>
                <c:manualLayout>
                  <c:x val="-7.5130240444458735E-17"/>
                  <c:y val="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E6B-4803-A5EA-18BC6C7DCDE0}"/>
                </c:ext>
              </c:extLst>
            </c:dLbl>
            <c:dLbl>
              <c:idx val="12"/>
              <c:layout>
                <c:manualLayout>
                  <c:x val="-2.0490302278748243E-3"/>
                  <c:y val="-0.101847816106149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E6B-4803-A5EA-18BC6C7DCDE0}"/>
                </c:ext>
              </c:extLst>
            </c:dLbl>
            <c:dLbl>
              <c:idx val="13"/>
              <c:layout>
                <c:manualLayout>
                  <c:x val="-4.0980604557494978E-3"/>
                  <c:y val="9.67554253008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E6B-4803-A5EA-18BC6C7DCDE0}"/>
                </c:ext>
              </c:extLst>
            </c:dLbl>
            <c:dLbl>
              <c:idx val="14"/>
              <c:layout>
                <c:manualLayout>
                  <c:x val="6.1470906836242475E-3"/>
                  <c:y val="-0.1069402069114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E6B-4803-A5EA-18BC6C7DCDE0}"/>
                </c:ext>
              </c:extLst>
            </c:dLbl>
            <c:dLbl>
              <c:idx val="15"/>
              <c:layout>
                <c:manualLayout>
                  <c:x val="-1.5026048088891747E-16"/>
                  <c:y val="8.1478252884919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E6B-4803-A5EA-18BC6C7DCDE0}"/>
                </c:ext>
              </c:extLst>
            </c:dLbl>
            <c:dLbl>
              <c:idx val="16"/>
              <c:layout>
                <c:manualLayout>
                  <c:x val="4.0980604557493477E-3"/>
                  <c:y val="-6.6201080468997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E6B-4803-A5EA-18BC6C7DCDE0}"/>
                </c:ext>
              </c:extLst>
            </c:dLbl>
            <c:dLbl>
              <c:idx val="17"/>
              <c:layout>
                <c:manualLayout>
                  <c:x val="-4.0980604557494978E-3"/>
                  <c:y val="7.1293471274304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E6B-4803-A5EA-18BC6C7DCDE0}"/>
                </c:ext>
              </c:extLst>
            </c:dLbl>
            <c:dLbl>
              <c:idx val="18"/>
              <c:layout>
                <c:manualLayout>
                  <c:x val="-1.6392241822997991E-2"/>
                  <c:y val="-0.13749455174330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E6B-4803-A5EA-18BC6C7DCDE0}"/>
                </c:ext>
              </c:extLst>
            </c:dLbl>
            <c:dLbl>
              <c:idx val="19"/>
              <c:layout>
                <c:manualLayout>
                  <c:x val="-8.1961209114989955E-3"/>
                  <c:y val="9.67554253008419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E6B-4803-A5EA-18BC6C7DCDE0}"/>
                </c:ext>
              </c:extLst>
            </c:dLbl>
            <c:spPr>
              <a:solidFill>
                <a:srgbClr val="AC3514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Cliente!$E$2:$E$21</c:f>
              <c:numCache>
                <c:formatCode>General</c:formatCode>
                <c:ptCount val="20"/>
                <c:pt idx="0">
                  <c:v>750</c:v>
                </c:pt>
                <c:pt idx="1">
                  <c:v>600</c:v>
                </c:pt>
                <c:pt idx="2">
                  <c:v>850</c:v>
                </c:pt>
                <c:pt idx="3">
                  <c:v>780</c:v>
                </c:pt>
                <c:pt idx="4">
                  <c:v>620</c:v>
                </c:pt>
                <c:pt idx="5">
                  <c:v>800</c:v>
                </c:pt>
                <c:pt idx="6">
                  <c:v>900</c:v>
                </c:pt>
                <c:pt idx="7">
                  <c:v>760</c:v>
                </c:pt>
                <c:pt idx="8">
                  <c:v>880</c:v>
                </c:pt>
                <c:pt idx="9">
                  <c:v>580</c:v>
                </c:pt>
                <c:pt idx="10">
                  <c:v>780</c:v>
                </c:pt>
                <c:pt idx="11">
                  <c:v>700</c:v>
                </c:pt>
                <c:pt idx="12">
                  <c:v>820</c:v>
                </c:pt>
                <c:pt idx="13">
                  <c:v>730</c:v>
                </c:pt>
                <c:pt idx="14">
                  <c:v>790</c:v>
                </c:pt>
                <c:pt idx="15">
                  <c:v>640</c:v>
                </c:pt>
                <c:pt idx="16">
                  <c:v>870</c:v>
                </c:pt>
                <c:pt idx="17">
                  <c:v>740</c:v>
                </c:pt>
                <c:pt idx="18">
                  <c:v>770</c:v>
                </c:pt>
                <c:pt idx="19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E6B-4803-A5EA-18BC6C7DCDE0}"/>
            </c:ext>
          </c:extLst>
        </c:ser>
        <c:ser>
          <c:idx val="1"/>
          <c:order val="1"/>
          <c:tx>
            <c:strRef>
              <c:f>Cliente!$I$2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5.5323816152618228E-2"/>
                  <c:y val="0.3462825747609083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A5AE04C-9ADF-49D2-B74E-156163D5989A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9819B77A-E66C-4889-B4E2-0B60D4DD8F33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2E6B-4803-A5EA-18BC6C7DCD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Cliente!$M$2</c:f>
              <c:numCache>
                <c:formatCode>#,##0.00</c:formatCode>
                <c:ptCount val="1"/>
                <c:pt idx="0">
                  <c:v>758.5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E6B-4803-A5EA-18BC6C7DCDE0}"/>
            </c:ext>
          </c:extLst>
        </c:ser>
        <c:ser>
          <c:idx val="2"/>
          <c:order val="2"/>
          <c:tx>
            <c:strRef>
              <c:f>Cliente!$I$3</c:f>
              <c:strCache>
                <c:ptCount val="1"/>
                <c:pt idx="0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9176725468993959E-2"/>
                  <c:y val="0.4328534189389624"/>
                </c:manualLayout>
              </c:layout>
              <c:tx>
                <c:rich>
                  <a:bodyPr/>
                  <a:lstStyle/>
                  <a:p>
                    <a:fld id="{E631BA72-29F2-4CCB-9C1A-68AFB33C51BF}" type="SERIESNAME">
                      <a:rPr lang="en-US"/>
                      <a:pPr/>
                      <a:t>[NOME DA SÉRIE]</a:t>
                    </a:fld>
                    <a:r>
                      <a:rPr lang="en-US" baseline="0"/>
                      <a:t>: </a:t>
                    </a:r>
                    <a:fld id="{87E44D4F-2E53-4155-A5CB-38C12BC1F93A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377825362605748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9-2E6B-4803-A5EA-18BC6C7DCDE0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Cliente!$M$3</c:f>
              <c:numCache>
                <c:formatCode>#,##0.00</c:formatCode>
                <c:ptCount val="1"/>
                <c:pt idx="0">
                  <c:v>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E6B-4803-A5EA-18BC6C7DCDE0}"/>
            </c:ext>
          </c:extLst>
        </c:ser>
        <c:ser>
          <c:idx val="3"/>
          <c:order val="3"/>
          <c:tx>
            <c:strRef>
              <c:f>Cliente!$I$7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1225755696868727E-2"/>
                  <c:y val="-0.24952714946006624"/>
                </c:manualLayout>
              </c:layout>
              <c:tx>
                <c:rich>
                  <a:bodyPr/>
                  <a:lstStyle/>
                  <a:p>
                    <a:fld id="{D1CCBF5F-41AA-4C3A-A690-2807FDD7C364}" type="SERIESNAME">
                      <a:rPr lang="en-US"/>
                      <a:pPr/>
                      <a:t>[NOME DA SÉRIE]</a:t>
                    </a:fld>
                    <a:r>
                      <a:rPr lang="en-US" baseline="0"/>
                      <a:t>:</a:t>
                    </a:r>
                    <a:fld id="{516E684A-4EAF-4199-8CEF-992A4C4FD6C3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C-2E6B-4803-A5EA-18BC6C7DCDE0}"/>
                </c:ext>
              </c:extLst>
            </c:dLbl>
            <c:spPr>
              <a:solidFill>
                <a:srgbClr val="AC351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Cliente!$M$7</c:f>
              <c:numCache>
                <c:formatCode>#,##0.00</c:formatCode>
                <c:ptCount val="1"/>
                <c:pt idx="0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E6B-4803-A5EA-18BC6C7DC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3768"/>
        <c:axId val="389483176"/>
      </c:lineChart>
      <c:lineChart>
        <c:grouping val="standard"/>
        <c:varyColors val="0"/>
        <c:ser>
          <c:idx val="4"/>
          <c:order val="4"/>
          <c:tx>
            <c:strRef>
              <c:f>Cliente!$I$8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470906836242484E-2"/>
                  <c:y val="0.3768369195927530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D710D63-8CA8-4F7D-AB0E-63EF05417072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1E8AF832-25B6-4E94-87F6-145DAD08D836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AC351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1-2E6B-4803-A5EA-18BC6C7DCD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Cliente!$M$8</c:f>
              <c:numCache>
                <c:formatCode>#,##0.00</c:formatCode>
                <c:ptCount val="1"/>
                <c:pt idx="0">
                  <c:v>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E6B-4803-A5EA-18BC6C7DC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160"/>
        <c:axId val="389476512"/>
      </c:lineChart>
      <c:catAx>
        <c:axId val="389473768"/>
        <c:scaling>
          <c:orientation val="minMax"/>
        </c:scaling>
        <c:delete val="1"/>
        <c:axPos val="b"/>
        <c:majorTickMark val="none"/>
        <c:minorTickMark val="none"/>
        <c:tickLblPos val="nextTo"/>
        <c:crossAx val="389483176"/>
        <c:crosses val="autoZero"/>
        <c:auto val="1"/>
        <c:lblAlgn val="ctr"/>
        <c:lblOffset val="100"/>
        <c:noMultiLvlLbl val="0"/>
      </c:catAx>
      <c:valAx>
        <c:axId val="3894831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9473768"/>
        <c:crosses val="autoZero"/>
        <c:crossBetween val="between"/>
      </c:valAx>
      <c:valAx>
        <c:axId val="389476512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389474160"/>
        <c:crosses val="max"/>
        <c:crossBetween val="between"/>
      </c:valAx>
      <c:catAx>
        <c:axId val="389474160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6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Grafico de Correlações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Cliente!$I$11:$I$16</c:f>
              <c:strCache>
                <c:ptCount val="6"/>
                <c:pt idx="0">
                  <c:v>Correlação Idade Vs Renda</c:v>
                </c:pt>
                <c:pt idx="1">
                  <c:v>Correlação Idade Vs Gato Mensal</c:v>
                </c:pt>
                <c:pt idx="2">
                  <c:v>Correlação Idade Vs Crédito</c:v>
                </c:pt>
                <c:pt idx="3">
                  <c:v>Correlação Renda Vs Gasto</c:v>
                </c:pt>
                <c:pt idx="4">
                  <c:v>Correlação Renda Vs Crédito</c:v>
                </c:pt>
                <c:pt idx="5">
                  <c:v>Correlacao Gasto Vs Credito</c:v>
                </c:pt>
              </c:strCache>
            </c:strRef>
          </c:cat>
          <c:val>
            <c:numRef>
              <c:f>Cliente!$J$11:$J$16</c:f>
              <c:numCache>
                <c:formatCode>General</c:formatCode>
                <c:ptCount val="6"/>
                <c:pt idx="0">
                  <c:v>0.9098249489708462</c:v>
                </c:pt>
                <c:pt idx="1">
                  <c:v>0.91962698721380587</c:v>
                </c:pt>
                <c:pt idx="2">
                  <c:v>0.91357879785432783</c:v>
                </c:pt>
                <c:pt idx="3">
                  <c:v>0.99634806712629098</c:v>
                </c:pt>
                <c:pt idx="4">
                  <c:v>0.95681794276563403</c:v>
                </c:pt>
                <c:pt idx="5">
                  <c:v>0.95926551707199659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1-4B57-AC88-18173427E61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89482392"/>
        <c:axId val="389471416"/>
      </c:barChart>
      <c:catAx>
        <c:axId val="38948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1416"/>
        <c:crosses val="autoZero"/>
        <c:auto val="1"/>
        <c:lblAlgn val="ctr"/>
        <c:lblOffset val="100"/>
        <c:noMultiLvlLbl val="0"/>
      </c:catAx>
      <c:valAx>
        <c:axId val="3894714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948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Receita</a:t>
            </a:r>
            <a:r>
              <a:rPr lang="pt-BR" baseline="0"/>
              <a:t> Anual em R$</a:t>
            </a:r>
            <a:endParaRPr lang="pt-BR"/>
          </a:p>
        </c:rich>
      </c:tx>
      <c:layout>
        <c:manualLayout>
          <c:xMode val="edge"/>
          <c:yMode val="edge"/>
          <c:x val="0.3756321392924475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Empresa!$B$1</c:f>
              <c:strCache>
                <c:ptCount val="1"/>
                <c:pt idx="0">
                  <c:v>Receita Anual (em milhões de R$)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Empresa!$B$2:$B$21</c:f>
              <c:numCache>
                <c:formatCode>General</c:formatCode>
                <c:ptCount val="20"/>
                <c:pt idx="0">
                  <c:v>25</c:v>
                </c:pt>
                <c:pt idx="1">
                  <c:v>30</c:v>
                </c:pt>
                <c:pt idx="2">
                  <c:v>15</c:v>
                </c:pt>
                <c:pt idx="3">
                  <c:v>40</c:v>
                </c:pt>
                <c:pt idx="4">
                  <c:v>20</c:v>
                </c:pt>
                <c:pt idx="5">
                  <c:v>35</c:v>
                </c:pt>
                <c:pt idx="6">
                  <c:v>28</c:v>
                </c:pt>
                <c:pt idx="7">
                  <c:v>18</c:v>
                </c:pt>
                <c:pt idx="8">
                  <c:v>22</c:v>
                </c:pt>
                <c:pt idx="9">
                  <c:v>27</c:v>
                </c:pt>
                <c:pt idx="10">
                  <c:v>32</c:v>
                </c:pt>
                <c:pt idx="11">
                  <c:v>38</c:v>
                </c:pt>
                <c:pt idx="12">
                  <c:v>24</c:v>
                </c:pt>
                <c:pt idx="13">
                  <c:v>29</c:v>
                </c:pt>
                <c:pt idx="14">
                  <c:v>21</c:v>
                </c:pt>
                <c:pt idx="15">
                  <c:v>26</c:v>
                </c:pt>
                <c:pt idx="16">
                  <c:v>34</c:v>
                </c:pt>
                <c:pt idx="17">
                  <c:v>37</c:v>
                </c:pt>
                <c:pt idx="18">
                  <c:v>23</c:v>
                </c:pt>
                <c:pt idx="1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1"/>
          <c:order val="1"/>
          <c:tx>
            <c:strRef>
              <c:f>Empresa!$F$2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Empresa!$G$2</c:f>
              <c:numCache>
                <c:formatCode>General</c:formatCode>
                <c:ptCount val="1"/>
                <c:pt idx="0">
                  <c:v>27.75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8D-4A5F-9C1F-6262D087B172}"/>
            </c:ext>
          </c:extLst>
        </c:ser>
        <c:ser>
          <c:idx val="2"/>
          <c:order val="2"/>
          <c:tx>
            <c:strRef>
              <c:f>Empresa!$F$2:$F$3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5.6729418505785369E-2"/>
                  <c:y val="-0.3694968553459119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MEDIA</a:t>
                    </a:r>
                    <a:r>
                      <a:rPr lang="en-US" baseline="0"/>
                      <a:t>: </a:t>
                    </a:r>
                    <a:fld id="{181676B1-3852-4B7F-A42F-AED9EAC4AB8E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059076682316119"/>
                      <c:h val="7.85379421911883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DF2-4579-8BEA-8C26AED80AF1}"/>
                </c:ext>
              </c:extLst>
            </c:dLbl>
            <c:dLbl>
              <c:idx val="1"/>
              <c:layout>
                <c:manualLayout>
                  <c:x val="1.1737166216898944E-2"/>
                  <c:y val="-0.2908802968025223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MEDIANA: </a:t>
                    </a:r>
                    <a:fld id="{0E64829B-61F6-475C-9128-BCA02B42D48B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6956181533646"/>
                      <c:h val="6.805576189768730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DF2-4579-8BEA-8C26AED80AF1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Empresa!$G$2:$G$3</c:f>
              <c:numCache>
                <c:formatCode>General</c:formatCode>
                <c:ptCount val="2"/>
                <c:pt idx="0">
                  <c:v>27.75</c:v>
                </c:pt>
                <c:pt idx="1">
                  <c:v>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3"/>
          <c:tx>
            <c:strRef>
              <c:f>Empresa!$F$7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Pt>
            <c:idx val="0"/>
            <c:marker>
              <c:symbol val="circle"/>
              <c:size val="17"/>
              <c:spPr>
                <a:gradFill flip="none" rotWithShape="1">
                  <a:gsLst>
                    <a:gs pos="0">
                      <a:srgbClr val="00B050">
                        <a:shade val="30000"/>
                        <a:satMod val="115000"/>
                      </a:srgbClr>
                    </a:gs>
                    <a:gs pos="50000">
                      <a:srgbClr val="00B050">
                        <a:shade val="67500"/>
                        <a:satMod val="115000"/>
                      </a:srgbClr>
                    </a:gs>
                    <a:gs pos="100000">
                      <a:srgbClr val="00B050">
                        <a:shade val="100000"/>
                        <a:satMod val="115000"/>
                      </a:srgbClr>
                    </a:gs>
                  </a:gsLst>
                  <a:path path="circle">
                    <a:fillToRect l="50000" t="50000" r="50000" b="50000"/>
                  </a:path>
                  <a:tileRect/>
                </a:gradFill>
                <a:ln w="2857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F2-4579-8BEA-8C26AED80AF1}"/>
              </c:ext>
            </c:extLst>
          </c:dPt>
          <c:dLbls>
            <c:dLbl>
              <c:idx val="0"/>
              <c:layout>
                <c:manualLayout>
                  <c:x val="-4.6948356807511735E-2"/>
                  <c:y val="-0.25157232704402516"/>
                </c:manualLayout>
              </c:layout>
              <c:tx>
                <c:rich>
                  <a:bodyPr/>
                  <a:lstStyle/>
                  <a:p>
                    <a:fld id="{8EAF86B6-9692-4789-A046-682D784E0D24}" type="SERIESNAME">
                      <a:rPr lang="en-US"/>
                      <a:pPr/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06FB80A2-CE6E-40CA-AB41-0D209230A9B0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DF2-4579-8BEA-8C26AED80AF1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Empresa!$G$7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lineChart>
        <c:grouping val="standard"/>
        <c:varyColors val="0"/>
        <c:ser>
          <c:idx val="4"/>
          <c:order val="4"/>
          <c:tx>
            <c:strRef>
              <c:f>Empresa!$F$8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1079812206572773E-2"/>
                  <c:y val="0.1310272536687631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E8B72A9-1FDE-4FC9-BAAF-56E93B332318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9D257550-C8B8-4F73-B4E3-73F56360B4C4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CDF2-4579-8BEA-8C26AED80A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Empresa!$G$8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5336"/>
        <c:axId val="389474944"/>
      </c:lineChart>
      <c:catAx>
        <c:axId val="389474552"/>
        <c:scaling>
          <c:orientation val="minMax"/>
        </c:scaling>
        <c:delete val="1"/>
        <c:axPos val="b"/>
        <c:majorTickMark val="none"/>
        <c:minorTickMark val="none"/>
        <c:tickLblPos val="nextTo"/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9474552"/>
        <c:crosses val="autoZero"/>
        <c:crossBetween val="between"/>
      </c:valAx>
      <c:valAx>
        <c:axId val="38947494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89475336"/>
        <c:crosses val="max"/>
        <c:crossBetween val="between"/>
      </c:valAx>
      <c:catAx>
        <c:axId val="389475336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4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Despesas </a:t>
            </a:r>
            <a:r>
              <a:rPr lang="pt-BR" baseline="0"/>
              <a:t>Anuais em R$</a:t>
            </a:r>
            <a:endParaRPr lang="pt-BR"/>
          </a:p>
        </c:rich>
      </c:tx>
      <c:layout>
        <c:manualLayout>
          <c:xMode val="edge"/>
          <c:yMode val="edge"/>
          <c:x val="0.3756321392924475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Empresa!$C$1</c:f>
              <c:strCache>
                <c:ptCount val="1"/>
                <c:pt idx="0">
                  <c:v>Despesas Anuais (em milhões de R$)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8.965728456352108E-18"/>
                  <c:y val="5.76519916142556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484-4EF1-A565-205B2C75D80D}"/>
                </c:ext>
              </c:extLst>
            </c:dLbl>
            <c:dLbl>
              <c:idx val="1"/>
              <c:layout>
                <c:manualLayout>
                  <c:x val="-1.7931456912704216E-17"/>
                  <c:y val="-7.86163522012578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84-4EF1-A565-205B2C75D80D}"/>
                </c:ext>
              </c:extLst>
            </c:dLbl>
            <c:dLbl>
              <c:idx val="2"/>
              <c:layout>
                <c:manualLayout>
                  <c:x val="9.7809076682315761E-3"/>
                  <c:y val="6.8134171907756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84-4EF1-A565-205B2C75D80D}"/>
                </c:ext>
              </c:extLst>
            </c:dLbl>
            <c:dLbl>
              <c:idx val="3"/>
              <c:layout>
                <c:manualLayout>
                  <c:x val="3.9123630672926448E-3"/>
                  <c:y val="-6.28930817610063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84-4EF1-A565-205B2C75D80D}"/>
                </c:ext>
              </c:extLst>
            </c:dLbl>
            <c:dLbl>
              <c:idx val="4"/>
              <c:layout>
                <c:manualLayout>
                  <c:x val="1.9561815336463224E-3"/>
                  <c:y val="9.4339622641509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484-4EF1-A565-205B2C75D80D}"/>
                </c:ext>
              </c:extLst>
            </c:dLbl>
            <c:dLbl>
              <c:idx val="5"/>
              <c:layout>
                <c:manualLayout>
                  <c:x val="5.8685446009389313E-3"/>
                  <c:y val="-6.28930817610062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484-4EF1-A565-205B2C75D80D}"/>
                </c:ext>
              </c:extLst>
            </c:dLbl>
            <c:dLbl>
              <c:idx val="6"/>
              <c:layout>
                <c:manualLayout>
                  <c:x val="1.1737089201877934E-2"/>
                  <c:y val="-6.8134171907756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484-4EF1-A565-205B2C75D80D}"/>
                </c:ext>
              </c:extLst>
            </c:dLbl>
            <c:dLbl>
              <c:idx val="7"/>
              <c:layout>
                <c:manualLayout>
                  <c:x val="1.9561815336463224E-3"/>
                  <c:y val="5.24109014675053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484-4EF1-A565-205B2C75D80D}"/>
                </c:ext>
              </c:extLst>
            </c:dLbl>
            <c:dLbl>
              <c:idx val="8"/>
              <c:layout>
                <c:manualLayout>
                  <c:x val="3.9123630672926448E-3"/>
                  <c:y val="5.24109014675051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484-4EF1-A565-205B2C75D80D}"/>
                </c:ext>
              </c:extLst>
            </c:dLbl>
            <c:dLbl>
              <c:idx val="9"/>
              <c:layout>
                <c:manualLayout>
                  <c:x val="1.9561815336462509E-3"/>
                  <c:y val="5.76519916142556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484-4EF1-A565-205B2C75D80D}"/>
                </c:ext>
              </c:extLst>
            </c:dLbl>
            <c:dLbl>
              <c:idx val="10"/>
              <c:layout>
                <c:manualLayout>
                  <c:x val="-5.4773082942097026E-2"/>
                  <c:y val="-9.95807127882599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484-4EF1-A565-205B2C75D80D}"/>
                </c:ext>
              </c:extLst>
            </c:dLbl>
            <c:dLbl>
              <c:idx val="11"/>
              <c:layout>
                <c:manualLayout>
                  <c:x val="1.3693270735524185E-2"/>
                  <c:y val="-5.24109014675052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484-4EF1-A565-205B2C75D80D}"/>
                </c:ext>
              </c:extLst>
            </c:dLbl>
            <c:dLbl>
              <c:idx val="12"/>
              <c:layout>
                <c:manualLayout>
                  <c:x val="0"/>
                  <c:y val="7.3375262054507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484-4EF1-A565-205B2C75D80D}"/>
                </c:ext>
              </c:extLst>
            </c:dLbl>
            <c:dLbl>
              <c:idx val="13"/>
              <c:layout>
                <c:manualLayout>
                  <c:x val="0"/>
                  <c:y val="-7.86163522012579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484-4EF1-A565-205B2C75D80D}"/>
                </c:ext>
              </c:extLst>
            </c:dLbl>
            <c:dLbl>
              <c:idx val="14"/>
              <c:layout>
                <c:manualLayout>
                  <c:x val="0"/>
                  <c:y val="5.24109014675052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484-4EF1-A565-205B2C75D80D}"/>
                </c:ext>
              </c:extLst>
            </c:dLbl>
            <c:dLbl>
              <c:idx val="15"/>
              <c:layout>
                <c:manualLayout>
                  <c:x val="7.8247261345852897E-3"/>
                  <c:y val="5.76519916142557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484-4EF1-A565-205B2C75D80D}"/>
                </c:ext>
              </c:extLst>
            </c:dLbl>
            <c:dLbl>
              <c:idx val="16"/>
              <c:layout>
                <c:manualLayout>
                  <c:x val="-3.3255086071987482E-2"/>
                  <c:y val="-0.110062893081761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484-4EF1-A565-205B2C75D80D}"/>
                </c:ext>
              </c:extLst>
            </c:dLbl>
            <c:dLbl>
              <c:idx val="17"/>
              <c:layout>
                <c:manualLayout>
                  <c:x val="-1.4345165530163373E-16"/>
                  <c:y val="-6.28930817610062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484-4EF1-A565-205B2C75D80D}"/>
                </c:ext>
              </c:extLst>
            </c:dLbl>
            <c:dLbl>
              <c:idx val="18"/>
              <c:layout>
                <c:manualLayout>
                  <c:x val="-1.1737089201877934E-2"/>
                  <c:y val="7.33752620545072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484-4EF1-A565-205B2C75D80D}"/>
                </c:ext>
              </c:extLst>
            </c:dLbl>
            <c:dLbl>
              <c:idx val="19"/>
              <c:layout>
                <c:manualLayout>
                  <c:x val="-7.8247261345852897E-3"/>
                  <c:y val="-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484-4EF1-A565-205B2C75D80D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Empresa!$C$2:$C$21</c:f>
              <c:numCache>
                <c:formatCode>General</c:formatCode>
                <c:ptCount val="20"/>
                <c:pt idx="0">
                  <c:v>18</c:v>
                </c:pt>
                <c:pt idx="1">
                  <c:v>22</c:v>
                </c:pt>
                <c:pt idx="2">
                  <c:v>10</c:v>
                </c:pt>
                <c:pt idx="3">
                  <c:v>30</c:v>
                </c:pt>
                <c:pt idx="4">
                  <c:v>15</c:v>
                </c:pt>
                <c:pt idx="5">
                  <c:v>28</c:v>
                </c:pt>
                <c:pt idx="6">
                  <c:v>20</c:v>
                </c:pt>
                <c:pt idx="7">
                  <c:v>12</c:v>
                </c:pt>
                <c:pt idx="8">
                  <c:v>16</c:v>
                </c:pt>
                <c:pt idx="9">
                  <c:v>19</c:v>
                </c:pt>
                <c:pt idx="10">
                  <c:v>24</c:v>
                </c:pt>
                <c:pt idx="11">
                  <c:v>32</c:v>
                </c:pt>
                <c:pt idx="12">
                  <c:v>18</c:v>
                </c:pt>
                <c:pt idx="13">
                  <c:v>21</c:v>
                </c:pt>
                <c:pt idx="14">
                  <c:v>14</c:v>
                </c:pt>
                <c:pt idx="15">
                  <c:v>17</c:v>
                </c:pt>
                <c:pt idx="16">
                  <c:v>26</c:v>
                </c:pt>
                <c:pt idx="17">
                  <c:v>29</c:v>
                </c:pt>
                <c:pt idx="18">
                  <c:v>16</c:v>
                </c:pt>
                <c:pt idx="1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2"/>
          <c:order val="1"/>
          <c:tx>
            <c:strRef>
              <c:f>Empresa!$F$2:$F$3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0.11150234741784033"/>
                  <c:y val="-0.4507337526205450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  <a:r>
                      <a:rPr lang="en-US" baseline="0"/>
                      <a:t>: </a:t>
                    </a:r>
                    <a:fld id="{F32EA616-749E-437D-8D1E-1626AAE98410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D484-4EF1-A565-205B2C75D80D}"/>
                </c:ext>
              </c:extLst>
            </c:dLbl>
            <c:dLbl>
              <c:idx val="1"/>
              <c:layout>
                <c:manualLayout>
                  <c:x val="6.0641627543035995E-2"/>
                  <c:y val="-0.3825995807127882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MEDIANA:</a:t>
                    </a:r>
                    <a:r>
                      <a:rPr lang="en-US" baseline="0"/>
                      <a:t> </a:t>
                    </a:r>
                    <a:fld id="{D0BAD6E3-EB00-46AB-9420-122ABADEFAFB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D484-4EF1-A565-205B2C75D80D}"/>
                </c:ext>
              </c:extLst>
            </c:dLbl>
            <c:spPr>
              <a:solidFill>
                <a:srgbClr val="AC351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Empresa!$H$2:$H$3</c:f>
              <c:numCache>
                <c:formatCode>General</c:formatCode>
                <c:ptCount val="2"/>
                <c:pt idx="0">
                  <c:v>20.5</c:v>
                </c:pt>
                <c:pt idx="1">
                  <c:v>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2"/>
          <c:tx>
            <c:strRef>
              <c:f>Empresa!$F$7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6948356807511735E-2"/>
                  <c:y val="-0.2201257861635220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484-4EF1-A565-205B2C75D80D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Empresa!$H$7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7296"/>
        <c:axId val="389471024"/>
      </c:lineChart>
      <c:lineChart>
        <c:grouping val="standard"/>
        <c:varyColors val="0"/>
        <c:ser>
          <c:idx val="4"/>
          <c:order val="3"/>
          <c:tx>
            <c:strRef>
              <c:f>Empresa!$F$8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079812206572773E-2"/>
                  <c:y val="0.20440251572327045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484-4EF1-A565-205B2C75D8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Empresa!$H$8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5728"/>
        <c:axId val="389477688"/>
      </c:lineChart>
      <c:catAx>
        <c:axId val="389477296"/>
        <c:scaling>
          <c:orientation val="minMax"/>
        </c:scaling>
        <c:delete val="1"/>
        <c:axPos val="b"/>
        <c:majorTickMark val="none"/>
        <c:minorTickMark val="none"/>
        <c:tickLblPos val="nextTo"/>
        <c:crossAx val="389471024"/>
        <c:crosses val="autoZero"/>
        <c:auto val="1"/>
        <c:lblAlgn val="ctr"/>
        <c:lblOffset val="100"/>
        <c:noMultiLvlLbl val="0"/>
      </c:catAx>
      <c:valAx>
        <c:axId val="3894710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9477296"/>
        <c:crosses val="autoZero"/>
        <c:crossBetween val="between"/>
      </c:valAx>
      <c:valAx>
        <c:axId val="3894776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89475728"/>
        <c:crosses val="max"/>
        <c:crossBetween val="between"/>
      </c:valAx>
      <c:catAx>
        <c:axId val="389475728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7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Lucro </a:t>
            </a:r>
            <a:r>
              <a:rPr lang="pt-BR" baseline="0"/>
              <a:t>Anual em R$</a:t>
            </a:r>
            <a:endParaRPr lang="pt-BR"/>
          </a:p>
        </c:rich>
      </c:tx>
      <c:layout>
        <c:manualLayout>
          <c:xMode val="edge"/>
          <c:yMode val="edge"/>
          <c:x val="0.3756321392924475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Empresa!$D$1</c:f>
              <c:strCache>
                <c:ptCount val="1"/>
                <c:pt idx="0">
                  <c:v>Lucro Anual (em milhões de R$)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543035993740219E-2"/>
                  <c:y val="0.196526715920945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198-4567-8B1E-778BBB38D7BE}"/>
                </c:ext>
              </c:extLst>
            </c:dLbl>
            <c:dLbl>
              <c:idx val="1"/>
              <c:layout>
                <c:manualLayout>
                  <c:x val="1.1737089201877934E-2"/>
                  <c:y val="-0.1939203354297694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98-4567-8B1E-778BBB38D7BE}"/>
                </c:ext>
              </c:extLst>
            </c:dLbl>
            <c:dLbl>
              <c:idx val="2"/>
              <c:layout>
                <c:manualLayout>
                  <c:x val="1.1737089201877899E-2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198-4567-8B1E-778BBB38D7BE}"/>
                </c:ext>
              </c:extLst>
            </c:dLbl>
            <c:dLbl>
              <c:idx val="3"/>
              <c:layout>
                <c:manualLayout>
                  <c:x val="-5.8685446009390033E-3"/>
                  <c:y val="-8.95170317866346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198-4567-8B1E-778BBB38D7BE}"/>
                </c:ext>
              </c:extLst>
            </c:dLbl>
            <c:dLbl>
              <c:idx val="4"/>
              <c:layout>
                <c:manualLayout>
                  <c:x val="1.1737089201877899E-2"/>
                  <c:y val="9.43396226415095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198-4567-8B1E-778BBB38D7BE}"/>
                </c:ext>
              </c:extLst>
            </c:dLbl>
            <c:dLbl>
              <c:idx val="5"/>
              <c:layout>
                <c:manualLayout>
                  <c:x val="-2.7386541471048513E-2"/>
                  <c:y val="-0.120545073375262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198-4567-8B1E-778BBB38D7BE}"/>
                </c:ext>
              </c:extLst>
            </c:dLbl>
            <c:dLbl>
              <c:idx val="6"/>
              <c:layout>
                <c:manualLayout>
                  <c:x val="-1.9561815336463224E-3"/>
                  <c:y val="-7.33752620545073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198-4567-8B1E-778BBB38D7BE}"/>
                </c:ext>
              </c:extLst>
            </c:dLbl>
            <c:dLbl>
              <c:idx val="7"/>
              <c:layout>
                <c:manualLayout>
                  <c:x val="-3.9123630672927168E-3"/>
                  <c:y val="0.125786163522012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198-4567-8B1E-778BBB38D7BE}"/>
                </c:ext>
              </c:extLst>
            </c:dLbl>
            <c:dLbl>
              <c:idx val="8"/>
              <c:layout>
                <c:manualLayout>
                  <c:x val="7.8247261345852897E-3"/>
                  <c:y val="9.4339622641509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198-4567-8B1E-778BBB38D7BE}"/>
                </c:ext>
              </c:extLst>
            </c:dLbl>
            <c:dLbl>
              <c:idx val="9"/>
              <c:layout>
                <c:manualLayout>
                  <c:x val="-1.3693270735524328E-2"/>
                  <c:y val="-0.1467505241090146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198-4567-8B1E-778BBB38D7BE}"/>
                </c:ext>
              </c:extLst>
            </c:dLbl>
            <c:dLbl>
              <c:idx val="10"/>
              <c:layout>
                <c:manualLayout>
                  <c:x val="7.8247261345852186E-3"/>
                  <c:y val="-6.81341719077568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198-4567-8B1E-778BBB38D7BE}"/>
                </c:ext>
              </c:extLst>
            </c:dLbl>
            <c:dLbl>
              <c:idx val="11"/>
              <c:layout>
                <c:manualLayout>
                  <c:x val="-5.8685446009389668E-3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198-4567-8B1E-778BBB38D7BE}"/>
                </c:ext>
              </c:extLst>
            </c:dLbl>
            <c:dLbl>
              <c:idx val="12"/>
              <c:layout>
                <c:manualLayout>
                  <c:x val="1.9561815336463225E-2"/>
                  <c:y val="8.90985324947589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198-4567-8B1E-778BBB38D7BE}"/>
                </c:ext>
              </c:extLst>
            </c:dLbl>
            <c:dLbl>
              <c:idx val="13"/>
              <c:layout>
                <c:manualLayout>
                  <c:x val="-9.7809076682316125E-3"/>
                  <c:y val="-9.43396226415094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198-4567-8B1E-778BBB38D7BE}"/>
                </c:ext>
              </c:extLst>
            </c:dLbl>
            <c:dLbl>
              <c:idx val="14"/>
              <c:layout>
                <c:manualLayout>
                  <c:x val="1.9561815336461789E-3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198-4567-8B1E-778BBB38D7BE}"/>
                </c:ext>
              </c:extLst>
            </c:dLbl>
            <c:dLbl>
              <c:idx val="15"/>
              <c:layout>
                <c:manualLayout>
                  <c:x val="-7.8247261345852897E-3"/>
                  <c:y val="-8.38574423480084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198-4567-8B1E-778BBB38D7BE}"/>
                </c:ext>
              </c:extLst>
            </c:dLbl>
            <c:dLbl>
              <c:idx val="16"/>
              <c:layout>
                <c:manualLayout>
                  <c:x val="-1.1737089201877934E-2"/>
                  <c:y val="8.38574423480082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198-4567-8B1E-778BBB38D7BE}"/>
                </c:ext>
              </c:extLst>
            </c:dLbl>
            <c:dLbl>
              <c:idx val="17"/>
              <c:layout>
                <c:manualLayout>
                  <c:x val="-5.8685446009389668E-3"/>
                  <c:y val="-0.104821802935010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198-4567-8B1E-778BBB38D7BE}"/>
                </c:ext>
              </c:extLst>
            </c:dLbl>
            <c:dLbl>
              <c:idx val="18"/>
              <c:layout>
                <c:manualLayout>
                  <c:x val="-1.7605633802816902E-2"/>
                  <c:y val="9.95807127882599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198-4567-8B1E-778BBB38D7BE}"/>
                </c:ext>
              </c:extLst>
            </c:dLbl>
            <c:dLbl>
              <c:idx val="19"/>
              <c:layout>
                <c:manualLayout>
                  <c:x val="-1.1737089201877934E-2"/>
                  <c:y val="-8.38574423480084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198-4567-8B1E-778BBB38D7BE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Empresa!$D$2:$D$21</c:f>
              <c:numCache>
                <c:formatCode>General</c:formatCode>
                <c:ptCount val="20"/>
                <c:pt idx="0">
                  <c:v>7</c:v>
                </c:pt>
                <c:pt idx="1">
                  <c:v>8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2"/>
          <c:order val="1"/>
          <c:tx>
            <c:strRef>
              <c:f>Empresa!$F$2:$F$3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0.15258215962441316"/>
                  <c:y val="-0.408805031446540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  <a:r>
                      <a:rPr lang="en-US" baseline="0"/>
                      <a:t>; </a:t>
                    </a:r>
                    <a:fld id="{E7F4E549-9D95-4931-BA6D-96F06C1CC064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1198-4567-8B1E-778BBB38D7BE}"/>
                </c:ext>
              </c:extLst>
            </c:dLbl>
            <c:dLbl>
              <c:idx val="1"/>
              <c:layout>
                <c:manualLayout>
                  <c:x val="0.16627543035993742"/>
                  <c:y val="-0.2410901467505241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</a:t>
                    </a:r>
                    <a:r>
                      <a:rPr lang="en-US" baseline="0"/>
                      <a:t>; </a:t>
                    </a:r>
                    <a:fld id="{2C5BB1F3-3DF5-4AC9-8FDF-2CD4EB4654ED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1198-4567-8B1E-778BBB38D7BE}"/>
                </c:ext>
              </c:extLst>
            </c:dLbl>
            <c:spPr>
              <a:solidFill>
                <a:srgbClr val="AC3514">
                  <a:alpha val="75000"/>
                </a:srgb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Empresa!$I$2:$I$3</c:f>
              <c:numCache>
                <c:formatCode>General</c:formatCode>
                <c:ptCount val="2"/>
                <c:pt idx="0">
                  <c:v>7.25</c:v>
                </c:pt>
                <c:pt idx="1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2"/>
          <c:tx>
            <c:strRef>
              <c:f>Empresa!$F$7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079812206572773E-2"/>
                  <c:y val="-0.28301886792452829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198-4567-8B1E-778BBB38D7BE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Empresa!$I$7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81608"/>
        <c:axId val="389479256"/>
      </c:lineChart>
      <c:lineChart>
        <c:grouping val="standard"/>
        <c:varyColors val="0"/>
        <c:ser>
          <c:idx val="4"/>
          <c:order val="3"/>
          <c:tx>
            <c:strRef>
              <c:f>Empresa!$F$8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12323943661971831"/>
                  <c:y val="0.1247112146371902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198-4567-8B1E-778BBB38D7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Empresa!$I$8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80040"/>
        <c:axId val="389479648"/>
      </c:lineChart>
      <c:catAx>
        <c:axId val="389481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9256"/>
        <c:crosses val="autoZero"/>
        <c:auto val="1"/>
        <c:lblAlgn val="ctr"/>
        <c:lblOffset val="100"/>
        <c:noMultiLvlLbl val="0"/>
      </c:catAx>
      <c:valAx>
        <c:axId val="3894792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1608"/>
        <c:crosses val="autoZero"/>
        <c:crossBetween val="between"/>
      </c:valAx>
      <c:valAx>
        <c:axId val="38947964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89480040"/>
        <c:crosses val="max"/>
        <c:crossBetween val="between"/>
      </c:valAx>
      <c:catAx>
        <c:axId val="389480040"/>
        <c:scaling>
          <c:orientation val="minMax"/>
        </c:scaling>
        <c:delete val="0"/>
        <c:axPos val="t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964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Funcionários</a:t>
            </a:r>
          </a:p>
        </c:rich>
      </c:tx>
      <c:layout>
        <c:manualLayout>
          <c:xMode val="edge"/>
          <c:yMode val="edge"/>
          <c:x val="0.5868997449262503"/>
          <c:y val="2.33248515691263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4.5036915709963744E-2"/>
                  <c:y val="4.54893042949783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B21-4C71-8F20-B9A75F430E0F}"/>
                </c:ext>
              </c:extLst>
            </c:dLbl>
            <c:dLbl>
              <c:idx val="1"/>
              <c:layout>
                <c:manualLayout>
                  <c:x val="-5.8685446009389668E-3"/>
                  <c:y val="-8.9098532494758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B21-4C71-8F20-B9A75F430E0F}"/>
                </c:ext>
              </c:extLst>
            </c:dLbl>
            <c:dLbl>
              <c:idx val="2"/>
              <c:layout>
                <c:manualLayout>
                  <c:x val="1.3693270735524257E-2"/>
                  <c:y val="6.8134171907756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B21-4C71-8F20-B9A75F430E0F}"/>
                </c:ext>
              </c:extLst>
            </c:dLbl>
            <c:dLbl>
              <c:idx val="3"/>
              <c:layout>
                <c:manualLayout>
                  <c:x val="3.9123630672926448E-3"/>
                  <c:y val="-7.33752620545073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B21-4C71-8F20-B9A75F430E0F}"/>
                </c:ext>
              </c:extLst>
            </c:dLbl>
            <c:dLbl>
              <c:idx val="4"/>
              <c:layout>
                <c:manualLayout>
                  <c:x val="9.7809076682316125E-3"/>
                  <c:y val="9.4339622641509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B21-4C71-8F20-B9A75F430E0F}"/>
                </c:ext>
              </c:extLst>
            </c:dLbl>
            <c:dLbl>
              <c:idx val="5"/>
              <c:layout>
                <c:manualLayout>
                  <c:x val="-7.8247261345852533E-3"/>
                  <c:y val="-0.12054507337526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B21-4C71-8F20-B9A75F430E0F}"/>
                </c:ext>
              </c:extLst>
            </c:dLbl>
            <c:dLbl>
              <c:idx val="6"/>
              <c:layout>
                <c:manualLayout>
                  <c:x val="-1.9561815336463224E-3"/>
                  <c:y val="-8.9098532494758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B21-4C71-8F20-B9A75F430E0F}"/>
                </c:ext>
              </c:extLst>
            </c:dLbl>
            <c:dLbl>
              <c:idx val="7"/>
              <c:layout>
                <c:manualLayout>
                  <c:x val="-5.8685446009390388E-3"/>
                  <c:y val="0.12578616352201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B21-4C71-8F20-B9A75F430E0F}"/>
                </c:ext>
              </c:extLst>
            </c:dLbl>
            <c:dLbl>
              <c:idx val="8"/>
              <c:layout>
                <c:manualLayout>
                  <c:x val="2.3474178403755867E-2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B21-4C71-8F20-B9A75F430E0F}"/>
                </c:ext>
              </c:extLst>
            </c:dLbl>
            <c:dLbl>
              <c:idx val="9"/>
              <c:layout>
                <c:manualLayout>
                  <c:x val="-1.9561815336463294E-2"/>
                  <c:y val="-0.157232704402515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B21-4C71-8F20-B9A75F430E0F}"/>
                </c:ext>
              </c:extLst>
            </c:dLbl>
            <c:dLbl>
              <c:idx val="10"/>
              <c:layout>
                <c:manualLayout>
                  <c:x val="3.9123630672926448E-3"/>
                  <c:y val="0.141509433962264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B21-4C71-8F20-B9A75F430E0F}"/>
                </c:ext>
              </c:extLst>
            </c:dLbl>
            <c:dLbl>
              <c:idx val="11"/>
              <c:layout>
                <c:manualLayout>
                  <c:x val="-7.1725827650816864E-17"/>
                  <c:y val="-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B21-4C71-8F20-B9A75F430E0F}"/>
                </c:ext>
              </c:extLst>
            </c:dLbl>
            <c:dLbl>
              <c:idx val="12"/>
              <c:layout>
                <c:manualLayout>
                  <c:x val="0"/>
                  <c:y val="6.8134171907756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B21-4C71-8F20-B9A75F430E0F}"/>
                </c:ext>
              </c:extLst>
            </c:dLbl>
            <c:dLbl>
              <c:idx val="13"/>
              <c:layout>
                <c:manualLayout>
                  <c:x val="0"/>
                  <c:y val="-0.104821802935010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B21-4C71-8F20-B9A75F430E0F}"/>
                </c:ext>
              </c:extLst>
            </c:dLbl>
            <c:dLbl>
              <c:idx val="14"/>
              <c:layout>
                <c:manualLayout>
                  <c:x val="-1.956181533646466E-3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B21-4C71-8F20-B9A75F430E0F}"/>
                </c:ext>
              </c:extLst>
            </c:dLbl>
            <c:dLbl>
              <c:idx val="15"/>
              <c:layout>
                <c:manualLayout>
                  <c:x val="1.9561815336463225E-2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B21-4C71-8F20-B9A75F430E0F}"/>
                </c:ext>
              </c:extLst>
            </c:dLbl>
            <c:dLbl>
              <c:idx val="16"/>
              <c:layout>
                <c:manualLayout>
                  <c:x val="-1.7605633802817044E-2"/>
                  <c:y val="-0.120545073375262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B21-4C71-8F20-B9A75F430E0F}"/>
                </c:ext>
              </c:extLst>
            </c:dLbl>
            <c:dLbl>
              <c:idx val="17"/>
              <c:layout>
                <c:manualLayout>
                  <c:x val="-1.4345165530163373E-16"/>
                  <c:y val="-0.104821802935010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B21-4C71-8F20-B9A75F430E0F}"/>
                </c:ext>
              </c:extLst>
            </c:dLbl>
            <c:dLbl>
              <c:idx val="18"/>
              <c:layout>
                <c:manualLayout>
                  <c:x val="-2.3474178403756013E-2"/>
                  <c:y val="0.115303983228511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B21-4C71-8F20-B9A75F430E0F}"/>
                </c:ext>
              </c:extLst>
            </c:dLbl>
            <c:dLbl>
              <c:idx val="19"/>
              <c:layout>
                <c:manualLayout>
                  <c:x val="-5.8685446009389668E-3"/>
                  <c:y val="-0.115303983228511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B21-4C71-8F20-B9A75F430E0F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Empresa!$E$2:$E$21</c:f>
              <c:numCache>
                <c:formatCode>General</c:formatCode>
                <c:ptCount val="20"/>
                <c:pt idx="0">
                  <c:v>200</c:v>
                </c:pt>
                <c:pt idx="1">
                  <c:v>250</c:v>
                </c:pt>
                <c:pt idx="2">
                  <c:v>150</c:v>
                </c:pt>
                <c:pt idx="3">
                  <c:v>300</c:v>
                </c:pt>
                <c:pt idx="4">
                  <c:v>180</c:v>
                </c:pt>
                <c:pt idx="5">
                  <c:v>220</c:v>
                </c:pt>
                <c:pt idx="6">
                  <c:v>190</c:v>
                </c:pt>
                <c:pt idx="7">
                  <c:v>160</c:v>
                </c:pt>
                <c:pt idx="8">
                  <c:v>170</c:v>
                </c:pt>
                <c:pt idx="9">
                  <c:v>210</c:v>
                </c:pt>
                <c:pt idx="10">
                  <c:v>240</c:v>
                </c:pt>
                <c:pt idx="11">
                  <c:v>280</c:v>
                </c:pt>
                <c:pt idx="12">
                  <c:v>200</c:v>
                </c:pt>
                <c:pt idx="13">
                  <c:v>230</c:v>
                </c:pt>
                <c:pt idx="14">
                  <c:v>175</c:v>
                </c:pt>
                <c:pt idx="15">
                  <c:v>195</c:v>
                </c:pt>
                <c:pt idx="16">
                  <c:v>260</c:v>
                </c:pt>
                <c:pt idx="17">
                  <c:v>270</c:v>
                </c:pt>
                <c:pt idx="18">
                  <c:v>185</c:v>
                </c:pt>
                <c:pt idx="19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2"/>
          <c:order val="1"/>
          <c:tx>
            <c:strRef>
              <c:f>Empresa!$F$2:$F$3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9.3896713615023469E-2"/>
                  <c:y val="-7.133464233001408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MÉDIA</a:t>
                    </a:r>
                    <a:r>
                      <a:rPr lang="en-US" baseline="0"/>
                      <a:t>; </a:t>
                    </a:r>
                    <a:fld id="{835E60B3-CF7F-41A1-8D42-5FEC741729D5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CB21-4C71-8F20-B9A75F430E0F}"/>
                </c:ext>
              </c:extLst>
            </c:dLbl>
            <c:dLbl>
              <c:idx val="1"/>
              <c:layout>
                <c:manualLayout>
                  <c:x val="7.4334898278560255E-2"/>
                  <c:y val="-0.2842442881662692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MEDIANA; </a:t>
                    </a:r>
                    <a:fld id="{674CE39C-D1D8-4FF0-81FA-807F8EE5528E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CB21-4C71-8F20-B9A75F430E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mpd="sng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Empresa!$J$2:$J$3</c:f>
              <c:numCache>
                <c:formatCode>General</c:formatCode>
                <c:ptCount val="2"/>
                <c:pt idx="0">
                  <c:v>214.25</c:v>
                </c:pt>
                <c:pt idx="1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2"/>
          <c:tx>
            <c:strRef>
              <c:f>Empresa!$F$7</c:f>
              <c:strCache>
                <c:ptCount val="1"/>
                <c:pt idx="0">
                  <c:v>MAIOR VALOR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4.6948356807511735E-2"/>
                  <c:y val="-0.2620545073375262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B21-4C71-8F20-B9A75F430E0F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Empresa!$J$7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ser>
          <c:idx val="4"/>
          <c:order val="3"/>
          <c:tx>
            <c:strRef>
              <c:f>Empresa!$F$8</c:f>
              <c:strCache>
                <c:ptCount val="1"/>
                <c:pt idx="0">
                  <c:v>VALOR MINIMO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.24647887323943662"/>
                  <c:y val="-0.27773470110129361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B21-4C71-8F20-B9A75F430E0F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Empresa!$J$8</c:f>
              <c:numCache>
                <c:formatCode>General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482000"/>
        <c:axId val="389485136"/>
      </c:barChart>
      <c:catAx>
        <c:axId val="38948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5136"/>
        <c:crosses val="autoZero"/>
        <c:auto val="1"/>
        <c:lblAlgn val="ctr"/>
        <c:lblOffset val="100"/>
        <c:noMultiLvlLbl val="0"/>
      </c:catAx>
      <c:valAx>
        <c:axId val="3894851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38948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Receita VS Despesas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Empresa!$B$1</c:f>
              <c:strCache>
                <c:ptCount val="1"/>
                <c:pt idx="0">
                  <c:v>Receita Anual (em milhões de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Empresa!$B$2:$B$21</c:f>
              <c:numCache>
                <c:formatCode>General</c:formatCode>
                <c:ptCount val="20"/>
                <c:pt idx="0">
                  <c:v>25</c:v>
                </c:pt>
                <c:pt idx="1">
                  <c:v>30</c:v>
                </c:pt>
                <c:pt idx="2">
                  <c:v>15</c:v>
                </c:pt>
                <c:pt idx="3">
                  <c:v>40</c:v>
                </c:pt>
                <c:pt idx="4">
                  <c:v>20</c:v>
                </c:pt>
                <c:pt idx="5">
                  <c:v>35</c:v>
                </c:pt>
                <c:pt idx="6">
                  <c:v>28</c:v>
                </c:pt>
                <c:pt idx="7">
                  <c:v>18</c:v>
                </c:pt>
                <c:pt idx="8">
                  <c:v>22</c:v>
                </c:pt>
                <c:pt idx="9">
                  <c:v>27</c:v>
                </c:pt>
                <c:pt idx="10">
                  <c:v>32</c:v>
                </c:pt>
                <c:pt idx="11">
                  <c:v>38</c:v>
                </c:pt>
                <c:pt idx="12">
                  <c:v>24</c:v>
                </c:pt>
                <c:pt idx="13">
                  <c:v>29</c:v>
                </c:pt>
                <c:pt idx="14">
                  <c:v>21</c:v>
                </c:pt>
                <c:pt idx="15">
                  <c:v>26</c:v>
                </c:pt>
                <c:pt idx="16">
                  <c:v>34</c:v>
                </c:pt>
                <c:pt idx="17">
                  <c:v>37</c:v>
                </c:pt>
                <c:pt idx="18">
                  <c:v>23</c:v>
                </c:pt>
                <c:pt idx="1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83-492C-89D2-10334622C48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24405048"/>
        <c:axId val="524403088"/>
      </c:barChart>
      <c:lineChart>
        <c:grouping val="standard"/>
        <c:varyColors val="0"/>
        <c:ser>
          <c:idx val="1"/>
          <c:order val="1"/>
          <c:tx>
            <c:strRef>
              <c:f>Empresa!$C$1</c:f>
              <c:strCache>
                <c:ptCount val="1"/>
                <c:pt idx="0">
                  <c:v>Despesas Anuais (em milhões de R$)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Empresa!$C$2:$C$21</c:f>
              <c:numCache>
                <c:formatCode>General</c:formatCode>
                <c:ptCount val="20"/>
                <c:pt idx="0">
                  <c:v>18</c:v>
                </c:pt>
                <c:pt idx="1">
                  <c:v>22</c:v>
                </c:pt>
                <c:pt idx="2">
                  <c:v>10</c:v>
                </c:pt>
                <c:pt idx="3">
                  <c:v>30</c:v>
                </c:pt>
                <c:pt idx="4">
                  <c:v>15</c:v>
                </c:pt>
                <c:pt idx="5">
                  <c:v>28</c:v>
                </c:pt>
                <c:pt idx="6">
                  <c:v>20</c:v>
                </c:pt>
                <c:pt idx="7">
                  <c:v>12</c:v>
                </c:pt>
                <c:pt idx="8">
                  <c:v>16</c:v>
                </c:pt>
                <c:pt idx="9">
                  <c:v>19</c:v>
                </c:pt>
                <c:pt idx="10">
                  <c:v>24</c:v>
                </c:pt>
                <c:pt idx="11">
                  <c:v>32</c:v>
                </c:pt>
                <c:pt idx="12">
                  <c:v>18</c:v>
                </c:pt>
                <c:pt idx="13">
                  <c:v>21</c:v>
                </c:pt>
                <c:pt idx="14">
                  <c:v>14</c:v>
                </c:pt>
                <c:pt idx="15">
                  <c:v>17</c:v>
                </c:pt>
                <c:pt idx="16">
                  <c:v>26</c:v>
                </c:pt>
                <c:pt idx="17">
                  <c:v>29</c:v>
                </c:pt>
                <c:pt idx="18">
                  <c:v>16</c:v>
                </c:pt>
                <c:pt idx="1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83-492C-89D2-10334622C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405048"/>
        <c:axId val="524403088"/>
      </c:lineChart>
      <c:catAx>
        <c:axId val="52440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403088"/>
        <c:crosses val="autoZero"/>
        <c:auto val="1"/>
        <c:lblAlgn val="ctr"/>
        <c:lblOffset val="100"/>
        <c:noMultiLvlLbl val="0"/>
      </c:catAx>
      <c:valAx>
        <c:axId val="5244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40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Receita VS Despesas VS Lucro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Empresa!$B$1</c:f>
              <c:strCache>
                <c:ptCount val="1"/>
                <c:pt idx="0">
                  <c:v>Receita Anual (em milhões de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Empresa!$B$2:$B$21</c:f>
              <c:numCache>
                <c:formatCode>General</c:formatCode>
                <c:ptCount val="20"/>
                <c:pt idx="0">
                  <c:v>25</c:v>
                </c:pt>
                <c:pt idx="1">
                  <c:v>30</c:v>
                </c:pt>
                <c:pt idx="2">
                  <c:v>15</c:v>
                </c:pt>
                <c:pt idx="3">
                  <c:v>40</c:v>
                </c:pt>
                <c:pt idx="4">
                  <c:v>20</c:v>
                </c:pt>
                <c:pt idx="5">
                  <c:v>35</c:v>
                </c:pt>
                <c:pt idx="6">
                  <c:v>28</c:v>
                </c:pt>
                <c:pt idx="7">
                  <c:v>18</c:v>
                </c:pt>
                <c:pt idx="8">
                  <c:v>22</c:v>
                </c:pt>
                <c:pt idx="9">
                  <c:v>27</c:v>
                </c:pt>
                <c:pt idx="10">
                  <c:v>32</c:v>
                </c:pt>
                <c:pt idx="11">
                  <c:v>38</c:v>
                </c:pt>
                <c:pt idx="12">
                  <c:v>24</c:v>
                </c:pt>
                <c:pt idx="13">
                  <c:v>29</c:v>
                </c:pt>
                <c:pt idx="14">
                  <c:v>21</c:v>
                </c:pt>
                <c:pt idx="15">
                  <c:v>26</c:v>
                </c:pt>
                <c:pt idx="16">
                  <c:v>34</c:v>
                </c:pt>
                <c:pt idx="17">
                  <c:v>37</c:v>
                </c:pt>
                <c:pt idx="18">
                  <c:v>23</c:v>
                </c:pt>
                <c:pt idx="1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4-426A-A0E6-5C01EFA57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407810560"/>
        <c:axId val="407797232"/>
      </c:barChart>
      <c:lineChart>
        <c:grouping val="standard"/>
        <c:varyColors val="0"/>
        <c:ser>
          <c:idx val="1"/>
          <c:order val="1"/>
          <c:tx>
            <c:strRef>
              <c:f>Empresa!$C$1</c:f>
              <c:strCache>
                <c:ptCount val="1"/>
                <c:pt idx="0">
                  <c:v>Despesas Anuais (em milhões de R$)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"/>
              <c:layout>
                <c:manualLayout>
                  <c:x val="0"/>
                  <c:y val="-2.28310502283105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0E4-426A-A0E6-5C01EFA57D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Empresa!$C$2:$C$21</c:f>
              <c:numCache>
                <c:formatCode>General</c:formatCode>
                <c:ptCount val="20"/>
                <c:pt idx="0">
                  <c:v>18</c:v>
                </c:pt>
                <c:pt idx="1">
                  <c:v>22</c:v>
                </c:pt>
                <c:pt idx="2">
                  <c:v>10</c:v>
                </c:pt>
                <c:pt idx="3">
                  <c:v>30</c:v>
                </c:pt>
                <c:pt idx="4">
                  <c:v>15</c:v>
                </c:pt>
                <c:pt idx="5">
                  <c:v>28</c:v>
                </c:pt>
                <c:pt idx="6">
                  <c:v>20</c:v>
                </c:pt>
                <c:pt idx="7">
                  <c:v>12</c:v>
                </c:pt>
                <c:pt idx="8">
                  <c:v>16</c:v>
                </c:pt>
                <c:pt idx="9">
                  <c:v>19</c:v>
                </c:pt>
                <c:pt idx="10">
                  <c:v>24</c:v>
                </c:pt>
                <c:pt idx="11">
                  <c:v>32</c:v>
                </c:pt>
                <c:pt idx="12">
                  <c:v>18</c:v>
                </c:pt>
                <c:pt idx="13">
                  <c:v>21</c:v>
                </c:pt>
                <c:pt idx="14">
                  <c:v>14</c:v>
                </c:pt>
                <c:pt idx="15">
                  <c:v>17</c:v>
                </c:pt>
                <c:pt idx="16">
                  <c:v>26</c:v>
                </c:pt>
                <c:pt idx="17">
                  <c:v>29</c:v>
                </c:pt>
                <c:pt idx="18">
                  <c:v>16</c:v>
                </c:pt>
                <c:pt idx="1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E4-426A-A0E6-5C01EFA57D98}"/>
            </c:ext>
          </c:extLst>
        </c:ser>
        <c:ser>
          <c:idx val="2"/>
          <c:order val="2"/>
          <c:tx>
            <c:strRef>
              <c:f>Empresa!$D$1</c:f>
              <c:strCache>
                <c:ptCount val="1"/>
                <c:pt idx="0">
                  <c:v>Lucro Anual (em milhões de R$)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Empresa!$D$2:$D$21</c:f>
              <c:numCache>
                <c:formatCode>General</c:formatCode>
                <c:ptCount val="20"/>
                <c:pt idx="0">
                  <c:v>7</c:v>
                </c:pt>
                <c:pt idx="1">
                  <c:v>8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E4-426A-A0E6-5C01EFA57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810560"/>
        <c:axId val="407797232"/>
      </c:lineChart>
      <c:catAx>
        <c:axId val="407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797232"/>
        <c:crosses val="autoZero"/>
        <c:auto val="1"/>
        <c:lblAlgn val="ctr"/>
        <c:lblOffset val="100"/>
        <c:noMultiLvlLbl val="0"/>
      </c:catAx>
      <c:valAx>
        <c:axId val="40779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8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Correlações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Empresa!$F$14</c:f>
              <c:strCache>
                <c:ptCount val="1"/>
                <c:pt idx="0">
                  <c:v>Correlação Receita VS  Lucro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Empresa!$G$14</c:f>
              <c:numCache>
                <c:formatCode>General</c:formatCode>
                <c:ptCount val="1"/>
                <c:pt idx="0">
                  <c:v>0.64211334339021109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5-4B8D-A15C-716CEDB78A94}"/>
            </c:ext>
          </c:extLst>
        </c:ser>
        <c:ser>
          <c:idx val="1"/>
          <c:order val="1"/>
          <c:tx>
            <c:strRef>
              <c:f>Empresa!$F$15</c:f>
              <c:strCache>
                <c:ptCount val="1"/>
                <c:pt idx="0">
                  <c:v>Correlação Despesas VS Lucro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Empresa!$G$15</c:f>
              <c:numCache>
                <c:formatCode>General</c:formatCode>
                <c:ptCount val="1"/>
                <c:pt idx="0">
                  <c:v>0.51081169800886406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A5-4B8D-A15C-716CEDB78A94}"/>
            </c:ext>
          </c:extLst>
        </c:ser>
        <c:ser>
          <c:idx val="2"/>
          <c:order val="2"/>
          <c:tx>
            <c:strRef>
              <c:f>Empresa!$F$16</c:f>
              <c:strCache>
                <c:ptCount val="1"/>
                <c:pt idx="0">
                  <c:v>Correlação Funcionários VS Lucro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Empresa!$G$16</c:f>
              <c:numCache>
                <c:formatCode>General</c:formatCode>
                <c:ptCount val="1"/>
                <c:pt idx="0">
                  <c:v>0.60344704409834737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A5-4B8D-A15C-716CEDB78A9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6643920"/>
        <c:axId val="41453968"/>
      </c:barChart>
      <c:catAx>
        <c:axId val="146643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453968"/>
        <c:crosses val="autoZero"/>
        <c:auto val="1"/>
        <c:lblAlgn val="ctr"/>
        <c:lblOffset val="100"/>
        <c:noMultiLvlLbl val="0"/>
      </c:catAx>
      <c:valAx>
        <c:axId val="414539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664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 do Produto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Satisfação!$B$1</c:f>
              <c:strCache>
                <c:ptCount val="1"/>
                <c:pt idx="0">
                  <c:v>Avaliação Produto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Satisfação!$B$2:$B$21</c:f>
              <c:numCache>
                <c:formatCode>0.0</c:formatCode>
                <c:ptCount val="20"/>
                <c:pt idx="0">
                  <c:v>6</c:v>
                </c:pt>
                <c:pt idx="1">
                  <c:v>9</c:v>
                </c:pt>
                <c:pt idx="2">
                  <c:v>9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5</c:v>
                </c:pt>
                <c:pt idx="8">
                  <c:v>8</c:v>
                </c:pt>
                <c:pt idx="9">
                  <c:v>10</c:v>
                </c:pt>
                <c:pt idx="10">
                  <c:v>6</c:v>
                </c:pt>
                <c:pt idx="11">
                  <c:v>6</c:v>
                </c:pt>
                <c:pt idx="12">
                  <c:v>10</c:v>
                </c:pt>
                <c:pt idx="13">
                  <c:v>7</c:v>
                </c:pt>
                <c:pt idx="14">
                  <c:v>8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10</c:v>
                </c:pt>
                <c:pt idx="1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6-4E12-8FAD-E7E1FC14DA3A}"/>
            </c:ext>
          </c:extLst>
        </c:ser>
        <c:ser>
          <c:idx val="2"/>
          <c:order val="1"/>
          <c:tx>
            <c:strRef>
              <c:f>Satisfação!$F$2:$F$3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9656077473074468E-2"/>
                  <c:y val="-0.2338469356162852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MEDIA</a:t>
                    </a:r>
                    <a:r>
                      <a:rPr lang="en-US" baseline="0"/>
                      <a:t>: </a:t>
                    </a:r>
                    <a:fld id="{8AF29513-2282-4A91-8F88-24769608491A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059076682316119"/>
                      <c:h val="7.85379421911883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BA6-4E12-8FAD-E7E1FC14DA3A}"/>
                </c:ext>
              </c:extLst>
            </c:dLbl>
            <c:dLbl>
              <c:idx val="1"/>
              <c:layout>
                <c:manualLayout>
                  <c:x val="2.5883860008215138E-2"/>
                  <c:y val="0.160065291815204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MEDIANA: </a:t>
                    </a:r>
                    <a:fld id="{0E64829B-61F6-475C-9128-BCA02B42D48B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6956181533646"/>
                      <c:h val="6.805576189768730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2BA6-4E12-8FAD-E7E1FC14DA3A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Satisfação!$G$2:$G$3</c:f>
              <c:numCache>
                <c:formatCode>0.0</c:formatCode>
                <c:ptCount val="2"/>
                <c:pt idx="0">
                  <c:v>7.2</c:v>
                </c:pt>
                <c:pt idx="1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A6-4E12-8FAD-E7E1FC14DA3A}"/>
            </c:ext>
          </c:extLst>
        </c:ser>
        <c:ser>
          <c:idx val="3"/>
          <c:order val="2"/>
          <c:tx>
            <c:strRef>
              <c:f>Satisfação!$F$7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Pt>
            <c:idx val="0"/>
            <c:marker>
              <c:symbol val="circle"/>
              <c:size val="17"/>
              <c:spPr>
                <a:gradFill flip="none" rotWithShape="1">
                  <a:gsLst>
                    <a:gs pos="0">
                      <a:srgbClr val="00B050">
                        <a:shade val="30000"/>
                        <a:satMod val="115000"/>
                      </a:srgbClr>
                    </a:gs>
                    <a:gs pos="50000">
                      <a:srgbClr val="00B050">
                        <a:shade val="67500"/>
                        <a:satMod val="115000"/>
                      </a:srgbClr>
                    </a:gs>
                    <a:gs pos="100000">
                      <a:srgbClr val="00B050">
                        <a:shade val="100000"/>
                        <a:satMod val="115000"/>
                      </a:srgbClr>
                    </a:gs>
                  </a:gsLst>
                  <a:path path="circle">
                    <a:fillToRect l="50000" t="50000" r="50000" b="50000"/>
                  </a:path>
                  <a:tileRect/>
                </a:gradFill>
                <a:ln w="2857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2BA6-4E12-8FAD-E7E1FC14DA3A}"/>
              </c:ext>
            </c:extLst>
          </c:dPt>
          <c:dLbls>
            <c:dLbl>
              <c:idx val="0"/>
              <c:layout>
                <c:manualLayout>
                  <c:x val="-4.6948356807511735E-2"/>
                  <c:y val="-0.25157232704402516"/>
                </c:manualLayout>
              </c:layout>
              <c:tx>
                <c:rich>
                  <a:bodyPr/>
                  <a:lstStyle/>
                  <a:p>
                    <a:fld id="{8EAF86B6-9692-4789-A046-682D784E0D24}" type="SERIESNAME">
                      <a:rPr lang="en-US"/>
                      <a:pPr/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06FB80A2-CE6E-40CA-AB41-0D209230A9B0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2BA6-4E12-8FAD-E7E1FC14DA3A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Satisfação!$G$7</c:f>
              <c:numCache>
                <c:formatCode>0.0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BA6-4E12-8FAD-E7E1FC14D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lineChart>
        <c:grouping val="standard"/>
        <c:varyColors val="0"/>
        <c:ser>
          <c:idx val="4"/>
          <c:order val="3"/>
          <c:tx>
            <c:strRef>
              <c:f>Satisfação!$F$8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6727444878408767E-2"/>
                  <c:y val="9.021083428470216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E8B72A9-1FDE-4FC9-BAAF-56E93B332318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9D257550-C8B8-4F73-B4E3-73F56360B4C4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2BA6-4E12-8FAD-E7E1FC14DA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Satisfação!$G$8</c:f>
              <c:numCache>
                <c:formatCode>0.0</c:formatCode>
                <c:ptCount val="1"/>
                <c:pt idx="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BA6-4E12-8FAD-E7E1FC14D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5336"/>
        <c:axId val="38947494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crossAx val="389474552"/>
        <c:crosses val="autoZero"/>
        <c:crossBetween val="between"/>
      </c:valAx>
      <c:valAx>
        <c:axId val="38947494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5336"/>
        <c:crosses val="max"/>
        <c:crossBetween val="between"/>
      </c:valAx>
      <c:catAx>
        <c:axId val="389475336"/>
        <c:scaling>
          <c:orientation val="minMax"/>
        </c:scaling>
        <c:delete val="1"/>
        <c:axPos val="t"/>
        <c:majorTickMark val="out"/>
        <c:minorTickMark val="none"/>
        <c:tickLblPos val="nextTo"/>
        <c:crossAx val="38947494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IDADE VS RENDA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Cliente!$B$1</c:f>
              <c:strCache>
                <c:ptCount val="1"/>
                <c:pt idx="0">
                  <c:v>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Cliente!$B$2:$B$21</c:f>
              <c:numCache>
                <c:formatCode>General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20-4E7D-B65B-8F17056FB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742760"/>
        <c:axId val="384743936"/>
      </c:barChart>
      <c:lineChart>
        <c:grouping val="standard"/>
        <c:varyColors val="0"/>
        <c:ser>
          <c:idx val="1"/>
          <c:order val="1"/>
          <c:tx>
            <c:strRef>
              <c:f>Cliente!$C$1</c:f>
              <c:strCache>
                <c:ptCount val="1"/>
                <c:pt idx="0">
                  <c:v>Renda (em R$)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Cliente!$C$2:$C$21</c:f>
              <c:numCache>
                <c:formatCode>General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20-4E7D-B65B-8F17056FB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68040"/>
        <c:axId val="384744328"/>
      </c:lineChart>
      <c:catAx>
        <c:axId val="384742760"/>
        <c:scaling>
          <c:orientation val="minMax"/>
        </c:scaling>
        <c:delete val="1"/>
        <c:axPos val="b"/>
        <c:majorTickMark val="none"/>
        <c:minorTickMark val="none"/>
        <c:tickLblPos val="nextTo"/>
        <c:crossAx val="384743936"/>
        <c:crosses val="autoZero"/>
        <c:auto val="1"/>
        <c:lblAlgn val="ctr"/>
        <c:lblOffset val="100"/>
        <c:noMultiLvlLbl val="0"/>
      </c:catAx>
      <c:valAx>
        <c:axId val="3847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742760"/>
        <c:crosses val="autoZero"/>
        <c:crossBetween val="between"/>
      </c:valAx>
      <c:valAx>
        <c:axId val="3847443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468040"/>
        <c:crosses val="max"/>
        <c:crossBetween val="between"/>
      </c:valAx>
      <c:catAx>
        <c:axId val="130468040"/>
        <c:scaling>
          <c:orientation val="minMax"/>
        </c:scaling>
        <c:delete val="1"/>
        <c:axPos val="t"/>
        <c:majorTickMark val="none"/>
        <c:minorTickMark val="none"/>
        <c:tickLblPos val="nextTo"/>
        <c:crossAx val="38474432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 do Atendimento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Satisfação!$C$1</c:f>
              <c:strCache>
                <c:ptCount val="1"/>
                <c:pt idx="0">
                  <c:v>Avaliação Atendimento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1220159151193619E-2"/>
                  <c:y val="9.07029154559553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A72-4505-A04F-0EFDA697D15D}"/>
                </c:ext>
              </c:extLst>
            </c:dLbl>
            <c:dLbl>
              <c:idx val="1"/>
              <c:layout>
                <c:manualLayout>
                  <c:x val="3.3598585322723251E-2"/>
                  <c:y val="3.62811661823821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A72-4505-A04F-0EFDA697D15D}"/>
                </c:ext>
              </c:extLst>
            </c:dLbl>
            <c:dLbl>
              <c:idx val="2"/>
              <c:layout>
                <c:manualLayout>
                  <c:x val="1.7683465959328027E-3"/>
                  <c:y val="-9.9773207001550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A72-4505-A04F-0EFDA697D15D}"/>
                </c:ext>
              </c:extLst>
            </c:dLbl>
            <c:dLbl>
              <c:idx val="3"/>
              <c:layout>
                <c:manualLayout>
                  <c:x val="2.2988505747126436E-2"/>
                  <c:y val="-4.53514577279776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A72-4505-A04F-0EFDA697D15D}"/>
                </c:ext>
              </c:extLst>
            </c:dLbl>
            <c:dLbl>
              <c:idx val="4"/>
              <c:layout>
                <c:manualLayout>
                  <c:x val="1.5915119363395226E-2"/>
                  <c:y val="3.17460204095843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A72-4505-A04F-0EFDA697D15D}"/>
                </c:ext>
              </c:extLst>
            </c:dLbl>
            <c:dLbl>
              <c:idx val="5"/>
              <c:layout>
                <c:manualLayout>
                  <c:x val="3.5366931918656055E-3"/>
                  <c:y val="-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A72-4505-A04F-0EFDA697D15D}"/>
                </c:ext>
              </c:extLst>
            </c:dLbl>
            <c:dLbl>
              <c:idx val="6"/>
              <c:layout>
                <c:manualLayout>
                  <c:x val="1.591511936339516E-2"/>
                  <c:y val="4.9886603500775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A72-4505-A04F-0EFDA697D15D}"/>
                </c:ext>
              </c:extLst>
            </c:dLbl>
            <c:dLbl>
              <c:idx val="7"/>
              <c:layout>
                <c:manualLayout>
                  <c:x val="7.0733863837311468E-3"/>
                  <c:y val="-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A72-4505-A04F-0EFDA697D15D}"/>
                </c:ext>
              </c:extLst>
            </c:dLbl>
            <c:dLbl>
              <c:idx val="8"/>
              <c:layout>
                <c:manualLayout>
                  <c:x val="-7.073386383731211E-3"/>
                  <c:y val="0.108843498547146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A72-4505-A04F-0EFDA697D15D}"/>
                </c:ext>
              </c:extLst>
            </c:dLbl>
            <c:dLbl>
              <c:idx val="9"/>
              <c:layout>
                <c:manualLayout>
                  <c:x val="3.1830238726790389E-2"/>
                  <c:y val="-9.52380612287531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A72-4505-A04F-0EFDA697D15D}"/>
                </c:ext>
              </c:extLst>
            </c:dLbl>
            <c:dLbl>
              <c:idx val="10"/>
              <c:layout>
                <c:manualLayout>
                  <c:x val="2.1220159151193633E-2"/>
                  <c:y val="4.9886603500775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A72-4505-A04F-0EFDA697D15D}"/>
                </c:ext>
              </c:extLst>
            </c:dLbl>
            <c:dLbl>
              <c:idx val="11"/>
              <c:layout>
                <c:manualLayout>
                  <c:x val="1.0610079575596816E-2"/>
                  <c:y val="-6.34920408191687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A72-4505-A04F-0EFDA697D15D}"/>
                </c:ext>
              </c:extLst>
            </c:dLbl>
            <c:dLbl>
              <c:idx val="12"/>
              <c:layout>
                <c:manualLayout>
                  <c:x val="1.5915119363395226E-2"/>
                  <c:y val="6.80271865919665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A72-4505-A04F-0EFDA697D15D}"/>
                </c:ext>
              </c:extLst>
            </c:dLbl>
            <c:dLbl>
              <c:idx val="13"/>
              <c:layout>
                <c:manualLayout>
                  <c:x val="1.7683465959326731E-3"/>
                  <c:y val="-6.34920408191687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A72-4505-A04F-0EFDA697D15D}"/>
                </c:ext>
              </c:extLst>
            </c:dLbl>
            <c:dLbl>
              <c:idx val="14"/>
              <c:layout>
                <c:manualLayout>
                  <c:x val="-8.8417329796641447E-3"/>
                  <c:y val="0.113378644319944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A72-4505-A04F-0EFDA697D15D}"/>
                </c:ext>
              </c:extLst>
            </c:dLbl>
            <c:dLbl>
              <c:idx val="15"/>
              <c:layout>
                <c:manualLayout>
                  <c:x val="5.3050397877984082E-3"/>
                  <c:y val="-9.9773207001550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A72-4505-A04F-0EFDA697D15D}"/>
                </c:ext>
              </c:extLst>
            </c:dLbl>
            <c:dLbl>
              <c:idx val="16"/>
              <c:layout>
                <c:manualLayout>
                  <c:x val="0"/>
                  <c:y val="6.80271865919665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A72-4505-A04F-0EFDA697D15D}"/>
                </c:ext>
              </c:extLst>
            </c:dLbl>
            <c:dLbl>
              <c:idx val="17"/>
              <c:layout>
                <c:manualLayout>
                  <c:x val="3.5366931918656055E-3"/>
                  <c:y val="-5.44217492735732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A72-4505-A04F-0EFDA697D15D}"/>
                </c:ext>
              </c:extLst>
            </c:dLbl>
            <c:dLbl>
              <c:idx val="18"/>
              <c:layout>
                <c:manualLayout>
                  <c:x val="1.237842617152949E-2"/>
                  <c:y val="4.98866035007753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A72-4505-A04F-0EFDA697D15D}"/>
                </c:ext>
              </c:extLst>
            </c:dLbl>
            <c:dLbl>
              <c:idx val="19"/>
              <c:layout>
                <c:manualLayout>
                  <c:x val="-1.5915119363395226E-2"/>
                  <c:y val="-0.108843498547146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A72-4505-A04F-0EFDA697D15D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Satisfação!$C$2:$C$21</c:f>
              <c:numCache>
                <c:formatCode>0.0</c:formatCode>
                <c:ptCount val="20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5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5</c:v>
                </c:pt>
                <c:pt idx="11">
                  <c:v>9</c:v>
                </c:pt>
                <c:pt idx="12">
                  <c:v>7</c:v>
                </c:pt>
                <c:pt idx="13">
                  <c:v>10</c:v>
                </c:pt>
                <c:pt idx="14">
                  <c:v>9</c:v>
                </c:pt>
                <c:pt idx="15">
                  <c:v>7</c:v>
                </c:pt>
                <c:pt idx="16">
                  <c:v>6</c:v>
                </c:pt>
                <c:pt idx="17">
                  <c:v>10</c:v>
                </c:pt>
                <c:pt idx="18">
                  <c:v>3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72-4505-A04F-0EFDA697D15D}"/>
            </c:ext>
          </c:extLst>
        </c:ser>
        <c:ser>
          <c:idx val="2"/>
          <c:order val="1"/>
          <c:tx>
            <c:strRef>
              <c:f>Satisfação!$F$2:$F$3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0.12908930150309461"/>
                  <c:y val="-0.30385476677745038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A72-4505-A04F-0EFDA697D15D}"/>
                </c:ext>
              </c:extLst>
            </c:dLbl>
            <c:dLbl>
              <c:idx val="1"/>
              <c:layout>
                <c:manualLayout>
                  <c:x val="0.11494252873563218"/>
                  <c:y val="0.19954641400310175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A72-4505-A04F-0EFDA697D15D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Satisfação!$H$2:$H$3</c:f>
              <c:numCache>
                <c:formatCode>0.00</c:formatCode>
                <c:ptCount val="2"/>
                <c:pt idx="0">
                  <c:v>7.45</c:v>
                </c:pt>
                <c:pt idx="1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72-4505-A04F-0EFDA697D15D}"/>
            </c:ext>
          </c:extLst>
        </c:ser>
        <c:ser>
          <c:idx val="3"/>
          <c:order val="2"/>
          <c:tx>
            <c:strRef>
              <c:f>Satisfação!$F$7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366931918656079E-2"/>
                  <c:y val="-0.23582758018548389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A72-4505-A04F-0EFDA697D15D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Satisfação!$H$7</c:f>
              <c:numCache>
                <c:formatCode>0.0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A72-4505-A04F-0EFDA697D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lineChart>
        <c:grouping val="standard"/>
        <c:varyColors val="0"/>
        <c:ser>
          <c:idx val="4"/>
          <c:order val="3"/>
          <c:tx>
            <c:strRef>
              <c:f>Satisfação!$F$8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5366931918656055E-3"/>
                  <c:y val="6.802718659196650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A72-4505-A04F-0EFDA697D15D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Satisfação!$H$8</c:f>
              <c:numCache>
                <c:formatCode>0.0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A72-4505-A04F-0EFDA697D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5336"/>
        <c:axId val="38947494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crossAx val="389474552"/>
        <c:crosses val="autoZero"/>
        <c:crossBetween val="between"/>
      </c:valAx>
      <c:valAx>
        <c:axId val="38947494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5336"/>
        <c:crosses val="max"/>
        <c:crossBetween val="between"/>
      </c:valAx>
      <c:catAx>
        <c:axId val="389475336"/>
        <c:scaling>
          <c:orientation val="minMax"/>
        </c:scaling>
        <c:delete val="1"/>
        <c:axPos val="t"/>
        <c:majorTickMark val="out"/>
        <c:minorTickMark val="none"/>
        <c:tickLblPos val="nextTo"/>
        <c:crossAx val="38947494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 do Entrega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Satisfação!$D$1</c:f>
              <c:strCache>
                <c:ptCount val="1"/>
                <c:pt idx="0">
                  <c:v>Avaliação Entrega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6.0123784261715316E-2"/>
                  <c:y val="-0.104308352774348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B56-48CB-8E4C-1917917F733C}"/>
                </c:ext>
              </c:extLst>
            </c:dLbl>
            <c:dLbl>
              <c:idx val="1"/>
              <c:layout>
                <c:manualLayout>
                  <c:x val="6.3660477453580902E-2"/>
                  <c:y val="-3.62811661823821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56-48CB-8E4C-1917917F733C}"/>
                </c:ext>
              </c:extLst>
            </c:dLbl>
            <c:dLbl>
              <c:idx val="2"/>
              <c:layout>
                <c:manualLayout>
                  <c:x val="-2.2988505747126436E-2"/>
                  <c:y val="0.126984081638337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56-48CB-8E4C-1917917F733C}"/>
                </c:ext>
              </c:extLst>
            </c:dLbl>
            <c:dLbl>
              <c:idx val="3"/>
              <c:layout>
                <c:manualLayout>
                  <c:x val="3.5366931918656024E-2"/>
                  <c:y val="-9.07029154559553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B56-48CB-8E4C-1917917F733C}"/>
                </c:ext>
              </c:extLst>
            </c:dLbl>
            <c:dLbl>
              <c:idx val="4"/>
              <c:layout>
                <c:manualLayout>
                  <c:x val="-1.0610079575596849E-2"/>
                  <c:y val="6.80271865919665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B56-48CB-8E4C-1917917F733C}"/>
                </c:ext>
              </c:extLst>
            </c:dLbl>
            <c:dLbl>
              <c:idx val="5"/>
              <c:layout>
                <c:manualLayout>
                  <c:x val="3.5366931918656055E-3"/>
                  <c:y val="-9.07029154559553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B56-48CB-8E4C-1917917F733C}"/>
                </c:ext>
              </c:extLst>
            </c:dLbl>
            <c:dLbl>
              <c:idx val="6"/>
              <c:layout>
                <c:manualLayout>
                  <c:x val="-1.4146772767462422E-2"/>
                  <c:y val="8.61677696831575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B56-48CB-8E4C-1917917F733C}"/>
                </c:ext>
              </c:extLst>
            </c:dLbl>
            <c:dLbl>
              <c:idx val="7"/>
              <c:layout>
                <c:manualLayout>
                  <c:x val="1.237842617152962E-2"/>
                  <c:y val="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B56-48CB-8E4C-1917917F733C}"/>
                </c:ext>
              </c:extLst>
            </c:dLbl>
            <c:dLbl>
              <c:idx val="8"/>
              <c:layout>
                <c:manualLayout>
                  <c:x val="1.0610079575596816E-2"/>
                  <c:y val="-3.62811661823821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B56-48CB-8E4C-1917917F733C}"/>
                </c:ext>
              </c:extLst>
            </c:dLbl>
            <c:dLbl>
              <c:idx val="9"/>
              <c:layout>
                <c:manualLayout>
                  <c:x val="7.0733863837311468E-3"/>
                  <c:y val="9.07029154559553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B56-48CB-8E4C-1917917F733C}"/>
                </c:ext>
              </c:extLst>
            </c:dLbl>
            <c:dLbl>
              <c:idx val="10"/>
              <c:layout>
                <c:manualLayout>
                  <c:x val="1.237842617152962E-2"/>
                  <c:y val="-4.9886603500775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B56-48CB-8E4C-1917917F733C}"/>
                </c:ext>
              </c:extLst>
            </c:dLbl>
            <c:dLbl>
              <c:idx val="11"/>
              <c:layout>
                <c:manualLayout>
                  <c:x val="5.3050397877984082E-3"/>
                  <c:y val="5.8956895046370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B56-48CB-8E4C-1917917F733C}"/>
                </c:ext>
              </c:extLst>
            </c:dLbl>
            <c:dLbl>
              <c:idx val="12"/>
              <c:layout>
                <c:manualLayout>
                  <c:x val="1.237842617152962E-2"/>
                  <c:y val="-5.44217492735732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B56-48CB-8E4C-1917917F733C}"/>
                </c:ext>
              </c:extLst>
            </c:dLbl>
            <c:dLbl>
              <c:idx val="13"/>
              <c:layout>
                <c:manualLayout>
                  <c:x val="0"/>
                  <c:y val="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B56-48CB-8E4C-1917917F733C}"/>
                </c:ext>
              </c:extLst>
            </c:dLbl>
            <c:dLbl>
              <c:idx val="14"/>
              <c:layout>
                <c:manualLayout>
                  <c:x val="3.5366931918654758E-3"/>
                  <c:y val="-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B56-48CB-8E4C-1917917F733C}"/>
                </c:ext>
              </c:extLst>
            </c:dLbl>
            <c:dLbl>
              <c:idx val="15"/>
              <c:layout>
                <c:manualLayout>
                  <c:x val="1.7683465959328027E-3"/>
                  <c:y val="6.80271865919664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B56-48CB-8E4C-1917917F733C}"/>
                </c:ext>
              </c:extLst>
            </c:dLbl>
            <c:dLbl>
              <c:idx val="16"/>
              <c:layout>
                <c:manualLayout>
                  <c:x val="3.5366931918656055E-3"/>
                  <c:y val="-7.70974781375620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B56-48CB-8E4C-1917917F733C}"/>
                </c:ext>
              </c:extLst>
            </c:dLbl>
            <c:dLbl>
              <c:idx val="17"/>
              <c:layout>
                <c:manualLayout>
                  <c:x val="8.8417329796640146E-3"/>
                  <c:y val="-2.26757288639888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B56-48CB-8E4C-1917917F733C}"/>
                </c:ext>
              </c:extLst>
            </c:dLbl>
            <c:dLbl>
              <c:idx val="18"/>
              <c:layout>
                <c:manualLayout>
                  <c:x val="0"/>
                  <c:y val="9.52380612287531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B56-48CB-8E4C-1917917F733C}"/>
                </c:ext>
              </c:extLst>
            </c:dLbl>
            <c:dLbl>
              <c:idx val="19"/>
              <c:layout>
                <c:manualLayout>
                  <c:x val="-1.4146772767462422E-2"/>
                  <c:y val="-9.52380612287531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B56-48CB-8E4C-1917917F733C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overflow" horzOverflow="overflow" vert="horz" wrap="square" lIns="36000" tIns="0" rIns="38100" bIns="19050" anchor="ctr" anchorCtr="0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Satisfação!$D$2:$D$21</c:f>
              <c:numCache>
                <c:formatCode>0.0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8</c:v>
                </c:pt>
                <c:pt idx="7">
                  <c:v>7</c:v>
                </c:pt>
                <c:pt idx="8">
                  <c:v>10</c:v>
                </c:pt>
                <c:pt idx="9">
                  <c:v>7</c:v>
                </c:pt>
                <c:pt idx="10">
                  <c:v>10</c:v>
                </c:pt>
                <c:pt idx="11">
                  <c:v>6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9</c:v>
                </c:pt>
                <c:pt idx="17">
                  <c:v>9</c:v>
                </c:pt>
                <c:pt idx="18">
                  <c:v>6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B56-48CB-8E4C-1917917F733C}"/>
            </c:ext>
          </c:extLst>
        </c:ser>
        <c:ser>
          <c:idx val="2"/>
          <c:order val="1"/>
          <c:tx>
            <c:strRef>
              <c:f>Satisfação!$F$2:$F$3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0.20070733863837312"/>
                  <c:y val="-0.31972777698224258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MÉDIA; </a:t>
                    </a:r>
                    <a:fld id="{59AAE394-88A5-4991-AD7B-16A5E5C9DE74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02216002840494"/>
                      <c:h val="8.292531900465331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EB56-48CB-8E4C-1917917F733C}"/>
                </c:ext>
              </c:extLst>
            </c:dLbl>
            <c:dLbl>
              <c:idx val="1"/>
              <c:layout>
                <c:manualLayout>
                  <c:x val="0.15296198054818744"/>
                  <c:y val="0.20634931121134459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MEDIANA; </a:t>
                    </a:r>
                    <a:fld id="{E3C1408F-D250-4A90-BC5C-5BE5E1FB8BA1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748546683653933"/>
                      <c:h val="8.292531900465331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7-EB56-48CB-8E4C-1917917F733C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Satisfação!$I$2:$I$3</c:f>
              <c:numCache>
                <c:formatCode>0.0</c:formatCode>
                <c:ptCount val="2"/>
                <c:pt idx="0">
                  <c:v>8.1999999999999993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B56-48CB-8E4C-1917917F733C}"/>
            </c:ext>
          </c:extLst>
        </c:ser>
        <c:ser>
          <c:idx val="3"/>
          <c:order val="2"/>
          <c:tx>
            <c:strRef>
              <c:f>Satisfação!$F$7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2440318302387266E-2"/>
                  <c:y val="-0.24412778969493468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CD4D8B3-4BE3-4117-B4F9-1974B9D98D64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;</a:t>
                    </a:r>
                    <a:fld id="{E289E994-C6A8-4CCE-8F95-DE6D556E5925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ysClr val="windowText" lastClr="000000">
                    <a:lumMod val="65000"/>
                    <a:lumOff val="35000"/>
                    <a:alpha val="75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0032665678063452"/>
                      <c:h val="8.292531900465331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9-EB56-48CB-8E4C-1917917F73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Satisfação!$I$7</c:f>
              <c:numCache>
                <c:formatCode>0.0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B56-48CB-8E4C-1917917F7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lineChart>
        <c:grouping val="standard"/>
        <c:varyColors val="0"/>
        <c:ser>
          <c:idx val="4"/>
          <c:order val="3"/>
          <c:tx>
            <c:strRef>
              <c:f>Satisfação!$F$8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293545534924851E-2"/>
                  <c:y val="0.12698408163833749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EB56-48CB-8E4C-1917917F733C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val>
            <c:numRef>
              <c:f>Satisfação!$I$8</c:f>
              <c:numCache>
                <c:formatCode>0.0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B56-48CB-8E4C-1917917F7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5336"/>
        <c:axId val="38947494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crossAx val="389474552"/>
        <c:crosses val="autoZero"/>
        <c:crossBetween val="between"/>
      </c:valAx>
      <c:valAx>
        <c:axId val="38947494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5336"/>
        <c:crosses val="max"/>
        <c:crossBetween val="between"/>
      </c:valAx>
      <c:catAx>
        <c:axId val="389475336"/>
        <c:scaling>
          <c:orientation val="minMax"/>
        </c:scaling>
        <c:delete val="1"/>
        <c:axPos val="t"/>
        <c:majorTickMark val="out"/>
        <c:minorTickMark val="none"/>
        <c:tickLblPos val="nextTo"/>
        <c:crossAx val="38947494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 do Ambiente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Satisfação!$E$1</c:f>
              <c:strCache>
                <c:ptCount val="1"/>
                <c:pt idx="0">
                  <c:v>Avaliação do ambiente da loja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951370468611848E-2"/>
                  <c:y val="-4.9886603500775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74E-438B-9CB9-14A54C4CFDDD}"/>
                </c:ext>
              </c:extLst>
            </c:dLbl>
            <c:dLbl>
              <c:idx val="1"/>
              <c:layout>
                <c:manualLayout>
                  <c:x val="1.4146772767462422E-2"/>
                  <c:y val="0.126984081638337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74E-438B-9CB9-14A54C4CFDDD}"/>
                </c:ext>
              </c:extLst>
            </c:dLbl>
            <c:dLbl>
              <c:idx val="2"/>
              <c:layout>
                <c:manualLayout>
                  <c:x val="3.536693191865622E-3"/>
                  <c:y val="-9.0702915455955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74E-438B-9CB9-14A54C4CFDDD}"/>
                </c:ext>
              </c:extLst>
            </c:dLbl>
            <c:dLbl>
              <c:idx val="3"/>
              <c:layout>
                <c:manualLayout>
                  <c:x val="-1.237842617152962E-2"/>
                  <c:y val="0.1043083527743486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74E-438B-9CB9-14A54C4CFDDD}"/>
                </c:ext>
              </c:extLst>
            </c:dLbl>
            <c:dLbl>
              <c:idx val="4"/>
              <c:layout>
                <c:manualLayout>
                  <c:x val="1.7683465959327704E-3"/>
                  <c:y val="-7.25623323647642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74E-438B-9CB9-14A54C4CFDDD}"/>
                </c:ext>
              </c:extLst>
            </c:dLbl>
            <c:dLbl>
              <c:idx val="5"/>
              <c:layout>
                <c:manualLayout>
                  <c:x val="-1.5915119363395257E-2"/>
                  <c:y val="9.9773207001550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74E-438B-9CB9-14A54C4CFDDD}"/>
                </c:ext>
              </c:extLst>
            </c:dLbl>
            <c:dLbl>
              <c:idx val="6"/>
              <c:layout>
                <c:manualLayout>
                  <c:x val="-1.5915119363395226E-2"/>
                  <c:y val="-0.122448935865539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74E-438B-9CB9-14A54C4CFDDD}"/>
                </c:ext>
              </c:extLst>
            </c:dLbl>
            <c:dLbl>
              <c:idx val="7"/>
              <c:layout>
                <c:manualLayout>
                  <c:x val="-1.0610079575596882E-2"/>
                  <c:y val="9.97732070015509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74E-438B-9CB9-14A54C4CFDDD}"/>
                </c:ext>
              </c:extLst>
            </c:dLbl>
            <c:dLbl>
              <c:idx val="8"/>
              <c:layout>
                <c:manualLayout>
                  <c:x val="-6.4838626162860438E-17"/>
                  <c:y val="-6.34920408191687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74E-438B-9CB9-14A54C4CFDDD}"/>
                </c:ext>
              </c:extLst>
            </c:dLbl>
            <c:dLbl>
              <c:idx val="9"/>
              <c:layout>
                <c:manualLayout>
                  <c:x val="0"/>
                  <c:y val="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74E-438B-9CB9-14A54C4CFDDD}"/>
                </c:ext>
              </c:extLst>
            </c:dLbl>
            <c:dLbl>
              <c:idx val="10"/>
              <c:layout>
                <c:manualLayout>
                  <c:x val="-2.4756852343059306E-2"/>
                  <c:y val="-0.131519227411135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74E-438B-9CB9-14A54C4CFDDD}"/>
                </c:ext>
              </c:extLst>
            </c:dLbl>
            <c:dLbl>
              <c:idx val="11"/>
              <c:layout>
                <c:manualLayout>
                  <c:x val="-1.4146772767462488E-2"/>
                  <c:y val="0.12244893586553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74E-438B-9CB9-14A54C4CFDDD}"/>
                </c:ext>
              </c:extLst>
            </c:dLbl>
            <c:dLbl>
              <c:idx val="12"/>
              <c:layout>
                <c:manualLayout>
                  <c:x val="-1.0610079575596816E-2"/>
                  <c:y val="-9.52380612287531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74E-438B-9CB9-14A54C4CFDDD}"/>
                </c:ext>
              </c:extLst>
            </c:dLbl>
            <c:dLbl>
              <c:idx val="13"/>
              <c:layout>
                <c:manualLayout>
                  <c:x val="-1.5915119363395226E-2"/>
                  <c:y val="0.113378644319944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74E-438B-9CB9-14A54C4CFDDD}"/>
                </c:ext>
              </c:extLst>
            </c:dLbl>
            <c:dLbl>
              <c:idx val="14"/>
              <c:layout>
                <c:manualLayout>
                  <c:x val="5.3050397877984082E-3"/>
                  <c:y val="-7.70974781375620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74E-438B-9CB9-14A54C4CFDDD}"/>
                </c:ext>
              </c:extLst>
            </c:dLbl>
            <c:dLbl>
              <c:idx val="15"/>
              <c:layout>
                <c:manualLayout>
                  <c:x val="-5.3050397877984082E-3"/>
                  <c:y val="9.9773207001550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74E-438B-9CB9-14A54C4CFDDD}"/>
                </c:ext>
              </c:extLst>
            </c:dLbl>
            <c:dLbl>
              <c:idx val="16"/>
              <c:layout>
                <c:manualLayout>
                  <c:x val="1.0610079575596816E-2"/>
                  <c:y val="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74E-438B-9CB9-14A54C4CFDDD}"/>
                </c:ext>
              </c:extLst>
            </c:dLbl>
            <c:dLbl>
              <c:idx val="17"/>
              <c:layout>
                <c:manualLayout>
                  <c:x val="0"/>
                  <c:y val="-5.44217492735732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74E-438B-9CB9-14A54C4CFDDD}"/>
                </c:ext>
              </c:extLst>
            </c:dLbl>
            <c:dLbl>
              <c:idx val="18"/>
              <c:layout>
                <c:manualLayout>
                  <c:x val="-5.3050397877984082E-3"/>
                  <c:y val="7.70974781375620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74E-438B-9CB9-14A54C4CFDDD}"/>
                </c:ext>
              </c:extLst>
            </c:dLbl>
            <c:dLbl>
              <c:idx val="19"/>
              <c:layout>
                <c:manualLayout>
                  <c:x val="-2.4756852343059368E-2"/>
                  <c:y val="-0.108843498547146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74E-438B-9CB9-14A54C4CFDDD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Satisfação!$E$2:$E$21</c:f>
              <c:numCache>
                <c:formatCode>0.0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74E-438B-9CB9-14A54C4CFDDD}"/>
            </c:ext>
          </c:extLst>
        </c:ser>
        <c:ser>
          <c:idx val="2"/>
          <c:order val="1"/>
          <c:tx>
            <c:strRef>
              <c:f>Satisfação!$F$2:$F$3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2714481644701573E-2"/>
                  <c:y val="-0.25941265934163255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MÉDIA; </a:t>
                    </a:r>
                    <a:fld id="{A6BD22AE-4100-4C22-946A-228DD97F8935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C00000">
                    <a:alpha val="75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ound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4931570556332974"/>
                      <c:h val="7.839017323185555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F74E-438B-9CB9-14A54C4CFDDD}"/>
                </c:ext>
              </c:extLst>
            </c:dLbl>
            <c:dLbl>
              <c:idx val="1"/>
              <c:layout>
                <c:manualLayout>
                  <c:x val="-9.0185746012517665E-2"/>
                  <c:y val="0.23129261296173229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MEDIANA; </a:t>
                    </a:r>
                    <a:fld id="{7615C8E2-F0FF-444F-B265-48ED13D2CAAA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C00000">
                    <a:alpha val="75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ound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4047397258366573"/>
                      <c:h val="7.839017323185555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7-F74E-438B-9CB9-14A54C4CFDDD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Satisfação!$J$2:$J$3</c:f>
              <c:numCache>
                <c:formatCode>0.0</c:formatCode>
                <c:ptCount val="2"/>
                <c:pt idx="0">
                  <c:v>9.0500000000000007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74E-438B-9CB9-14A54C4CFDDD}"/>
            </c:ext>
          </c:extLst>
        </c:ser>
        <c:ser>
          <c:idx val="3"/>
          <c:order val="2"/>
          <c:tx>
            <c:strRef>
              <c:f>Satisfação!$F$7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11140583554376658"/>
                  <c:y val="-0.13605437318393301"/>
                </c:manualLayout>
              </c:layout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74E-438B-9CB9-14A54C4CFD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Satisfação!$J$7</c:f>
              <c:numCache>
                <c:formatCode>0.0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74E-438B-9CB9-14A54C4CF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lineChart>
        <c:grouping val="standard"/>
        <c:varyColors val="0"/>
        <c:ser>
          <c:idx val="4"/>
          <c:order val="3"/>
          <c:tx>
            <c:strRef>
              <c:f>Satisfação!$F$8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9.5490716180371346E-2"/>
                  <c:y val="0.1315192274111351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F74E-438B-9CB9-14A54C4CFDDD}"/>
                </c:ext>
              </c:extLst>
            </c:dLbl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Satisfação!$J$8</c:f>
              <c:numCache>
                <c:formatCode>0.0</c:formatCode>
                <c:ptCount val="1"/>
                <c:pt idx="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74E-438B-9CB9-14A54C4CF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672896"/>
        <c:axId val="731672240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crossAx val="389474552"/>
        <c:crosses val="autoZero"/>
        <c:crossBetween val="between"/>
      </c:valAx>
      <c:valAx>
        <c:axId val="731672240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1672896"/>
        <c:crosses val="max"/>
        <c:crossBetween val="between"/>
      </c:valAx>
      <c:catAx>
        <c:axId val="731672896"/>
        <c:scaling>
          <c:orientation val="minMax"/>
        </c:scaling>
        <c:delete val="1"/>
        <c:axPos val="b"/>
        <c:majorTickMark val="out"/>
        <c:minorTickMark val="none"/>
        <c:tickLblPos val="nextTo"/>
        <c:crossAx val="731672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Análise Descritiva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Satisfação!$F$3</c:f>
              <c:strCache>
                <c:ptCount val="1"/>
                <c:pt idx="0">
                  <c:v>MEDIANA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Satisfação!$G$3:$J$3</c:f>
              <c:numCache>
                <c:formatCode>0.00</c:formatCode>
                <c:ptCount val="4"/>
                <c:pt idx="0" formatCode="0.0">
                  <c:v>7.5</c:v>
                </c:pt>
                <c:pt idx="1">
                  <c:v>7.5</c:v>
                </c:pt>
                <c:pt idx="2" formatCode="0.0">
                  <c:v>8</c:v>
                </c:pt>
                <c:pt idx="3" formatCode="0.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8-4D7E-A73A-71F1AD05FF68}"/>
            </c:ext>
          </c:extLst>
        </c:ser>
        <c:ser>
          <c:idx val="1"/>
          <c:order val="1"/>
          <c:tx>
            <c:strRef>
              <c:f>Satisfação!$F$4</c:f>
              <c:strCache>
                <c:ptCount val="1"/>
                <c:pt idx="0">
                  <c:v>MODA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Satisfação!$G$4:$J$4</c:f>
              <c:numCache>
                <c:formatCode>0.0</c:formatCode>
                <c:ptCount val="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28-4D7E-A73A-71F1AD05FF68}"/>
            </c:ext>
          </c:extLst>
        </c:ser>
        <c:ser>
          <c:idx val="2"/>
          <c:order val="2"/>
          <c:tx>
            <c:strRef>
              <c:f>Satisfação!$F$5</c:f>
              <c:strCache>
                <c:ptCount val="1"/>
                <c:pt idx="0">
                  <c:v>VARIANCIA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Satisfação!$G$5:$J$5</c:f>
              <c:numCache>
                <c:formatCode>0.0</c:formatCode>
                <c:ptCount val="4"/>
                <c:pt idx="0">
                  <c:v>4.26</c:v>
                </c:pt>
                <c:pt idx="1">
                  <c:v>4.5475000000000003</c:v>
                </c:pt>
                <c:pt idx="2">
                  <c:v>1.96</c:v>
                </c:pt>
                <c:pt idx="3">
                  <c:v>0.74749999999999983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28-4D7E-A73A-71F1AD05FF68}"/>
            </c:ext>
          </c:extLst>
        </c:ser>
        <c:ser>
          <c:idx val="3"/>
          <c:order val="3"/>
          <c:tx>
            <c:strRef>
              <c:f>Satisfação!$F$6</c:f>
              <c:strCache>
                <c:ptCount val="1"/>
                <c:pt idx="0">
                  <c:v>DESVIO PADRAO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Satisfação!$G$6:$J$6</c:f>
              <c:numCache>
                <c:formatCode>0.0</c:formatCode>
                <c:ptCount val="4"/>
                <c:pt idx="0">
                  <c:v>2.0639767440550294</c:v>
                </c:pt>
                <c:pt idx="1">
                  <c:v>2.1324868112136124</c:v>
                </c:pt>
                <c:pt idx="2">
                  <c:v>1.4</c:v>
                </c:pt>
                <c:pt idx="3">
                  <c:v>0.86458082328952901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28-4D7E-A73A-71F1AD05FF68}"/>
            </c:ext>
          </c:extLst>
        </c:ser>
        <c:ser>
          <c:idx val="4"/>
          <c:order val="4"/>
          <c:tx>
            <c:strRef>
              <c:f>Satisfação!$F$7</c:f>
              <c:strCache>
                <c:ptCount val="1"/>
                <c:pt idx="0">
                  <c:v>MAIOR VALOR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Satisfação!$G$7:$J$7</c:f>
              <c:numCache>
                <c:formatCode>0.0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28-4D7E-A73A-71F1AD05F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760514912"/>
        <c:axId val="760516552"/>
      </c:barChart>
      <c:lineChart>
        <c:grouping val="standard"/>
        <c:varyColors val="0"/>
        <c:ser>
          <c:idx val="5"/>
          <c:order val="5"/>
          <c:tx>
            <c:strRef>
              <c:f>Satisfação!$F$8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Satisfação!$G$8:$J$8</c:f>
              <c:numCache>
                <c:formatCode>0.0</c:formatCode>
                <c:ptCount val="4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28-4D7E-A73A-71F1AD05F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514912"/>
        <c:axId val="760516552"/>
      </c:lineChart>
      <c:catAx>
        <c:axId val="76051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516552"/>
        <c:crosses val="autoZero"/>
        <c:auto val="1"/>
        <c:lblAlgn val="ctr"/>
        <c:lblOffset val="100"/>
        <c:noMultiLvlLbl val="0"/>
      </c:catAx>
      <c:valAx>
        <c:axId val="76051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51491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AVALIAÇÕES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Satisfação!$B$1</c:f>
              <c:strCache>
                <c:ptCount val="1"/>
                <c:pt idx="0">
                  <c:v>Avaliação Produto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Satisfação!$B$2:$B$21</c:f>
              <c:numCache>
                <c:formatCode>0.0</c:formatCode>
                <c:ptCount val="20"/>
                <c:pt idx="0">
                  <c:v>6</c:v>
                </c:pt>
                <c:pt idx="1">
                  <c:v>9</c:v>
                </c:pt>
                <c:pt idx="2">
                  <c:v>9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5</c:v>
                </c:pt>
                <c:pt idx="8">
                  <c:v>8</c:v>
                </c:pt>
                <c:pt idx="9">
                  <c:v>10</c:v>
                </c:pt>
                <c:pt idx="10">
                  <c:v>6</c:v>
                </c:pt>
                <c:pt idx="11">
                  <c:v>6</c:v>
                </c:pt>
                <c:pt idx="12">
                  <c:v>10</c:v>
                </c:pt>
                <c:pt idx="13">
                  <c:v>7</c:v>
                </c:pt>
                <c:pt idx="14">
                  <c:v>8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10</c:v>
                </c:pt>
                <c:pt idx="1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81-44FF-969D-D65CABE906E4}"/>
            </c:ext>
          </c:extLst>
        </c:ser>
        <c:ser>
          <c:idx val="1"/>
          <c:order val="1"/>
          <c:tx>
            <c:strRef>
              <c:f>Satisfação!$C$1</c:f>
              <c:strCache>
                <c:ptCount val="1"/>
                <c:pt idx="0">
                  <c:v>Avaliação Atendimento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Satisfação!$C$2:$C$21</c:f>
              <c:numCache>
                <c:formatCode>0.0</c:formatCode>
                <c:ptCount val="20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5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5</c:v>
                </c:pt>
                <c:pt idx="11">
                  <c:v>9</c:v>
                </c:pt>
                <c:pt idx="12">
                  <c:v>7</c:v>
                </c:pt>
                <c:pt idx="13">
                  <c:v>10</c:v>
                </c:pt>
                <c:pt idx="14">
                  <c:v>9</c:v>
                </c:pt>
                <c:pt idx="15">
                  <c:v>7</c:v>
                </c:pt>
                <c:pt idx="16">
                  <c:v>6</c:v>
                </c:pt>
                <c:pt idx="17">
                  <c:v>10</c:v>
                </c:pt>
                <c:pt idx="18">
                  <c:v>3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81-44FF-969D-D65CABE906E4}"/>
            </c:ext>
          </c:extLst>
        </c:ser>
        <c:ser>
          <c:idx val="2"/>
          <c:order val="2"/>
          <c:tx>
            <c:strRef>
              <c:f>Satisfação!$D$1</c:f>
              <c:strCache>
                <c:ptCount val="1"/>
                <c:pt idx="0">
                  <c:v>Avaliação Entrega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Satisfação!$D$2:$D$21</c:f>
              <c:numCache>
                <c:formatCode>0.0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8</c:v>
                </c:pt>
                <c:pt idx="7">
                  <c:v>7</c:v>
                </c:pt>
                <c:pt idx="8">
                  <c:v>10</c:v>
                </c:pt>
                <c:pt idx="9">
                  <c:v>7</c:v>
                </c:pt>
                <c:pt idx="10">
                  <c:v>10</c:v>
                </c:pt>
                <c:pt idx="11">
                  <c:v>6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9</c:v>
                </c:pt>
                <c:pt idx="17">
                  <c:v>9</c:v>
                </c:pt>
                <c:pt idx="18">
                  <c:v>6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81-44FF-969D-D65CABE906E4}"/>
            </c:ext>
          </c:extLst>
        </c:ser>
        <c:ser>
          <c:idx val="3"/>
          <c:order val="3"/>
          <c:tx>
            <c:strRef>
              <c:f>Satisfação!$E$1</c:f>
              <c:strCache>
                <c:ptCount val="1"/>
                <c:pt idx="0">
                  <c:v>Avaliação do ambiente da loja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Satisfação!$E$2:$E$21</c:f>
              <c:numCache>
                <c:formatCode>0.0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81-44FF-969D-D65CABE90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092824"/>
        <c:axId val="733093152"/>
      </c:lineChart>
      <c:catAx>
        <c:axId val="73309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093152"/>
        <c:crosses val="autoZero"/>
        <c:auto val="1"/>
        <c:lblAlgn val="ctr"/>
        <c:lblOffset val="100"/>
        <c:noMultiLvlLbl val="0"/>
      </c:catAx>
      <c:valAx>
        <c:axId val="7330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09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IDADES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Perfil!$B$1</c:f>
              <c:strCache>
                <c:ptCount val="1"/>
                <c:pt idx="0">
                  <c:v>Idade (anos)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7239893112662701E-3"/>
                  <c:y val="-4.2432798957259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159-4EEE-AA98-EBF474CB046B}"/>
                </c:ext>
              </c:extLst>
            </c:dLbl>
            <c:dLbl>
              <c:idx val="11"/>
              <c:layout>
                <c:manualLayout>
                  <c:x val="0"/>
                  <c:y val="-3.30032880778684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159-4EEE-AA98-EBF474CB046B}"/>
                </c:ext>
              </c:extLst>
            </c:dLbl>
            <c:dLbl>
              <c:idx val="15"/>
              <c:layout>
                <c:manualLayout>
                  <c:x val="-1.2642442236047783E-16"/>
                  <c:y val="-4.2432798957259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159-4EEE-AA98-EBF474CB046B}"/>
                </c:ext>
              </c:extLst>
            </c:dLbl>
            <c:dLbl>
              <c:idx val="17"/>
              <c:layout>
                <c:manualLayout>
                  <c:x val="0"/>
                  <c:y val="-2.82885326381729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159-4EEE-AA98-EBF474CB0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Perfil!$B$2:$B$21</c:f>
              <c:numCache>
                <c:formatCode>0.0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59-4EEE-AA98-EBF474CB0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474552"/>
        <c:axId val="389482784"/>
      </c:barChart>
      <c:lineChart>
        <c:grouping val="standard"/>
        <c:varyColors val="0"/>
        <c:ser>
          <c:idx val="2"/>
          <c:order val="1"/>
          <c:tx>
            <c:strRef>
              <c:f>Perfil!$F$2:$F$3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12378759094213301"/>
                  <c:y val="-0.2715650871988449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MEDIA: </a:t>
                    </a:r>
                    <a:fld id="{8AF29513-2282-4A91-8F88-24769608491A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159-4EEE-AA98-EBF474CB046B}"/>
                </c:ext>
              </c:extLst>
            </c:dLbl>
            <c:dLbl>
              <c:idx val="1"/>
              <c:layout>
                <c:manualLayout>
                  <c:x val="0.21035072322709081"/>
                  <c:y val="-0.2831218066348860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MEDIANA: </a:t>
                    </a:r>
                    <a:fld id="{0E64829B-61F6-475C-9128-BCA02B42D48B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159-4EEE-AA98-EBF474CB0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Perfil!$G$2:$G$3</c:f>
              <c:numCache>
                <c:formatCode>0.0</c:formatCode>
                <c:ptCount val="2"/>
                <c:pt idx="0">
                  <c:v>39.75</c:v>
                </c:pt>
                <c:pt idx="1">
                  <c:v>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59-4EEE-AA98-EBF474CB046B}"/>
            </c:ext>
          </c:extLst>
        </c:ser>
        <c:ser>
          <c:idx val="3"/>
          <c:order val="2"/>
          <c:tx>
            <c:strRef>
              <c:f>Perfil!$F$7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4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4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4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4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159-4EEE-AA98-EBF474CB046B}"/>
              </c:ext>
            </c:extLst>
          </c:dPt>
          <c:dLbls>
            <c:dLbl>
              <c:idx val="0"/>
              <c:layout>
                <c:manualLayout>
                  <c:x val="-8.7923454874579782E-2"/>
                  <c:y val="-0.18083128934454135"/>
                </c:manualLayout>
              </c:layout>
              <c:tx>
                <c:rich>
                  <a:bodyPr/>
                  <a:lstStyle/>
                  <a:p>
                    <a:fld id="{8EAF86B6-9692-4789-A046-682D784E0D24}" type="SERIESNAME">
                      <a:rPr lang="en-US"/>
                      <a:pPr/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06FB80A2-CE6E-40CA-AB41-0D209230A9B0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5159-4EEE-AA98-EBF474CB0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Perfil!$G$7</c:f>
              <c:numCache>
                <c:formatCode>0.0</c:formatCode>
                <c:ptCount val="1"/>
                <c:pt idx="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59-4EEE-AA98-EBF474CB046B}"/>
            </c:ext>
          </c:extLst>
        </c:ser>
        <c:ser>
          <c:idx val="4"/>
          <c:order val="3"/>
          <c:tx>
            <c:strRef>
              <c:f>Perfil!$F$8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2585983966899405"/>
                  <c:y val="-0.3246877588242959"/>
                </c:manualLayout>
              </c:layout>
              <c:tx>
                <c:rich>
                  <a:bodyPr/>
                  <a:lstStyle/>
                  <a:p>
                    <a:fld id="{DE8B72A9-1FDE-4FC9-BAAF-56E93B332318}" type="SERIESNAME">
                      <a:rPr lang="en-US"/>
                      <a:pPr/>
                      <a:t>[NOME DA SÉRIE]</a:t>
                    </a:fld>
                    <a:r>
                      <a:rPr lang="en-US"/>
                      <a:t>: </a:t>
                    </a:r>
                    <a:fld id="{9D257550-C8B8-4F73-B4E3-73F56360B4C4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5159-4EEE-AA98-EBF474CB0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Perfil!$G$8</c:f>
              <c:numCache>
                <c:formatCode>0.0</c:formatCode>
                <c:ptCount val="1"/>
                <c:pt idx="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159-4EEE-AA98-EBF474CB0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RENDA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Perfil!$C$1</c:f>
              <c:strCache>
                <c:ptCount val="1"/>
                <c:pt idx="0">
                  <c:v>Renda (R$)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3.4479786225325403E-3"/>
                  <c:y val="-6.60065761557369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03B-41CD-A8AF-C7BF890185E6}"/>
                </c:ext>
              </c:extLst>
            </c:dLbl>
            <c:dLbl>
              <c:idx val="13"/>
              <c:layout>
                <c:manualLayout>
                  <c:x val="0"/>
                  <c:y val="-3.30032880778684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03B-41CD-A8AF-C7BF890185E6}"/>
                </c:ext>
              </c:extLst>
            </c:dLbl>
            <c:dLbl>
              <c:idx val="17"/>
              <c:layout>
                <c:manualLayout>
                  <c:x val="-6.8959572450650805E-3"/>
                  <c:y val="-1.88590217587819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03B-41CD-A8AF-C7BF890185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b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Perfil!$C$2:$C$21</c:f>
              <c:numCache>
                <c:formatCode>"R$"\ #,##0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3B-41CD-A8AF-C7BF89018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474552"/>
        <c:axId val="389482784"/>
      </c:barChart>
      <c:lineChart>
        <c:grouping val="standard"/>
        <c:varyColors val="0"/>
        <c:ser>
          <c:idx val="2"/>
          <c:order val="1"/>
          <c:tx>
            <c:strRef>
              <c:f>Perfil!$F$2:$F$3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2.7583828980260322E-2"/>
                  <c:y val="-0.28288532638172964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MÉDIA</a:t>
                    </a:r>
                    <a:r>
                      <a:rPr lang="en-US" baseline="0"/>
                      <a:t>; </a:t>
                    </a:r>
                    <a:fld id="{355B8366-E386-4025-A681-D2AC5EAF2BFE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ED7D31">
                    <a:lumMod val="20000"/>
                    <a:lumOff val="8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303B-41CD-A8AF-C7BF890185E6}"/>
                </c:ext>
              </c:extLst>
            </c:dLbl>
            <c:dLbl>
              <c:idx val="1"/>
              <c:layout>
                <c:manualLayout>
                  <c:x val="4.8271700715455564E-2"/>
                  <c:y val="-0.19330497302751523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MEDANA</a:t>
                    </a:r>
                    <a:r>
                      <a:rPr lang="en-US" baseline="0"/>
                      <a:t>; </a:t>
                    </a:r>
                    <a:fld id="{3DEB4773-E016-4F0C-83BC-6C8F3875FB6B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ED7D31">
                    <a:lumMod val="20000"/>
                    <a:lumOff val="8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2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03B-41CD-A8AF-C7BF890185E6}"/>
                </c:ext>
              </c:extLst>
            </c:dLbl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Perfil!$H$2:$H$3</c:f>
              <c:numCache>
                <c:formatCode>0.0</c:formatCode>
                <c:ptCount val="2"/>
                <c:pt idx="0">
                  <c:v>6060</c:v>
                </c:pt>
                <c:pt idx="1">
                  <c:v>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03B-41CD-A8AF-C7BF890185E6}"/>
            </c:ext>
          </c:extLst>
        </c:ser>
        <c:ser>
          <c:idx val="3"/>
          <c:order val="2"/>
          <c:tx>
            <c:strRef>
              <c:f>Perfil!$F$7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9.3095422808378583E-2"/>
                  <c:y val="-0.2310230165450791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03B-41CD-A8AF-C7BF890185E6}"/>
                </c:ext>
              </c:extLst>
            </c:dLbl>
            <c:spPr>
              <a:solidFill>
                <a:srgbClr val="E7E6E6">
                  <a:lumMod val="75000"/>
                </a:srgb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Perfil!$H$7</c:f>
              <c:numCache>
                <c:formatCode>0.0</c:formatCode>
                <c:ptCount val="1"/>
                <c:pt idx="0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03B-41CD-A8AF-C7BF890185E6}"/>
            </c:ext>
          </c:extLst>
        </c:ser>
        <c:ser>
          <c:idx val="4"/>
          <c:order val="3"/>
          <c:tx>
            <c:strRef>
              <c:f>Perfil!$F$8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1137832945435738"/>
                  <c:y val="3.3003288077868453E-2"/>
                </c:manualLayout>
              </c:layout>
              <c:spPr>
                <a:solidFill>
                  <a:srgbClr val="ED7D31">
                    <a:lumMod val="20000"/>
                    <a:lumOff val="8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B-303B-41CD-A8AF-C7BF890185E6}"/>
                </c:ext>
              </c:extLst>
            </c:dLbl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Perfil!$H$8</c:f>
              <c:numCache>
                <c:formatCode>0.0</c:formatCode>
                <c:ptCount val="1"/>
                <c:pt idx="0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03B-41CD-A8AF-C7BF89018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IDADE VS</a:t>
            </a:r>
            <a:r>
              <a:rPr lang="pt-BR" baseline="0"/>
              <a:t> RENDA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Perfil!$B$1</c:f>
              <c:strCache>
                <c:ptCount val="1"/>
                <c:pt idx="0">
                  <c:v>Idade (anos)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Perfil!$A$2:$A$21</c:f>
              <c:strCache>
                <c:ptCount val="20"/>
                <c:pt idx="0">
                  <c:v>Leonardo Mendes</c:v>
                </c:pt>
                <c:pt idx="1">
                  <c:v>Mariana Oliveira</c:v>
                </c:pt>
                <c:pt idx="2">
                  <c:v>Guilherme Silva</c:v>
                </c:pt>
                <c:pt idx="3">
                  <c:v>Vanessa Santos</c:v>
                </c:pt>
                <c:pt idx="4">
                  <c:v>Rafael Pereira</c:v>
                </c:pt>
                <c:pt idx="5">
                  <c:v>Letícia Costa</c:v>
                </c:pt>
                <c:pt idx="6">
                  <c:v>Anderson Souza</c:v>
                </c:pt>
                <c:pt idx="7">
                  <c:v>Laura Fernandes</c:v>
                </c:pt>
                <c:pt idx="8">
                  <c:v>Gustavo Lima</c:v>
                </c:pt>
                <c:pt idx="9">
                  <c:v>Amanda Rodrigues</c:v>
                </c:pt>
                <c:pt idx="10">
                  <c:v>Bruno Almeida</c:v>
                </c:pt>
                <c:pt idx="11">
                  <c:v>Carolina Vieira</c:v>
                </c:pt>
                <c:pt idx="12">
                  <c:v>Matheus Ribeiro</c:v>
                </c:pt>
                <c:pt idx="13">
                  <c:v>Fernanda Gonçalves</c:v>
                </c:pt>
                <c:pt idx="14">
                  <c:v>Alexandre Carvalho</c:v>
                </c:pt>
                <c:pt idx="15">
                  <c:v>Renata Martins</c:v>
                </c:pt>
                <c:pt idx="16">
                  <c:v>Lucas Oliveira</c:v>
                </c:pt>
                <c:pt idx="17">
                  <c:v>Luana Ferreira</c:v>
                </c:pt>
                <c:pt idx="18">
                  <c:v>Ricardo Santos</c:v>
                </c:pt>
                <c:pt idx="19">
                  <c:v>Camila Alves</c:v>
                </c:pt>
              </c:strCache>
            </c:strRef>
          </c:cat>
          <c:val>
            <c:numRef>
              <c:f>Perfil!$B$2:$B$21</c:f>
              <c:numCache>
                <c:formatCode>0.0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7-4FB2-BC4E-F6CDD82A6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0070128"/>
        <c:axId val="971273440"/>
      </c:barChart>
      <c:lineChart>
        <c:grouping val="standard"/>
        <c:varyColors val="0"/>
        <c:ser>
          <c:idx val="1"/>
          <c:order val="1"/>
          <c:tx>
            <c:strRef>
              <c:f>Perfil!$C$1</c:f>
              <c:strCache>
                <c:ptCount val="1"/>
                <c:pt idx="0">
                  <c:v>Renda (R$)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C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Perfil!$A$2:$A$21</c:f>
              <c:strCache>
                <c:ptCount val="20"/>
                <c:pt idx="0">
                  <c:v>Leonardo Mendes</c:v>
                </c:pt>
                <c:pt idx="1">
                  <c:v>Mariana Oliveira</c:v>
                </c:pt>
                <c:pt idx="2">
                  <c:v>Guilherme Silva</c:v>
                </c:pt>
                <c:pt idx="3">
                  <c:v>Vanessa Santos</c:v>
                </c:pt>
                <c:pt idx="4">
                  <c:v>Rafael Pereira</c:v>
                </c:pt>
                <c:pt idx="5">
                  <c:v>Letícia Costa</c:v>
                </c:pt>
                <c:pt idx="6">
                  <c:v>Anderson Souza</c:v>
                </c:pt>
                <c:pt idx="7">
                  <c:v>Laura Fernandes</c:v>
                </c:pt>
                <c:pt idx="8">
                  <c:v>Gustavo Lima</c:v>
                </c:pt>
                <c:pt idx="9">
                  <c:v>Amanda Rodrigues</c:v>
                </c:pt>
                <c:pt idx="10">
                  <c:v>Bruno Almeida</c:v>
                </c:pt>
                <c:pt idx="11">
                  <c:v>Carolina Vieira</c:v>
                </c:pt>
                <c:pt idx="12">
                  <c:v>Matheus Ribeiro</c:v>
                </c:pt>
                <c:pt idx="13">
                  <c:v>Fernanda Gonçalves</c:v>
                </c:pt>
                <c:pt idx="14">
                  <c:v>Alexandre Carvalho</c:v>
                </c:pt>
                <c:pt idx="15">
                  <c:v>Renata Martins</c:v>
                </c:pt>
                <c:pt idx="16">
                  <c:v>Lucas Oliveira</c:v>
                </c:pt>
                <c:pt idx="17">
                  <c:v>Luana Ferreira</c:v>
                </c:pt>
                <c:pt idx="18">
                  <c:v>Ricardo Santos</c:v>
                </c:pt>
                <c:pt idx="19">
                  <c:v>Camila Alves</c:v>
                </c:pt>
              </c:strCache>
            </c:strRef>
          </c:cat>
          <c:val>
            <c:numRef>
              <c:f>Perfil!$C$2:$C$21</c:f>
              <c:numCache>
                <c:formatCode>"R$"\ #,##0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7-4FB2-BC4E-F6CDD82A6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098528"/>
        <c:axId val="971278432"/>
      </c:lineChart>
      <c:catAx>
        <c:axId val="97007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1273440"/>
        <c:crosses val="autoZero"/>
        <c:auto val="1"/>
        <c:lblAlgn val="ctr"/>
        <c:lblOffset val="100"/>
        <c:noMultiLvlLbl val="0"/>
      </c:catAx>
      <c:valAx>
        <c:axId val="9712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0070128"/>
        <c:crosses val="autoZero"/>
        <c:crossBetween val="between"/>
      </c:valAx>
      <c:valAx>
        <c:axId val="971278432"/>
        <c:scaling>
          <c:orientation val="minMax"/>
        </c:scaling>
        <c:delete val="0"/>
        <c:axPos val="r"/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0098528"/>
        <c:crosses val="max"/>
        <c:crossBetween val="between"/>
      </c:valAx>
      <c:catAx>
        <c:axId val="970098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1278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EDUCAÇÃO</a:t>
            </a:r>
            <a:r>
              <a:rPr lang="pt-BR" baseline="0"/>
              <a:t> VS NUMERO DE FILHOS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Perfil!$D$1</c:f>
              <c:strCache>
                <c:ptCount val="1"/>
                <c:pt idx="0">
                  <c:v>Nível de Educação (anos de estudo)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Perfil!$A$2:$A$21</c:f>
              <c:strCache>
                <c:ptCount val="20"/>
                <c:pt idx="0">
                  <c:v>Leonardo Mendes</c:v>
                </c:pt>
                <c:pt idx="1">
                  <c:v>Mariana Oliveira</c:v>
                </c:pt>
                <c:pt idx="2">
                  <c:v>Guilherme Silva</c:v>
                </c:pt>
                <c:pt idx="3">
                  <c:v>Vanessa Santos</c:v>
                </c:pt>
                <c:pt idx="4">
                  <c:v>Rafael Pereira</c:v>
                </c:pt>
                <c:pt idx="5">
                  <c:v>Letícia Costa</c:v>
                </c:pt>
                <c:pt idx="6">
                  <c:v>Anderson Souza</c:v>
                </c:pt>
                <c:pt idx="7">
                  <c:v>Laura Fernandes</c:v>
                </c:pt>
                <c:pt idx="8">
                  <c:v>Gustavo Lima</c:v>
                </c:pt>
                <c:pt idx="9">
                  <c:v>Amanda Rodrigues</c:v>
                </c:pt>
                <c:pt idx="10">
                  <c:v>Bruno Almeida</c:v>
                </c:pt>
                <c:pt idx="11">
                  <c:v>Carolina Vieira</c:v>
                </c:pt>
                <c:pt idx="12">
                  <c:v>Matheus Ribeiro</c:v>
                </c:pt>
                <c:pt idx="13">
                  <c:v>Fernanda Gonçalves</c:v>
                </c:pt>
                <c:pt idx="14">
                  <c:v>Alexandre Carvalho</c:v>
                </c:pt>
                <c:pt idx="15">
                  <c:v>Renata Martins</c:v>
                </c:pt>
                <c:pt idx="16">
                  <c:v>Lucas Oliveira</c:v>
                </c:pt>
                <c:pt idx="17">
                  <c:v>Luana Ferreira</c:v>
                </c:pt>
                <c:pt idx="18">
                  <c:v>Ricardo Santos</c:v>
                </c:pt>
                <c:pt idx="19">
                  <c:v>Camila Alves</c:v>
                </c:pt>
              </c:strCache>
            </c:strRef>
          </c:cat>
          <c:val>
            <c:numRef>
              <c:f>Perfil!$D$2:$D$21</c:f>
              <c:numCache>
                <c:formatCode>0.0</c:formatCode>
                <c:ptCount val="20"/>
                <c:pt idx="0">
                  <c:v>16</c:v>
                </c:pt>
                <c:pt idx="1">
                  <c:v>14</c:v>
                </c:pt>
                <c:pt idx="2">
                  <c:v>18</c:v>
                </c:pt>
                <c:pt idx="3">
                  <c:v>17</c:v>
                </c:pt>
                <c:pt idx="4">
                  <c:v>15</c:v>
                </c:pt>
                <c:pt idx="5">
                  <c:v>19</c:v>
                </c:pt>
                <c:pt idx="6">
                  <c:v>20</c:v>
                </c:pt>
                <c:pt idx="7">
                  <c:v>16</c:v>
                </c:pt>
                <c:pt idx="8">
                  <c:v>18</c:v>
                </c:pt>
                <c:pt idx="9">
                  <c:v>12</c:v>
                </c:pt>
                <c:pt idx="10">
                  <c:v>16</c:v>
                </c:pt>
                <c:pt idx="11">
                  <c:v>15</c:v>
                </c:pt>
                <c:pt idx="12">
                  <c:v>19</c:v>
                </c:pt>
                <c:pt idx="13">
                  <c:v>16</c:v>
                </c:pt>
                <c:pt idx="14">
                  <c:v>17</c:v>
                </c:pt>
                <c:pt idx="15">
                  <c:v>14</c:v>
                </c:pt>
                <c:pt idx="16">
                  <c:v>18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B-4707-BFF2-ED24547E7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603744"/>
        <c:axId val="1049993296"/>
      </c:barChart>
      <c:lineChart>
        <c:grouping val="standard"/>
        <c:varyColors val="0"/>
        <c:ser>
          <c:idx val="1"/>
          <c:order val="1"/>
          <c:tx>
            <c:strRef>
              <c:f>Perfil!$E$1</c:f>
              <c:strCache>
                <c:ptCount val="1"/>
                <c:pt idx="0">
                  <c:v>Número de Filhos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C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Perfil!$A$2:$A$21</c:f>
              <c:strCache>
                <c:ptCount val="20"/>
                <c:pt idx="0">
                  <c:v>Leonardo Mendes</c:v>
                </c:pt>
                <c:pt idx="1">
                  <c:v>Mariana Oliveira</c:v>
                </c:pt>
                <c:pt idx="2">
                  <c:v>Guilherme Silva</c:v>
                </c:pt>
                <c:pt idx="3">
                  <c:v>Vanessa Santos</c:v>
                </c:pt>
                <c:pt idx="4">
                  <c:v>Rafael Pereira</c:v>
                </c:pt>
                <c:pt idx="5">
                  <c:v>Letícia Costa</c:v>
                </c:pt>
                <c:pt idx="6">
                  <c:v>Anderson Souza</c:v>
                </c:pt>
                <c:pt idx="7">
                  <c:v>Laura Fernandes</c:v>
                </c:pt>
                <c:pt idx="8">
                  <c:v>Gustavo Lima</c:v>
                </c:pt>
                <c:pt idx="9">
                  <c:v>Amanda Rodrigues</c:v>
                </c:pt>
                <c:pt idx="10">
                  <c:v>Bruno Almeida</c:v>
                </c:pt>
                <c:pt idx="11">
                  <c:v>Carolina Vieira</c:v>
                </c:pt>
                <c:pt idx="12">
                  <c:v>Matheus Ribeiro</c:v>
                </c:pt>
                <c:pt idx="13">
                  <c:v>Fernanda Gonçalves</c:v>
                </c:pt>
                <c:pt idx="14">
                  <c:v>Alexandre Carvalho</c:v>
                </c:pt>
                <c:pt idx="15">
                  <c:v>Renata Martins</c:v>
                </c:pt>
                <c:pt idx="16">
                  <c:v>Lucas Oliveira</c:v>
                </c:pt>
                <c:pt idx="17">
                  <c:v>Luana Ferreira</c:v>
                </c:pt>
                <c:pt idx="18">
                  <c:v>Ricardo Santos</c:v>
                </c:pt>
                <c:pt idx="19">
                  <c:v>Camila Alves</c:v>
                </c:pt>
              </c:strCache>
            </c:strRef>
          </c:cat>
          <c:val>
            <c:numRef>
              <c:f>Perfil!$E$2:$E$21</c:f>
              <c:numCache>
                <c:formatCode>0.0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B-4707-BFF2-ED24547E7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589744"/>
        <c:axId val="1049988720"/>
      </c:lineChart>
      <c:catAx>
        <c:axId val="104460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9993296"/>
        <c:crosses val="autoZero"/>
        <c:auto val="1"/>
        <c:lblAlgn val="ctr"/>
        <c:lblOffset val="100"/>
        <c:noMultiLvlLbl val="0"/>
      </c:catAx>
      <c:valAx>
        <c:axId val="104999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4603744"/>
        <c:crosses val="autoZero"/>
        <c:crossBetween val="between"/>
      </c:valAx>
      <c:valAx>
        <c:axId val="1049988720"/>
        <c:scaling>
          <c:orientation val="minMax"/>
        </c:scaling>
        <c:delete val="0"/>
        <c:axPos val="r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4589744"/>
        <c:crosses val="max"/>
        <c:crossBetween val="between"/>
      </c:valAx>
      <c:catAx>
        <c:axId val="1044589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49988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CORRELAÇÕES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Perfil!$G$10:$G$11</c:f>
              <c:strCache>
                <c:ptCount val="2"/>
                <c:pt idx="0">
                  <c:v>CORRELAÇÃO</c:v>
                </c:pt>
                <c:pt idx="1">
                  <c:v>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Perfil!$F$12:$F$15</c:f>
              <c:strCache>
                <c:ptCount val="4"/>
                <c:pt idx="0">
                  <c:v>IDADE</c:v>
                </c:pt>
                <c:pt idx="1">
                  <c:v>RENDA</c:v>
                </c:pt>
                <c:pt idx="2">
                  <c:v>NIVEL DE EDUCAÇÃO</c:v>
                </c:pt>
                <c:pt idx="3">
                  <c:v>NUMERO DE FILHOS</c:v>
                </c:pt>
              </c:strCache>
            </c:strRef>
          </c:cat>
          <c:val>
            <c:numRef>
              <c:f>Perfil!$G$12:$G$15</c:f>
              <c:numCache>
                <c:formatCode>0.00</c:formatCode>
                <c:ptCount val="4"/>
                <c:pt idx="0">
                  <c:v>1</c:v>
                </c:pt>
                <c:pt idx="1">
                  <c:v>0.9098249489708462</c:v>
                </c:pt>
                <c:pt idx="2">
                  <c:v>0.91116437101707137</c:v>
                </c:pt>
                <c:pt idx="3">
                  <c:v>0.85133368332781745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3-42F6-9564-5EE9853035EE}"/>
            </c:ext>
          </c:extLst>
        </c:ser>
        <c:ser>
          <c:idx val="1"/>
          <c:order val="1"/>
          <c:tx>
            <c:strRef>
              <c:f>Perfil!$H$10:$H$11</c:f>
              <c:strCache>
                <c:ptCount val="2"/>
                <c:pt idx="0">
                  <c:v>CORRELAÇÃO</c:v>
                </c:pt>
                <c:pt idx="1">
                  <c:v>RENDA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Perfil!$F$12:$F$15</c:f>
              <c:strCache>
                <c:ptCount val="4"/>
                <c:pt idx="0">
                  <c:v>IDADE</c:v>
                </c:pt>
                <c:pt idx="1">
                  <c:v>RENDA</c:v>
                </c:pt>
                <c:pt idx="2">
                  <c:v>NIVEL DE EDUCAÇÃO</c:v>
                </c:pt>
                <c:pt idx="3">
                  <c:v>NUMERO DE FILHOS</c:v>
                </c:pt>
              </c:strCache>
            </c:strRef>
          </c:cat>
          <c:val>
            <c:numRef>
              <c:f>Perfil!$H$12:$H$15</c:f>
              <c:numCache>
                <c:formatCode>0.00</c:formatCode>
                <c:ptCount val="4"/>
                <c:pt idx="0">
                  <c:v>0.9098249489708462</c:v>
                </c:pt>
                <c:pt idx="1">
                  <c:v>1.0000000000000002</c:v>
                </c:pt>
                <c:pt idx="2">
                  <c:v>0.9168957160991692</c:v>
                </c:pt>
                <c:pt idx="3">
                  <c:v>0.91113121079346693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A3-42F6-9564-5EE9853035EE}"/>
            </c:ext>
          </c:extLst>
        </c:ser>
        <c:ser>
          <c:idx val="2"/>
          <c:order val="2"/>
          <c:tx>
            <c:strRef>
              <c:f>Perfil!$I$10:$I$11</c:f>
              <c:strCache>
                <c:ptCount val="2"/>
                <c:pt idx="0">
                  <c:v>CORRELAÇÃO</c:v>
                </c:pt>
                <c:pt idx="1">
                  <c:v>NIVEL DE EDUCAÇAO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Perfil!$F$12:$F$15</c:f>
              <c:strCache>
                <c:ptCount val="4"/>
                <c:pt idx="0">
                  <c:v>IDADE</c:v>
                </c:pt>
                <c:pt idx="1">
                  <c:v>RENDA</c:v>
                </c:pt>
                <c:pt idx="2">
                  <c:v>NIVEL DE EDUCAÇÃO</c:v>
                </c:pt>
                <c:pt idx="3">
                  <c:v>NUMERO DE FILHOS</c:v>
                </c:pt>
              </c:strCache>
            </c:strRef>
          </c:cat>
          <c:val>
            <c:numRef>
              <c:f>Perfil!$I$12:$I$15</c:f>
              <c:numCache>
                <c:formatCode>0.00</c:formatCode>
                <c:ptCount val="4"/>
                <c:pt idx="0">
                  <c:v>0.91116437101707137</c:v>
                </c:pt>
                <c:pt idx="1">
                  <c:v>0.9168957160991692</c:v>
                </c:pt>
                <c:pt idx="2">
                  <c:v>1</c:v>
                </c:pt>
                <c:pt idx="3">
                  <c:v>0.85568962375661217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A3-42F6-9564-5EE9853035EE}"/>
            </c:ext>
          </c:extLst>
        </c:ser>
        <c:ser>
          <c:idx val="3"/>
          <c:order val="3"/>
          <c:tx>
            <c:strRef>
              <c:f>Perfil!$J$10:$J$11</c:f>
              <c:strCache>
                <c:ptCount val="2"/>
                <c:pt idx="0">
                  <c:v>CORRELAÇÃO</c:v>
                </c:pt>
                <c:pt idx="1">
                  <c:v>NUMERO DE FILHOS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Perfil!$F$12:$F$15</c:f>
              <c:strCache>
                <c:ptCount val="4"/>
                <c:pt idx="0">
                  <c:v>IDADE</c:v>
                </c:pt>
                <c:pt idx="1">
                  <c:v>RENDA</c:v>
                </c:pt>
                <c:pt idx="2">
                  <c:v>NIVEL DE EDUCAÇÃO</c:v>
                </c:pt>
                <c:pt idx="3">
                  <c:v>NUMERO DE FILHOS</c:v>
                </c:pt>
              </c:strCache>
            </c:strRef>
          </c:cat>
          <c:val>
            <c:numRef>
              <c:f>Perfil!$J$12:$J$15</c:f>
              <c:numCache>
                <c:formatCode>0.00</c:formatCode>
                <c:ptCount val="4"/>
                <c:pt idx="0">
                  <c:v>0.85133368332781745</c:v>
                </c:pt>
                <c:pt idx="1">
                  <c:v>0.91113121079346693</c:v>
                </c:pt>
                <c:pt idx="2">
                  <c:v>0.85568962375661217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A3-42F6-9564-5EE9853035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66117664"/>
        <c:axId val="1053189568"/>
      </c:barChart>
      <c:catAx>
        <c:axId val="106611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3189568"/>
        <c:crosses val="autoZero"/>
        <c:auto val="1"/>
        <c:lblAlgn val="ctr"/>
        <c:lblOffset val="100"/>
        <c:noMultiLvlLbl val="0"/>
      </c:catAx>
      <c:valAx>
        <c:axId val="10531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611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445-4860-8AEA-830766CB83B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445-4860-8AEA-830766CB83BE}"/>
              </c:ext>
            </c:extLst>
          </c:dPt>
          <c:dLbls>
            <c:dLbl>
              <c:idx val="0"/>
              <c:layout>
                <c:manualLayout>
                  <c:x val="6.7768584013799026E-3"/>
                  <c:y val="-0.1853069597350498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45-4860-8AEA-830766CB83BE}"/>
                </c:ext>
              </c:extLst>
            </c:dLbl>
            <c:dLbl>
              <c:idx val="1"/>
              <c:layout>
                <c:manualLayout>
                  <c:x val="-3.1572051527731231E-2"/>
                  <c:y val="-9.400267442473507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45-4860-8AEA-830766CB83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Cliente!$I$9:$I$10</c:f>
              <c:strCache>
                <c:ptCount val="2"/>
                <c:pt idx="0">
                  <c:v>Total Homens</c:v>
                </c:pt>
                <c:pt idx="1">
                  <c:v>Total Mulheres</c:v>
                </c:pt>
              </c:strCache>
            </c:strRef>
          </c:cat>
          <c:val>
            <c:numRef>
              <c:f>Cliente!$J$9:$J$10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45-4860-8AEA-830766CB83B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Correlações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Empresas!$F$10</c:f>
              <c:strCache>
                <c:ptCount val="1"/>
                <c:pt idx="0">
                  <c:v>Eficiencia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Empresas!$G$9:$J$9</c:f>
              <c:strCache>
                <c:ptCount val="4"/>
                <c:pt idx="0">
                  <c:v>Eficiencia</c:v>
                </c:pt>
                <c:pt idx="1">
                  <c:v>Qualidade</c:v>
                </c:pt>
                <c:pt idx="2">
                  <c:v>Tempo de Resposta</c:v>
                </c:pt>
                <c:pt idx="3">
                  <c:v>Satisfação</c:v>
                </c:pt>
              </c:strCache>
            </c:strRef>
          </c:cat>
          <c:val>
            <c:numRef>
              <c:f>Empresas!$G$10:$J$10</c:f>
              <c:numCache>
                <c:formatCode>0.00</c:formatCode>
                <c:ptCount val="4"/>
                <c:pt idx="0">
                  <c:v>1</c:v>
                </c:pt>
                <c:pt idx="1">
                  <c:v>0.18040269106446355</c:v>
                </c:pt>
                <c:pt idx="2">
                  <c:v>-1</c:v>
                </c:pt>
                <c:pt idx="3">
                  <c:v>0.94173216750584732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E-4C99-BB5C-6E4D97E28D4D}"/>
            </c:ext>
          </c:extLst>
        </c:ser>
        <c:ser>
          <c:idx val="1"/>
          <c:order val="1"/>
          <c:tx>
            <c:strRef>
              <c:f>Empresas!$F$11</c:f>
              <c:strCache>
                <c:ptCount val="1"/>
                <c:pt idx="0">
                  <c:v>Qualidade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Empresas!$G$9:$J$9</c:f>
              <c:strCache>
                <c:ptCount val="4"/>
                <c:pt idx="0">
                  <c:v>Eficiencia</c:v>
                </c:pt>
                <c:pt idx="1">
                  <c:v>Qualidade</c:v>
                </c:pt>
                <c:pt idx="2">
                  <c:v>Tempo de Resposta</c:v>
                </c:pt>
                <c:pt idx="3">
                  <c:v>Satisfação</c:v>
                </c:pt>
              </c:strCache>
            </c:strRef>
          </c:cat>
          <c:val>
            <c:numRef>
              <c:f>Empresas!$G$11:$J$11</c:f>
              <c:numCache>
                <c:formatCode>0.00</c:formatCode>
                <c:ptCount val="4"/>
                <c:pt idx="0">
                  <c:v>0.18040269106446355</c:v>
                </c:pt>
                <c:pt idx="1">
                  <c:v>1</c:v>
                </c:pt>
                <c:pt idx="2">
                  <c:v>-0.18040269106446358</c:v>
                </c:pt>
                <c:pt idx="3">
                  <c:v>0.50072153545428155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5E-4C99-BB5C-6E4D97E28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492817192"/>
        <c:axId val="492814568"/>
      </c:barChart>
      <c:lineChart>
        <c:grouping val="standard"/>
        <c:varyColors val="0"/>
        <c:ser>
          <c:idx val="2"/>
          <c:order val="2"/>
          <c:tx>
            <c:strRef>
              <c:f>Empresas!$F$12</c:f>
              <c:strCache>
                <c:ptCount val="1"/>
                <c:pt idx="0">
                  <c:v>Tempo de Resposta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Empresas!$G$9:$J$9</c:f>
              <c:strCache>
                <c:ptCount val="4"/>
                <c:pt idx="0">
                  <c:v>Eficiencia</c:v>
                </c:pt>
                <c:pt idx="1">
                  <c:v>Qualidade</c:v>
                </c:pt>
                <c:pt idx="2">
                  <c:v>Tempo de Resposta</c:v>
                </c:pt>
                <c:pt idx="3">
                  <c:v>Satisfação</c:v>
                </c:pt>
              </c:strCache>
            </c:strRef>
          </c:cat>
          <c:val>
            <c:numRef>
              <c:f>Empresas!$G$12:$J$12</c:f>
              <c:numCache>
                <c:formatCode>0.00</c:formatCode>
                <c:ptCount val="4"/>
                <c:pt idx="0">
                  <c:v>-1</c:v>
                </c:pt>
                <c:pt idx="1">
                  <c:v>-0.18040269106446358</c:v>
                </c:pt>
                <c:pt idx="2">
                  <c:v>1</c:v>
                </c:pt>
                <c:pt idx="3">
                  <c:v>-0.94173216750584732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5E-4C99-BB5C-6E4D97E28D4D}"/>
            </c:ext>
          </c:extLst>
        </c:ser>
        <c:ser>
          <c:idx val="3"/>
          <c:order val="3"/>
          <c:tx>
            <c:strRef>
              <c:f>Empresas!$F$13</c:f>
              <c:strCache>
                <c:ptCount val="1"/>
                <c:pt idx="0">
                  <c:v>Satisfação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Empresas!$G$9:$J$9</c:f>
              <c:strCache>
                <c:ptCount val="4"/>
                <c:pt idx="0">
                  <c:v>Eficiencia</c:v>
                </c:pt>
                <c:pt idx="1">
                  <c:v>Qualidade</c:v>
                </c:pt>
                <c:pt idx="2">
                  <c:v>Tempo de Resposta</c:v>
                </c:pt>
                <c:pt idx="3">
                  <c:v>Satisfação</c:v>
                </c:pt>
              </c:strCache>
            </c:strRef>
          </c:cat>
          <c:val>
            <c:numRef>
              <c:f>Empresas!$G$13:$J$13</c:f>
              <c:numCache>
                <c:formatCode>0.00</c:formatCode>
                <c:ptCount val="4"/>
                <c:pt idx="0">
                  <c:v>0.94173216750584732</c:v>
                </c:pt>
                <c:pt idx="1">
                  <c:v>0.50072153545428155</c:v>
                </c:pt>
                <c:pt idx="2">
                  <c:v>-0.94173216750584732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5E-4C99-BB5C-6E4D97E28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817192"/>
        <c:axId val="492814568"/>
      </c:lineChart>
      <c:catAx>
        <c:axId val="49281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814568"/>
        <c:crosses val="autoZero"/>
        <c:auto val="1"/>
        <c:lblAlgn val="ctr"/>
        <c:lblOffset val="100"/>
        <c:noMultiLvlLbl val="0"/>
      </c:catAx>
      <c:valAx>
        <c:axId val="49281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81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Representação dos Dados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Empresas!$B$1</c:f>
              <c:strCache>
                <c:ptCount val="1"/>
                <c:pt idx="0">
                  <c:v>Eficiência (0-10)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Empresas!$A$2:$A$21</c:f>
              <c:strCache>
                <c:ptCount val="20"/>
                <c:pt idx="0">
                  <c:v>Excelência Empresarial</c:v>
                </c:pt>
                <c:pt idx="1">
                  <c:v>Soluções Integradas SA</c:v>
                </c:pt>
                <c:pt idx="2">
                  <c:v>Primeira Opção Ltda.</c:v>
                </c:pt>
                <c:pt idx="3">
                  <c:v>Inovação Total Inc.</c:v>
                </c:pt>
                <c:pt idx="4">
                  <c:v>Avanço Corporativo</c:v>
                </c:pt>
                <c:pt idx="5">
                  <c:v>Visão Estratégica Empresarial</c:v>
                </c:pt>
                <c:pt idx="6">
                  <c:v>Futuro Promissor Ltda.</c:v>
                </c:pt>
                <c:pt idx="7">
                  <c:v>Conecta Negócios</c:v>
                </c:pt>
                <c:pt idx="8">
                  <c:v>Empresa Visionária Ltda.</c:v>
                </c:pt>
                <c:pt idx="9">
                  <c:v>Renovação Empresarial SA</c:v>
                </c:pt>
                <c:pt idx="10">
                  <c:v>Mundo Corporativo Global</c:v>
                </c:pt>
                <c:pt idx="11">
                  <c:v>Alta Performance Empresarial</c:v>
                </c:pt>
                <c:pt idx="12">
                  <c:v>Novo Horizonte Empreendimentos</c:v>
                </c:pt>
                <c:pt idx="13">
                  <c:v>Empreendedorismo Inovador Ltda.</c:v>
                </c:pt>
                <c:pt idx="14">
                  <c:v>Eficiência Empresarial S.A.</c:v>
                </c:pt>
                <c:pt idx="15">
                  <c:v>Empresas em Expansão Ltda.</c:v>
                </c:pt>
                <c:pt idx="16">
                  <c:v>Liderança Empresarial Inc.</c:v>
                </c:pt>
                <c:pt idx="17">
                  <c:v>Pioneiros do Mercado Ltda.</c:v>
                </c:pt>
                <c:pt idx="18">
                  <c:v>Gestão Efetiva Empresarial</c:v>
                </c:pt>
                <c:pt idx="19">
                  <c:v>Soluções Empresariais Integradas Ltda.</c:v>
                </c:pt>
              </c:strCache>
            </c:strRef>
          </c:cat>
          <c:val>
            <c:numRef>
              <c:f>Empresas!$B$2:$B$21</c:f>
              <c:numCache>
                <c:formatCode>0.0</c:formatCode>
                <c:ptCount val="20"/>
                <c:pt idx="0">
                  <c:v>8</c:v>
                </c:pt>
                <c:pt idx="1">
                  <c:v>7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7</c:v>
                </c:pt>
                <c:pt idx="13">
                  <c:v>9</c:v>
                </c:pt>
                <c:pt idx="14">
                  <c:v>8</c:v>
                </c:pt>
                <c:pt idx="15">
                  <c:v>6</c:v>
                </c:pt>
                <c:pt idx="16">
                  <c:v>7</c:v>
                </c:pt>
                <c:pt idx="17">
                  <c:v>9</c:v>
                </c:pt>
                <c:pt idx="18">
                  <c:v>8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B-43AA-B847-A8DB62D09C50}"/>
            </c:ext>
          </c:extLst>
        </c:ser>
        <c:ser>
          <c:idx val="1"/>
          <c:order val="1"/>
          <c:tx>
            <c:strRef>
              <c:f>Empresas!$C$1</c:f>
              <c:strCache>
                <c:ptCount val="1"/>
                <c:pt idx="0">
                  <c:v>Qualidade (0-10)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Empresas!$A$2:$A$21</c:f>
              <c:strCache>
                <c:ptCount val="20"/>
                <c:pt idx="0">
                  <c:v>Excelência Empresarial</c:v>
                </c:pt>
                <c:pt idx="1">
                  <c:v>Soluções Integradas SA</c:v>
                </c:pt>
                <c:pt idx="2">
                  <c:v>Primeira Opção Ltda.</c:v>
                </c:pt>
                <c:pt idx="3">
                  <c:v>Inovação Total Inc.</c:v>
                </c:pt>
                <c:pt idx="4">
                  <c:v>Avanço Corporativo</c:v>
                </c:pt>
                <c:pt idx="5">
                  <c:v>Visão Estratégica Empresarial</c:v>
                </c:pt>
                <c:pt idx="6">
                  <c:v>Futuro Promissor Ltda.</c:v>
                </c:pt>
                <c:pt idx="7">
                  <c:v>Conecta Negócios</c:v>
                </c:pt>
                <c:pt idx="8">
                  <c:v>Empresa Visionária Ltda.</c:v>
                </c:pt>
                <c:pt idx="9">
                  <c:v>Renovação Empresarial SA</c:v>
                </c:pt>
                <c:pt idx="10">
                  <c:v>Mundo Corporativo Global</c:v>
                </c:pt>
                <c:pt idx="11">
                  <c:v>Alta Performance Empresarial</c:v>
                </c:pt>
                <c:pt idx="12">
                  <c:v>Novo Horizonte Empreendimentos</c:v>
                </c:pt>
                <c:pt idx="13">
                  <c:v>Empreendedorismo Inovador Ltda.</c:v>
                </c:pt>
                <c:pt idx="14">
                  <c:v>Eficiência Empresarial S.A.</c:v>
                </c:pt>
                <c:pt idx="15">
                  <c:v>Empresas em Expansão Ltda.</c:v>
                </c:pt>
                <c:pt idx="16">
                  <c:v>Liderança Empresarial Inc.</c:v>
                </c:pt>
                <c:pt idx="17">
                  <c:v>Pioneiros do Mercado Ltda.</c:v>
                </c:pt>
                <c:pt idx="18">
                  <c:v>Gestão Efetiva Empresarial</c:v>
                </c:pt>
                <c:pt idx="19">
                  <c:v>Soluções Empresariais Integradas Ltda.</c:v>
                </c:pt>
              </c:strCache>
            </c:strRef>
          </c:cat>
          <c:val>
            <c:numRef>
              <c:f>Empresas!$C$2:$C$21</c:f>
              <c:numCache>
                <c:formatCode>0.0</c:formatCode>
                <c:ptCount val="2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9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9</c:v>
                </c:pt>
                <c:pt idx="9">
                  <c:v>8</c:v>
                </c:pt>
                <c:pt idx="10">
                  <c:v>9</c:v>
                </c:pt>
                <c:pt idx="11">
                  <c:v>7</c:v>
                </c:pt>
                <c:pt idx="12">
                  <c:v>8</c:v>
                </c:pt>
                <c:pt idx="13">
                  <c:v>7</c:v>
                </c:pt>
                <c:pt idx="14">
                  <c:v>9</c:v>
                </c:pt>
                <c:pt idx="15">
                  <c:v>7</c:v>
                </c:pt>
                <c:pt idx="16">
                  <c:v>8</c:v>
                </c:pt>
                <c:pt idx="17">
                  <c:v>7</c:v>
                </c:pt>
                <c:pt idx="18">
                  <c:v>9</c:v>
                </c:pt>
                <c:pt idx="1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B-43AA-B847-A8DB62D09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606078520"/>
        <c:axId val="606078848"/>
      </c:barChart>
      <c:lineChart>
        <c:grouping val="standard"/>
        <c:varyColors val="0"/>
        <c:ser>
          <c:idx val="2"/>
          <c:order val="2"/>
          <c:tx>
            <c:strRef>
              <c:f>Empresas!$D$1</c:f>
              <c:strCache>
                <c:ptCount val="1"/>
                <c:pt idx="0">
                  <c:v>Tempo de Resposta (em horas)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Empresas!$A$2:$A$21</c:f>
              <c:strCache>
                <c:ptCount val="20"/>
                <c:pt idx="0">
                  <c:v>Excelência Empresarial</c:v>
                </c:pt>
                <c:pt idx="1">
                  <c:v>Soluções Integradas SA</c:v>
                </c:pt>
                <c:pt idx="2">
                  <c:v>Primeira Opção Ltda.</c:v>
                </c:pt>
                <c:pt idx="3">
                  <c:v>Inovação Total Inc.</c:v>
                </c:pt>
                <c:pt idx="4">
                  <c:v>Avanço Corporativo</c:v>
                </c:pt>
                <c:pt idx="5">
                  <c:v>Visão Estratégica Empresarial</c:v>
                </c:pt>
                <c:pt idx="6">
                  <c:v>Futuro Promissor Ltda.</c:v>
                </c:pt>
                <c:pt idx="7">
                  <c:v>Conecta Negócios</c:v>
                </c:pt>
                <c:pt idx="8">
                  <c:v>Empresa Visionária Ltda.</c:v>
                </c:pt>
                <c:pt idx="9">
                  <c:v>Renovação Empresarial SA</c:v>
                </c:pt>
                <c:pt idx="10">
                  <c:v>Mundo Corporativo Global</c:v>
                </c:pt>
                <c:pt idx="11">
                  <c:v>Alta Performance Empresarial</c:v>
                </c:pt>
                <c:pt idx="12">
                  <c:v>Novo Horizonte Empreendimentos</c:v>
                </c:pt>
                <c:pt idx="13">
                  <c:v>Empreendedorismo Inovador Ltda.</c:v>
                </c:pt>
                <c:pt idx="14">
                  <c:v>Eficiência Empresarial S.A.</c:v>
                </c:pt>
                <c:pt idx="15">
                  <c:v>Empresas em Expansão Ltda.</c:v>
                </c:pt>
                <c:pt idx="16">
                  <c:v>Liderança Empresarial Inc.</c:v>
                </c:pt>
                <c:pt idx="17">
                  <c:v>Pioneiros do Mercado Ltda.</c:v>
                </c:pt>
                <c:pt idx="18">
                  <c:v>Gestão Efetiva Empresarial</c:v>
                </c:pt>
                <c:pt idx="19">
                  <c:v>Soluções Empresariais Integradas Ltda.</c:v>
                </c:pt>
              </c:strCache>
            </c:strRef>
          </c:cat>
          <c:val>
            <c:numRef>
              <c:f>Empresas!$D$2:$D$21</c:f>
              <c:numCache>
                <c:formatCode>0.0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2B-43AA-B847-A8DB62D09C50}"/>
            </c:ext>
          </c:extLst>
        </c:ser>
        <c:ser>
          <c:idx val="3"/>
          <c:order val="3"/>
          <c:tx>
            <c:strRef>
              <c:f>Empresas!$E$1</c:f>
              <c:strCache>
                <c:ptCount val="1"/>
                <c:pt idx="0">
                  <c:v>Satisfação Geral (0-10)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Empresas!$A$2:$A$21</c:f>
              <c:strCache>
                <c:ptCount val="20"/>
                <c:pt idx="0">
                  <c:v>Excelência Empresarial</c:v>
                </c:pt>
                <c:pt idx="1">
                  <c:v>Soluções Integradas SA</c:v>
                </c:pt>
                <c:pt idx="2">
                  <c:v>Primeira Opção Ltda.</c:v>
                </c:pt>
                <c:pt idx="3">
                  <c:v>Inovação Total Inc.</c:v>
                </c:pt>
                <c:pt idx="4">
                  <c:v>Avanço Corporativo</c:v>
                </c:pt>
                <c:pt idx="5">
                  <c:v>Visão Estratégica Empresarial</c:v>
                </c:pt>
                <c:pt idx="6">
                  <c:v>Futuro Promissor Ltda.</c:v>
                </c:pt>
                <c:pt idx="7">
                  <c:v>Conecta Negócios</c:v>
                </c:pt>
                <c:pt idx="8">
                  <c:v>Empresa Visionária Ltda.</c:v>
                </c:pt>
                <c:pt idx="9">
                  <c:v>Renovação Empresarial SA</c:v>
                </c:pt>
                <c:pt idx="10">
                  <c:v>Mundo Corporativo Global</c:v>
                </c:pt>
                <c:pt idx="11">
                  <c:v>Alta Performance Empresarial</c:v>
                </c:pt>
                <c:pt idx="12">
                  <c:v>Novo Horizonte Empreendimentos</c:v>
                </c:pt>
                <c:pt idx="13">
                  <c:v>Empreendedorismo Inovador Ltda.</c:v>
                </c:pt>
                <c:pt idx="14">
                  <c:v>Eficiência Empresarial S.A.</c:v>
                </c:pt>
                <c:pt idx="15">
                  <c:v>Empresas em Expansão Ltda.</c:v>
                </c:pt>
                <c:pt idx="16">
                  <c:v>Liderança Empresarial Inc.</c:v>
                </c:pt>
                <c:pt idx="17">
                  <c:v>Pioneiros do Mercado Ltda.</c:v>
                </c:pt>
                <c:pt idx="18">
                  <c:v>Gestão Efetiva Empresarial</c:v>
                </c:pt>
                <c:pt idx="19">
                  <c:v>Soluções Empresariais Integradas Ltda.</c:v>
                </c:pt>
              </c:strCache>
            </c:strRef>
          </c:cat>
          <c:val>
            <c:numRef>
              <c:f>Empresas!$E$2:$E$21</c:f>
              <c:numCache>
                <c:formatCode>0.0</c:formatCode>
                <c:ptCount val="20"/>
                <c:pt idx="0">
                  <c:v>8.33</c:v>
                </c:pt>
                <c:pt idx="1">
                  <c:v>7.33</c:v>
                </c:pt>
                <c:pt idx="2">
                  <c:v>8.33</c:v>
                </c:pt>
                <c:pt idx="3">
                  <c:v>8.33</c:v>
                </c:pt>
                <c:pt idx="4">
                  <c:v>6.33</c:v>
                </c:pt>
                <c:pt idx="5">
                  <c:v>7.33</c:v>
                </c:pt>
                <c:pt idx="6">
                  <c:v>8.67</c:v>
                </c:pt>
                <c:pt idx="7">
                  <c:v>7.67</c:v>
                </c:pt>
                <c:pt idx="8">
                  <c:v>7.67</c:v>
                </c:pt>
                <c:pt idx="9">
                  <c:v>8.67</c:v>
                </c:pt>
                <c:pt idx="10">
                  <c:v>8.33</c:v>
                </c:pt>
                <c:pt idx="11">
                  <c:v>6.33</c:v>
                </c:pt>
                <c:pt idx="12">
                  <c:v>7.33</c:v>
                </c:pt>
                <c:pt idx="13">
                  <c:v>8.33</c:v>
                </c:pt>
                <c:pt idx="14">
                  <c:v>8.33</c:v>
                </c:pt>
                <c:pt idx="15">
                  <c:v>6.33</c:v>
                </c:pt>
                <c:pt idx="16">
                  <c:v>7.33</c:v>
                </c:pt>
                <c:pt idx="17">
                  <c:v>8.33</c:v>
                </c:pt>
                <c:pt idx="18">
                  <c:v>8.33</c:v>
                </c:pt>
                <c:pt idx="19">
                  <c:v>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2B-43AA-B847-A8DB62D09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078520"/>
        <c:axId val="606078848"/>
      </c:lineChart>
      <c:catAx>
        <c:axId val="60607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6078848"/>
        <c:crosses val="autoZero"/>
        <c:auto val="1"/>
        <c:lblAlgn val="ctr"/>
        <c:lblOffset val="100"/>
        <c:noMultiLvlLbl val="0"/>
      </c:catAx>
      <c:valAx>
        <c:axId val="6060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607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Medidas de Tendencia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Empresas!$F$2</c:f>
              <c:strCache>
                <c:ptCount val="1"/>
                <c:pt idx="0">
                  <c:v>MEDIA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Empresas!$G$1:$J$1</c:f>
              <c:strCache>
                <c:ptCount val="4"/>
                <c:pt idx="0">
                  <c:v>Eficiência (0-10)</c:v>
                </c:pt>
                <c:pt idx="1">
                  <c:v>Qualidade (0-10)</c:v>
                </c:pt>
                <c:pt idx="2">
                  <c:v>Tempo de Resposta (em horas)</c:v>
                </c:pt>
                <c:pt idx="3">
                  <c:v>Satisfação Geral (0-10)</c:v>
                </c:pt>
              </c:strCache>
            </c:strRef>
          </c:cat>
          <c:val>
            <c:numRef>
              <c:f>Empresas!$G$2:$J$2</c:f>
              <c:numCache>
                <c:formatCode>0.0</c:formatCode>
                <c:ptCount val="4"/>
                <c:pt idx="0">
                  <c:v>7.6</c:v>
                </c:pt>
                <c:pt idx="1">
                  <c:v>7.9</c:v>
                </c:pt>
                <c:pt idx="2">
                  <c:v>2.4</c:v>
                </c:pt>
                <c:pt idx="3">
                  <c:v>7.6980000000000022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9-4F95-9806-CD926DBDA1F2}"/>
            </c:ext>
          </c:extLst>
        </c:ser>
        <c:ser>
          <c:idx val="1"/>
          <c:order val="1"/>
          <c:tx>
            <c:strRef>
              <c:f>Empresas!$F$3</c:f>
              <c:strCache>
                <c:ptCount val="1"/>
                <c:pt idx="0">
                  <c:v>MEDIANA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Empresas!$G$1:$J$1</c:f>
              <c:strCache>
                <c:ptCount val="4"/>
                <c:pt idx="0">
                  <c:v>Eficiência (0-10)</c:v>
                </c:pt>
                <c:pt idx="1">
                  <c:v>Qualidade (0-10)</c:v>
                </c:pt>
                <c:pt idx="2">
                  <c:v>Tempo de Resposta (em horas)</c:v>
                </c:pt>
                <c:pt idx="3">
                  <c:v>Satisfação Geral (0-10)</c:v>
                </c:pt>
              </c:strCache>
            </c:strRef>
          </c:cat>
          <c:val>
            <c:numRef>
              <c:f>Empresas!$G$3:$J$3</c:f>
              <c:numCache>
                <c:formatCode>0.0</c:formatCode>
                <c:ptCount val="4"/>
                <c:pt idx="0">
                  <c:v>8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19-4F95-9806-CD926DBDA1F2}"/>
            </c:ext>
          </c:extLst>
        </c:ser>
        <c:ser>
          <c:idx val="2"/>
          <c:order val="2"/>
          <c:tx>
            <c:strRef>
              <c:f>Empresas!$F$4</c:f>
              <c:strCache>
                <c:ptCount val="1"/>
                <c:pt idx="0">
                  <c:v>MODA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Empresas!$G$1:$J$1</c:f>
              <c:strCache>
                <c:ptCount val="4"/>
                <c:pt idx="0">
                  <c:v>Eficiência (0-10)</c:v>
                </c:pt>
                <c:pt idx="1">
                  <c:v>Qualidade (0-10)</c:v>
                </c:pt>
                <c:pt idx="2">
                  <c:v>Tempo de Resposta (em horas)</c:v>
                </c:pt>
                <c:pt idx="3">
                  <c:v>Satisfação Geral (0-10)</c:v>
                </c:pt>
              </c:strCache>
            </c:strRef>
          </c:cat>
          <c:val>
            <c:numRef>
              <c:f>Empresas!$G$4:$J$4</c:f>
              <c:numCache>
                <c:formatCode>0.0</c:formatCode>
                <c:ptCount val="4"/>
                <c:pt idx="0">
                  <c:v>8</c:v>
                </c:pt>
                <c:pt idx="1">
                  <c:v>7</c:v>
                </c:pt>
                <c:pt idx="2">
                  <c:v>2</c:v>
                </c:pt>
                <c:pt idx="3">
                  <c:v>8.33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19-4F95-9806-CD926DBDA1F2}"/>
            </c:ext>
          </c:extLst>
        </c:ser>
        <c:ser>
          <c:idx val="3"/>
          <c:order val="3"/>
          <c:tx>
            <c:strRef>
              <c:f>Empresas!$F$5</c:f>
              <c:strCache>
                <c:ptCount val="1"/>
                <c:pt idx="0">
                  <c:v>VARIANCIA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Empresas!$G$1:$J$1</c:f>
              <c:strCache>
                <c:ptCount val="4"/>
                <c:pt idx="0">
                  <c:v>Eficiência (0-10)</c:v>
                </c:pt>
                <c:pt idx="1">
                  <c:v>Qualidade (0-10)</c:v>
                </c:pt>
                <c:pt idx="2">
                  <c:v>Tempo de Resposta (em horas)</c:v>
                </c:pt>
                <c:pt idx="3">
                  <c:v>Satisfação Geral (0-10)</c:v>
                </c:pt>
              </c:strCache>
            </c:strRef>
          </c:cat>
          <c:val>
            <c:numRef>
              <c:f>Empresas!$G$5:$J$5</c:f>
              <c:numCache>
                <c:formatCode>0.0</c:formatCode>
                <c:ptCount val="4"/>
                <c:pt idx="0">
                  <c:v>1.1399999999999999</c:v>
                </c:pt>
                <c:pt idx="1">
                  <c:v>0.69</c:v>
                </c:pt>
                <c:pt idx="2">
                  <c:v>1.1399999999999999</c:v>
                </c:pt>
                <c:pt idx="3">
                  <c:v>0.65569599999997086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19-4F95-9806-CD926DBDA1F2}"/>
            </c:ext>
          </c:extLst>
        </c:ser>
        <c:ser>
          <c:idx val="4"/>
          <c:order val="4"/>
          <c:tx>
            <c:strRef>
              <c:f>Empresas!$F$6</c:f>
              <c:strCache>
                <c:ptCount val="1"/>
                <c:pt idx="0">
                  <c:v>DESVIO PADRAO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Empresas!$G$1:$J$1</c:f>
              <c:strCache>
                <c:ptCount val="4"/>
                <c:pt idx="0">
                  <c:v>Eficiência (0-10)</c:v>
                </c:pt>
                <c:pt idx="1">
                  <c:v>Qualidade (0-10)</c:v>
                </c:pt>
                <c:pt idx="2">
                  <c:v>Tempo de Resposta (em horas)</c:v>
                </c:pt>
                <c:pt idx="3">
                  <c:v>Satisfação Geral (0-10)</c:v>
                </c:pt>
              </c:strCache>
            </c:strRef>
          </c:cat>
          <c:val>
            <c:numRef>
              <c:f>Empresas!$G$6:$J$6</c:f>
              <c:numCache>
                <c:formatCode>0.0</c:formatCode>
                <c:ptCount val="4"/>
                <c:pt idx="0">
                  <c:v>1.0677078252031311</c:v>
                </c:pt>
                <c:pt idx="1">
                  <c:v>0.83066238629180744</c:v>
                </c:pt>
                <c:pt idx="2">
                  <c:v>1.0677078252031311</c:v>
                </c:pt>
                <c:pt idx="3">
                  <c:v>0.80975057888214619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19-4F95-9806-CD926DBDA1F2}"/>
            </c:ext>
          </c:extLst>
        </c:ser>
        <c:ser>
          <c:idx val="5"/>
          <c:order val="5"/>
          <c:tx>
            <c:strRef>
              <c:f>Empresas!$F$8</c:f>
              <c:strCache>
                <c:ptCount val="1"/>
                <c:pt idx="0">
                  <c:v>MENOR VALOR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Empresas!$G$8:$J$8</c:f>
              <c:numCache>
                <c:formatCode>0.0</c:formatCode>
                <c:ptCount val="4"/>
                <c:pt idx="0">
                  <c:v>6</c:v>
                </c:pt>
                <c:pt idx="1">
                  <c:v>7</c:v>
                </c:pt>
                <c:pt idx="2">
                  <c:v>1</c:v>
                </c:pt>
                <c:pt idx="3">
                  <c:v>6.33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19-4F95-9806-CD926DBDA1F2}"/>
            </c:ext>
          </c:extLst>
        </c:ser>
        <c:ser>
          <c:idx val="6"/>
          <c:order val="6"/>
          <c:tx>
            <c:strRef>
              <c:f>Empresas!$F$7</c:f>
              <c:strCache>
                <c:ptCount val="1"/>
                <c:pt idx="0">
                  <c:v>MAIOR VALOR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Empresas!$G$7:$J$7</c:f>
              <c:numCache>
                <c:formatCode>0.0</c:formatCode>
                <c:ptCount val="4"/>
                <c:pt idx="0">
                  <c:v>9</c:v>
                </c:pt>
                <c:pt idx="1">
                  <c:v>9</c:v>
                </c:pt>
                <c:pt idx="2">
                  <c:v>4</c:v>
                </c:pt>
                <c:pt idx="3">
                  <c:v>8.67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19-4F95-9806-CD926DBDA1F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5774608"/>
        <c:axId val="575771656"/>
      </c:barChart>
      <c:catAx>
        <c:axId val="5757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5771656"/>
        <c:crosses val="autoZero"/>
        <c:auto val="1"/>
        <c:lblAlgn val="ctr"/>
        <c:lblOffset val="100"/>
        <c:noMultiLvlLbl val="0"/>
      </c:catAx>
      <c:valAx>
        <c:axId val="57577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577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DE COMPRAS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'e-commerce'!$B$1</c:f>
              <c:strCache>
                <c:ptCount val="1"/>
                <c:pt idx="0">
                  <c:v>Total de Compras (em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6557170155955474E-2"/>
                  <c:y val="1.4710155714227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61D-48BC-852E-8F27184C0126}"/>
                </c:ext>
              </c:extLst>
            </c:dLbl>
            <c:dLbl>
              <c:idx val="11"/>
              <c:layout>
                <c:manualLayout>
                  <c:x val="0"/>
                  <c:y val="-3.30032880778684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1D-48BC-852E-8F27184C0126}"/>
                </c:ext>
              </c:extLst>
            </c:dLbl>
            <c:dLbl>
              <c:idx val="15"/>
              <c:layout>
                <c:manualLayout>
                  <c:x val="-1.2642442236047783E-16"/>
                  <c:y val="-4.2432798957259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61D-48BC-852E-8F27184C0126}"/>
                </c:ext>
              </c:extLst>
            </c:dLbl>
            <c:dLbl>
              <c:idx val="17"/>
              <c:layout>
                <c:manualLayout>
                  <c:x val="0"/>
                  <c:y val="-2.82885326381729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1D-48BC-852E-8F27184C0126}"/>
                </c:ext>
              </c:extLst>
            </c:dLbl>
            <c:numFmt formatCode="&quot;R$&quot;\ 0.0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'e-commerce'!$B$2:$B$21</c:f>
              <c:numCache>
                <c:formatCode>"R$"\ #,##0.00</c:formatCode>
                <c:ptCount val="20"/>
                <c:pt idx="0">
                  <c:v>1500</c:v>
                </c:pt>
                <c:pt idx="1">
                  <c:v>2800</c:v>
                </c:pt>
                <c:pt idx="2">
                  <c:v>1900</c:v>
                </c:pt>
                <c:pt idx="3">
                  <c:v>3500</c:v>
                </c:pt>
                <c:pt idx="4">
                  <c:v>1200</c:v>
                </c:pt>
                <c:pt idx="5">
                  <c:v>2100</c:v>
                </c:pt>
                <c:pt idx="6">
                  <c:v>4000</c:v>
                </c:pt>
                <c:pt idx="7">
                  <c:v>2700</c:v>
                </c:pt>
                <c:pt idx="8">
                  <c:v>3300</c:v>
                </c:pt>
                <c:pt idx="9">
                  <c:v>1500</c:v>
                </c:pt>
                <c:pt idx="10">
                  <c:v>1800</c:v>
                </c:pt>
                <c:pt idx="11">
                  <c:v>2500</c:v>
                </c:pt>
                <c:pt idx="12">
                  <c:v>3200</c:v>
                </c:pt>
                <c:pt idx="13">
                  <c:v>2000</c:v>
                </c:pt>
                <c:pt idx="14">
                  <c:v>3700</c:v>
                </c:pt>
                <c:pt idx="15">
                  <c:v>1400</c:v>
                </c:pt>
                <c:pt idx="16">
                  <c:v>3000</c:v>
                </c:pt>
                <c:pt idx="17">
                  <c:v>2400</c:v>
                </c:pt>
                <c:pt idx="18">
                  <c:v>2800</c:v>
                </c:pt>
                <c:pt idx="19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1D-48BC-852E-8F27184C0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474552"/>
        <c:axId val="389482784"/>
      </c:barChart>
      <c:lineChart>
        <c:grouping val="standard"/>
        <c:varyColors val="0"/>
        <c:ser>
          <c:idx val="2"/>
          <c:order val="1"/>
          <c:tx>
            <c:strRef>
              <c:f>'e-commerce'!$F$2:$F$3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6.9399440026733372E-2"/>
                  <c:y val="-0.3477554001667040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MEDIA: </a:t>
                    </a:r>
                    <a:fld id="{8AF29513-2282-4A91-8F88-24769608491A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E61D-48BC-852E-8F27184C0126}"/>
                </c:ext>
              </c:extLst>
            </c:dLbl>
            <c:dLbl>
              <c:idx val="1"/>
              <c:layout>
                <c:manualLayout>
                  <c:x val="0.12794448283581364"/>
                  <c:y val="-0.3450264923035274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MEDIANA: </a:t>
                    </a:r>
                    <a:fld id="{0E64829B-61F6-475C-9128-BCA02B42D48B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E61D-48BC-852E-8F27184C0126}"/>
                </c:ext>
              </c:extLst>
            </c:dLbl>
            <c:numFmt formatCode="&quot;R$&quot;\ 0.0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'e-commerce'!$G$2:$G$3</c:f>
              <c:numCache>
                <c:formatCode>"R$"\ #,##0.00</c:formatCode>
                <c:ptCount val="2"/>
                <c:pt idx="0">
                  <c:v>2540</c:v>
                </c:pt>
                <c:pt idx="1">
                  <c:v>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1D-48BC-852E-8F27184C0126}"/>
            </c:ext>
          </c:extLst>
        </c:ser>
        <c:ser>
          <c:idx val="3"/>
          <c:order val="2"/>
          <c:tx>
            <c:strRef>
              <c:f>'e-commerce'!$F$7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4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4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4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4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E61D-48BC-852E-8F27184C0126}"/>
              </c:ext>
            </c:extLst>
          </c:dPt>
          <c:dLbls>
            <c:dLbl>
              <c:idx val="0"/>
              <c:layout>
                <c:manualLayout>
                  <c:x val="-8.7923454874579782E-2"/>
                  <c:y val="-0.1808312893445413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EAF86B6-9692-4789-A046-682D784E0D24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06FB80A2-CE6E-40CA-AB41-0D209230A9B0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numFmt formatCode="&quot;R$&quot;\ 0.0,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E61D-48BC-852E-8F27184C01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'e-commerce'!$G$7</c:f>
              <c:numCache>
                <c:formatCode>"R$"\ #,##0.00</c:formatCode>
                <c:ptCount val="1"/>
                <c:pt idx="0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61D-48BC-852E-8F27184C0126}"/>
            </c:ext>
          </c:extLst>
        </c:ser>
        <c:ser>
          <c:idx val="4"/>
          <c:order val="3"/>
          <c:tx>
            <c:strRef>
              <c:f>'e-commerce'!$F$8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15147023803730339"/>
                  <c:y val="-0.39135455892217513"/>
                </c:manualLayout>
              </c:layout>
              <c:tx>
                <c:rich>
                  <a:bodyPr/>
                  <a:lstStyle/>
                  <a:p>
                    <a:fld id="{DE8B72A9-1FDE-4FC9-BAAF-56E93B332318}" type="SERIESNAME">
                      <a:rPr lang="en-US"/>
                      <a:pPr/>
                      <a:t>[NOME DA SÉRIE]</a:t>
                    </a:fld>
                    <a:r>
                      <a:rPr lang="en-US"/>
                      <a:t>: </a:t>
                    </a:r>
                    <a:fld id="{9D257550-C8B8-4F73-B4E3-73F56360B4C4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E61D-48BC-852E-8F27184C0126}"/>
                </c:ext>
              </c:extLst>
            </c:dLbl>
            <c:numFmt formatCode="&quot;R$&quot;\ 0.0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'e-commerce'!$G$8</c:f>
              <c:numCache>
                <c:formatCode>"R$"\ #,##0.00</c:formatCode>
                <c:ptCount val="1"/>
                <c:pt idx="0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61D-48BC-852E-8F27184C0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NUMERO</a:t>
            </a:r>
            <a:r>
              <a:rPr lang="pt-BR" baseline="0"/>
              <a:t> DE PEDIDOS</a:t>
            </a:r>
            <a:endParaRPr lang="pt-BR"/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'e-commerce'!$C$1</c:f>
              <c:strCache>
                <c:ptCount val="1"/>
                <c:pt idx="0">
                  <c:v>Número de Pedidos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6481252575195716E-2"/>
                  <c:y val="-4.365027303211915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FF-4756-AB1B-463BA8ADC7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'e-commerce'!$C$2:$C$21</c:f>
              <c:numCache>
                <c:formatCode>0.0</c:formatCode>
                <c:ptCount val="20"/>
                <c:pt idx="0">
                  <c:v>5</c:v>
                </c:pt>
                <c:pt idx="1">
                  <c:v>7</c:v>
                </c:pt>
                <c:pt idx="2">
                  <c:v>4</c:v>
                </c:pt>
                <c:pt idx="3">
                  <c:v>8</c:v>
                </c:pt>
                <c:pt idx="4">
                  <c:v>3</c:v>
                </c:pt>
                <c:pt idx="5">
                  <c:v>6</c:v>
                </c:pt>
                <c:pt idx="6">
                  <c:v>10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5</c:v>
                </c:pt>
                <c:pt idx="14">
                  <c:v>9</c:v>
                </c:pt>
                <c:pt idx="15">
                  <c:v>4</c:v>
                </c:pt>
                <c:pt idx="16">
                  <c:v>7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FF-4756-AB1B-463BA8ADC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474552"/>
        <c:axId val="389482784"/>
      </c:barChart>
      <c:lineChart>
        <c:grouping val="standard"/>
        <c:varyColors val="0"/>
        <c:ser>
          <c:idx val="2"/>
          <c:order val="1"/>
          <c:tx>
            <c:strRef>
              <c:f>'e-commerce'!$F$2:$F$3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13020189534404614"/>
                  <c:y val="-0.3904760440659752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  <a:r>
                      <a:rPr lang="en-US" baseline="0"/>
                      <a:t>; </a:t>
                    </a:r>
                    <a:fld id="{2BF301AC-457F-48EB-ABF1-306C6D227993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A4FF-4756-AB1B-463BA8ADC7A1}"/>
                </c:ext>
              </c:extLst>
            </c:dLbl>
            <c:dLbl>
              <c:idx val="1"/>
              <c:layout>
                <c:manualLayout>
                  <c:x val="6.7573135558302425E-2"/>
                  <c:y val="-0.2999998875141029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</a:t>
                    </a:r>
                    <a:r>
                      <a:rPr lang="en-US" baseline="0"/>
                      <a:t>; </a:t>
                    </a:r>
                    <a:fld id="{33FA9E93-0269-434D-B998-D867E40C0887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A4FF-4756-AB1B-463BA8ADC7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'e-commerce'!$H$2:$H$3</c:f>
              <c:numCache>
                <c:formatCode>"R$"\ #,##0.00</c:formatCode>
                <c:ptCount val="2"/>
                <c:pt idx="0">
                  <c:v>6.3</c:v>
                </c:pt>
                <c:pt idx="1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4FF-4756-AB1B-463BA8ADC7A1}"/>
            </c:ext>
          </c:extLst>
        </c:ser>
        <c:ser>
          <c:idx val="3"/>
          <c:order val="2"/>
          <c:tx>
            <c:strRef>
              <c:f>'e-commerce'!$F$7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6.4276885043263288E-2"/>
                  <c:y val="-0.1809523131037446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4FF-4756-AB1B-463BA8ADC7A1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'e-commerce'!$H$7</c:f>
              <c:numCache>
                <c:formatCode>"R$"\ #,##0.00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4FF-4756-AB1B-463BA8ADC7A1}"/>
            </c:ext>
          </c:extLst>
        </c:ser>
        <c:ser>
          <c:idx val="4"/>
          <c:order val="3"/>
          <c:tx>
            <c:strRef>
              <c:f>'e-commerce'!$F$8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14668314791924184"/>
                  <c:y val="-0.3476189172782462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4FF-4756-AB1B-463BA8ADC7A1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'e-commerce'!$H$8</c:f>
              <c:numCache>
                <c:formatCode>"R$"\ #,##0.00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4FF-4756-AB1B-463BA8ADC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em Compras VS Pedidos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'e-commerce'!$C$1</c:f>
              <c:strCache>
                <c:ptCount val="1"/>
                <c:pt idx="0">
                  <c:v>Número de Pedidos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trendline>
            <c:spPr>
              <a:ln w="19050" cap="rnd">
                <a:solidFill>
                  <a:srgbClr val="FFC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'e-commerce'!$A$2:$A$21</c:f>
              <c:strCache>
                <c:ptCount val="20"/>
                <c:pt idx="0">
                  <c:v>Marcela Oliveira</c:v>
                </c:pt>
                <c:pt idx="1">
                  <c:v>Rafael Lima</c:v>
                </c:pt>
                <c:pt idx="2">
                  <c:v>Ana Paula Santos</c:v>
                </c:pt>
                <c:pt idx="3">
                  <c:v>Renan Silva</c:v>
                </c:pt>
                <c:pt idx="4">
                  <c:v>Jéssica Pereira</c:v>
                </c:pt>
                <c:pt idx="5">
                  <c:v>Thiago Almeida</c:v>
                </c:pt>
                <c:pt idx="6">
                  <c:v>Juliana Costa</c:v>
                </c:pt>
                <c:pt idx="7">
                  <c:v>Eduardo Martins</c:v>
                </c:pt>
                <c:pt idx="8">
                  <c:v>Fernanda Souza</c:v>
                </c:pt>
                <c:pt idx="9">
                  <c:v>Lucas Pereira</c:v>
                </c:pt>
                <c:pt idx="10">
                  <c:v>Bruna Oliveira</c:v>
                </c:pt>
                <c:pt idx="11">
                  <c:v>André Silva</c:v>
                </c:pt>
                <c:pt idx="12">
                  <c:v>Carolina Rodrigues</c:v>
                </c:pt>
                <c:pt idx="13">
                  <c:v>Matheus Santos</c:v>
                </c:pt>
                <c:pt idx="14">
                  <c:v>Larissa Almeida</c:v>
                </c:pt>
                <c:pt idx="15">
                  <c:v>Felipe Castro</c:v>
                </c:pt>
                <c:pt idx="16">
                  <c:v>Mariana Fernandes</c:v>
                </c:pt>
                <c:pt idx="17">
                  <c:v>Guilherme Vieira</c:v>
                </c:pt>
                <c:pt idx="18">
                  <c:v>Letícia Carvalho</c:v>
                </c:pt>
                <c:pt idx="19">
                  <c:v>Gustavo Oliveira</c:v>
                </c:pt>
              </c:strCache>
            </c:strRef>
          </c:cat>
          <c:val>
            <c:numRef>
              <c:f>'e-commerce'!$C$2:$C$21</c:f>
              <c:numCache>
                <c:formatCode>0.0</c:formatCode>
                <c:ptCount val="20"/>
                <c:pt idx="0">
                  <c:v>5</c:v>
                </c:pt>
                <c:pt idx="1">
                  <c:v>7</c:v>
                </c:pt>
                <c:pt idx="2">
                  <c:v>4</c:v>
                </c:pt>
                <c:pt idx="3">
                  <c:v>8</c:v>
                </c:pt>
                <c:pt idx="4">
                  <c:v>3</c:v>
                </c:pt>
                <c:pt idx="5">
                  <c:v>6</c:v>
                </c:pt>
                <c:pt idx="6">
                  <c:v>10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5</c:v>
                </c:pt>
                <c:pt idx="14">
                  <c:v>9</c:v>
                </c:pt>
                <c:pt idx="15">
                  <c:v>4</c:v>
                </c:pt>
                <c:pt idx="16">
                  <c:v>7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C-4055-BE27-6D309F7C6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238456"/>
        <c:axId val="614239768"/>
      </c:areaChart>
      <c:barChart>
        <c:barDir val="col"/>
        <c:grouping val="clustered"/>
        <c:varyColors val="0"/>
        <c:ser>
          <c:idx val="0"/>
          <c:order val="0"/>
          <c:tx>
            <c:strRef>
              <c:f>'e-commerce'!$B$1</c:f>
              <c:strCache>
                <c:ptCount val="1"/>
                <c:pt idx="0">
                  <c:v>Total de Compras (em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'e-commerce'!$A$2:$A$21</c:f>
              <c:strCache>
                <c:ptCount val="20"/>
                <c:pt idx="0">
                  <c:v>Marcela Oliveira</c:v>
                </c:pt>
                <c:pt idx="1">
                  <c:v>Rafael Lima</c:v>
                </c:pt>
                <c:pt idx="2">
                  <c:v>Ana Paula Santos</c:v>
                </c:pt>
                <c:pt idx="3">
                  <c:v>Renan Silva</c:v>
                </c:pt>
                <c:pt idx="4">
                  <c:v>Jéssica Pereira</c:v>
                </c:pt>
                <c:pt idx="5">
                  <c:v>Thiago Almeida</c:v>
                </c:pt>
                <c:pt idx="6">
                  <c:v>Juliana Costa</c:v>
                </c:pt>
                <c:pt idx="7">
                  <c:v>Eduardo Martins</c:v>
                </c:pt>
                <c:pt idx="8">
                  <c:v>Fernanda Souza</c:v>
                </c:pt>
                <c:pt idx="9">
                  <c:v>Lucas Pereira</c:v>
                </c:pt>
                <c:pt idx="10">
                  <c:v>Bruna Oliveira</c:v>
                </c:pt>
                <c:pt idx="11">
                  <c:v>André Silva</c:v>
                </c:pt>
                <c:pt idx="12">
                  <c:v>Carolina Rodrigues</c:v>
                </c:pt>
                <c:pt idx="13">
                  <c:v>Matheus Santos</c:v>
                </c:pt>
                <c:pt idx="14">
                  <c:v>Larissa Almeida</c:v>
                </c:pt>
                <c:pt idx="15">
                  <c:v>Felipe Castro</c:v>
                </c:pt>
                <c:pt idx="16">
                  <c:v>Mariana Fernandes</c:v>
                </c:pt>
                <c:pt idx="17">
                  <c:v>Guilherme Vieira</c:v>
                </c:pt>
                <c:pt idx="18">
                  <c:v>Letícia Carvalho</c:v>
                </c:pt>
                <c:pt idx="19">
                  <c:v>Gustavo Oliveira</c:v>
                </c:pt>
              </c:strCache>
            </c:strRef>
          </c:cat>
          <c:val>
            <c:numRef>
              <c:f>'e-commerce'!$B$2:$B$21</c:f>
              <c:numCache>
                <c:formatCode>"R$"\ #,##0.00</c:formatCode>
                <c:ptCount val="20"/>
                <c:pt idx="0">
                  <c:v>1500</c:v>
                </c:pt>
                <c:pt idx="1">
                  <c:v>2800</c:v>
                </c:pt>
                <c:pt idx="2">
                  <c:v>1900</c:v>
                </c:pt>
                <c:pt idx="3">
                  <c:v>3500</c:v>
                </c:pt>
                <c:pt idx="4">
                  <c:v>1200</c:v>
                </c:pt>
                <c:pt idx="5">
                  <c:v>2100</c:v>
                </c:pt>
                <c:pt idx="6">
                  <c:v>4000</c:v>
                </c:pt>
                <c:pt idx="7">
                  <c:v>2700</c:v>
                </c:pt>
                <c:pt idx="8">
                  <c:v>3300</c:v>
                </c:pt>
                <c:pt idx="9">
                  <c:v>1500</c:v>
                </c:pt>
                <c:pt idx="10">
                  <c:v>1800</c:v>
                </c:pt>
                <c:pt idx="11">
                  <c:v>2500</c:v>
                </c:pt>
                <c:pt idx="12">
                  <c:v>3200</c:v>
                </c:pt>
                <c:pt idx="13">
                  <c:v>2000</c:v>
                </c:pt>
                <c:pt idx="14">
                  <c:v>3700</c:v>
                </c:pt>
                <c:pt idx="15">
                  <c:v>1400</c:v>
                </c:pt>
                <c:pt idx="16">
                  <c:v>3000</c:v>
                </c:pt>
                <c:pt idx="17">
                  <c:v>2400</c:v>
                </c:pt>
                <c:pt idx="18">
                  <c:v>2800</c:v>
                </c:pt>
                <c:pt idx="19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C-4055-BE27-6D309F7C6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197896"/>
        <c:axId val="397199536"/>
      </c:barChart>
      <c:catAx>
        <c:axId val="39719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199536"/>
        <c:crosses val="autoZero"/>
        <c:auto val="1"/>
        <c:lblAlgn val="ctr"/>
        <c:lblOffset val="100"/>
        <c:noMultiLvlLbl val="0"/>
      </c:catAx>
      <c:valAx>
        <c:axId val="397199536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197896"/>
        <c:crosses val="autoZero"/>
        <c:crossBetween val="between"/>
      </c:valAx>
      <c:valAx>
        <c:axId val="614239768"/>
        <c:scaling>
          <c:orientation val="minMax"/>
        </c:scaling>
        <c:delete val="0"/>
        <c:axPos val="r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4238456"/>
        <c:crosses val="max"/>
        <c:crossBetween val="between"/>
      </c:valAx>
      <c:catAx>
        <c:axId val="614238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4239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Valor</a:t>
            </a:r>
            <a:r>
              <a:rPr lang="pt-BR" baseline="0"/>
              <a:t> Médio vs Numero Pedidos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'e-commerce'!$C$1</c:f>
              <c:strCache>
                <c:ptCount val="1"/>
                <c:pt idx="0">
                  <c:v>Número de Pedidos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'e-commerce'!$A$2:$A$21</c:f>
              <c:strCache>
                <c:ptCount val="20"/>
                <c:pt idx="0">
                  <c:v>Marcela Oliveira</c:v>
                </c:pt>
                <c:pt idx="1">
                  <c:v>Rafael Lima</c:v>
                </c:pt>
                <c:pt idx="2">
                  <c:v>Ana Paula Santos</c:v>
                </c:pt>
                <c:pt idx="3">
                  <c:v>Renan Silva</c:v>
                </c:pt>
                <c:pt idx="4">
                  <c:v>Jéssica Pereira</c:v>
                </c:pt>
                <c:pt idx="5">
                  <c:v>Thiago Almeida</c:v>
                </c:pt>
                <c:pt idx="6">
                  <c:v>Juliana Costa</c:v>
                </c:pt>
                <c:pt idx="7">
                  <c:v>Eduardo Martins</c:v>
                </c:pt>
                <c:pt idx="8">
                  <c:v>Fernanda Souza</c:v>
                </c:pt>
                <c:pt idx="9">
                  <c:v>Lucas Pereira</c:v>
                </c:pt>
                <c:pt idx="10">
                  <c:v>Bruna Oliveira</c:v>
                </c:pt>
                <c:pt idx="11">
                  <c:v>André Silva</c:v>
                </c:pt>
                <c:pt idx="12">
                  <c:v>Carolina Rodrigues</c:v>
                </c:pt>
                <c:pt idx="13">
                  <c:v>Matheus Santos</c:v>
                </c:pt>
                <c:pt idx="14">
                  <c:v>Larissa Almeida</c:v>
                </c:pt>
                <c:pt idx="15">
                  <c:v>Felipe Castro</c:v>
                </c:pt>
                <c:pt idx="16">
                  <c:v>Mariana Fernandes</c:v>
                </c:pt>
                <c:pt idx="17">
                  <c:v>Guilherme Vieira</c:v>
                </c:pt>
                <c:pt idx="18">
                  <c:v>Letícia Carvalho</c:v>
                </c:pt>
                <c:pt idx="19">
                  <c:v>Gustavo Oliveira</c:v>
                </c:pt>
              </c:strCache>
            </c:strRef>
          </c:cat>
          <c:val>
            <c:numRef>
              <c:f>'e-commerce'!$C$2:$C$21</c:f>
              <c:numCache>
                <c:formatCode>0.0</c:formatCode>
                <c:ptCount val="20"/>
                <c:pt idx="0">
                  <c:v>5</c:v>
                </c:pt>
                <c:pt idx="1">
                  <c:v>7</c:v>
                </c:pt>
                <c:pt idx="2">
                  <c:v>4</c:v>
                </c:pt>
                <c:pt idx="3">
                  <c:v>8</c:v>
                </c:pt>
                <c:pt idx="4">
                  <c:v>3</c:v>
                </c:pt>
                <c:pt idx="5">
                  <c:v>6</c:v>
                </c:pt>
                <c:pt idx="6">
                  <c:v>10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5</c:v>
                </c:pt>
                <c:pt idx="14">
                  <c:v>9</c:v>
                </c:pt>
                <c:pt idx="15">
                  <c:v>4</c:v>
                </c:pt>
                <c:pt idx="16">
                  <c:v>7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1-47BC-B55D-3B4733696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859952"/>
        <c:axId val="696856672"/>
      </c:areaChart>
      <c:barChart>
        <c:barDir val="col"/>
        <c:grouping val="clustered"/>
        <c:varyColors val="0"/>
        <c:ser>
          <c:idx val="1"/>
          <c:order val="1"/>
          <c:tx>
            <c:strRef>
              <c:f>'e-commerce'!$D$1</c:f>
              <c:strCache>
                <c:ptCount val="1"/>
                <c:pt idx="0">
                  <c:v>Valor Médio por Pedido (em R$)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'e-commerce'!$A$2:$A$21</c:f>
              <c:strCache>
                <c:ptCount val="20"/>
                <c:pt idx="0">
                  <c:v>Marcela Oliveira</c:v>
                </c:pt>
                <c:pt idx="1">
                  <c:v>Rafael Lima</c:v>
                </c:pt>
                <c:pt idx="2">
                  <c:v>Ana Paula Santos</c:v>
                </c:pt>
                <c:pt idx="3">
                  <c:v>Renan Silva</c:v>
                </c:pt>
                <c:pt idx="4">
                  <c:v>Jéssica Pereira</c:v>
                </c:pt>
                <c:pt idx="5">
                  <c:v>Thiago Almeida</c:v>
                </c:pt>
                <c:pt idx="6">
                  <c:v>Juliana Costa</c:v>
                </c:pt>
                <c:pt idx="7">
                  <c:v>Eduardo Martins</c:v>
                </c:pt>
                <c:pt idx="8">
                  <c:v>Fernanda Souza</c:v>
                </c:pt>
                <c:pt idx="9">
                  <c:v>Lucas Pereira</c:v>
                </c:pt>
                <c:pt idx="10">
                  <c:v>Bruna Oliveira</c:v>
                </c:pt>
                <c:pt idx="11">
                  <c:v>André Silva</c:v>
                </c:pt>
                <c:pt idx="12">
                  <c:v>Carolina Rodrigues</c:v>
                </c:pt>
                <c:pt idx="13">
                  <c:v>Matheus Santos</c:v>
                </c:pt>
                <c:pt idx="14">
                  <c:v>Larissa Almeida</c:v>
                </c:pt>
                <c:pt idx="15">
                  <c:v>Felipe Castro</c:v>
                </c:pt>
                <c:pt idx="16">
                  <c:v>Mariana Fernandes</c:v>
                </c:pt>
                <c:pt idx="17">
                  <c:v>Guilherme Vieira</c:v>
                </c:pt>
                <c:pt idx="18">
                  <c:v>Letícia Carvalho</c:v>
                </c:pt>
                <c:pt idx="19">
                  <c:v>Gustavo Oliveira</c:v>
                </c:pt>
              </c:strCache>
            </c:strRef>
          </c:cat>
          <c:val>
            <c:numRef>
              <c:f>'e-commerce'!$D$2:$D$21</c:f>
              <c:numCache>
                <c:formatCode>"R$"\ #,##0.00</c:formatCode>
                <c:ptCount val="20"/>
                <c:pt idx="0">
                  <c:v>300</c:v>
                </c:pt>
                <c:pt idx="1">
                  <c:v>400</c:v>
                </c:pt>
                <c:pt idx="2">
                  <c:v>475</c:v>
                </c:pt>
                <c:pt idx="3">
                  <c:v>437.5</c:v>
                </c:pt>
                <c:pt idx="4">
                  <c:v>400</c:v>
                </c:pt>
                <c:pt idx="5">
                  <c:v>350</c:v>
                </c:pt>
                <c:pt idx="6">
                  <c:v>400</c:v>
                </c:pt>
                <c:pt idx="7">
                  <c:v>385.7</c:v>
                </c:pt>
                <c:pt idx="8">
                  <c:v>412.5</c:v>
                </c:pt>
                <c:pt idx="9">
                  <c:v>375</c:v>
                </c:pt>
                <c:pt idx="10">
                  <c:v>360</c:v>
                </c:pt>
                <c:pt idx="11">
                  <c:v>416.7</c:v>
                </c:pt>
                <c:pt idx="12">
                  <c:v>457.1</c:v>
                </c:pt>
                <c:pt idx="13">
                  <c:v>400</c:v>
                </c:pt>
                <c:pt idx="14">
                  <c:v>411.1</c:v>
                </c:pt>
                <c:pt idx="15">
                  <c:v>350</c:v>
                </c:pt>
                <c:pt idx="16">
                  <c:v>428.6</c:v>
                </c:pt>
                <c:pt idx="17">
                  <c:v>400</c:v>
                </c:pt>
                <c:pt idx="18">
                  <c:v>400</c:v>
                </c:pt>
                <c:pt idx="19">
                  <c:v>437.5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31-47BC-B55D-3B4733696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658799496"/>
        <c:axId val="658795232"/>
      </c:barChart>
      <c:catAx>
        <c:axId val="65879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795232"/>
        <c:crosses val="autoZero"/>
        <c:auto val="1"/>
        <c:lblAlgn val="ctr"/>
        <c:lblOffset val="100"/>
        <c:noMultiLvlLbl val="0"/>
      </c:catAx>
      <c:valAx>
        <c:axId val="658795232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799496"/>
        <c:crosses val="autoZero"/>
        <c:crossBetween val="between"/>
      </c:valAx>
      <c:valAx>
        <c:axId val="696856672"/>
        <c:scaling>
          <c:orientation val="minMax"/>
        </c:scaling>
        <c:delete val="0"/>
        <c:axPos val="r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6859952"/>
        <c:crosses val="max"/>
        <c:crossBetween val="between"/>
      </c:valAx>
      <c:catAx>
        <c:axId val="6968599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96856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Valor Médio VS Avaliação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'e-commerce'!$D$1</c:f>
              <c:strCache>
                <c:ptCount val="1"/>
                <c:pt idx="0">
                  <c:v>Valor Médio por Pedido (em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'e-commerce'!$A$2:$A$21</c:f>
              <c:strCache>
                <c:ptCount val="20"/>
                <c:pt idx="0">
                  <c:v>Marcela Oliveira</c:v>
                </c:pt>
                <c:pt idx="1">
                  <c:v>Rafael Lima</c:v>
                </c:pt>
                <c:pt idx="2">
                  <c:v>Ana Paula Santos</c:v>
                </c:pt>
                <c:pt idx="3">
                  <c:v>Renan Silva</c:v>
                </c:pt>
                <c:pt idx="4">
                  <c:v>Jéssica Pereira</c:v>
                </c:pt>
                <c:pt idx="5">
                  <c:v>Thiago Almeida</c:v>
                </c:pt>
                <c:pt idx="6">
                  <c:v>Juliana Costa</c:v>
                </c:pt>
                <c:pt idx="7">
                  <c:v>Eduardo Martins</c:v>
                </c:pt>
                <c:pt idx="8">
                  <c:v>Fernanda Souza</c:v>
                </c:pt>
                <c:pt idx="9">
                  <c:v>Lucas Pereira</c:v>
                </c:pt>
                <c:pt idx="10">
                  <c:v>Bruna Oliveira</c:v>
                </c:pt>
                <c:pt idx="11">
                  <c:v>André Silva</c:v>
                </c:pt>
                <c:pt idx="12">
                  <c:v>Carolina Rodrigues</c:v>
                </c:pt>
                <c:pt idx="13">
                  <c:v>Matheus Santos</c:v>
                </c:pt>
                <c:pt idx="14">
                  <c:v>Larissa Almeida</c:v>
                </c:pt>
                <c:pt idx="15">
                  <c:v>Felipe Castro</c:v>
                </c:pt>
                <c:pt idx="16">
                  <c:v>Mariana Fernandes</c:v>
                </c:pt>
                <c:pt idx="17">
                  <c:v>Guilherme Vieira</c:v>
                </c:pt>
                <c:pt idx="18">
                  <c:v>Letícia Carvalho</c:v>
                </c:pt>
                <c:pt idx="19">
                  <c:v>Gustavo Oliveira</c:v>
                </c:pt>
              </c:strCache>
            </c:strRef>
          </c:cat>
          <c:val>
            <c:numRef>
              <c:f>'e-commerce'!$D$2:$D$21</c:f>
              <c:numCache>
                <c:formatCode>"R$"\ #,##0.00</c:formatCode>
                <c:ptCount val="20"/>
                <c:pt idx="0">
                  <c:v>300</c:v>
                </c:pt>
                <c:pt idx="1">
                  <c:v>400</c:v>
                </c:pt>
                <c:pt idx="2">
                  <c:v>475</c:v>
                </c:pt>
                <c:pt idx="3">
                  <c:v>437.5</c:v>
                </c:pt>
                <c:pt idx="4">
                  <c:v>400</c:v>
                </c:pt>
                <c:pt idx="5">
                  <c:v>350</c:v>
                </c:pt>
                <c:pt idx="6">
                  <c:v>400</c:v>
                </c:pt>
                <c:pt idx="7">
                  <c:v>385.7</c:v>
                </c:pt>
                <c:pt idx="8">
                  <c:v>412.5</c:v>
                </c:pt>
                <c:pt idx="9">
                  <c:v>375</c:v>
                </c:pt>
                <c:pt idx="10">
                  <c:v>360</c:v>
                </c:pt>
                <c:pt idx="11">
                  <c:v>416.7</c:v>
                </c:pt>
                <c:pt idx="12">
                  <c:v>457.1</c:v>
                </c:pt>
                <c:pt idx="13">
                  <c:v>400</c:v>
                </c:pt>
                <c:pt idx="14">
                  <c:v>411.1</c:v>
                </c:pt>
                <c:pt idx="15">
                  <c:v>350</c:v>
                </c:pt>
                <c:pt idx="16">
                  <c:v>428.6</c:v>
                </c:pt>
                <c:pt idx="17">
                  <c:v>400</c:v>
                </c:pt>
                <c:pt idx="18">
                  <c:v>400</c:v>
                </c:pt>
                <c:pt idx="19">
                  <c:v>437.5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2-40D7-82DB-A5374BC81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118400"/>
        <c:axId val="691113808"/>
      </c:barChart>
      <c:lineChart>
        <c:grouping val="standard"/>
        <c:varyColors val="0"/>
        <c:ser>
          <c:idx val="1"/>
          <c:order val="1"/>
          <c:tx>
            <c:strRef>
              <c:f>'e-commerce'!$E$1</c:f>
              <c:strCache>
                <c:ptCount val="1"/>
                <c:pt idx="0">
                  <c:v>Avaliação do Produto (0-5)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rgbClr val="92D05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'e-commerce'!$A$2:$A$21</c:f>
              <c:strCache>
                <c:ptCount val="20"/>
                <c:pt idx="0">
                  <c:v>Marcela Oliveira</c:v>
                </c:pt>
                <c:pt idx="1">
                  <c:v>Rafael Lima</c:v>
                </c:pt>
                <c:pt idx="2">
                  <c:v>Ana Paula Santos</c:v>
                </c:pt>
                <c:pt idx="3">
                  <c:v>Renan Silva</c:v>
                </c:pt>
                <c:pt idx="4">
                  <c:v>Jéssica Pereira</c:v>
                </c:pt>
                <c:pt idx="5">
                  <c:v>Thiago Almeida</c:v>
                </c:pt>
                <c:pt idx="6">
                  <c:v>Juliana Costa</c:v>
                </c:pt>
                <c:pt idx="7">
                  <c:v>Eduardo Martins</c:v>
                </c:pt>
                <c:pt idx="8">
                  <c:v>Fernanda Souza</c:v>
                </c:pt>
                <c:pt idx="9">
                  <c:v>Lucas Pereira</c:v>
                </c:pt>
                <c:pt idx="10">
                  <c:v>Bruna Oliveira</c:v>
                </c:pt>
                <c:pt idx="11">
                  <c:v>André Silva</c:v>
                </c:pt>
                <c:pt idx="12">
                  <c:v>Carolina Rodrigues</c:v>
                </c:pt>
                <c:pt idx="13">
                  <c:v>Matheus Santos</c:v>
                </c:pt>
                <c:pt idx="14">
                  <c:v>Larissa Almeida</c:v>
                </c:pt>
                <c:pt idx="15">
                  <c:v>Felipe Castro</c:v>
                </c:pt>
                <c:pt idx="16">
                  <c:v>Mariana Fernandes</c:v>
                </c:pt>
                <c:pt idx="17">
                  <c:v>Guilherme Vieira</c:v>
                </c:pt>
                <c:pt idx="18">
                  <c:v>Letícia Carvalho</c:v>
                </c:pt>
                <c:pt idx="19">
                  <c:v>Gustavo Oliveira</c:v>
                </c:pt>
              </c:strCache>
            </c:strRef>
          </c:cat>
          <c:val>
            <c:numRef>
              <c:f>'e-commerce'!$E$2:$E$21</c:f>
              <c:numCache>
                <c:formatCode>0.0</c:formatCode>
                <c:ptCount val="20"/>
                <c:pt idx="0">
                  <c:v>4.5</c:v>
                </c:pt>
                <c:pt idx="1">
                  <c:v>4.8</c:v>
                </c:pt>
                <c:pt idx="2">
                  <c:v>4.2</c:v>
                </c:pt>
                <c:pt idx="3">
                  <c:v>4.5999999999999996</c:v>
                </c:pt>
                <c:pt idx="4">
                  <c:v>4</c:v>
                </c:pt>
                <c:pt idx="5">
                  <c:v>4.7</c:v>
                </c:pt>
                <c:pt idx="6">
                  <c:v>4.9000000000000004</c:v>
                </c:pt>
                <c:pt idx="7">
                  <c:v>4.3</c:v>
                </c:pt>
                <c:pt idx="8">
                  <c:v>4.8</c:v>
                </c:pt>
                <c:pt idx="9">
                  <c:v>4.0999999999999996</c:v>
                </c:pt>
                <c:pt idx="10">
                  <c:v>4.4000000000000004</c:v>
                </c:pt>
                <c:pt idx="11">
                  <c:v>4.5999999999999996</c:v>
                </c:pt>
                <c:pt idx="12">
                  <c:v>4.7</c:v>
                </c:pt>
                <c:pt idx="13">
                  <c:v>4.3</c:v>
                </c:pt>
                <c:pt idx="14">
                  <c:v>4.9000000000000004</c:v>
                </c:pt>
                <c:pt idx="15">
                  <c:v>4.2</c:v>
                </c:pt>
                <c:pt idx="16">
                  <c:v>4.7</c:v>
                </c:pt>
                <c:pt idx="17">
                  <c:v>4.5</c:v>
                </c:pt>
                <c:pt idx="18">
                  <c:v>4.8</c:v>
                </c:pt>
                <c:pt idx="19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22-40D7-82DB-A5374BC81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123320"/>
        <c:axId val="691119056"/>
      </c:lineChart>
      <c:catAx>
        <c:axId val="69111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1113808"/>
        <c:crosses val="autoZero"/>
        <c:auto val="1"/>
        <c:lblAlgn val="ctr"/>
        <c:lblOffset val="100"/>
        <c:noMultiLvlLbl val="0"/>
      </c:catAx>
      <c:valAx>
        <c:axId val="691113808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1118400"/>
        <c:crosses val="autoZero"/>
        <c:crossBetween val="between"/>
      </c:valAx>
      <c:valAx>
        <c:axId val="691119056"/>
        <c:scaling>
          <c:orientation val="minMax"/>
        </c:scaling>
        <c:delete val="0"/>
        <c:axPos val="r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1123320"/>
        <c:crosses val="max"/>
        <c:crossBetween val="between"/>
      </c:valAx>
      <c:catAx>
        <c:axId val="6911233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91119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Correlações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'e-commerce'!$F$11</c:f>
              <c:strCache>
                <c:ptCount val="1"/>
                <c:pt idx="0">
                  <c:v>COMPRAS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'e-commerce'!$G$10:$J$10</c:f>
              <c:strCache>
                <c:ptCount val="4"/>
                <c:pt idx="0">
                  <c:v>COMPRAS</c:v>
                </c:pt>
                <c:pt idx="1">
                  <c:v>PEDIDOS</c:v>
                </c:pt>
                <c:pt idx="2">
                  <c:v>VALOR MEDIO</c:v>
                </c:pt>
                <c:pt idx="3">
                  <c:v>AVALIACAO</c:v>
                </c:pt>
              </c:strCache>
            </c:strRef>
          </c:cat>
          <c:val>
            <c:numRef>
              <c:f>'e-commerce'!$G$11:$J$11</c:f>
              <c:numCache>
                <c:formatCode>#,##0.00</c:formatCode>
                <c:ptCount val="4"/>
                <c:pt idx="0">
                  <c:v>1.0000000000000002</c:v>
                </c:pt>
                <c:pt idx="1">
                  <c:v>0.96930781766713492</c:v>
                </c:pt>
                <c:pt idx="2">
                  <c:v>0.520099093086417</c:v>
                </c:pt>
                <c:pt idx="3">
                  <c:v>0.8126483068808692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1-4034-934E-3FC0083A8072}"/>
            </c:ext>
          </c:extLst>
        </c:ser>
        <c:ser>
          <c:idx val="1"/>
          <c:order val="1"/>
          <c:tx>
            <c:strRef>
              <c:f>'e-commerce'!$F$12</c:f>
              <c:strCache>
                <c:ptCount val="1"/>
                <c:pt idx="0">
                  <c:v>PEDIDOS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'e-commerce'!$G$10:$J$10</c:f>
              <c:strCache>
                <c:ptCount val="4"/>
                <c:pt idx="0">
                  <c:v>COMPRAS</c:v>
                </c:pt>
                <c:pt idx="1">
                  <c:v>PEDIDOS</c:v>
                </c:pt>
                <c:pt idx="2">
                  <c:v>VALOR MEDIO</c:v>
                </c:pt>
                <c:pt idx="3">
                  <c:v>AVALIACAO</c:v>
                </c:pt>
              </c:strCache>
            </c:strRef>
          </c:cat>
          <c:val>
            <c:numRef>
              <c:f>'e-commerce'!$G$12:$J$12</c:f>
              <c:numCache>
                <c:formatCode>#,##0.00</c:formatCode>
                <c:ptCount val="4"/>
                <c:pt idx="0">
                  <c:v>0.96930781766713492</c:v>
                </c:pt>
                <c:pt idx="1">
                  <c:v>1</c:v>
                </c:pt>
                <c:pt idx="2">
                  <c:v>0.30062301020975074</c:v>
                </c:pt>
                <c:pt idx="3">
                  <c:v>0.86642364672601679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1-4034-934E-3FC0083A8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666168936"/>
        <c:axId val="666171232"/>
      </c:barChart>
      <c:lineChart>
        <c:grouping val="standard"/>
        <c:varyColors val="0"/>
        <c:ser>
          <c:idx val="2"/>
          <c:order val="2"/>
          <c:tx>
            <c:strRef>
              <c:f>'e-commerce'!$F$13</c:f>
              <c:strCache>
                <c:ptCount val="1"/>
                <c:pt idx="0">
                  <c:v>VALOR MEDIO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'e-commerce'!$G$10:$J$10</c:f>
              <c:strCache>
                <c:ptCount val="4"/>
                <c:pt idx="0">
                  <c:v>COMPRAS</c:v>
                </c:pt>
                <c:pt idx="1">
                  <c:v>PEDIDOS</c:v>
                </c:pt>
                <c:pt idx="2">
                  <c:v>VALOR MEDIO</c:v>
                </c:pt>
                <c:pt idx="3">
                  <c:v>AVALIACAO</c:v>
                </c:pt>
              </c:strCache>
            </c:strRef>
          </c:cat>
          <c:val>
            <c:numRef>
              <c:f>'e-commerce'!$G$13:$J$13</c:f>
              <c:numCache>
                <c:formatCode>#,##0.00</c:formatCode>
                <c:ptCount val="4"/>
                <c:pt idx="0">
                  <c:v>0.520099093086417</c:v>
                </c:pt>
                <c:pt idx="1">
                  <c:v>0.30062301020975074</c:v>
                </c:pt>
                <c:pt idx="2">
                  <c:v>1</c:v>
                </c:pt>
                <c:pt idx="3">
                  <c:v>0.16421333854255471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C1-4034-934E-3FC0083A8072}"/>
            </c:ext>
          </c:extLst>
        </c:ser>
        <c:ser>
          <c:idx val="3"/>
          <c:order val="3"/>
          <c:tx>
            <c:strRef>
              <c:f>'e-commerce'!$F$14</c:f>
              <c:strCache>
                <c:ptCount val="1"/>
                <c:pt idx="0">
                  <c:v>AVALIACAO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'e-commerce'!$G$10:$J$10</c:f>
              <c:strCache>
                <c:ptCount val="4"/>
                <c:pt idx="0">
                  <c:v>COMPRAS</c:v>
                </c:pt>
                <c:pt idx="1">
                  <c:v>PEDIDOS</c:v>
                </c:pt>
                <c:pt idx="2">
                  <c:v>VALOR MEDIO</c:v>
                </c:pt>
                <c:pt idx="3">
                  <c:v>AVALIACAO</c:v>
                </c:pt>
              </c:strCache>
            </c:strRef>
          </c:cat>
          <c:val>
            <c:numRef>
              <c:f>'e-commerce'!$G$14:$J$14</c:f>
              <c:numCache>
                <c:formatCode>#,##0.00</c:formatCode>
                <c:ptCount val="4"/>
                <c:pt idx="0">
                  <c:v>0.8126483068808692</c:v>
                </c:pt>
                <c:pt idx="1">
                  <c:v>0.86642364672601679</c:v>
                </c:pt>
                <c:pt idx="2">
                  <c:v>0.16421333854255471</c:v>
                </c:pt>
                <c:pt idx="3">
                  <c:v>0.99999999999999978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C1-4034-934E-3FC0083A8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255768"/>
        <c:axId val="626258392"/>
      </c:lineChart>
      <c:catAx>
        <c:axId val="66616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6171232"/>
        <c:crosses val="autoZero"/>
        <c:auto val="1"/>
        <c:lblAlgn val="ctr"/>
        <c:lblOffset val="100"/>
        <c:noMultiLvlLbl val="0"/>
      </c:catAx>
      <c:valAx>
        <c:axId val="666171232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6168936"/>
        <c:crosses val="autoZero"/>
        <c:crossBetween val="between"/>
      </c:valAx>
      <c:valAx>
        <c:axId val="626258392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255768"/>
        <c:crosses val="max"/>
        <c:crossBetween val="between"/>
      </c:valAx>
      <c:catAx>
        <c:axId val="626255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6258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Vendas de Fone de Ouvido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Produtos!$B$1</c:f>
              <c:strCache>
                <c:ptCount val="1"/>
                <c:pt idx="0">
                  <c:v>Fone de Ouvido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  <a:tailEnd type="triangle" w="lg" len="lg"/>
              </a:ln>
              <a:effectLst/>
            </c:spPr>
            <c:trendlineType val="linear"/>
            <c:dispRSqr val="0"/>
            <c:dispEq val="0"/>
          </c:trendline>
          <c:cat>
            <c:numRef>
              <c:f>Produtos!$A$2:$A$37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Produtos!$B$2:$B$37</c:f>
              <c:numCache>
                <c:formatCode>General</c:formatCode>
                <c:ptCount val="36"/>
                <c:pt idx="0">
                  <c:v>101</c:v>
                </c:pt>
                <c:pt idx="1">
                  <c:v>118</c:v>
                </c:pt>
                <c:pt idx="2">
                  <c:v>119</c:v>
                </c:pt>
                <c:pt idx="3">
                  <c:v>122</c:v>
                </c:pt>
                <c:pt idx="4">
                  <c:v>125</c:v>
                </c:pt>
                <c:pt idx="5">
                  <c:v>131</c:v>
                </c:pt>
                <c:pt idx="6">
                  <c:v>157</c:v>
                </c:pt>
                <c:pt idx="7">
                  <c:v>160</c:v>
                </c:pt>
                <c:pt idx="8">
                  <c:v>166</c:v>
                </c:pt>
                <c:pt idx="9">
                  <c:v>177</c:v>
                </c:pt>
                <c:pt idx="10">
                  <c:v>180</c:v>
                </c:pt>
                <c:pt idx="11">
                  <c:v>191</c:v>
                </c:pt>
                <c:pt idx="12">
                  <c:v>195</c:v>
                </c:pt>
                <c:pt idx="13">
                  <c:v>216</c:v>
                </c:pt>
                <c:pt idx="14">
                  <c:v>235</c:v>
                </c:pt>
                <c:pt idx="15">
                  <c:v>240</c:v>
                </c:pt>
                <c:pt idx="16">
                  <c:v>241</c:v>
                </c:pt>
                <c:pt idx="17">
                  <c:v>248</c:v>
                </c:pt>
                <c:pt idx="18">
                  <c:v>265</c:v>
                </c:pt>
                <c:pt idx="19">
                  <c:v>268</c:v>
                </c:pt>
                <c:pt idx="20">
                  <c:v>271</c:v>
                </c:pt>
                <c:pt idx="21">
                  <c:v>272</c:v>
                </c:pt>
                <c:pt idx="22">
                  <c:v>321</c:v>
                </c:pt>
                <c:pt idx="23">
                  <c:v>341</c:v>
                </c:pt>
                <c:pt idx="24">
                  <c:v>346</c:v>
                </c:pt>
                <c:pt idx="25">
                  <c:v>364</c:v>
                </c:pt>
                <c:pt idx="26">
                  <c:v>377</c:v>
                </c:pt>
                <c:pt idx="27">
                  <c:v>385</c:v>
                </c:pt>
                <c:pt idx="28">
                  <c:v>386</c:v>
                </c:pt>
                <c:pt idx="29">
                  <c:v>419</c:v>
                </c:pt>
                <c:pt idx="30">
                  <c:v>419</c:v>
                </c:pt>
                <c:pt idx="31">
                  <c:v>434</c:v>
                </c:pt>
                <c:pt idx="32">
                  <c:v>438</c:v>
                </c:pt>
                <c:pt idx="33">
                  <c:v>449</c:v>
                </c:pt>
                <c:pt idx="34">
                  <c:v>457</c:v>
                </c:pt>
                <c:pt idx="35">
                  <c:v>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1-4D97-A286-087A69FAD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89126815"/>
        <c:axId val="1097511151"/>
      </c:barChart>
      <c:lineChart>
        <c:grouping val="standard"/>
        <c:varyColors val="0"/>
        <c:ser>
          <c:idx val="1"/>
          <c:order val="1"/>
          <c:tx>
            <c:strRef>
              <c:f>Produtos!$G$2:$G$3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6.9729087877051246E-2"/>
                  <c:y val="-0.2314814814814814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911-4D97-A286-087A69FADE20}"/>
                </c:ext>
              </c:extLst>
            </c:dLbl>
            <c:dLbl>
              <c:idx val="1"/>
              <c:layout>
                <c:manualLayout>
                  <c:x val="0.17338050891698364"/>
                  <c:y val="-0.15972222222222227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561137081243364"/>
                      <c:h val="6.937518226888306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B911-4D97-A286-087A69FADE20}"/>
                </c:ext>
              </c:extLst>
            </c:dLbl>
            <c:spPr>
              <a:solidFill>
                <a:srgbClr val="00B050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val>
            <c:numRef>
              <c:f>Produtos!$H$2:$H$3</c:f>
              <c:numCache>
                <c:formatCode>General</c:formatCode>
                <c:ptCount val="2"/>
                <c:pt idx="0">
                  <c:v>256.5</c:v>
                </c:pt>
                <c:pt idx="1">
                  <c:v>256.5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11-4D97-A286-087A69FADE20}"/>
            </c:ext>
          </c:extLst>
        </c:ser>
        <c:ser>
          <c:idx val="2"/>
          <c:order val="2"/>
          <c:tx>
            <c:strRef>
              <c:f>Produtos!$G$7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3.9575968795083141E-2"/>
                  <c:y val="-0.10185185185185187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911-4D97-A286-087A69FADE20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val>
            <c:numRef>
              <c:f>Produtos!$H$7</c:f>
              <c:numCache>
                <c:formatCode>General</c:formatCode>
                <c:ptCount val="1"/>
                <c:pt idx="0">
                  <c:v>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11-4D97-A286-087A69FADE20}"/>
            </c:ext>
          </c:extLst>
        </c:ser>
        <c:ser>
          <c:idx val="3"/>
          <c:order val="3"/>
          <c:tx>
            <c:strRef>
              <c:f>Produtos!$G$8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8.6690217360658309E-2"/>
                  <c:y val="-0.20833333333333334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B911-4D97-A286-087A69FADE20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val>
            <c:numRef>
              <c:f>Produtos!$H$8</c:f>
              <c:numCache>
                <c:formatCode>General</c:formatCode>
                <c:ptCount val="1"/>
                <c:pt idx="0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11-4D97-A286-087A69FAD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126815"/>
        <c:axId val="1097511151"/>
      </c:lineChart>
      <c:dateAx>
        <c:axId val="10891268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511151"/>
        <c:crosses val="autoZero"/>
        <c:auto val="1"/>
        <c:lblOffset val="100"/>
        <c:baseTimeUnit val="months"/>
      </c:dateAx>
      <c:valAx>
        <c:axId val="1097511151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12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GASTO MENSAL VS</a:t>
            </a:r>
            <a:r>
              <a:rPr lang="pt-BR" baseline="0"/>
              <a:t> CRÉDITO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Cliente!$D$1</c:f>
              <c:strCache>
                <c:ptCount val="1"/>
                <c:pt idx="0">
                  <c:v>Gasto mensal (em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Cliente!$D$2:$D$21</c:f>
              <c:numCache>
                <c:formatCode>General</c:formatCode>
                <c:ptCount val="20"/>
                <c:pt idx="0">
                  <c:v>2500</c:v>
                </c:pt>
                <c:pt idx="1">
                  <c:v>1500</c:v>
                </c:pt>
                <c:pt idx="2">
                  <c:v>4000</c:v>
                </c:pt>
                <c:pt idx="3">
                  <c:v>3000</c:v>
                </c:pt>
                <c:pt idx="4">
                  <c:v>1800</c:v>
                </c:pt>
                <c:pt idx="5">
                  <c:v>3500</c:v>
                </c:pt>
                <c:pt idx="6">
                  <c:v>5000</c:v>
                </c:pt>
                <c:pt idx="7">
                  <c:v>2800</c:v>
                </c:pt>
                <c:pt idx="8">
                  <c:v>4500</c:v>
                </c:pt>
                <c:pt idx="9">
                  <c:v>1200</c:v>
                </c:pt>
                <c:pt idx="10">
                  <c:v>2800</c:v>
                </c:pt>
                <c:pt idx="11">
                  <c:v>2000</c:v>
                </c:pt>
                <c:pt idx="12">
                  <c:v>3800</c:v>
                </c:pt>
                <c:pt idx="13">
                  <c:v>2200</c:v>
                </c:pt>
                <c:pt idx="14">
                  <c:v>3200</c:v>
                </c:pt>
                <c:pt idx="15">
                  <c:v>1900</c:v>
                </c:pt>
                <c:pt idx="16">
                  <c:v>4200</c:v>
                </c:pt>
                <c:pt idx="17">
                  <c:v>2400</c:v>
                </c:pt>
                <c:pt idx="18">
                  <c:v>2600</c:v>
                </c:pt>
                <c:pt idx="19">
                  <c:v>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1-4FFC-A30C-02A013B0C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388370216"/>
        <c:axId val="388377272"/>
      </c:barChart>
      <c:lineChart>
        <c:grouping val="standard"/>
        <c:varyColors val="0"/>
        <c:ser>
          <c:idx val="1"/>
          <c:order val="1"/>
          <c:tx>
            <c:strRef>
              <c:f>Cliente!$E$1</c:f>
              <c:strCache>
                <c:ptCount val="1"/>
                <c:pt idx="0">
                  <c:v>Pontuação de crédito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92D05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Cliente!$E$2:$E$21</c:f>
              <c:numCache>
                <c:formatCode>General</c:formatCode>
                <c:ptCount val="20"/>
                <c:pt idx="0">
                  <c:v>750</c:v>
                </c:pt>
                <c:pt idx="1">
                  <c:v>600</c:v>
                </c:pt>
                <c:pt idx="2">
                  <c:v>850</c:v>
                </c:pt>
                <c:pt idx="3">
                  <c:v>780</c:v>
                </c:pt>
                <c:pt idx="4">
                  <c:v>620</c:v>
                </c:pt>
                <c:pt idx="5">
                  <c:v>800</c:v>
                </c:pt>
                <c:pt idx="6">
                  <c:v>900</c:v>
                </c:pt>
                <c:pt idx="7">
                  <c:v>760</c:v>
                </c:pt>
                <c:pt idx="8">
                  <c:v>880</c:v>
                </c:pt>
                <c:pt idx="9">
                  <c:v>580</c:v>
                </c:pt>
                <c:pt idx="10">
                  <c:v>780</c:v>
                </c:pt>
                <c:pt idx="11">
                  <c:v>700</c:v>
                </c:pt>
                <c:pt idx="12">
                  <c:v>820</c:v>
                </c:pt>
                <c:pt idx="13">
                  <c:v>730</c:v>
                </c:pt>
                <c:pt idx="14">
                  <c:v>790</c:v>
                </c:pt>
                <c:pt idx="15">
                  <c:v>640</c:v>
                </c:pt>
                <c:pt idx="16">
                  <c:v>870</c:v>
                </c:pt>
                <c:pt idx="17">
                  <c:v>740</c:v>
                </c:pt>
                <c:pt idx="18">
                  <c:v>770</c:v>
                </c:pt>
                <c:pt idx="19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A1-4FFC-A30C-02A013B0C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371392"/>
        <c:axId val="388372176"/>
      </c:lineChart>
      <c:catAx>
        <c:axId val="388370216"/>
        <c:scaling>
          <c:orientation val="minMax"/>
        </c:scaling>
        <c:delete val="1"/>
        <c:axPos val="b"/>
        <c:majorTickMark val="none"/>
        <c:minorTickMark val="none"/>
        <c:tickLblPos val="nextTo"/>
        <c:crossAx val="388377272"/>
        <c:crosses val="autoZero"/>
        <c:auto val="1"/>
        <c:lblAlgn val="ctr"/>
        <c:lblOffset val="100"/>
        <c:noMultiLvlLbl val="0"/>
      </c:catAx>
      <c:valAx>
        <c:axId val="38837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0216"/>
        <c:crosses val="autoZero"/>
        <c:crossBetween val="between"/>
      </c:valAx>
      <c:valAx>
        <c:axId val="38837217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1392"/>
        <c:crosses val="max"/>
        <c:crossBetween val="between"/>
      </c:valAx>
      <c:catAx>
        <c:axId val="388371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38837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Vendas de Cafeteiras</a:t>
            </a:r>
            <a:r>
              <a:rPr lang="pt-BR" baseline="0"/>
              <a:t> Eletricas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Produtos!$C$1</c:f>
              <c:strCache>
                <c:ptCount val="1"/>
                <c:pt idx="0">
                  <c:v>Cafeteira Elétrica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  <a:tailEnd type="triangle" w="lg" len="lg"/>
              </a:ln>
              <a:effectLst/>
            </c:spPr>
            <c:trendlineType val="linear"/>
            <c:dispRSqr val="0"/>
            <c:dispEq val="0"/>
          </c:trendline>
          <c:cat>
            <c:numRef>
              <c:f>Produtos!$A$2:$A$37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Produtos!$C$2:$C$37</c:f>
              <c:numCache>
                <c:formatCode>General</c:formatCode>
                <c:ptCount val="36"/>
                <c:pt idx="0">
                  <c:v>545</c:v>
                </c:pt>
                <c:pt idx="1">
                  <c:v>577</c:v>
                </c:pt>
                <c:pt idx="2">
                  <c:v>672</c:v>
                </c:pt>
                <c:pt idx="3">
                  <c:v>678</c:v>
                </c:pt>
                <c:pt idx="4">
                  <c:v>732</c:v>
                </c:pt>
                <c:pt idx="5">
                  <c:v>732</c:v>
                </c:pt>
                <c:pt idx="6">
                  <c:v>738</c:v>
                </c:pt>
                <c:pt idx="7">
                  <c:v>746</c:v>
                </c:pt>
                <c:pt idx="8">
                  <c:v>768</c:v>
                </c:pt>
                <c:pt idx="9">
                  <c:v>861</c:v>
                </c:pt>
                <c:pt idx="10">
                  <c:v>890</c:v>
                </c:pt>
                <c:pt idx="11">
                  <c:v>893</c:v>
                </c:pt>
                <c:pt idx="12">
                  <c:v>915</c:v>
                </c:pt>
                <c:pt idx="13">
                  <c:v>931</c:v>
                </c:pt>
                <c:pt idx="14">
                  <c:v>942</c:v>
                </c:pt>
                <c:pt idx="15">
                  <c:v>963</c:v>
                </c:pt>
                <c:pt idx="16">
                  <c:v>983</c:v>
                </c:pt>
                <c:pt idx="17">
                  <c:v>1151</c:v>
                </c:pt>
                <c:pt idx="18">
                  <c:v>1151</c:v>
                </c:pt>
                <c:pt idx="19">
                  <c:v>1188</c:v>
                </c:pt>
                <c:pt idx="20">
                  <c:v>1285</c:v>
                </c:pt>
                <c:pt idx="21">
                  <c:v>1310</c:v>
                </c:pt>
                <c:pt idx="22">
                  <c:v>1465</c:v>
                </c:pt>
                <c:pt idx="23">
                  <c:v>1479</c:v>
                </c:pt>
                <c:pt idx="24">
                  <c:v>1485</c:v>
                </c:pt>
                <c:pt idx="25">
                  <c:v>1545</c:v>
                </c:pt>
                <c:pt idx="26">
                  <c:v>1738</c:v>
                </c:pt>
                <c:pt idx="27">
                  <c:v>1805</c:v>
                </c:pt>
                <c:pt idx="28">
                  <c:v>1818</c:v>
                </c:pt>
                <c:pt idx="29">
                  <c:v>1831</c:v>
                </c:pt>
                <c:pt idx="30">
                  <c:v>1835</c:v>
                </c:pt>
                <c:pt idx="31">
                  <c:v>1864</c:v>
                </c:pt>
                <c:pt idx="32">
                  <c:v>1896</c:v>
                </c:pt>
                <c:pt idx="33">
                  <c:v>1926</c:v>
                </c:pt>
                <c:pt idx="34">
                  <c:v>1929</c:v>
                </c:pt>
                <c:pt idx="35">
                  <c:v>1945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E1-447D-BC52-9CEC348EF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89126815"/>
        <c:axId val="1097511151"/>
      </c:barChart>
      <c:lineChart>
        <c:grouping val="standard"/>
        <c:varyColors val="0"/>
        <c:ser>
          <c:idx val="1"/>
          <c:order val="1"/>
          <c:tx>
            <c:strRef>
              <c:f>Produtos!$G$2:$G$3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Produtos!$I$2:$I$3</c:f>
              <c:numCache>
                <c:formatCode>General</c:formatCode>
                <c:ptCount val="2"/>
                <c:pt idx="0">
                  <c:v>1151</c:v>
                </c:pt>
                <c:pt idx="1">
                  <c:v>1151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E1-447D-BC52-9CEC348EFAA1}"/>
            </c:ext>
          </c:extLst>
        </c:ser>
        <c:ser>
          <c:idx val="2"/>
          <c:order val="2"/>
          <c:tx>
            <c:strRef>
              <c:f>Produtos!$G$7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Produtos!$I$7</c:f>
              <c:numCache>
                <c:formatCode>General</c:formatCode>
                <c:ptCount val="1"/>
                <c:pt idx="0">
                  <c:v>1945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E1-447D-BC52-9CEC348EFAA1}"/>
            </c:ext>
          </c:extLst>
        </c:ser>
        <c:ser>
          <c:idx val="3"/>
          <c:order val="3"/>
          <c:tx>
            <c:strRef>
              <c:f>Produtos!$G$8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Produtos!$I$8</c:f>
              <c:numCache>
                <c:formatCode>General</c:formatCode>
                <c:ptCount val="1"/>
                <c:pt idx="0">
                  <c:v>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E1-447D-BC52-9CEC348EF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126815"/>
        <c:axId val="1097511151"/>
      </c:lineChart>
      <c:dateAx>
        <c:axId val="10891268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511151"/>
        <c:crosses val="autoZero"/>
        <c:auto val="1"/>
        <c:lblOffset val="100"/>
        <c:baseTimeUnit val="months"/>
      </c:dateAx>
      <c:valAx>
        <c:axId val="1097511151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12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IDADE VS CRÉDITO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Cliente!$B$1</c:f>
              <c:strCache>
                <c:ptCount val="1"/>
                <c:pt idx="0">
                  <c:v>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Cliente!$B$2:$B$21</c:f>
              <c:numCache>
                <c:formatCode>General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E-4B57-B5E3-3C75C478F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8375704"/>
        <c:axId val="388374528"/>
      </c:barChart>
      <c:lineChart>
        <c:grouping val="standard"/>
        <c:varyColors val="0"/>
        <c:ser>
          <c:idx val="1"/>
          <c:order val="1"/>
          <c:tx>
            <c:strRef>
              <c:f>Cliente!$E$1</c:f>
              <c:strCache>
                <c:ptCount val="1"/>
                <c:pt idx="0">
                  <c:v>Pontuação de crédito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Cliente!$E$2:$E$21</c:f>
              <c:numCache>
                <c:formatCode>General</c:formatCode>
                <c:ptCount val="20"/>
                <c:pt idx="0">
                  <c:v>750</c:v>
                </c:pt>
                <c:pt idx="1">
                  <c:v>600</c:v>
                </c:pt>
                <c:pt idx="2">
                  <c:v>850</c:v>
                </c:pt>
                <c:pt idx="3">
                  <c:v>780</c:v>
                </c:pt>
                <c:pt idx="4">
                  <c:v>620</c:v>
                </c:pt>
                <c:pt idx="5">
                  <c:v>800</c:v>
                </c:pt>
                <c:pt idx="6">
                  <c:v>900</c:v>
                </c:pt>
                <c:pt idx="7">
                  <c:v>760</c:v>
                </c:pt>
                <c:pt idx="8">
                  <c:v>880</c:v>
                </c:pt>
                <c:pt idx="9">
                  <c:v>580</c:v>
                </c:pt>
                <c:pt idx="10">
                  <c:v>780</c:v>
                </c:pt>
                <c:pt idx="11">
                  <c:v>700</c:v>
                </c:pt>
                <c:pt idx="12">
                  <c:v>820</c:v>
                </c:pt>
                <c:pt idx="13">
                  <c:v>730</c:v>
                </c:pt>
                <c:pt idx="14">
                  <c:v>790</c:v>
                </c:pt>
                <c:pt idx="15">
                  <c:v>640</c:v>
                </c:pt>
                <c:pt idx="16">
                  <c:v>870</c:v>
                </c:pt>
                <c:pt idx="17">
                  <c:v>740</c:v>
                </c:pt>
                <c:pt idx="18">
                  <c:v>770</c:v>
                </c:pt>
                <c:pt idx="19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9E-4B57-B5E3-3C75C478F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374920"/>
        <c:axId val="388376096"/>
      </c:lineChart>
      <c:catAx>
        <c:axId val="388375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4528"/>
        <c:crosses val="autoZero"/>
        <c:auto val="1"/>
        <c:lblAlgn val="ctr"/>
        <c:lblOffset val="100"/>
        <c:noMultiLvlLbl val="0"/>
      </c:catAx>
      <c:valAx>
        <c:axId val="3883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5704"/>
        <c:crosses val="autoZero"/>
        <c:crossBetween val="between"/>
      </c:valAx>
      <c:valAx>
        <c:axId val="38837609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4920"/>
        <c:crosses val="max"/>
        <c:crossBetween val="between"/>
      </c:valAx>
      <c:catAx>
        <c:axId val="388374920"/>
        <c:scaling>
          <c:orientation val="minMax"/>
        </c:scaling>
        <c:delete val="1"/>
        <c:axPos val="b"/>
        <c:majorTickMark val="none"/>
        <c:minorTickMark val="none"/>
        <c:tickLblPos val="nextTo"/>
        <c:crossAx val="388376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Renda Mensal VS</a:t>
            </a:r>
            <a:r>
              <a:rPr lang="pt-BR" baseline="0"/>
              <a:t> Gasto Mensal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Cliente!$C$1</c:f>
              <c:strCache>
                <c:ptCount val="1"/>
                <c:pt idx="0">
                  <c:v>Renda (em R$)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Cliente!$C$2:$C$21</c:f>
              <c:numCache>
                <c:formatCode>General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44-432D-870E-7E779A98C977}"/>
            </c:ext>
          </c:extLst>
        </c:ser>
        <c:ser>
          <c:idx val="1"/>
          <c:order val="1"/>
          <c:tx>
            <c:strRef>
              <c:f>Cliente!$D$1</c:f>
              <c:strCache>
                <c:ptCount val="1"/>
                <c:pt idx="0">
                  <c:v>Gasto mensal (em R$)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rgbClr val="92D050">
                    <a:alpha val="50000"/>
                  </a:srgb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Cliente!$D$2:$D$21</c:f>
              <c:numCache>
                <c:formatCode>General</c:formatCode>
                <c:ptCount val="20"/>
                <c:pt idx="0">
                  <c:v>2500</c:v>
                </c:pt>
                <c:pt idx="1">
                  <c:v>1500</c:v>
                </c:pt>
                <c:pt idx="2">
                  <c:v>4000</c:v>
                </c:pt>
                <c:pt idx="3">
                  <c:v>3000</c:v>
                </c:pt>
                <c:pt idx="4">
                  <c:v>1800</c:v>
                </c:pt>
                <c:pt idx="5">
                  <c:v>3500</c:v>
                </c:pt>
                <c:pt idx="6">
                  <c:v>5000</c:v>
                </c:pt>
                <c:pt idx="7">
                  <c:v>2800</c:v>
                </c:pt>
                <c:pt idx="8">
                  <c:v>4500</c:v>
                </c:pt>
                <c:pt idx="9">
                  <c:v>1200</c:v>
                </c:pt>
                <c:pt idx="10">
                  <c:v>2800</c:v>
                </c:pt>
                <c:pt idx="11">
                  <c:v>2000</c:v>
                </c:pt>
                <c:pt idx="12">
                  <c:v>3800</c:v>
                </c:pt>
                <c:pt idx="13">
                  <c:v>2200</c:v>
                </c:pt>
                <c:pt idx="14">
                  <c:v>3200</c:v>
                </c:pt>
                <c:pt idx="15">
                  <c:v>1900</c:v>
                </c:pt>
                <c:pt idx="16">
                  <c:v>4200</c:v>
                </c:pt>
                <c:pt idx="17">
                  <c:v>2400</c:v>
                </c:pt>
                <c:pt idx="18">
                  <c:v>2600</c:v>
                </c:pt>
                <c:pt idx="19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44-432D-870E-7E779A98C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376880"/>
        <c:axId val="388375312"/>
      </c:lineChart>
      <c:catAx>
        <c:axId val="38837688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crossAx val="388375312"/>
        <c:crosses val="autoZero"/>
        <c:auto val="1"/>
        <c:lblAlgn val="ctr"/>
        <c:lblOffset val="100"/>
        <c:noMultiLvlLbl val="0"/>
      </c:catAx>
      <c:valAx>
        <c:axId val="388375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Renda Homem</a:t>
            </a:r>
            <a:r>
              <a:rPr lang="pt-BR" baseline="0"/>
              <a:t> VS Renda Mulher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Cliente!$G$1</c:f>
              <c:strCache>
                <c:ptCount val="1"/>
                <c:pt idx="0">
                  <c:v>Renda Homem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Cliente!$G$2:$G$21</c:f>
              <c:numCache>
                <c:formatCode>General</c:formatCode>
                <c:ptCount val="20"/>
                <c:pt idx="0">
                  <c:v>5000</c:v>
                </c:pt>
                <c:pt idx="1">
                  <c:v>0</c:v>
                </c:pt>
                <c:pt idx="2">
                  <c:v>8000</c:v>
                </c:pt>
                <c:pt idx="3">
                  <c:v>0</c:v>
                </c:pt>
                <c:pt idx="4">
                  <c:v>4000</c:v>
                </c:pt>
                <c:pt idx="5">
                  <c:v>0</c:v>
                </c:pt>
                <c:pt idx="6">
                  <c:v>10000</c:v>
                </c:pt>
                <c:pt idx="7">
                  <c:v>0</c:v>
                </c:pt>
                <c:pt idx="8">
                  <c:v>9000</c:v>
                </c:pt>
                <c:pt idx="9">
                  <c:v>0</c:v>
                </c:pt>
                <c:pt idx="10">
                  <c:v>6000</c:v>
                </c:pt>
                <c:pt idx="11">
                  <c:v>0</c:v>
                </c:pt>
                <c:pt idx="12">
                  <c:v>7500</c:v>
                </c:pt>
                <c:pt idx="13">
                  <c:v>0</c:v>
                </c:pt>
                <c:pt idx="14">
                  <c:v>6500</c:v>
                </c:pt>
                <c:pt idx="15">
                  <c:v>0</c:v>
                </c:pt>
                <c:pt idx="16">
                  <c:v>8500</c:v>
                </c:pt>
                <c:pt idx="17">
                  <c:v>0</c:v>
                </c:pt>
                <c:pt idx="18">
                  <c:v>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A-4A44-8A61-FC22065678B4}"/>
            </c:ext>
          </c:extLst>
        </c:ser>
        <c:ser>
          <c:idx val="1"/>
          <c:order val="1"/>
          <c:tx>
            <c:strRef>
              <c:f>Cliente!$H$1</c:f>
              <c:strCache>
                <c:ptCount val="1"/>
                <c:pt idx="0">
                  <c:v>Renda Mulher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92D05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Cliente!$H$2:$H$21</c:f>
              <c:numCache>
                <c:formatCode>General</c:formatCode>
                <c:ptCount val="20"/>
                <c:pt idx="0">
                  <c:v>0</c:v>
                </c:pt>
                <c:pt idx="1">
                  <c:v>3500</c:v>
                </c:pt>
                <c:pt idx="2">
                  <c:v>0</c:v>
                </c:pt>
                <c:pt idx="3">
                  <c:v>6000</c:v>
                </c:pt>
                <c:pt idx="4">
                  <c:v>0</c:v>
                </c:pt>
                <c:pt idx="5">
                  <c:v>7000</c:v>
                </c:pt>
                <c:pt idx="6">
                  <c:v>0</c:v>
                </c:pt>
                <c:pt idx="7">
                  <c:v>5500</c:v>
                </c:pt>
                <c:pt idx="8">
                  <c:v>0</c:v>
                </c:pt>
                <c:pt idx="9">
                  <c:v>3000</c:v>
                </c:pt>
                <c:pt idx="10">
                  <c:v>0</c:v>
                </c:pt>
                <c:pt idx="11">
                  <c:v>4500</c:v>
                </c:pt>
                <c:pt idx="12">
                  <c:v>0</c:v>
                </c:pt>
                <c:pt idx="13">
                  <c:v>4800</c:v>
                </c:pt>
                <c:pt idx="14">
                  <c:v>0</c:v>
                </c:pt>
                <c:pt idx="15">
                  <c:v>4200</c:v>
                </c:pt>
                <c:pt idx="16">
                  <c:v>0</c:v>
                </c:pt>
                <c:pt idx="17">
                  <c:v>5200</c:v>
                </c:pt>
                <c:pt idx="18">
                  <c:v>5800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8A-4A44-8A61-FC2206567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372568"/>
        <c:axId val="388371000"/>
      </c:lineChart>
      <c:catAx>
        <c:axId val="388372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8371000"/>
        <c:crosses val="autoZero"/>
        <c:auto val="1"/>
        <c:lblAlgn val="ctr"/>
        <c:lblOffset val="100"/>
        <c:noMultiLvlLbl val="0"/>
      </c:catAx>
      <c:valAx>
        <c:axId val="38837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Renda em R$</a:t>
            </a:r>
          </a:p>
        </c:rich>
      </c:tx>
      <c:layout>
        <c:manualLayout>
          <c:xMode val="edge"/>
          <c:yMode val="edge"/>
          <c:x val="0.4284490121632658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2741351860126111E-2"/>
          <c:y val="0.17301417809814842"/>
          <c:w val="0.95498064119232662"/>
          <c:h val="0.73023039660100952"/>
        </c:manualLayout>
      </c:layout>
      <c:lineChart>
        <c:grouping val="standard"/>
        <c:varyColors val="0"/>
        <c:ser>
          <c:idx val="0"/>
          <c:order val="0"/>
          <c:tx>
            <c:v>renda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9575372702767979E-2"/>
                  <c:y val="-0.183326068991069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4DE-4AC6-AF2B-2DCEFA4248F2}"/>
                </c:ext>
              </c:extLst>
            </c:dLbl>
            <c:dLbl>
              <c:idx val="1"/>
              <c:layout>
                <c:manualLayout>
                  <c:x val="2.4556013895094563E-2"/>
                  <c:y val="0.106940206911456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4DE-4AC6-AF2B-2DCEFA4248F2}"/>
                </c:ext>
              </c:extLst>
            </c:dLbl>
            <c:dLbl>
              <c:idx val="2"/>
              <c:layout>
                <c:manualLayout>
                  <c:x val="-3.0695017368868208E-2"/>
                  <c:y val="0.244434758654758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4DE-4AC6-AF2B-2DCEFA4248F2}"/>
                </c:ext>
              </c:extLst>
            </c:dLbl>
            <c:dLbl>
              <c:idx val="3"/>
              <c:layout>
                <c:manualLayout>
                  <c:x val="0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4DE-4AC6-AF2B-2DCEFA4248F2}"/>
                </c:ext>
              </c:extLst>
            </c:dLbl>
            <c:dLbl>
              <c:idx val="4"/>
              <c:layout>
                <c:manualLayout>
                  <c:x val="1.023167245628941E-2"/>
                  <c:y val="0.137494551743301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4DE-4AC6-AF2B-2DCEFA4248F2}"/>
                </c:ext>
              </c:extLst>
            </c:dLbl>
            <c:dLbl>
              <c:idx val="5"/>
              <c:layout>
                <c:manualLayout>
                  <c:x val="-1.0231672456289446E-2"/>
                  <c:y val="0.208788023017606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4DE-4AC6-AF2B-2DCEFA4248F2}"/>
                </c:ext>
              </c:extLst>
            </c:dLbl>
            <c:dLbl>
              <c:idx val="6"/>
              <c:layout>
                <c:manualLayout>
                  <c:x val="6.1390034737735704E-3"/>
                  <c:y val="-8.1478252884919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4DE-4AC6-AF2B-2DCEFA4248F2}"/>
                </c:ext>
              </c:extLst>
            </c:dLbl>
            <c:dLbl>
              <c:idx val="7"/>
              <c:layout>
                <c:manualLayout>
                  <c:x val="-1.6370675930063056E-2"/>
                  <c:y val="0.132402160937994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4DE-4AC6-AF2B-2DCEFA4248F2}"/>
                </c:ext>
              </c:extLst>
            </c:dLbl>
            <c:dLbl>
              <c:idx val="8"/>
              <c:layout>
                <c:manualLayout>
                  <c:x val="2.2509679403836701E-2"/>
                  <c:y val="-4.58315172477672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4DE-4AC6-AF2B-2DCEFA4248F2}"/>
                </c:ext>
              </c:extLst>
            </c:dLbl>
            <c:dLbl>
              <c:idx val="9"/>
              <c:layout>
                <c:manualLayout>
                  <c:x val="1.2278006947547292E-2"/>
                  <c:y val="4.58315172477671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4DE-4AC6-AF2B-2DCEFA4248F2}"/>
                </c:ext>
              </c:extLst>
            </c:dLbl>
            <c:dLbl>
              <c:idx val="10"/>
              <c:layout>
                <c:manualLayout>
                  <c:x val="7.5031397910344332E-17"/>
                  <c:y val="-0.127309770132686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4DE-4AC6-AF2B-2DCEFA4248F2}"/>
                </c:ext>
              </c:extLst>
            </c:dLbl>
            <c:dLbl>
              <c:idx val="11"/>
              <c:layout>
                <c:manualLayout>
                  <c:x val="1.023167245628941E-2"/>
                  <c:y val="9.67554253008419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4DE-4AC6-AF2B-2DCEFA4248F2}"/>
                </c:ext>
              </c:extLst>
            </c:dLbl>
            <c:dLbl>
              <c:idx val="12"/>
              <c:layout>
                <c:manualLayout>
                  <c:x val="8.1853379650314514E-3"/>
                  <c:y val="-6.6201080468997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4DE-4AC6-AF2B-2DCEFA4248F2}"/>
                </c:ext>
              </c:extLst>
            </c:dLbl>
            <c:dLbl>
              <c:idx val="13"/>
              <c:layout>
                <c:manualLayout>
                  <c:x val="-1.5006279582068866E-16"/>
                  <c:y val="0.101847816106149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4DE-4AC6-AF2B-2DCEFA4248F2}"/>
                </c:ext>
              </c:extLst>
            </c:dLbl>
            <c:dLbl>
              <c:idx val="14"/>
              <c:layout>
                <c:manualLayout>
                  <c:x val="-2.0463344912578819E-3"/>
                  <c:y val="-8.1478252884919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D4DE-4AC6-AF2B-2DCEFA4248F2}"/>
                </c:ext>
              </c:extLst>
            </c:dLbl>
            <c:dLbl>
              <c:idx val="15"/>
              <c:layout>
                <c:manualLayout>
                  <c:x val="-4.0926689825157639E-3"/>
                  <c:y val="6.6201080468997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D4DE-4AC6-AF2B-2DCEFA4248F2}"/>
                </c:ext>
              </c:extLst>
            </c:dLbl>
            <c:dLbl>
              <c:idx val="16"/>
              <c:layout>
                <c:manualLayout>
                  <c:x val="6.1390034737736458E-3"/>
                  <c:y val="-6.1108689663689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D4DE-4AC6-AF2B-2DCEFA4248F2}"/>
                </c:ext>
              </c:extLst>
            </c:dLbl>
            <c:dLbl>
              <c:idx val="17"/>
              <c:layout>
                <c:manualLayout>
                  <c:x val="-1.023167245628941E-2"/>
                  <c:y val="0.1171249885220718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D4DE-4AC6-AF2B-2DCEFA4248F2}"/>
                </c:ext>
              </c:extLst>
            </c:dLbl>
            <c:dLbl>
              <c:idx val="18"/>
              <c:layout>
                <c:manualLayout>
                  <c:x val="-2.0463344912578819E-3"/>
                  <c:y val="6.1108689663689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D4DE-4AC6-AF2B-2DCEFA4248F2}"/>
                </c:ext>
              </c:extLst>
            </c:dLbl>
            <c:dLbl>
              <c:idx val="19"/>
              <c:layout>
                <c:manualLayout>
                  <c:x val="-2.0463344912578969E-2"/>
                  <c:y val="-0.132402160937994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D4DE-4AC6-AF2B-2DCEFA4248F2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Cliente!$C$2:$C$21</c:f>
              <c:numCache>
                <c:formatCode>General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DE-4AC6-AF2B-2DCEFA4248F2}"/>
            </c:ext>
          </c:extLst>
        </c:ser>
        <c:ser>
          <c:idx val="1"/>
          <c:order val="1"/>
          <c:tx>
            <c:strRef>
              <c:f>Cliente!$I$2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6.1390034737736437E-2"/>
                  <c:y val="-0.2393425683372782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59E9F73-12AF-41C8-9580-5D37784845A5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65D1968A-A7A5-416C-8CA8-4F9AE671D024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797328615055318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4DE-4AC6-AF2B-2DCEFA424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Cliente!$K$2</c:f>
              <c:numCache>
                <c:formatCode>#,##0.00</c:formatCode>
                <c:ptCount val="1"/>
                <c:pt idx="0">
                  <c:v>6060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DE-4AC6-AF2B-2DCEFA4248F2}"/>
            </c:ext>
          </c:extLst>
        </c:ser>
        <c:ser>
          <c:idx val="2"/>
          <c:order val="2"/>
          <c:tx>
            <c:strRef>
              <c:f>Cliente!$I$3</c:f>
              <c:strCache>
                <c:ptCount val="1"/>
                <c:pt idx="0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5.525103126396283E-2"/>
                  <c:y val="-0.336097592662466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6B0DD6E-EC1F-497B-BCAA-E1627D293EDC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2EDDC06C-8279-4D72-9554-664A390B11F7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206595513306894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4DE-4AC6-AF2B-2DCEFA424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Cliente!$K$3</c:f>
              <c:numCache>
                <c:formatCode>#,##0.00</c:formatCode>
                <c:ptCount val="1"/>
                <c:pt idx="0">
                  <c:v>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DE-4AC6-AF2B-2DCEFA4248F2}"/>
            </c:ext>
          </c:extLst>
        </c:ser>
        <c:ser>
          <c:idx val="3"/>
          <c:order val="3"/>
          <c:tx>
            <c:strRef>
              <c:f>Cliente!$I$7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2278006947547292E-2"/>
                  <c:y val="-0.1960566450286838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0574C37-E83E-4B9C-BB27-516465D01ED1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 </a:t>
                    </a:r>
                    <a:fld id="{3EBF42EB-7271-490F-98FE-B33FE0C33446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52862701106745"/>
                      <c:h val="0.1272335847584342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D4DE-4AC6-AF2B-2DCEFA424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Cliente!$K$7</c:f>
              <c:numCache>
                <c:formatCode>#,##0.00</c:formatCode>
                <c:ptCount val="1"/>
                <c:pt idx="0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4DE-4AC6-AF2B-2DCEFA424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372960"/>
        <c:axId val="388373352"/>
      </c:lineChart>
      <c:lineChart>
        <c:grouping val="standard"/>
        <c:varyColors val="0"/>
        <c:ser>
          <c:idx val="4"/>
          <c:order val="4"/>
          <c:tx>
            <c:strRef>
              <c:f>Cliente!$I$8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4324341438805172E-2"/>
                  <c:y val="0.19351085060168402"/>
                </c:manualLayout>
              </c:layout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4DE-4AC6-AF2B-2DCEFA424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Cliente!$K$8</c:f>
              <c:numCache>
                <c:formatCode>#,##0.00</c:formatCode>
                <c:ptCount val="1"/>
                <c:pt idx="0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4DE-4AC6-AF2B-2DCEFA424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1808"/>
        <c:axId val="389472592"/>
      </c:lineChart>
      <c:catAx>
        <c:axId val="388372960"/>
        <c:scaling>
          <c:orientation val="minMax"/>
        </c:scaling>
        <c:delete val="1"/>
        <c:axPos val="b"/>
        <c:majorTickMark val="none"/>
        <c:minorTickMark val="none"/>
        <c:tickLblPos val="nextTo"/>
        <c:crossAx val="388373352"/>
        <c:crosses val="autoZero"/>
        <c:auto val="1"/>
        <c:lblAlgn val="ctr"/>
        <c:lblOffset val="100"/>
        <c:noMultiLvlLbl val="0"/>
      </c:catAx>
      <c:valAx>
        <c:axId val="3883733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8372960"/>
        <c:crosses val="autoZero"/>
        <c:crossBetween val="between"/>
      </c:valAx>
      <c:valAx>
        <c:axId val="389472592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389471808"/>
        <c:crosses val="max"/>
        <c:crossBetween val="between"/>
      </c:valAx>
      <c:catAx>
        <c:axId val="389471808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2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Gasto</a:t>
            </a:r>
            <a:r>
              <a:rPr lang="pt-BR" baseline="0"/>
              <a:t> Mensal em R$</a:t>
            </a:r>
            <a:endParaRPr lang="pt-BR"/>
          </a:p>
        </c:rich>
      </c:tx>
      <c:layout>
        <c:manualLayout>
          <c:xMode val="edge"/>
          <c:yMode val="edge"/>
          <c:x val="0.4366342857059991"/>
          <c:y val="2.7777588428163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2741351860126111E-2"/>
          <c:y val="0.17301417809814842"/>
          <c:w val="0.95498064119232662"/>
          <c:h val="0.73023039660100952"/>
        </c:manualLayout>
      </c:layout>
      <c:lineChart>
        <c:grouping val="standard"/>
        <c:varyColors val="0"/>
        <c:ser>
          <c:idx val="0"/>
          <c:order val="0"/>
          <c:tx>
            <c:strRef>
              <c:f>Cliente!$D$1</c:f>
              <c:strCache>
                <c:ptCount val="1"/>
                <c:pt idx="0">
                  <c:v>Gasto mensal (em R$)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0490302278747398E-3"/>
                  <c:y val="-0.106940206911456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37F-4094-A1E8-78959C16A6B8}"/>
                </c:ext>
              </c:extLst>
            </c:dLbl>
            <c:dLbl>
              <c:idx val="1"/>
              <c:layout>
                <c:manualLayout>
                  <c:x val="2.4588362734496969E-2"/>
                  <c:y val="-4.07391264424598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7F-4094-A1E8-78959C16A6B8}"/>
                </c:ext>
              </c:extLst>
            </c:dLbl>
            <c:dLbl>
              <c:idx val="2"/>
              <c:layout>
                <c:manualLayout>
                  <c:x val="4.302963478536969E-2"/>
                  <c:y val="-7.12934712743046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7F-4094-A1E8-78959C16A6B8}"/>
                </c:ext>
              </c:extLst>
            </c:dLbl>
            <c:dLbl>
              <c:idx val="3"/>
              <c:layout>
                <c:manualLayout>
                  <c:x val="-1.0245151139373746E-2"/>
                  <c:y val="-0.1069402069114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7F-4094-A1E8-78959C16A6B8}"/>
                </c:ext>
              </c:extLst>
            </c:dLbl>
            <c:dLbl>
              <c:idx val="4"/>
              <c:layout>
                <c:manualLayout>
                  <c:x val="4.0980604557494978E-3"/>
                  <c:y val="0.101847816106149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7F-4094-A1E8-78959C16A6B8}"/>
                </c:ext>
              </c:extLst>
            </c:dLbl>
            <c:dLbl>
              <c:idx val="5"/>
              <c:layout>
                <c:manualLayout>
                  <c:x val="-1.2294181367248531E-2"/>
                  <c:y val="0.142586942548609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37F-4094-A1E8-78959C16A6B8}"/>
                </c:ext>
              </c:extLst>
            </c:dLbl>
            <c:dLbl>
              <c:idx val="6"/>
              <c:layout>
                <c:manualLayout>
                  <c:x val="2.0490302278747489E-3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37F-4094-A1E8-78959C16A6B8}"/>
                </c:ext>
              </c:extLst>
            </c:dLbl>
            <c:dLbl>
              <c:idx val="7"/>
              <c:layout>
                <c:manualLayout>
                  <c:x val="-8.1961209114989955E-3"/>
                  <c:y val="9.67554253008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37F-4094-A1E8-78959C16A6B8}"/>
                </c:ext>
              </c:extLst>
            </c:dLbl>
            <c:dLbl>
              <c:idx val="8"/>
              <c:layout>
                <c:manualLayout>
                  <c:x val="1.0245151139373746E-2"/>
                  <c:y val="-6.62010804689972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37F-4094-A1E8-78959C16A6B8}"/>
                </c:ext>
              </c:extLst>
            </c:dLbl>
            <c:dLbl>
              <c:idx val="9"/>
              <c:layout>
                <c:manualLayout>
                  <c:x val="2.0490302278747489E-3"/>
                  <c:y val="7.63858620796122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37F-4094-A1E8-78959C16A6B8}"/>
                </c:ext>
              </c:extLst>
            </c:dLbl>
            <c:dLbl>
              <c:idx val="10"/>
              <c:layout>
                <c:manualLayout>
                  <c:x val="-1.0245151139373746E-2"/>
                  <c:y val="-9.67554253008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37F-4094-A1E8-78959C16A6B8}"/>
                </c:ext>
              </c:extLst>
            </c:dLbl>
            <c:dLbl>
              <c:idx val="11"/>
              <c:layout>
                <c:manualLayout>
                  <c:x val="-7.5130240444458735E-17"/>
                  <c:y val="6.62010804689972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37F-4094-A1E8-78959C16A6B8}"/>
                </c:ext>
              </c:extLst>
            </c:dLbl>
            <c:dLbl>
              <c:idx val="12"/>
              <c:layout>
                <c:manualLayout>
                  <c:x val="6.1470906836242475E-3"/>
                  <c:y val="-7.12934712743046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37F-4094-A1E8-78959C16A6B8}"/>
                </c:ext>
              </c:extLst>
            </c:dLbl>
            <c:dLbl>
              <c:idx val="13"/>
              <c:layout>
                <c:manualLayout>
                  <c:x val="-4.0980604557494978E-3"/>
                  <c:y val="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37F-4094-A1E8-78959C16A6B8}"/>
                </c:ext>
              </c:extLst>
            </c:dLbl>
            <c:dLbl>
              <c:idx val="14"/>
              <c:layout>
                <c:manualLayout>
                  <c:x val="-4.0980604557494978E-3"/>
                  <c:y val="-0.106940206911456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37F-4094-A1E8-78959C16A6B8}"/>
                </c:ext>
              </c:extLst>
            </c:dLbl>
            <c:dLbl>
              <c:idx val="15"/>
              <c:layout>
                <c:manualLayout>
                  <c:x val="-1.5026048088891747E-16"/>
                  <c:y val="5.60162988583822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37F-4094-A1E8-78959C16A6B8}"/>
                </c:ext>
              </c:extLst>
            </c:dLbl>
            <c:dLbl>
              <c:idx val="16"/>
              <c:layout>
                <c:manualLayout>
                  <c:x val="4.0980604557493477E-3"/>
                  <c:y val="-9.67554253008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37F-4094-A1E8-78959C16A6B8}"/>
                </c:ext>
              </c:extLst>
            </c:dLbl>
            <c:dLbl>
              <c:idx val="17"/>
              <c:layout>
                <c:manualLayout>
                  <c:x val="-1.4343211595123244E-2"/>
                  <c:y val="0.117124988522071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37F-4094-A1E8-78959C16A6B8}"/>
                </c:ext>
              </c:extLst>
            </c:dLbl>
            <c:dLbl>
              <c:idx val="18"/>
              <c:layout>
                <c:manualLayout>
                  <c:x val="-6.7617997519866718E-2"/>
                  <c:y val="-0.132402160937994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37F-4094-A1E8-78959C16A6B8}"/>
                </c:ext>
              </c:extLst>
            </c:dLbl>
            <c:dLbl>
              <c:idx val="19"/>
              <c:layout>
                <c:manualLayout>
                  <c:x val="-1.2294181367248495E-2"/>
                  <c:y val="-0.12221737932737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37F-4094-A1E8-78959C16A6B8}"/>
                </c:ext>
              </c:extLst>
            </c:dLbl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Cliente!$D$2:$D$21</c:f>
              <c:numCache>
                <c:formatCode>General</c:formatCode>
                <c:ptCount val="20"/>
                <c:pt idx="0">
                  <c:v>2500</c:v>
                </c:pt>
                <c:pt idx="1">
                  <c:v>1500</c:v>
                </c:pt>
                <c:pt idx="2">
                  <c:v>4000</c:v>
                </c:pt>
                <c:pt idx="3">
                  <c:v>3000</c:v>
                </c:pt>
                <c:pt idx="4">
                  <c:v>1800</c:v>
                </c:pt>
                <c:pt idx="5">
                  <c:v>3500</c:v>
                </c:pt>
                <c:pt idx="6">
                  <c:v>5000</c:v>
                </c:pt>
                <c:pt idx="7">
                  <c:v>2800</c:v>
                </c:pt>
                <c:pt idx="8">
                  <c:v>4500</c:v>
                </c:pt>
                <c:pt idx="9">
                  <c:v>1200</c:v>
                </c:pt>
                <c:pt idx="10">
                  <c:v>2800</c:v>
                </c:pt>
                <c:pt idx="11">
                  <c:v>2000</c:v>
                </c:pt>
                <c:pt idx="12">
                  <c:v>3800</c:v>
                </c:pt>
                <c:pt idx="13">
                  <c:v>2200</c:v>
                </c:pt>
                <c:pt idx="14">
                  <c:v>3200</c:v>
                </c:pt>
                <c:pt idx="15">
                  <c:v>1900</c:v>
                </c:pt>
                <c:pt idx="16">
                  <c:v>4200</c:v>
                </c:pt>
                <c:pt idx="17">
                  <c:v>2400</c:v>
                </c:pt>
                <c:pt idx="18">
                  <c:v>2600</c:v>
                </c:pt>
                <c:pt idx="19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7F-4094-A1E8-78959C16A6B8}"/>
            </c:ext>
          </c:extLst>
        </c:ser>
        <c:ser>
          <c:idx val="1"/>
          <c:order val="1"/>
          <c:tx>
            <c:strRef>
              <c:f>Cliente!$I$2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1514898063166279E-2"/>
                  <c:y val="-0.3157284304168903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015E995-B021-4F5D-8936-8460B52B1AB8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751D79AA-0617-4892-BB85-F4967E66E77F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AC351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84398780649539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C37F-4094-A1E8-78959C16A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Cliente!$L$2</c:f>
              <c:numCache>
                <c:formatCode>#,##0.00</c:formatCode>
                <c:ptCount val="1"/>
                <c:pt idx="0">
                  <c:v>2925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7F-4094-A1E8-78959C16A6B8}"/>
            </c:ext>
          </c:extLst>
        </c:ser>
        <c:ser>
          <c:idx val="2"/>
          <c:order val="2"/>
          <c:tx>
            <c:strRef>
              <c:f>Cliente!$I$3</c:f>
              <c:strCache>
                <c:ptCount val="1"/>
                <c:pt idx="0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1514817392684866E-2"/>
                  <c:y val="-0.4124834547420784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FF00013-FA60-4CBA-B027-BC5BC1FDF5D7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;</a:t>
                    </a:r>
                    <a:fld id="{CA7C8D17-EE33-4516-8BA1-E2733CBE7548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AC351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073405943220242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9-C37F-4094-A1E8-78959C16A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Cliente!$L$3</c:f>
              <c:numCache>
                <c:formatCode>#,##0.00</c:formatCode>
                <c:ptCount val="1"/>
                <c:pt idx="0">
                  <c:v>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7F-4094-A1E8-78959C16A6B8}"/>
            </c:ext>
          </c:extLst>
        </c:ser>
        <c:ser>
          <c:idx val="3"/>
          <c:order val="3"/>
          <c:tx>
            <c:strRef>
              <c:f>Cliente!$I$7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2539332506622222E-2"/>
                  <c:y val="-0.22915738575100936"/>
                </c:manualLayout>
              </c:layout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613024346028608"/>
                      <c:h val="7.121728590005199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B-C37F-4094-A1E8-78959C16A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Cliente!$L$7</c:f>
              <c:numCache>
                <c:formatCode>#,##0.00</c:formatCode>
                <c:ptCount val="1"/>
                <c:pt idx="0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37F-4094-A1E8-78959C16A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2984"/>
        <c:axId val="389478080"/>
      </c:lineChart>
      <c:lineChart>
        <c:grouping val="standard"/>
        <c:varyColors val="0"/>
        <c:ser>
          <c:idx val="4"/>
          <c:order val="4"/>
          <c:tx>
            <c:strRef>
              <c:f>Cliente!$I$8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470906836242484E-2"/>
                  <c:y val="0.17823367818576161"/>
                </c:manualLayout>
              </c:layout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C37F-4094-A1E8-78959C16A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Cliente!$L$8</c:f>
              <c:numCache>
                <c:formatCode>#,##0.00</c:formatCode>
                <c:ptCount val="1"/>
                <c:pt idx="0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37F-4094-A1E8-78959C16A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3376"/>
        <c:axId val="389476120"/>
      </c:lineChart>
      <c:catAx>
        <c:axId val="389472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389478080"/>
        <c:crosses val="autoZero"/>
        <c:auto val="1"/>
        <c:lblAlgn val="ctr"/>
        <c:lblOffset val="100"/>
        <c:noMultiLvlLbl val="0"/>
      </c:catAx>
      <c:valAx>
        <c:axId val="3894780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9472984"/>
        <c:crosses val="autoZero"/>
        <c:crossBetween val="between"/>
      </c:valAx>
      <c:valAx>
        <c:axId val="389476120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389473376"/>
        <c:crosses val="max"/>
        <c:crossBetween val="between"/>
      </c:valAx>
      <c:catAx>
        <c:axId val="389473376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6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Receita Anual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Receita Anual</a:t>
          </a:r>
        </a:p>
      </cx:txPr>
    </cx:title>
    <cx:plotArea>
      <cx:plotAreaRegion>
        <cx:series layoutId="boxWhisker" uniqueId="{4D441A52-DC58-4BE8-9152-83D2784EB368}">
          <cx:tx>
            <cx:txData>
              <cx:f>_xlchart.v1.0</cx:f>
              <cx:v>Receita Anual (em milhões de R$)</cx:v>
            </cx:txData>
          </cx:tx>
          <cx:spPr>
            <a:solidFill>
              <a:srgbClr val="00B050"/>
            </a:solidFill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</cx:chartData>
  <cx:chart>
    <cx:title pos="t" align="ctr" overlay="0">
      <cx:tx>
        <cx:txData>
          <cx:v>Eficiência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Eficiência</a:t>
          </a:r>
        </a:p>
      </cx:txPr>
    </cx:title>
    <cx:plotArea>
      <cx:plotAreaRegion>
        <cx:series layoutId="boxWhisker" uniqueId="{49BB4447-58B9-4F3A-8C48-24087241B8B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txData>
          <cx:v>Qualidade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Qualidade</a:t>
          </a:r>
        </a:p>
      </cx:txPr>
    </cx:title>
    <cx:plotArea>
      <cx:plotAreaRegion>
        <cx:series layoutId="boxWhisker" uniqueId="{D4F0AECF-271A-4FD6-9044-5AC14875326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>
      <cx:tx>
        <cx:txData>
          <cx:v>Tempo de Resposta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Tempo de Resposta</a:t>
          </a:r>
        </a:p>
      </cx:txPr>
    </cx:title>
    <cx:plotArea>
      <cx:plotAreaRegion>
        <cx:series layoutId="boxWhisker" uniqueId="{DA38129D-D41A-4A73-ACCC-A3C4ADADC1B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>
      <cx:tx>
        <cx:txData>
          <cx:v>Satisfação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Satisfação</a:t>
          </a:r>
        </a:p>
      </cx:txPr>
    </cx:title>
    <cx:plotArea>
      <cx:plotAreaRegion>
        <cx:series layoutId="boxWhisker" uniqueId="{3091A768-4AE4-4BF0-89B6-B12698F07A0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</cx:chartData>
  <cx:chart>
    <cx:title pos="t" align="ctr" overlay="0">
      <cx:tx>
        <cx:txData>
          <cx:v>Total em Compras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em Compras</a:t>
          </a:r>
        </a:p>
      </cx:txPr>
    </cx:title>
    <cx:plotArea>
      <cx:plotAreaRegion>
        <cx:series layoutId="boxWhisker" uniqueId="{EA1E0393-31F2-4EDE-B8A1-42474E19AB3C}">
          <cx:tx>
            <cx:txData>
              <cx:f>_xlchart.v1.28</cx:f>
              <cx:v>Total de Compras (em R$)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</cx:chartData>
  <cx:chart>
    <cx:title pos="t" align="ctr" overlay="0">
      <cx:tx>
        <cx:txData>
          <cx:v>Número de Pedidos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Número de Pedidos</a:t>
          </a:r>
        </a:p>
      </cx:txPr>
    </cx:title>
    <cx:plotArea>
      <cx:plotAreaRegion>
        <cx:series layoutId="boxWhisker" uniqueId="{C2509181-6D34-4369-81F7-505A0BF03E7E}">
          <cx:tx>
            <cx:txData>
              <cx:f>_xlchart.v1.30</cx:f>
              <cx:v>Número de Pedidos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txData>
          <cx:v>Valor Médio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Valor Médio</a:t>
          </a:r>
        </a:p>
      </cx:txPr>
    </cx:title>
    <cx:plotArea>
      <cx:plotAreaRegion>
        <cx:series layoutId="boxWhisker" uniqueId="{19B8826E-6AA2-419D-A0C7-0AAA402EA858}">
          <cx:tx>
            <cx:txData>
              <cx:f>_xlchart.v1.24</cx:f>
              <cx:v>Valor Médio por Pedido (em R$)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</cx:chartData>
  <cx:chart>
    <cx:title pos="t" align="ctr" overlay="0">
      <cx:tx>
        <cx:txData>
          <cx:v>Avaliação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Avaliação</a:t>
          </a:r>
        </a:p>
      </cx:txPr>
    </cx:title>
    <cx:plotArea>
      <cx:plotAreaRegion>
        <cx:series layoutId="boxWhisker" uniqueId="{D41A9225-9044-4808-B580-12B70AB303AC}">
          <cx:tx>
            <cx:txData>
              <cx:f>_xlchart.v1.26</cx:f>
              <cx:v>Avaliação do Produto (0-5)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Despesas Anuais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Despesas Anuais</a:t>
          </a:r>
        </a:p>
      </cx:txPr>
    </cx:title>
    <cx:plotArea>
      <cx:plotAreaRegion>
        <cx:series layoutId="boxWhisker" uniqueId="{AB864B0E-B4C0-4A43-AE1D-E9DCDEB76343}">
          <cx:tx>
            <cx:txData>
              <cx:f>_xlchart.v1.4</cx:f>
              <cx:v>Despesas Anuais (em milhões de R$)</cx:v>
            </cx:txData>
          </cx:tx>
          <cx:spPr>
            <a:solidFill>
              <a:srgbClr val="FFC000"/>
            </a:solidFill>
          </cx:spPr>
          <cx:dataLabels pos="r">
            <cx:spPr>
              <a:noFill/>
            </cx:spPr>
            <cx:visibility seriesName="0" categoryName="0" value="0"/>
            <cx:separator>, </cx:separator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Lucro Anual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Lucro Anual</a:t>
          </a:r>
        </a:p>
      </cx:txPr>
    </cx:title>
    <cx:plotArea>
      <cx:plotAreaRegion>
        <cx:series layoutId="boxWhisker" uniqueId="{A425CAD9-AC0A-43B7-8D23-8805B7F245BF}">
          <cx:tx>
            <cx:txData>
              <cx:f>_xlchart.v1.6</cx:f>
              <cx:v>Lucro Anual (em milhões de R$)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Funcionários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Funcionários</a:t>
          </a:r>
        </a:p>
      </cx:txPr>
    </cx:title>
    <cx:plotArea>
      <cx:plotAreaRegion>
        <cx:series layoutId="boxWhisker" uniqueId="{A2C42036-6079-4AC4-86DA-16743DF36A98}">
          <cx:tx>
            <cx:txData>
              <cx:f>_xlchart.v1.2</cx:f>
              <cx:v>Número de Funcionários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_xlchart.v1.13</cx:f>
      </cx:numDim>
    </cx:data>
    <cx:data id="3">
      <cx:numDim type="val">
        <cx:f>_xlchart.v1.15</cx:f>
      </cx:numDim>
    </cx:data>
  </cx:chartData>
  <cx:chart>
    <cx:title pos="t" align="ctr" overlay="0"/>
    <cx:plotArea>
      <cx:plotAreaRegion>
        <cx:series layoutId="boxWhisker" uniqueId="{58295B0D-9041-404D-A3C6-8DDE98604DAE}">
          <cx:tx>
            <cx:txData>
              <cx:f>_xlchart.v1.8</cx:f>
              <cx:v>Avaliação Produto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CA8A71E-D990-40D3-A45C-A5BA74768BD9}">
          <cx:tx>
            <cx:txData>
              <cx:f>_xlchart.v1.10</cx:f>
              <cx:v>Avaliação Atendimento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BBE3206-C6CC-4233-A018-1D68420D21DA}">
          <cx:tx>
            <cx:txData>
              <cx:f>_xlchart.v1.12</cx:f>
              <cx:v>Avaliação Entrega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45D70A5-38EA-44DD-966E-71AEB9390D5B}">
          <cx:tx>
            <cx:txData>
              <cx:f>_xlchart.v1.14</cx:f>
              <cx:v>Avaliação do ambiente da loja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IDADES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IDADES</a:t>
          </a:r>
        </a:p>
      </cx:txPr>
    </cx:title>
    <cx:plotArea>
      <cx:plotAreaRegion>
        <cx:plotSurface>
          <cx:spPr>
            <a:ln>
              <a:solidFill>
                <a:srgbClr val="FFFF00"/>
              </a:solidFill>
            </a:ln>
          </cx:spPr>
        </cx:plotSurface>
        <cx:series layoutId="boxWhisker" uniqueId="{4FFEDBB6-6561-492C-AE7F-BA77AA537A36}">
          <cx:spPr>
            <a:solidFill>
              <a:srgbClr val="FFC000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txData>
          <cx:v>Renda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Renda</a:t>
          </a:r>
        </a:p>
      </cx:txPr>
    </cx:title>
    <cx:plotArea>
      <cx:plotAreaRegion>
        <cx:series layoutId="boxWhisker" uniqueId="{FA29C67D-CD26-443E-AA63-94805F55760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Nivel de Educação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Nivel de Educação</a:t>
          </a:r>
        </a:p>
      </cx:txPr>
    </cx:title>
    <cx:plotArea>
      <cx:plotAreaRegion>
        <cx:series layoutId="boxWhisker" uniqueId="{ADC3EBF3-08B7-4B9E-A1BE-B48397F37F47}">
          <cx:spPr>
            <a:solidFill>
              <a:srgbClr val="92D050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txData>
          <cx:v>Filhos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Filhos</a:t>
          </a:r>
        </a:p>
      </cx:txPr>
    </cx:title>
    <cx:plotArea>
      <cx:plotAreaRegion>
        <cx:series layoutId="boxWhisker" uniqueId="{D67AD7A3-52C7-47BE-A501-2FBB08EDD764}">
          <cx:spPr>
            <a:solidFill>
              <a:srgbClr val="92D050"/>
            </a:solidFill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openxmlformats.org/officeDocument/2006/relationships/chart" Target="../charts/chart14.xml"/><Relationship Id="rId7" Type="http://schemas.microsoft.com/office/2014/relationships/chartEx" Target="../charts/chartEx1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18.xml"/><Relationship Id="rId5" Type="http://schemas.openxmlformats.org/officeDocument/2006/relationships/chart" Target="../charts/chart16.xml"/><Relationship Id="rId10" Type="http://schemas.microsoft.com/office/2014/relationships/chartEx" Target="../charts/chartEx4.xml"/><Relationship Id="rId4" Type="http://schemas.openxmlformats.org/officeDocument/2006/relationships/chart" Target="../charts/chart15.xml"/><Relationship Id="rId9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7" Type="http://schemas.openxmlformats.org/officeDocument/2006/relationships/chart" Target="../charts/chart24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3.xml"/><Relationship Id="rId5" Type="http://schemas.microsoft.com/office/2014/relationships/chartEx" Target="../charts/chartEx5.xml"/><Relationship Id="rId4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openxmlformats.org/officeDocument/2006/relationships/chart" Target="../charts/chart27.xml"/><Relationship Id="rId7" Type="http://schemas.microsoft.com/office/2014/relationships/chartEx" Target="../charts/chartEx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microsoft.com/office/2014/relationships/chartEx" Target="../charts/chartEx6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microsoft.com/office/2014/relationships/chartEx" Target="../charts/chartEx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7" Type="http://schemas.microsoft.com/office/2014/relationships/chartEx" Target="../charts/chartEx13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microsoft.com/office/2014/relationships/chartEx" Target="../charts/chartEx12.xml"/><Relationship Id="rId5" Type="http://schemas.microsoft.com/office/2014/relationships/chartEx" Target="../charts/chartEx11.xml"/><Relationship Id="rId4" Type="http://schemas.microsoft.com/office/2014/relationships/chartEx" Target="../charts/chartEx10.xml"/></Relationships>
</file>

<file path=xl/drawings/_rels/drawing6.xml.rels><?xml version="1.0" encoding="UTF-8" standalone="yes"?>
<Relationships xmlns="http://schemas.openxmlformats.org/package/2006/relationships"><Relationship Id="rId8" Type="http://schemas.microsoft.com/office/2014/relationships/chartEx" Target="../charts/chartEx16.xml"/><Relationship Id="rId3" Type="http://schemas.openxmlformats.org/officeDocument/2006/relationships/chart" Target="../charts/chart35.xml"/><Relationship Id="rId7" Type="http://schemas.microsoft.com/office/2014/relationships/chartEx" Target="../charts/chartEx1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microsoft.com/office/2014/relationships/chartEx" Target="../charts/chartEx14.xml"/><Relationship Id="rId5" Type="http://schemas.openxmlformats.org/officeDocument/2006/relationships/chart" Target="../charts/chart37.xml"/><Relationship Id="rId10" Type="http://schemas.openxmlformats.org/officeDocument/2006/relationships/chart" Target="../charts/chart38.xml"/><Relationship Id="rId4" Type="http://schemas.openxmlformats.org/officeDocument/2006/relationships/chart" Target="../charts/chart36.xml"/><Relationship Id="rId9" Type="http://schemas.microsoft.com/office/2014/relationships/chartEx" Target="../charts/chartEx1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10885</xdr:colOff>
      <xdr:row>21</xdr:row>
      <xdr:rowOff>37012</xdr:rowOff>
    </xdr:from>
    <xdr:to>
      <xdr:col>6</xdr:col>
      <xdr:colOff>5443</xdr:colOff>
      <xdr:row>34</xdr:row>
      <xdr:rowOff>54429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10884</xdr:colOff>
      <xdr:row>35</xdr:row>
      <xdr:rowOff>38101</xdr:rowOff>
    </xdr:from>
    <xdr:to>
      <xdr:col>13</xdr:col>
      <xdr:colOff>38098</xdr:colOff>
      <xdr:row>46</xdr:row>
      <xdr:rowOff>32658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38099</xdr:colOff>
      <xdr:row>8</xdr:row>
      <xdr:rowOff>28572</xdr:rowOff>
    </xdr:from>
    <xdr:to>
      <xdr:col>13</xdr:col>
      <xdr:colOff>5443</xdr:colOff>
      <xdr:row>15</xdr:row>
      <xdr:rowOff>152400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10886</xdr:colOff>
      <xdr:row>46</xdr:row>
      <xdr:rowOff>48985</xdr:rowOff>
    </xdr:from>
    <xdr:to>
      <xdr:col>13</xdr:col>
      <xdr:colOff>48986</xdr:colOff>
      <xdr:row>58</xdr:row>
      <xdr:rowOff>179614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12249</xdr:colOff>
      <xdr:row>73</xdr:row>
      <xdr:rowOff>166009</xdr:rowOff>
    </xdr:from>
    <xdr:to>
      <xdr:col>13</xdr:col>
      <xdr:colOff>69397</xdr:colOff>
      <xdr:row>88</xdr:row>
      <xdr:rowOff>40823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12247</xdr:colOff>
      <xdr:row>58</xdr:row>
      <xdr:rowOff>178255</xdr:rowOff>
    </xdr:from>
    <xdr:to>
      <xdr:col>13</xdr:col>
      <xdr:colOff>88447</xdr:colOff>
      <xdr:row>73</xdr:row>
      <xdr:rowOff>145598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</xdr:colOff>
      <xdr:row>73</xdr:row>
      <xdr:rowOff>140154</xdr:rowOff>
    </xdr:from>
    <xdr:to>
      <xdr:col>6</xdr:col>
      <xdr:colOff>10886</xdr:colOff>
      <xdr:row>88</xdr:row>
      <xdr:rowOff>58511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13608</xdr:colOff>
      <xdr:row>34</xdr:row>
      <xdr:rowOff>61232</xdr:rowOff>
    </xdr:from>
    <xdr:to>
      <xdr:col>6</xdr:col>
      <xdr:colOff>8166</xdr:colOff>
      <xdr:row>47</xdr:row>
      <xdr:rowOff>78649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13608</xdr:colOff>
      <xdr:row>47</xdr:row>
      <xdr:rowOff>81643</xdr:rowOff>
    </xdr:from>
    <xdr:to>
      <xdr:col>6</xdr:col>
      <xdr:colOff>1</xdr:colOff>
      <xdr:row>60</xdr:row>
      <xdr:rowOff>99060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13607</xdr:colOff>
      <xdr:row>60</xdr:row>
      <xdr:rowOff>115661</xdr:rowOff>
    </xdr:from>
    <xdr:to>
      <xdr:col>6</xdr:col>
      <xdr:colOff>0</xdr:colOff>
      <xdr:row>73</xdr:row>
      <xdr:rowOff>133078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32657</xdr:colOff>
      <xdr:row>16</xdr:row>
      <xdr:rowOff>21771</xdr:rowOff>
    </xdr:from>
    <xdr:to>
      <xdr:col>12</xdr:col>
      <xdr:colOff>941615</xdr:colOff>
      <xdr:row>34</xdr:row>
      <xdr:rowOff>146956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21</xdr:row>
      <xdr:rowOff>22860</xdr:rowOff>
    </xdr:from>
    <xdr:to>
      <xdr:col>4</xdr:col>
      <xdr:colOff>952500</xdr:colOff>
      <xdr:row>34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91440</xdr:rowOff>
    </xdr:from>
    <xdr:to>
      <xdr:col>4</xdr:col>
      <xdr:colOff>944880</xdr:colOff>
      <xdr:row>47</xdr:row>
      <xdr:rowOff>137160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4</xdr:col>
      <xdr:colOff>944880</xdr:colOff>
      <xdr:row>70</xdr:row>
      <xdr:rowOff>175260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70</xdr:row>
      <xdr:rowOff>188595</xdr:rowOff>
    </xdr:from>
    <xdr:to>
      <xdr:col>6</xdr:col>
      <xdr:colOff>38100</xdr:colOff>
      <xdr:row>87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53340</xdr:colOff>
      <xdr:row>21</xdr:row>
      <xdr:rowOff>0</xdr:rowOff>
    </xdr:from>
    <xdr:to>
      <xdr:col>15</xdr:col>
      <xdr:colOff>762000</xdr:colOff>
      <xdr:row>47</xdr:row>
      <xdr:rowOff>129540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45720</xdr:colOff>
      <xdr:row>47</xdr:row>
      <xdr:rowOff>152400</xdr:rowOff>
    </xdr:from>
    <xdr:to>
      <xdr:col>15</xdr:col>
      <xdr:colOff>762000</xdr:colOff>
      <xdr:row>71</xdr:row>
      <xdr:rowOff>30480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38100</xdr:colOff>
      <xdr:row>71</xdr:row>
      <xdr:rowOff>52387</xdr:rowOff>
    </xdr:from>
    <xdr:to>
      <xdr:col>10</xdr:col>
      <xdr:colOff>876300</xdr:colOff>
      <xdr:row>85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E4B62168-1F8A-4B9D-8DA2-7A089596B9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10575" y="14149387"/>
              <a:ext cx="49149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6</xdr:col>
      <xdr:colOff>28575</xdr:colOff>
      <xdr:row>85</xdr:row>
      <xdr:rowOff>157162</xdr:rowOff>
    </xdr:from>
    <xdr:to>
      <xdr:col>10</xdr:col>
      <xdr:colOff>866775</xdr:colOff>
      <xdr:row>100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D12FFE95-1752-463B-9F2D-026E53FFC1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01050" y="16921162"/>
              <a:ext cx="49149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895350</xdr:colOff>
      <xdr:row>71</xdr:row>
      <xdr:rowOff>23812</xdr:rowOff>
    </xdr:from>
    <xdr:to>
      <xdr:col>15</xdr:col>
      <xdr:colOff>800100</xdr:colOff>
      <xdr:row>85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212A53C0-FE11-4B84-8045-E218C2B3EC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44525" y="141208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914400</xdr:colOff>
      <xdr:row>85</xdr:row>
      <xdr:rowOff>119062</xdr:rowOff>
    </xdr:from>
    <xdr:to>
      <xdr:col>15</xdr:col>
      <xdr:colOff>819150</xdr:colOff>
      <xdr:row>100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E5E46519-CD49-43F4-8C84-4AE3B260AD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63575" y="168830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87</xdr:row>
      <xdr:rowOff>67236</xdr:rowOff>
    </xdr:from>
    <xdr:to>
      <xdr:col>6</xdr:col>
      <xdr:colOff>44824</xdr:colOff>
      <xdr:row>99</xdr:row>
      <xdr:rowOff>179294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488F827-B9E2-4AE0-A93B-F23E13B08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21</xdr:row>
      <xdr:rowOff>38099</xdr:rowOff>
    </xdr:from>
    <xdr:to>
      <xdr:col>6</xdr:col>
      <xdr:colOff>657225</xdr:colOff>
      <xdr:row>35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BEA618-2FB7-42EE-B7C1-A54EA5295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6</xdr:col>
      <xdr:colOff>638175</xdr:colOff>
      <xdr:row>50</xdr:row>
      <xdr:rowOff>133351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83E56CE-6F5C-4685-AA67-46329056D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180975</xdr:rowOff>
    </xdr:from>
    <xdr:to>
      <xdr:col>6</xdr:col>
      <xdr:colOff>638175</xdr:colOff>
      <xdr:row>65</xdr:row>
      <xdr:rowOff>123826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0332270-9A8C-4E46-9854-5B5ED2AC9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66</xdr:row>
      <xdr:rowOff>19050</xdr:rowOff>
    </xdr:from>
    <xdr:to>
      <xdr:col>6</xdr:col>
      <xdr:colOff>638175</xdr:colOff>
      <xdr:row>80</xdr:row>
      <xdr:rowOff>152401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DAD3205-1336-4229-A5CF-AFDD6F955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676274</xdr:colOff>
      <xdr:row>21</xdr:row>
      <xdr:rowOff>42862</xdr:rowOff>
    </xdr:from>
    <xdr:to>
      <xdr:col>12</xdr:col>
      <xdr:colOff>866775</xdr:colOff>
      <xdr:row>36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29D397F7-A9E5-4F88-A9B4-DC5A4C97CB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19949" y="4424362"/>
              <a:ext cx="5791201" cy="28241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5</xdr:col>
      <xdr:colOff>38099</xdr:colOff>
      <xdr:row>8</xdr:row>
      <xdr:rowOff>23812</xdr:rowOff>
    </xdr:from>
    <xdr:to>
      <xdr:col>10</xdr:col>
      <xdr:colOff>28574</xdr:colOff>
      <xdr:row>20</xdr:row>
      <xdr:rowOff>171450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6610BBA-4F09-485D-804C-36CCF0AA6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666750</xdr:colOff>
      <xdr:row>36</xdr:row>
      <xdr:rowOff>4762</xdr:rowOff>
    </xdr:from>
    <xdr:to>
      <xdr:col>12</xdr:col>
      <xdr:colOff>857250</xdr:colOff>
      <xdr:row>50</xdr:row>
      <xdr:rowOff>121920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F2BE1F3-A76B-4E3D-9343-24FDB3EF9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7</xdr:col>
      <xdr:colOff>28575</xdr:colOff>
      <xdr:row>35</xdr:row>
      <xdr:rowOff>133351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6C8900E-B93C-4340-A21B-F26C99476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7</xdr:col>
      <xdr:colOff>28575</xdr:colOff>
      <xdr:row>50</xdr:row>
      <xdr:rowOff>133351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B4B1018-2A93-4A15-988B-361DA7468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</xdr:colOff>
      <xdr:row>21</xdr:row>
      <xdr:rowOff>4761</xdr:rowOff>
    </xdr:from>
    <xdr:to>
      <xdr:col>14</xdr:col>
      <xdr:colOff>809625</xdr:colOff>
      <xdr:row>35</xdr:row>
      <xdr:rowOff>142874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E5AAE1-102F-4316-9777-4857E8F81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47625</xdr:colOff>
      <xdr:row>36</xdr:row>
      <xdr:rowOff>0</xdr:rowOff>
    </xdr:from>
    <xdr:to>
      <xdr:col>14</xdr:col>
      <xdr:colOff>819150</xdr:colOff>
      <xdr:row>50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D7F0766-95F0-4F2D-A6C5-827356237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9526</xdr:colOff>
      <xdr:row>8</xdr:row>
      <xdr:rowOff>0</xdr:rowOff>
    </xdr:from>
    <xdr:to>
      <xdr:col>14</xdr:col>
      <xdr:colOff>790576</xdr:colOff>
      <xdr:row>20</xdr:row>
      <xdr:rowOff>176212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CFBF4A3-0CAD-4E2D-96D7-9005237CC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5443</xdr:colOff>
      <xdr:row>50</xdr:row>
      <xdr:rowOff>125186</xdr:rowOff>
    </xdr:from>
    <xdr:to>
      <xdr:col>3</xdr:col>
      <xdr:colOff>869157</xdr:colOff>
      <xdr:row>65</xdr:row>
      <xdr:rowOff>10886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D65EC585-7262-4228-85E1-F613592413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43" y="10221686"/>
              <a:ext cx="421651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7</xdr:col>
      <xdr:colOff>467747</xdr:colOff>
      <xdr:row>50</xdr:row>
      <xdr:rowOff>140154</xdr:rowOff>
    </xdr:from>
    <xdr:to>
      <xdr:col>10</xdr:col>
      <xdr:colOff>738187</xdr:colOff>
      <xdr:row>65</xdr:row>
      <xdr:rowOff>25854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07FC4708-C8AE-480C-B41F-C0A5E3F1E5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16297" y="10236654"/>
              <a:ext cx="37375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747712</xdr:colOff>
      <xdr:row>50</xdr:row>
      <xdr:rowOff>133349</xdr:rowOff>
    </xdr:from>
    <xdr:to>
      <xdr:col>14</xdr:col>
      <xdr:colOff>797718</xdr:colOff>
      <xdr:row>65</xdr:row>
      <xdr:rowOff>19049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44368873-B919-445B-957E-A8FAA691EA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63362" y="10229849"/>
              <a:ext cx="378380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3</xdr:col>
      <xdr:colOff>890588</xdr:colOff>
      <xdr:row>50</xdr:row>
      <xdr:rowOff>138112</xdr:rowOff>
    </xdr:from>
    <xdr:to>
      <xdr:col>7</xdr:col>
      <xdr:colOff>440531</xdr:colOff>
      <xdr:row>65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8DE935F7-E23B-4BFD-B648-3EE1903B6D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43388" y="10234612"/>
              <a:ext cx="364569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10</xdr:row>
      <xdr:rowOff>171450</xdr:rowOff>
    </xdr:from>
    <xdr:to>
      <xdr:col>11</xdr:col>
      <xdr:colOff>38099</xdr:colOff>
      <xdr:row>21</xdr:row>
      <xdr:rowOff>4761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72F4A9-9E9E-45E9-AA1B-10905E103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</xdr:colOff>
      <xdr:row>21</xdr:row>
      <xdr:rowOff>23812</xdr:rowOff>
    </xdr:from>
    <xdr:to>
      <xdr:col>11</xdr:col>
      <xdr:colOff>38100</xdr:colOff>
      <xdr:row>35</xdr:row>
      <xdr:rowOff>100012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9593495-48E2-4F21-9DE7-AB0AAE8CE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</xdr:colOff>
      <xdr:row>0</xdr:row>
      <xdr:rowOff>0</xdr:rowOff>
    </xdr:from>
    <xdr:to>
      <xdr:col>11</xdr:col>
      <xdr:colOff>28575</xdr:colOff>
      <xdr:row>10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470717B-B4EC-4755-96C9-3008587A5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9526</xdr:colOff>
      <xdr:row>35</xdr:row>
      <xdr:rowOff>90487</xdr:rowOff>
    </xdr:from>
    <xdr:to>
      <xdr:col>1</xdr:col>
      <xdr:colOff>771525</xdr:colOff>
      <xdr:row>45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ABAE25A-F324-49D5-BC5B-06248240EB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6" y="7138987"/>
              <a:ext cx="3162299" cy="19288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790576</xdr:colOff>
      <xdr:row>35</xdr:row>
      <xdr:rowOff>90487</xdr:rowOff>
    </xdr:from>
    <xdr:to>
      <xdr:col>5</xdr:col>
      <xdr:colOff>238126</xdr:colOff>
      <xdr:row>45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08BD92EE-A4D9-4238-9559-DDFE8C1200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90876" y="7138987"/>
              <a:ext cx="3181350" cy="1909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5</xdr:col>
      <xdr:colOff>266701</xdr:colOff>
      <xdr:row>35</xdr:row>
      <xdr:rowOff>100012</xdr:rowOff>
    </xdr:from>
    <xdr:to>
      <xdr:col>8</xdr:col>
      <xdr:colOff>342901</xdr:colOff>
      <xdr:row>45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C8A95B5D-AEF2-4CBC-BC3F-A243F41A26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1" y="7148512"/>
              <a:ext cx="3009900" cy="18907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8</xdr:col>
      <xdr:colOff>361950</xdr:colOff>
      <xdr:row>35</xdr:row>
      <xdr:rowOff>100012</xdr:rowOff>
    </xdr:from>
    <xdr:to>
      <xdr:col>11</xdr:col>
      <xdr:colOff>19050</xdr:colOff>
      <xdr:row>45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F18FE88E-7B89-41E6-8C77-8A94DE8070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29750" y="7148512"/>
              <a:ext cx="2628900" cy="18907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15240</xdr:rowOff>
    </xdr:from>
    <xdr:to>
      <xdr:col>6</xdr:col>
      <xdr:colOff>573405</xdr:colOff>
      <xdr:row>35</xdr:row>
      <xdr:rowOff>121921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7E667A1-FF60-42C3-B1EC-B7A52177B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6</xdr:col>
      <xdr:colOff>573405</xdr:colOff>
      <xdr:row>50</xdr:row>
      <xdr:rowOff>106681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6F2F32F-9C82-479F-BC85-C356B25C4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548640</xdr:colOff>
      <xdr:row>21</xdr:row>
      <xdr:rowOff>11430</xdr:rowOff>
    </xdr:from>
    <xdr:to>
      <xdr:col>13</xdr:col>
      <xdr:colOff>270933</xdr:colOff>
      <xdr:row>35</xdr:row>
      <xdr:rowOff>137160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3A318CC-E153-481C-B4E4-F3C59AD8D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586740</xdr:colOff>
      <xdr:row>36</xdr:row>
      <xdr:rowOff>3810</xdr:rowOff>
    </xdr:from>
    <xdr:to>
      <xdr:col>13</xdr:col>
      <xdr:colOff>296333</xdr:colOff>
      <xdr:row>50</xdr:row>
      <xdr:rowOff>129540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8ACF2D3-103D-4490-B283-5A8907B5C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50</xdr:row>
      <xdr:rowOff>125729</xdr:rowOff>
    </xdr:from>
    <xdr:to>
      <xdr:col>6</xdr:col>
      <xdr:colOff>563880</xdr:colOff>
      <xdr:row>68</xdr:row>
      <xdr:rowOff>135466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4E25F64-0B1E-47BA-BB7F-A1B55E645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567265</xdr:colOff>
      <xdr:row>50</xdr:row>
      <xdr:rowOff>143933</xdr:rowOff>
    </xdr:from>
    <xdr:to>
      <xdr:col>10</xdr:col>
      <xdr:colOff>25400</xdr:colOff>
      <xdr:row>60</xdr:row>
      <xdr:rowOff>152399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FB897059-05AD-4906-B58C-CD9986B8E0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01465" y="10049933"/>
              <a:ext cx="3191935" cy="19134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71966</xdr:colOff>
      <xdr:row>60</xdr:row>
      <xdr:rowOff>160867</xdr:rowOff>
    </xdr:from>
    <xdr:to>
      <xdr:col>13</xdr:col>
      <xdr:colOff>321733</xdr:colOff>
      <xdr:row>68</xdr:row>
      <xdr:rowOff>160867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6A51A08B-F77C-4FCC-986F-222038CD0F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39966" y="11971867"/>
              <a:ext cx="3050117" cy="152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61382</xdr:colOff>
      <xdr:row>50</xdr:row>
      <xdr:rowOff>137583</xdr:rowOff>
    </xdr:from>
    <xdr:to>
      <xdr:col>13</xdr:col>
      <xdr:colOff>321733</xdr:colOff>
      <xdr:row>60</xdr:row>
      <xdr:rowOff>160866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áfico 12">
              <a:extLst>
                <a:ext uri="{FF2B5EF4-FFF2-40B4-BE49-F238E27FC236}">
                  <a16:creationId xmlns:a16="http://schemas.microsoft.com/office/drawing/2014/main" id="{A3377E8C-661F-42A6-AA7C-565BA23C2F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29382" y="10043583"/>
              <a:ext cx="3060701" cy="19282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6</xdr:col>
      <xdr:colOff>569383</xdr:colOff>
      <xdr:row>60</xdr:row>
      <xdr:rowOff>167217</xdr:rowOff>
    </xdr:from>
    <xdr:to>
      <xdr:col>10</xdr:col>
      <xdr:colOff>33868</xdr:colOff>
      <xdr:row>68</xdr:row>
      <xdr:rowOff>143933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Gráfico 13">
              <a:extLst>
                <a:ext uri="{FF2B5EF4-FFF2-40B4-BE49-F238E27FC236}">
                  <a16:creationId xmlns:a16="http://schemas.microsoft.com/office/drawing/2014/main" id="{833EAD57-307C-41E7-8CD8-63B0144254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03583" y="11978217"/>
              <a:ext cx="3198285" cy="15007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4</xdr:col>
      <xdr:colOff>922866</xdr:colOff>
      <xdr:row>8</xdr:row>
      <xdr:rowOff>16932</xdr:rowOff>
    </xdr:from>
    <xdr:to>
      <xdr:col>13</xdr:col>
      <xdr:colOff>245533</xdr:colOff>
      <xdr:row>20</xdr:row>
      <xdr:rowOff>126999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A0E85376-4D19-426C-B7E3-7E6335089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37</xdr:row>
      <xdr:rowOff>14287</xdr:rowOff>
    </xdr:from>
    <xdr:to>
      <xdr:col>8</xdr:col>
      <xdr:colOff>695325</xdr:colOff>
      <xdr:row>51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42A7BD-BADA-4026-AA15-4271B1096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8</xdr:col>
      <xdr:colOff>690563</xdr:colOff>
      <xdr:row>66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384B337-E3C0-4680-9F9B-F6FF0759A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opLeftCell="A79" zoomScale="115" zoomScaleNormal="115" workbookViewId="0">
      <selection activeCell="C3" sqref="C3"/>
    </sheetView>
  </sheetViews>
  <sheetFormatPr defaultColWidth="14" defaultRowHeight="15" x14ac:dyDescent="0.25"/>
  <cols>
    <col min="1" max="1" width="23.28515625" style="1" customWidth="1"/>
    <col min="2" max="6" width="14" style="1"/>
    <col min="7" max="7" width="0.28515625" style="1" customWidth="1"/>
    <col min="8" max="8" width="0.140625" style="1" customWidth="1"/>
    <col min="9" max="9" width="29.140625" style="1" bestFit="1" customWidth="1"/>
    <col min="10" max="10" width="12.42578125" style="1" customWidth="1"/>
    <col min="11" max="16384" width="14" style="1"/>
  </cols>
  <sheetData>
    <row r="1" spans="1:13" ht="43.9" customHeight="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5" t="s">
        <v>241</v>
      </c>
      <c r="G1" s="17" t="s">
        <v>251</v>
      </c>
      <c r="H1" s="17" t="s">
        <v>252</v>
      </c>
      <c r="I1" s="13"/>
      <c r="J1" s="12" t="s">
        <v>1</v>
      </c>
      <c r="K1" s="12" t="s">
        <v>2</v>
      </c>
      <c r="L1" s="12" t="s">
        <v>3</v>
      </c>
      <c r="M1" s="12" t="s">
        <v>4</v>
      </c>
    </row>
    <row r="2" spans="1:13" x14ac:dyDescent="0.25">
      <c r="A2" s="12" t="s">
        <v>109</v>
      </c>
      <c r="B2" s="3">
        <v>35</v>
      </c>
      <c r="C2" s="3">
        <v>5000</v>
      </c>
      <c r="D2" s="3">
        <v>2500</v>
      </c>
      <c r="E2" s="3">
        <v>750</v>
      </c>
      <c r="F2" s="16" t="s">
        <v>233</v>
      </c>
      <c r="G2" s="9">
        <f>IF(F2="Homem",C2,"")</f>
        <v>5000</v>
      </c>
      <c r="H2" s="9" t="str">
        <f>IF(F2="Mulher",C2,"")</f>
        <v/>
      </c>
      <c r="I2" s="13" t="s">
        <v>242</v>
      </c>
      <c r="J2" s="14">
        <f>AVERAGE(B2:B21)</f>
        <v>39.75</v>
      </c>
      <c r="K2" s="14">
        <f>AVERAGE(C2:C21)</f>
        <v>6060</v>
      </c>
      <c r="L2" s="14">
        <f>AVERAGE(D2:D21)</f>
        <v>2925</v>
      </c>
      <c r="M2" s="14">
        <f>AVERAGE(E2:E21)</f>
        <v>758.5</v>
      </c>
    </row>
    <row r="3" spans="1:13" x14ac:dyDescent="0.25">
      <c r="A3" s="12" t="s">
        <v>110</v>
      </c>
      <c r="B3" s="3">
        <v>28</v>
      </c>
      <c r="C3" s="3">
        <v>3500</v>
      </c>
      <c r="D3" s="3">
        <v>1500</v>
      </c>
      <c r="E3" s="3">
        <v>600</v>
      </c>
      <c r="F3" s="16" t="s">
        <v>234</v>
      </c>
      <c r="G3" s="9" t="str">
        <f t="shared" ref="G3:G21" si="0">IF(F3="Homem",C3,"")</f>
        <v/>
      </c>
      <c r="H3" s="9">
        <f t="shared" ref="H3:H21" si="1">IF(F3="Mulher",C3,"")</f>
        <v>3500</v>
      </c>
      <c r="I3" s="13" t="s">
        <v>243</v>
      </c>
      <c r="J3" s="14">
        <f>MEDIAN(B2:B21)</f>
        <v>39.5</v>
      </c>
      <c r="K3" s="14">
        <f>MEDIAN(C2:C21)</f>
        <v>5900</v>
      </c>
      <c r="L3" s="14">
        <f>MEDIAN(D2:D21)</f>
        <v>2800</v>
      </c>
      <c r="M3" s="14">
        <f>MEDIAN(E2:E21)</f>
        <v>775</v>
      </c>
    </row>
    <row r="4" spans="1:13" x14ac:dyDescent="0.25">
      <c r="A4" s="12" t="s">
        <v>111</v>
      </c>
      <c r="B4" s="3">
        <v>45</v>
      </c>
      <c r="C4" s="3">
        <v>8000</v>
      </c>
      <c r="D4" s="3">
        <v>4000</v>
      </c>
      <c r="E4" s="3">
        <v>850</v>
      </c>
      <c r="F4" s="16" t="s">
        <v>233</v>
      </c>
      <c r="G4" s="9">
        <f t="shared" si="0"/>
        <v>8000</v>
      </c>
      <c r="H4" s="9" t="str">
        <f t="shared" si="1"/>
        <v/>
      </c>
      <c r="I4" s="13" t="s">
        <v>244</v>
      </c>
      <c r="J4" s="14" t="e">
        <f>MODE(B2:B21)</f>
        <v>#N/A</v>
      </c>
      <c r="K4" s="14">
        <f>MODE(C2:C21)</f>
        <v>6000</v>
      </c>
      <c r="L4" s="14">
        <f>MODE(D2:D21)</f>
        <v>2800</v>
      </c>
      <c r="M4" s="14">
        <f>MODE(E2:E21)</f>
        <v>780</v>
      </c>
    </row>
    <row r="5" spans="1:13" x14ac:dyDescent="0.25">
      <c r="A5" s="12" t="s">
        <v>112</v>
      </c>
      <c r="B5" s="3">
        <v>52</v>
      </c>
      <c r="C5" s="3">
        <v>6000</v>
      </c>
      <c r="D5" s="3">
        <v>3000</v>
      </c>
      <c r="E5" s="3">
        <v>780</v>
      </c>
      <c r="F5" s="16" t="s">
        <v>234</v>
      </c>
      <c r="G5" s="9" t="str">
        <f t="shared" si="0"/>
        <v/>
      </c>
      <c r="H5" s="9">
        <f t="shared" si="1"/>
        <v>6000</v>
      </c>
      <c r="I5" s="13" t="s">
        <v>245</v>
      </c>
      <c r="J5" s="14">
        <f>_xlfn.VAR.P(B2:B21)</f>
        <v>65.787499999999994</v>
      </c>
      <c r="K5" s="14">
        <f>_xlfn.VAR.P(C2:C21)</f>
        <v>3411400</v>
      </c>
      <c r="L5" s="14">
        <f>_xlfn.VAR.P(D2:D21)</f>
        <v>1024875</v>
      </c>
      <c r="M5" s="14">
        <f>_xlfn.VAR.P(E2:E21)</f>
        <v>8032.75</v>
      </c>
    </row>
    <row r="6" spans="1:13" x14ac:dyDescent="0.25">
      <c r="A6" s="12" t="s">
        <v>113</v>
      </c>
      <c r="B6" s="3">
        <v>30</v>
      </c>
      <c r="C6" s="3">
        <v>4000</v>
      </c>
      <c r="D6" s="3">
        <v>1800</v>
      </c>
      <c r="E6" s="3">
        <v>620</v>
      </c>
      <c r="F6" s="16" t="s">
        <v>233</v>
      </c>
      <c r="G6" s="9">
        <f t="shared" si="0"/>
        <v>4000</v>
      </c>
      <c r="H6" s="9" t="str">
        <f t="shared" si="1"/>
        <v/>
      </c>
      <c r="I6" s="13" t="s">
        <v>246</v>
      </c>
      <c r="J6" s="14">
        <f>_xlfn.STDEV.P(B2:B21)</f>
        <v>8.1109493895597691</v>
      </c>
      <c r="K6" s="14">
        <f>_xlfn.STDEV.P(C2:C21)</f>
        <v>1846.9975636150687</v>
      </c>
      <c r="L6" s="14">
        <f>_xlfn.STDEV.P(D2:D21)</f>
        <v>1012.3611015838172</v>
      </c>
      <c r="M6" s="14">
        <f>_xlfn.STDEV.P(E2:E21)</f>
        <v>89.625610179233931</v>
      </c>
    </row>
    <row r="7" spans="1:13" x14ac:dyDescent="0.25">
      <c r="A7" s="12" t="s">
        <v>114</v>
      </c>
      <c r="B7" s="3">
        <v>42</v>
      </c>
      <c r="C7" s="3">
        <v>7000</v>
      </c>
      <c r="D7" s="3">
        <v>3500</v>
      </c>
      <c r="E7" s="3">
        <v>800</v>
      </c>
      <c r="F7" s="16" t="s">
        <v>234</v>
      </c>
      <c r="G7" s="9" t="str">
        <f t="shared" si="0"/>
        <v/>
      </c>
      <c r="H7" s="9">
        <f t="shared" si="1"/>
        <v>7000</v>
      </c>
      <c r="I7" s="13" t="s">
        <v>248</v>
      </c>
      <c r="J7" s="14">
        <f>MAX(B2:B21)</f>
        <v>55</v>
      </c>
      <c r="K7" s="14">
        <f>MAX(C2:C21)</f>
        <v>10000</v>
      </c>
      <c r="L7" s="14">
        <f>MAX(D2:D21)</f>
        <v>5000</v>
      </c>
      <c r="M7" s="14">
        <f>MAX(E2:E21)</f>
        <v>900</v>
      </c>
    </row>
    <row r="8" spans="1:13" x14ac:dyDescent="0.25">
      <c r="A8" s="12" t="s">
        <v>115</v>
      </c>
      <c r="B8" s="3">
        <v>55</v>
      </c>
      <c r="C8" s="3">
        <v>10000</v>
      </c>
      <c r="D8" s="3">
        <v>5000</v>
      </c>
      <c r="E8" s="3">
        <v>900</v>
      </c>
      <c r="F8" s="16" t="s">
        <v>233</v>
      </c>
      <c r="G8" s="9">
        <f t="shared" si="0"/>
        <v>10000</v>
      </c>
      <c r="H8" s="9" t="str">
        <f t="shared" si="1"/>
        <v/>
      </c>
      <c r="I8" s="13" t="s">
        <v>247</v>
      </c>
      <c r="J8" s="14">
        <f>MIN(B2:B21)</f>
        <v>25</v>
      </c>
      <c r="K8" s="14">
        <f>MIN(C2:C21)</f>
        <v>3000</v>
      </c>
      <c r="L8" s="14">
        <f>MIN(D2:D21)</f>
        <v>1200</v>
      </c>
      <c r="M8" s="14">
        <f>MIN(E2:E21)</f>
        <v>580</v>
      </c>
    </row>
    <row r="9" spans="1:13" x14ac:dyDescent="0.25">
      <c r="A9" s="12" t="s">
        <v>116</v>
      </c>
      <c r="B9" s="3">
        <v>38</v>
      </c>
      <c r="C9" s="3">
        <v>5500</v>
      </c>
      <c r="D9" s="3">
        <v>2800</v>
      </c>
      <c r="E9" s="3">
        <v>760</v>
      </c>
      <c r="F9" s="16" t="s">
        <v>234</v>
      </c>
      <c r="G9" s="9" t="str">
        <f t="shared" si="0"/>
        <v/>
      </c>
      <c r="H9" s="9">
        <f t="shared" si="1"/>
        <v>5500</v>
      </c>
      <c r="I9" s="13" t="s">
        <v>249</v>
      </c>
      <c r="J9" s="9">
        <f>COUNTIF(F2:F21,"Homem")</f>
        <v>10</v>
      </c>
    </row>
    <row r="10" spans="1:13" x14ac:dyDescent="0.25">
      <c r="A10" s="12" t="s">
        <v>117</v>
      </c>
      <c r="B10" s="3">
        <v>48</v>
      </c>
      <c r="C10" s="3">
        <v>9000</v>
      </c>
      <c r="D10" s="3">
        <v>4500</v>
      </c>
      <c r="E10" s="3">
        <v>880</v>
      </c>
      <c r="F10" s="16" t="s">
        <v>233</v>
      </c>
      <c r="G10" s="9">
        <f t="shared" si="0"/>
        <v>9000</v>
      </c>
      <c r="H10" s="9" t="str">
        <f t="shared" si="1"/>
        <v/>
      </c>
      <c r="I10" s="13" t="s">
        <v>250</v>
      </c>
      <c r="J10" s="9">
        <f>COUNTIF(F2:F22,"Mulher")</f>
        <v>10</v>
      </c>
    </row>
    <row r="11" spans="1:13" x14ac:dyDescent="0.25">
      <c r="A11" s="12" t="s">
        <v>118</v>
      </c>
      <c r="B11" s="3">
        <v>25</v>
      </c>
      <c r="C11" s="3">
        <v>3000</v>
      </c>
      <c r="D11" s="3">
        <v>1200</v>
      </c>
      <c r="E11" s="3">
        <v>580</v>
      </c>
      <c r="F11" s="16" t="s">
        <v>234</v>
      </c>
      <c r="G11" s="9" t="str">
        <f t="shared" si="0"/>
        <v/>
      </c>
      <c r="H11" s="9">
        <f t="shared" si="1"/>
        <v>3000</v>
      </c>
      <c r="I11" s="13" t="s">
        <v>253</v>
      </c>
      <c r="J11" s="9">
        <f>CORREL(B2:B21,C2:C21)</f>
        <v>0.9098249489708462</v>
      </c>
    </row>
    <row r="12" spans="1:13" x14ac:dyDescent="0.25">
      <c r="A12" s="12" t="s">
        <v>119</v>
      </c>
      <c r="B12" s="3">
        <v>40</v>
      </c>
      <c r="C12" s="3">
        <v>6000</v>
      </c>
      <c r="D12" s="3">
        <v>2800</v>
      </c>
      <c r="E12" s="3">
        <v>780</v>
      </c>
      <c r="F12" s="16" t="s">
        <v>233</v>
      </c>
      <c r="G12" s="9">
        <f t="shared" si="0"/>
        <v>6000</v>
      </c>
      <c r="H12" s="9" t="str">
        <f t="shared" si="1"/>
        <v/>
      </c>
      <c r="I12" s="13" t="s">
        <v>254</v>
      </c>
      <c r="J12" s="9">
        <f>CORREL(B2:B21,D2:D21)</f>
        <v>0.91962698721380587</v>
      </c>
    </row>
    <row r="13" spans="1:13" x14ac:dyDescent="0.25">
      <c r="A13" s="12" t="s">
        <v>120</v>
      </c>
      <c r="B13" s="3">
        <v>33</v>
      </c>
      <c r="C13" s="3">
        <v>4500</v>
      </c>
      <c r="D13" s="3">
        <v>2000</v>
      </c>
      <c r="E13" s="3">
        <v>700</v>
      </c>
      <c r="F13" s="16" t="s">
        <v>234</v>
      </c>
      <c r="G13" s="9" t="str">
        <f t="shared" si="0"/>
        <v/>
      </c>
      <c r="H13" s="9">
        <f t="shared" si="1"/>
        <v>4500</v>
      </c>
      <c r="I13" s="13" t="s">
        <v>255</v>
      </c>
      <c r="J13" s="9">
        <f>CORREL(B2:B21,E2:E21)</f>
        <v>0.91357879785432783</v>
      </c>
    </row>
    <row r="14" spans="1:13" x14ac:dyDescent="0.25">
      <c r="A14" s="12" t="s">
        <v>121</v>
      </c>
      <c r="B14" s="3">
        <v>50</v>
      </c>
      <c r="C14" s="3">
        <v>7500</v>
      </c>
      <c r="D14" s="3">
        <v>3800</v>
      </c>
      <c r="E14" s="3">
        <v>820</v>
      </c>
      <c r="F14" s="16" t="s">
        <v>233</v>
      </c>
      <c r="G14" s="9">
        <f t="shared" si="0"/>
        <v>7500</v>
      </c>
      <c r="H14" s="9" t="str">
        <f t="shared" si="1"/>
        <v/>
      </c>
      <c r="I14" s="13" t="s">
        <v>256</v>
      </c>
      <c r="J14" s="9">
        <f>CORREL(C2:C21,D2:D21)</f>
        <v>0.99634806712629098</v>
      </c>
    </row>
    <row r="15" spans="1:13" x14ac:dyDescent="0.25">
      <c r="A15" s="12" t="s">
        <v>122</v>
      </c>
      <c r="B15" s="3">
        <v>36</v>
      </c>
      <c r="C15" s="3">
        <v>4800</v>
      </c>
      <c r="D15" s="3">
        <v>2200</v>
      </c>
      <c r="E15" s="3">
        <v>730</v>
      </c>
      <c r="F15" s="16" t="s">
        <v>234</v>
      </c>
      <c r="G15" s="9" t="str">
        <f t="shared" si="0"/>
        <v/>
      </c>
      <c r="H15" s="9">
        <f t="shared" si="1"/>
        <v>4800</v>
      </c>
      <c r="I15" s="13" t="s">
        <v>257</v>
      </c>
      <c r="J15" s="9">
        <f>CORREL(C2:C21,E2:E21)</f>
        <v>0.95681794276563403</v>
      </c>
    </row>
    <row r="16" spans="1:13" x14ac:dyDescent="0.25">
      <c r="A16" s="12" t="s">
        <v>123</v>
      </c>
      <c r="B16" s="3">
        <v>43</v>
      </c>
      <c r="C16" s="3">
        <v>6500</v>
      </c>
      <c r="D16" s="3">
        <v>3200</v>
      </c>
      <c r="E16" s="3">
        <v>790</v>
      </c>
      <c r="F16" s="16" t="s">
        <v>233</v>
      </c>
      <c r="G16" s="9">
        <f t="shared" si="0"/>
        <v>6500</v>
      </c>
      <c r="H16" s="9" t="str">
        <f t="shared" si="1"/>
        <v/>
      </c>
      <c r="I16" s="13" t="s">
        <v>258</v>
      </c>
      <c r="J16" s="9">
        <f>CORREL(D2:D21,E2:E21)</f>
        <v>0.95926551707199659</v>
      </c>
    </row>
    <row r="17" spans="1:8" x14ac:dyDescent="0.25">
      <c r="A17" s="12" t="s">
        <v>124</v>
      </c>
      <c r="B17" s="3">
        <v>31</v>
      </c>
      <c r="C17" s="3">
        <v>4200</v>
      </c>
      <c r="D17" s="3">
        <v>1900</v>
      </c>
      <c r="E17" s="3">
        <v>640</v>
      </c>
      <c r="F17" s="16" t="s">
        <v>234</v>
      </c>
      <c r="G17" s="9" t="str">
        <f t="shared" si="0"/>
        <v/>
      </c>
      <c r="H17" s="9">
        <f t="shared" si="1"/>
        <v>4200</v>
      </c>
    </row>
    <row r="18" spans="1:8" x14ac:dyDescent="0.25">
      <c r="A18" s="12" t="s">
        <v>125</v>
      </c>
      <c r="B18" s="3">
        <v>47</v>
      </c>
      <c r="C18" s="3">
        <v>8500</v>
      </c>
      <c r="D18" s="3">
        <v>4200</v>
      </c>
      <c r="E18" s="3">
        <v>870</v>
      </c>
      <c r="F18" s="16" t="s">
        <v>233</v>
      </c>
      <c r="G18" s="9">
        <f t="shared" si="0"/>
        <v>8500</v>
      </c>
      <c r="H18" s="9" t="str">
        <f t="shared" si="1"/>
        <v/>
      </c>
    </row>
    <row r="19" spans="1:8" x14ac:dyDescent="0.25">
      <c r="A19" s="12" t="s">
        <v>126</v>
      </c>
      <c r="B19" s="3">
        <v>34</v>
      </c>
      <c r="C19" s="3">
        <v>5200</v>
      </c>
      <c r="D19" s="3">
        <v>2400</v>
      </c>
      <c r="E19" s="3">
        <v>740</v>
      </c>
      <c r="F19" s="16" t="s">
        <v>234</v>
      </c>
      <c r="G19" s="9" t="str">
        <f t="shared" si="0"/>
        <v/>
      </c>
      <c r="H19" s="9">
        <f t="shared" si="1"/>
        <v>5200</v>
      </c>
    </row>
    <row r="20" spans="1:8" x14ac:dyDescent="0.25">
      <c r="A20" s="12" t="s">
        <v>127</v>
      </c>
      <c r="B20" s="3">
        <v>39</v>
      </c>
      <c r="C20" s="3">
        <v>5800</v>
      </c>
      <c r="D20" s="3">
        <v>2600</v>
      </c>
      <c r="E20" s="3">
        <v>770</v>
      </c>
      <c r="F20" s="16" t="s">
        <v>234</v>
      </c>
      <c r="G20" s="9" t="str">
        <f t="shared" si="0"/>
        <v/>
      </c>
      <c r="H20" s="9">
        <f t="shared" si="1"/>
        <v>5800</v>
      </c>
    </row>
    <row r="21" spans="1:8" x14ac:dyDescent="0.25">
      <c r="A21" s="12" t="s">
        <v>128</v>
      </c>
      <c r="B21" s="3">
        <v>44</v>
      </c>
      <c r="C21" s="3">
        <v>7200</v>
      </c>
      <c r="D21" s="3">
        <v>3600</v>
      </c>
      <c r="E21" s="3">
        <v>810</v>
      </c>
      <c r="F21" s="16" t="s">
        <v>233</v>
      </c>
      <c r="G21" s="9">
        <f t="shared" si="0"/>
        <v>7200</v>
      </c>
      <c r="H21" s="9" t="str">
        <f t="shared" si="1"/>
        <v/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zoomScale="85" zoomScaleNormal="85" workbookViewId="0"/>
  </sheetViews>
  <sheetFormatPr defaultColWidth="14" defaultRowHeight="15" x14ac:dyDescent="0.25"/>
  <cols>
    <col min="1" max="1" width="38.85546875" style="1" customWidth="1"/>
    <col min="2" max="5" width="14" style="1"/>
    <col min="6" max="6" width="30.7109375" style="1" bestFit="1" customWidth="1"/>
    <col min="7" max="7" width="19.140625" style="1" customWidth="1"/>
    <col min="8" max="16384" width="14" style="1"/>
  </cols>
  <sheetData>
    <row r="1" spans="1:10" ht="60" x14ac:dyDescent="0.25">
      <c r="A1" s="12" t="s">
        <v>149</v>
      </c>
      <c r="B1" s="12" t="s">
        <v>5</v>
      </c>
      <c r="C1" s="12" t="s">
        <v>6</v>
      </c>
      <c r="D1" s="12" t="s">
        <v>7</v>
      </c>
      <c r="E1" s="12" t="s">
        <v>8</v>
      </c>
      <c r="F1" s="12"/>
      <c r="G1" s="12" t="s">
        <v>5</v>
      </c>
      <c r="H1" s="12" t="s">
        <v>6</v>
      </c>
      <c r="I1" s="12" t="s">
        <v>7</v>
      </c>
      <c r="J1" s="12" t="s">
        <v>8</v>
      </c>
    </row>
    <row r="2" spans="1:10" x14ac:dyDescent="0.25">
      <c r="A2" s="12" t="s">
        <v>129</v>
      </c>
      <c r="B2" s="3">
        <v>25</v>
      </c>
      <c r="C2" s="3">
        <v>18</v>
      </c>
      <c r="D2" s="1">
        <v>7</v>
      </c>
      <c r="E2" s="3">
        <v>200</v>
      </c>
      <c r="F2" s="12" t="s">
        <v>242</v>
      </c>
      <c r="G2" s="3">
        <f>AVERAGE(B2:B21)</f>
        <v>27.75</v>
      </c>
      <c r="H2" s="3">
        <f>AVERAGE(C2:C21)</f>
        <v>20.5</v>
      </c>
      <c r="I2" s="3">
        <f>AVERAGE(D2:D21)</f>
        <v>7.25</v>
      </c>
      <c r="J2" s="3">
        <f>AVERAGE(E2:E21)</f>
        <v>214.25</v>
      </c>
    </row>
    <row r="3" spans="1:10" x14ac:dyDescent="0.25">
      <c r="A3" s="12" t="s">
        <v>130</v>
      </c>
      <c r="B3" s="3">
        <v>30</v>
      </c>
      <c r="C3" s="3">
        <v>22</v>
      </c>
      <c r="D3" s="3">
        <v>8</v>
      </c>
      <c r="E3" s="3">
        <v>250</v>
      </c>
      <c r="F3" s="12" t="s">
        <v>243</v>
      </c>
      <c r="G3" s="3">
        <f>MEDIAN(B2:B21)</f>
        <v>27.5</v>
      </c>
      <c r="H3" s="3">
        <f>MEDIAN(C2:C21)</f>
        <v>19.5</v>
      </c>
      <c r="I3" s="3">
        <f>MEDIAN(D2:D21)</f>
        <v>7.5</v>
      </c>
      <c r="J3" s="3">
        <f>MEDIAN(E2:E21)</f>
        <v>205</v>
      </c>
    </row>
    <row r="4" spans="1:10" x14ac:dyDescent="0.25">
      <c r="A4" s="12" t="s">
        <v>131</v>
      </c>
      <c r="B4" s="3">
        <v>15</v>
      </c>
      <c r="C4" s="3">
        <v>10</v>
      </c>
      <c r="D4" s="3">
        <v>5</v>
      </c>
      <c r="E4" s="3">
        <v>150</v>
      </c>
      <c r="F4" s="12" t="s">
        <v>244</v>
      </c>
      <c r="G4" s="3" t="e">
        <f>MODE(B2:B21)</f>
        <v>#N/A</v>
      </c>
      <c r="H4" s="3">
        <f>MODE(C2:C21)</f>
        <v>18</v>
      </c>
      <c r="I4" s="3">
        <f>MODE(D2:D21)</f>
        <v>8</v>
      </c>
      <c r="J4" s="3">
        <f>MODE(E2:E21)</f>
        <v>200</v>
      </c>
    </row>
    <row r="5" spans="1:10" x14ac:dyDescent="0.25">
      <c r="A5" s="12" t="s">
        <v>132</v>
      </c>
      <c r="B5" s="3">
        <v>40</v>
      </c>
      <c r="C5" s="3">
        <v>30</v>
      </c>
      <c r="D5" s="3">
        <v>10</v>
      </c>
      <c r="E5" s="3">
        <v>300</v>
      </c>
      <c r="F5" s="12" t="s">
        <v>245</v>
      </c>
      <c r="G5" s="3">
        <f>_xlfn.VAR.P(B2:B21)</f>
        <v>45.587499999999999</v>
      </c>
      <c r="H5" s="3">
        <f>_xlfn.VAR.P(C2:C21)</f>
        <v>36.25</v>
      </c>
      <c r="I5" s="3">
        <f>_xlfn.VAR.P(D2:D21)</f>
        <v>1.5874999999999999</v>
      </c>
      <c r="J5" s="3">
        <f>_xlfn.VAR.P(E2:E21)</f>
        <v>1655.6875</v>
      </c>
    </row>
    <row r="6" spans="1:10" x14ac:dyDescent="0.25">
      <c r="A6" s="12" t="s">
        <v>133</v>
      </c>
      <c r="B6" s="3">
        <v>20</v>
      </c>
      <c r="C6" s="3">
        <v>15</v>
      </c>
      <c r="D6" s="3">
        <v>5</v>
      </c>
      <c r="E6" s="3">
        <v>180</v>
      </c>
      <c r="F6" s="12" t="s">
        <v>246</v>
      </c>
      <c r="G6" s="3">
        <f>_xlfn.STDEV.P(B2:B21)</f>
        <v>6.7518515978952021</v>
      </c>
      <c r="H6" s="3">
        <f>_xlfn.STDEV.P(C2:C21)</f>
        <v>6.0207972893961479</v>
      </c>
      <c r="I6" s="3">
        <f>_xlfn.STDEV.P(D2:D21)</f>
        <v>1.2599603168354152</v>
      </c>
      <c r="J6" s="3">
        <f>_xlfn.STDEV.P(E2:E21)</f>
        <v>40.69014008331748</v>
      </c>
    </row>
    <row r="7" spans="1:10" x14ac:dyDescent="0.25">
      <c r="A7" s="12" t="s">
        <v>134</v>
      </c>
      <c r="B7" s="3">
        <v>35</v>
      </c>
      <c r="C7" s="3">
        <v>28</v>
      </c>
      <c r="D7" s="3">
        <v>7</v>
      </c>
      <c r="E7" s="3">
        <v>220</v>
      </c>
      <c r="F7" s="12" t="s">
        <v>248</v>
      </c>
      <c r="G7" s="3">
        <f>MAX(B2:B21)</f>
        <v>40</v>
      </c>
      <c r="H7" s="3">
        <f t="shared" ref="H7:J7" si="0">MAX(C2:C21)</f>
        <v>32</v>
      </c>
      <c r="I7" s="3">
        <f t="shared" si="0"/>
        <v>10</v>
      </c>
      <c r="J7" s="3">
        <f t="shared" si="0"/>
        <v>300</v>
      </c>
    </row>
    <row r="8" spans="1:10" x14ac:dyDescent="0.25">
      <c r="A8" s="12" t="s">
        <v>135</v>
      </c>
      <c r="B8" s="3">
        <v>28</v>
      </c>
      <c r="C8" s="3">
        <v>20</v>
      </c>
      <c r="D8" s="3">
        <v>8</v>
      </c>
      <c r="E8" s="3">
        <v>190</v>
      </c>
      <c r="F8" s="12" t="s">
        <v>247</v>
      </c>
      <c r="G8" s="3">
        <f>MIN(B2:B21)</f>
        <v>15</v>
      </c>
      <c r="H8" s="3">
        <f t="shared" ref="H8:J8" si="1">MIN(C2:C21)</f>
        <v>10</v>
      </c>
      <c r="I8" s="3">
        <f t="shared" si="1"/>
        <v>5</v>
      </c>
      <c r="J8" s="3">
        <f t="shared" si="1"/>
        <v>150</v>
      </c>
    </row>
    <row r="9" spans="1:10" x14ac:dyDescent="0.25">
      <c r="A9" s="12" t="s">
        <v>136</v>
      </c>
      <c r="B9" s="3">
        <v>18</v>
      </c>
      <c r="C9" s="3">
        <v>12</v>
      </c>
      <c r="D9" s="3">
        <v>6</v>
      </c>
      <c r="E9" s="3">
        <v>160</v>
      </c>
      <c r="F9" s="12" t="s">
        <v>259</v>
      </c>
      <c r="G9" s="3">
        <f>CORREL($B2:$B21,B2:B21)</f>
        <v>1.0000000000000002</v>
      </c>
      <c r="H9" s="3">
        <f t="shared" ref="H9:J9" si="2">CORREL($B2:$B21,C2:C21)</f>
        <v>0.98704772485523362</v>
      </c>
      <c r="I9" s="3">
        <f t="shared" si="2"/>
        <v>0.64211334339021109</v>
      </c>
      <c r="J9" s="3">
        <f t="shared" si="2"/>
        <v>0.94477822517932841</v>
      </c>
    </row>
    <row r="10" spans="1:10" x14ac:dyDescent="0.25">
      <c r="A10" s="12" t="s">
        <v>137</v>
      </c>
      <c r="B10" s="3">
        <v>22</v>
      </c>
      <c r="C10" s="3">
        <v>16</v>
      </c>
      <c r="D10" s="3">
        <v>6</v>
      </c>
      <c r="E10" s="3">
        <v>170</v>
      </c>
      <c r="F10" s="12" t="s">
        <v>260</v>
      </c>
      <c r="G10" s="3">
        <f>CORREL($C2:$C21,B2:B21)</f>
        <v>0.98704772485523362</v>
      </c>
      <c r="H10" s="3">
        <f t="shared" ref="H10:J10" si="3">CORREL($C2:$C21,C2:C21)</f>
        <v>1</v>
      </c>
      <c r="I10" s="3">
        <f t="shared" si="3"/>
        <v>0.51081169800886406</v>
      </c>
      <c r="J10" s="3">
        <f t="shared" si="3"/>
        <v>0.93321245848182599</v>
      </c>
    </row>
    <row r="11" spans="1:10" x14ac:dyDescent="0.25">
      <c r="A11" s="12" t="s">
        <v>138</v>
      </c>
      <c r="B11" s="3">
        <v>27</v>
      </c>
      <c r="C11" s="3">
        <v>19</v>
      </c>
      <c r="D11" s="3">
        <v>8</v>
      </c>
      <c r="E11" s="3">
        <v>210</v>
      </c>
      <c r="F11" s="12" t="s">
        <v>261</v>
      </c>
      <c r="G11" s="3">
        <f>CORREL($D2:$D21,B2:B21)</f>
        <v>0.64211334339021109</v>
      </c>
      <c r="H11" s="3">
        <f t="shared" ref="H11:J11" si="4">CORREL($D2:$D21,C2:C21)</f>
        <v>0.51081169800886406</v>
      </c>
      <c r="I11" s="3">
        <f t="shared" si="4"/>
        <v>1</v>
      </c>
      <c r="J11" s="3">
        <f t="shared" si="4"/>
        <v>0.60344704409834737</v>
      </c>
    </row>
    <row r="12" spans="1:10" x14ac:dyDescent="0.25">
      <c r="A12" s="12" t="s">
        <v>139</v>
      </c>
      <c r="B12" s="3">
        <v>32</v>
      </c>
      <c r="C12" s="3">
        <v>24</v>
      </c>
      <c r="D12" s="3">
        <v>8</v>
      </c>
      <c r="E12" s="3">
        <v>240</v>
      </c>
      <c r="F12" s="12" t="s">
        <v>262</v>
      </c>
      <c r="G12" s="3">
        <f>CORREL($E2:$E21,B2:B21)</f>
        <v>0.94477822517932841</v>
      </c>
      <c r="H12" s="3">
        <f t="shared" ref="H12:J12" si="5">CORREL($E2:$E21,C2:C21)</f>
        <v>0.93321245848182599</v>
      </c>
      <c r="I12" s="3">
        <f t="shared" si="5"/>
        <v>0.60344704409834737</v>
      </c>
      <c r="J12" s="3">
        <f t="shared" si="5"/>
        <v>1</v>
      </c>
    </row>
    <row r="13" spans="1:10" x14ac:dyDescent="0.25">
      <c r="A13" s="12" t="s">
        <v>140</v>
      </c>
      <c r="B13" s="3">
        <v>38</v>
      </c>
      <c r="C13" s="3">
        <v>32</v>
      </c>
      <c r="D13" s="3">
        <v>6</v>
      </c>
      <c r="E13" s="3">
        <v>280</v>
      </c>
      <c r="G13" s="3"/>
      <c r="H13" s="3"/>
      <c r="I13" s="3"/>
      <c r="J13" s="3"/>
    </row>
    <row r="14" spans="1:10" x14ac:dyDescent="0.25">
      <c r="A14" s="12" t="s">
        <v>141</v>
      </c>
      <c r="B14" s="3">
        <v>24</v>
      </c>
      <c r="C14" s="3">
        <v>18</v>
      </c>
      <c r="D14" s="3">
        <v>6</v>
      </c>
      <c r="E14" s="3">
        <v>200</v>
      </c>
      <c r="F14" s="12" t="s">
        <v>265</v>
      </c>
      <c r="G14" s="3">
        <f>CORREL(B2:B21,D2:D21)</f>
        <v>0.64211334339021109</v>
      </c>
      <c r="H14" s="3"/>
      <c r="I14" s="3"/>
      <c r="J14" s="3"/>
    </row>
    <row r="15" spans="1:10" x14ac:dyDescent="0.25">
      <c r="A15" s="12" t="s">
        <v>142</v>
      </c>
      <c r="B15" s="3">
        <v>29</v>
      </c>
      <c r="C15" s="3">
        <v>21</v>
      </c>
      <c r="D15" s="3">
        <v>8</v>
      </c>
      <c r="E15" s="3">
        <v>230</v>
      </c>
      <c r="F15" s="12" t="s">
        <v>264</v>
      </c>
      <c r="G15" s="3">
        <f>CORREL(C2:C21,D2:D21)</f>
        <v>0.51081169800886406</v>
      </c>
      <c r="H15" s="3"/>
      <c r="I15" s="3"/>
      <c r="J15" s="3"/>
    </row>
    <row r="16" spans="1:10" x14ac:dyDescent="0.25">
      <c r="A16" s="12" t="s">
        <v>143</v>
      </c>
      <c r="B16" s="3">
        <v>21</v>
      </c>
      <c r="C16" s="3">
        <v>14</v>
      </c>
      <c r="D16" s="3">
        <v>7</v>
      </c>
      <c r="E16" s="3">
        <v>175</v>
      </c>
      <c r="F16" s="12" t="s">
        <v>263</v>
      </c>
      <c r="G16" s="3">
        <f>CORREL(E2:E21,D2:D21)</f>
        <v>0.60344704409834737</v>
      </c>
      <c r="H16" s="3"/>
      <c r="I16" s="3"/>
      <c r="J16" s="3"/>
    </row>
    <row r="17" spans="1:5" x14ac:dyDescent="0.25">
      <c r="A17" s="12" t="s">
        <v>144</v>
      </c>
      <c r="B17" s="3">
        <v>26</v>
      </c>
      <c r="C17" s="3">
        <v>17</v>
      </c>
      <c r="D17" s="3">
        <v>9</v>
      </c>
      <c r="E17" s="3">
        <v>195</v>
      </c>
    </row>
    <row r="18" spans="1:5" x14ac:dyDescent="0.25">
      <c r="A18" s="12" t="s">
        <v>145</v>
      </c>
      <c r="B18" s="3">
        <v>34</v>
      </c>
      <c r="C18" s="3">
        <v>26</v>
      </c>
      <c r="D18" s="3">
        <v>8</v>
      </c>
      <c r="E18" s="3">
        <v>260</v>
      </c>
    </row>
    <row r="19" spans="1:5" x14ac:dyDescent="0.25">
      <c r="A19" s="12" t="s">
        <v>146</v>
      </c>
      <c r="B19" s="3">
        <v>37</v>
      </c>
      <c r="C19" s="3">
        <v>29</v>
      </c>
      <c r="D19" s="3">
        <v>8</v>
      </c>
      <c r="E19" s="3">
        <v>270</v>
      </c>
    </row>
    <row r="20" spans="1:5" x14ac:dyDescent="0.25">
      <c r="A20" s="12" t="s">
        <v>147</v>
      </c>
      <c r="B20" s="3">
        <v>23</v>
      </c>
      <c r="C20" s="3">
        <v>16</v>
      </c>
      <c r="D20" s="3">
        <v>7</v>
      </c>
      <c r="E20" s="3">
        <v>185</v>
      </c>
    </row>
    <row r="21" spans="1:5" x14ac:dyDescent="0.25">
      <c r="A21" s="12" t="s">
        <v>148</v>
      </c>
      <c r="B21" s="3">
        <v>31</v>
      </c>
      <c r="C21" s="3">
        <v>23</v>
      </c>
      <c r="D21" s="3">
        <v>8</v>
      </c>
      <c r="E21" s="3">
        <v>220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topLeftCell="A15" workbookViewId="0"/>
  </sheetViews>
  <sheetFormatPr defaultColWidth="14" defaultRowHeight="15" x14ac:dyDescent="0.25"/>
  <cols>
    <col min="1" max="1" width="24.7109375" style="1" customWidth="1"/>
    <col min="2" max="5" width="14" style="1"/>
    <col min="6" max="6" width="17.42578125" style="1" customWidth="1"/>
    <col min="7" max="16384" width="14" style="1"/>
  </cols>
  <sheetData>
    <row r="1" spans="1:10" ht="45" x14ac:dyDescent="0.25">
      <c r="A1" s="12" t="s">
        <v>0</v>
      </c>
      <c r="B1" s="12" t="s">
        <v>9</v>
      </c>
      <c r="C1" s="12" t="s">
        <v>10</v>
      </c>
      <c r="D1" s="12" t="s">
        <v>11</v>
      </c>
      <c r="E1" s="12" t="s">
        <v>12</v>
      </c>
      <c r="F1" s="12"/>
      <c r="G1" s="12" t="s">
        <v>9</v>
      </c>
      <c r="H1" s="12" t="s">
        <v>10</v>
      </c>
      <c r="I1" s="12" t="s">
        <v>11</v>
      </c>
      <c r="J1" s="12" t="s">
        <v>12</v>
      </c>
    </row>
    <row r="2" spans="1:10" x14ac:dyDescent="0.25">
      <c r="A2" s="3" t="s">
        <v>150</v>
      </c>
      <c r="B2" s="4">
        <v>6</v>
      </c>
      <c r="C2" s="4">
        <v>4</v>
      </c>
      <c r="D2" s="4">
        <v>10</v>
      </c>
      <c r="E2" s="4">
        <v>10</v>
      </c>
      <c r="F2" s="12" t="s">
        <v>242</v>
      </c>
      <c r="G2" s="4">
        <f>AVERAGE(B2:B21)</f>
        <v>7.2</v>
      </c>
      <c r="H2" s="18">
        <f>AVERAGE(C2:C21)</f>
        <v>7.45</v>
      </c>
      <c r="I2" s="4">
        <f>AVERAGE(D2:D21)</f>
        <v>8.1999999999999993</v>
      </c>
      <c r="J2" s="4">
        <f>AVERAGE(E2:E21)</f>
        <v>9.0500000000000007</v>
      </c>
    </row>
    <row r="3" spans="1:10" x14ac:dyDescent="0.25">
      <c r="A3" s="3" t="s">
        <v>151</v>
      </c>
      <c r="B3" s="4">
        <v>9</v>
      </c>
      <c r="C3" s="4">
        <v>7</v>
      </c>
      <c r="D3" s="4">
        <v>10</v>
      </c>
      <c r="E3" s="4">
        <v>10</v>
      </c>
      <c r="F3" s="12" t="s">
        <v>243</v>
      </c>
      <c r="G3" s="4">
        <f>MEDIAN(B2:B21)</f>
        <v>7.5</v>
      </c>
      <c r="H3" s="18">
        <f>MEDIAN(C2:C21)</f>
        <v>7.5</v>
      </c>
      <c r="I3" s="4">
        <f>MEDIAN(D2:D21)</f>
        <v>8</v>
      </c>
      <c r="J3" s="4">
        <f>MEDIAN(E2:E21)</f>
        <v>9</v>
      </c>
    </row>
    <row r="4" spans="1:10" x14ac:dyDescent="0.25">
      <c r="A4" s="3" t="s">
        <v>152</v>
      </c>
      <c r="B4" s="4">
        <v>9</v>
      </c>
      <c r="C4" s="4">
        <v>10</v>
      </c>
      <c r="D4" s="4">
        <v>9</v>
      </c>
      <c r="E4" s="4">
        <v>9</v>
      </c>
      <c r="F4" s="12" t="s">
        <v>244</v>
      </c>
      <c r="G4" s="4">
        <f>MODE(B2:B21)</f>
        <v>8</v>
      </c>
      <c r="H4" s="4">
        <f>MODE(C2:C21)</f>
        <v>9</v>
      </c>
      <c r="I4" s="4">
        <f>MODE(D2:D21)</f>
        <v>10</v>
      </c>
      <c r="J4" s="4">
        <f>MODE(E2:E21)</f>
        <v>10</v>
      </c>
    </row>
    <row r="5" spans="1:10" x14ac:dyDescent="0.25">
      <c r="A5" s="3" t="s">
        <v>153</v>
      </c>
      <c r="B5" s="4">
        <v>5</v>
      </c>
      <c r="C5" s="4">
        <v>10</v>
      </c>
      <c r="D5" s="4">
        <v>9</v>
      </c>
      <c r="E5" s="4">
        <v>10</v>
      </c>
      <c r="F5" s="12" t="s">
        <v>245</v>
      </c>
      <c r="G5" s="4">
        <f>_xlfn.VAR.P(B2:B21)</f>
        <v>4.26</v>
      </c>
      <c r="H5" s="4">
        <f>_xlfn.VAR.P(C2:C21)</f>
        <v>4.5475000000000003</v>
      </c>
      <c r="I5" s="4">
        <f>_xlfn.VAR.P(D2:D21)</f>
        <v>1.96</v>
      </c>
      <c r="J5" s="4">
        <f>_xlfn.VAR.P(E2:E21)</f>
        <v>0.74749999999999983</v>
      </c>
    </row>
    <row r="6" spans="1:10" x14ac:dyDescent="0.25">
      <c r="A6" s="3" t="s">
        <v>154</v>
      </c>
      <c r="B6" s="4">
        <v>8</v>
      </c>
      <c r="C6" s="4">
        <v>5</v>
      </c>
      <c r="D6" s="4">
        <v>8</v>
      </c>
      <c r="E6" s="4">
        <v>9</v>
      </c>
      <c r="F6" s="12" t="s">
        <v>246</v>
      </c>
      <c r="G6" s="4">
        <f>_xlfn.STDEV.P(B2:B21)</f>
        <v>2.0639767440550294</v>
      </c>
      <c r="H6" s="4">
        <f>_xlfn.STDEV.P(C2:C21)</f>
        <v>2.1324868112136124</v>
      </c>
      <c r="I6" s="4">
        <f>_xlfn.STDEV.P(D2:D21)</f>
        <v>1.4</v>
      </c>
      <c r="J6" s="4">
        <f>_xlfn.STDEV.P(E2:E21)</f>
        <v>0.86458082328952901</v>
      </c>
    </row>
    <row r="7" spans="1:10" x14ac:dyDescent="0.25">
      <c r="A7" s="3" t="s">
        <v>155</v>
      </c>
      <c r="B7" s="4">
        <v>8</v>
      </c>
      <c r="C7" s="4">
        <v>7</v>
      </c>
      <c r="D7" s="4">
        <v>10</v>
      </c>
      <c r="E7" s="4">
        <v>9</v>
      </c>
      <c r="F7" s="12" t="s">
        <v>248</v>
      </c>
      <c r="G7" s="4">
        <f>MAX(B2:B21)</f>
        <v>10</v>
      </c>
      <c r="H7" s="4">
        <f t="shared" ref="H7:J7" si="0">MAX(C2:C21)</f>
        <v>10</v>
      </c>
      <c r="I7" s="4">
        <f t="shared" si="0"/>
        <v>10</v>
      </c>
      <c r="J7" s="4">
        <f t="shared" si="0"/>
        <v>10</v>
      </c>
    </row>
    <row r="8" spans="1:10" x14ac:dyDescent="0.25">
      <c r="A8" s="3" t="s">
        <v>156</v>
      </c>
      <c r="B8" s="4">
        <v>10</v>
      </c>
      <c r="C8" s="4">
        <v>5</v>
      </c>
      <c r="D8" s="4">
        <v>8</v>
      </c>
      <c r="E8" s="4">
        <v>8</v>
      </c>
      <c r="F8" s="12" t="s">
        <v>266</v>
      </c>
      <c r="G8" s="4">
        <f>MIN(B2:B21)</f>
        <v>4</v>
      </c>
      <c r="H8" s="4">
        <f t="shared" ref="H8:J8" si="1">MIN(C2:C21)</f>
        <v>3</v>
      </c>
      <c r="I8" s="4">
        <f t="shared" si="1"/>
        <v>6</v>
      </c>
      <c r="J8" s="4">
        <f t="shared" si="1"/>
        <v>8</v>
      </c>
    </row>
    <row r="9" spans="1:10" x14ac:dyDescent="0.25">
      <c r="A9" s="3" t="s">
        <v>157</v>
      </c>
      <c r="B9" s="4">
        <v>5</v>
      </c>
      <c r="C9" s="4">
        <v>9</v>
      </c>
      <c r="D9" s="4">
        <v>7</v>
      </c>
      <c r="E9" s="4">
        <v>10</v>
      </c>
    </row>
    <row r="10" spans="1:10" x14ac:dyDescent="0.25">
      <c r="A10" s="3" t="s">
        <v>158</v>
      </c>
      <c r="B10" s="4">
        <v>8</v>
      </c>
      <c r="C10" s="4">
        <v>9</v>
      </c>
      <c r="D10" s="4">
        <v>10</v>
      </c>
      <c r="E10" s="4">
        <v>10</v>
      </c>
    </row>
    <row r="11" spans="1:10" x14ac:dyDescent="0.25">
      <c r="A11" s="3" t="s">
        <v>159</v>
      </c>
      <c r="B11" s="4">
        <v>10</v>
      </c>
      <c r="C11" s="4">
        <v>9</v>
      </c>
      <c r="D11" s="4">
        <v>7</v>
      </c>
      <c r="E11" s="4">
        <v>8</v>
      </c>
    </row>
    <row r="12" spans="1:10" x14ac:dyDescent="0.25">
      <c r="A12" s="3" t="s">
        <v>160</v>
      </c>
      <c r="B12" s="4">
        <v>6</v>
      </c>
      <c r="C12" s="4">
        <v>5</v>
      </c>
      <c r="D12" s="4">
        <v>10</v>
      </c>
      <c r="E12" s="4">
        <v>8</v>
      </c>
    </row>
    <row r="13" spans="1:10" x14ac:dyDescent="0.25">
      <c r="A13" s="3" t="s">
        <v>161</v>
      </c>
      <c r="B13" s="4">
        <v>6</v>
      </c>
      <c r="C13" s="4">
        <v>9</v>
      </c>
      <c r="D13" s="4">
        <v>6</v>
      </c>
      <c r="E13" s="4">
        <v>10</v>
      </c>
    </row>
    <row r="14" spans="1:10" x14ac:dyDescent="0.25">
      <c r="A14" s="3" t="s">
        <v>162</v>
      </c>
      <c r="B14" s="4">
        <v>10</v>
      </c>
      <c r="C14" s="4">
        <v>7</v>
      </c>
      <c r="D14" s="4">
        <v>8</v>
      </c>
      <c r="E14" s="4">
        <v>9</v>
      </c>
    </row>
    <row r="15" spans="1:10" x14ac:dyDescent="0.25">
      <c r="A15" s="3" t="s">
        <v>163</v>
      </c>
      <c r="B15" s="4">
        <v>7</v>
      </c>
      <c r="C15" s="4">
        <v>10</v>
      </c>
      <c r="D15" s="4">
        <v>7</v>
      </c>
      <c r="E15" s="4">
        <v>10</v>
      </c>
    </row>
    <row r="16" spans="1:10" x14ac:dyDescent="0.25">
      <c r="A16" s="3" t="s">
        <v>164</v>
      </c>
      <c r="B16" s="4">
        <v>8</v>
      </c>
      <c r="C16" s="4">
        <v>9</v>
      </c>
      <c r="D16" s="4">
        <v>7</v>
      </c>
      <c r="E16" s="4">
        <v>9</v>
      </c>
    </row>
    <row r="17" spans="1:5" x14ac:dyDescent="0.25">
      <c r="A17" s="3" t="s">
        <v>165</v>
      </c>
      <c r="B17" s="4">
        <v>4</v>
      </c>
      <c r="C17" s="4">
        <v>7</v>
      </c>
      <c r="D17" s="4">
        <v>6</v>
      </c>
      <c r="E17" s="4">
        <v>8</v>
      </c>
    </row>
    <row r="18" spans="1:5" x14ac:dyDescent="0.25">
      <c r="A18" s="3" t="s">
        <v>166</v>
      </c>
      <c r="B18" s="4">
        <v>4</v>
      </c>
      <c r="C18" s="4">
        <v>6</v>
      </c>
      <c r="D18" s="4">
        <v>9</v>
      </c>
      <c r="E18" s="4">
        <v>8</v>
      </c>
    </row>
    <row r="19" spans="1:5" x14ac:dyDescent="0.25">
      <c r="A19" s="3" t="s">
        <v>167</v>
      </c>
      <c r="B19" s="4">
        <v>4</v>
      </c>
      <c r="C19" s="4">
        <v>10</v>
      </c>
      <c r="D19" s="4">
        <v>9</v>
      </c>
      <c r="E19" s="4">
        <v>10</v>
      </c>
    </row>
    <row r="20" spans="1:5" x14ac:dyDescent="0.25">
      <c r="A20" s="3" t="s">
        <v>168</v>
      </c>
      <c r="B20" s="4">
        <v>10</v>
      </c>
      <c r="C20" s="4">
        <v>3</v>
      </c>
      <c r="D20" s="4">
        <v>6</v>
      </c>
      <c r="E20" s="4">
        <v>8</v>
      </c>
    </row>
    <row r="21" spans="1:5" x14ac:dyDescent="0.25">
      <c r="A21" s="3" t="s">
        <v>169</v>
      </c>
      <c r="B21" s="4">
        <v>7</v>
      </c>
      <c r="C21" s="4">
        <v>8</v>
      </c>
      <c r="D21" s="4">
        <v>8</v>
      </c>
      <c r="E21" s="4">
        <v>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1"/>
  <sheetViews>
    <sheetView zoomScale="80" zoomScaleNormal="80" workbookViewId="0">
      <selection activeCell="A3" sqref="A3"/>
    </sheetView>
  </sheetViews>
  <sheetFormatPr defaultColWidth="14" defaultRowHeight="15" x14ac:dyDescent="0.25"/>
  <cols>
    <col min="1" max="1" width="22.28515625" style="1" customWidth="1"/>
    <col min="2" max="5" width="14" style="1"/>
    <col min="6" max="6" width="19.42578125" style="1" bestFit="1" customWidth="1"/>
    <col min="7" max="8" width="14" style="1"/>
    <col min="9" max="9" width="19.42578125" style="1" bestFit="1" customWidth="1"/>
    <col min="10" max="10" width="18.5703125" style="1" bestFit="1" customWidth="1"/>
    <col min="11" max="16384" width="14" style="1"/>
  </cols>
  <sheetData>
    <row r="1" spans="1:10" ht="60" x14ac:dyDescent="0.25">
      <c r="A1" s="12" t="s">
        <v>13</v>
      </c>
      <c r="B1" s="12" t="s">
        <v>14</v>
      </c>
      <c r="C1" s="12" t="s">
        <v>15</v>
      </c>
      <c r="D1" s="12" t="s">
        <v>16</v>
      </c>
      <c r="E1" s="12" t="s">
        <v>17</v>
      </c>
      <c r="F1" s="12"/>
      <c r="G1" s="12" t="s">
        <v>14</v>
      </c>
      <c r="H1" s="12" t="s">
        <v>15</v>
      </c>
      <c r="I1" s="12" t="s">
        <v>16</v>
      </c>
      <c r="J1" s="12" t="s">
        <v>17</v>
      </c>
    </row>
    <row r="2" spans="1:10" x14ac:dyDescent="0.25">
      <c r="A2" s="3" t="s">
        <v>170</v>
      </c>
      <c r="B2" s="4">
        <v>35</v>
      </c>
      <c r="C2" s="5">
        <v>5000</v>
      </c>
      <c r="D2" s="4">
        <v>16</v>
      </c>
      <c r="E2" s="4">
        <v>2</v>
      </c>
      <c r="F2" s="12" t="s">
        <v>242</v>
      </c>
      <c r="G2" s="4">
        <f>AVERAGE(B2:B21)</f>
        <v>39.75</v>
      </c>
      <c r="H2" s="4">
        <f>AVERAGE(C2:C21)</f>
        <v>6060</v>
      </c>
      <c r="I2" s="4">
        <f>AVERAGE(D2:D21)</f>
        <v>16.399999999999999</v>
      </c>
      <c r="J2" s="4">
        <f>AVERAGE(E2:E21)</f>
        <v>1.7</v>
      </c>
    </row>
    <row r="3" spans="1:10" x14ac:dyDescent="0.25">
      <c r="A3" s="3" t="s">
        <v>171</v>
      </c>
      <c r="B3" s="4">
        <v>28</v>
      </c>
      <c r="C3" s="5">
        <v>3500</v>
      </c>
      <c r="D3" s="4">
        <v>14</v>
      </c>
      <c r="E3" s="4">
        <v>1</v>
      </c>
      <c r="F3" s="12" t="s">
        <v>243</v>
      </c>
      <c r="G3" s="4">
        <f>MEDIAN(B2:B21)</f>
        <v>39.5</v>
      </c>
      <c r="H3" s="4">
        <f>MEDIAN(C2:C21)</f>
        <v>5900</v>
      </c>
      <c r="I3" s="4">
        <f>MEDIAN(D2:D21)</f>
        <v>16</v>
      </c>
      <c r="J3" s="4">
        <f>MEDIAN(E2:E21)</f>
        <v>2</v>
      </c>
    </row>
    <row r="4" spans="1:10" x14ac:dyDescent="0.25">
      <c r="A4" s="3" t="s">
        <v>172</v>
      </c>
      <c r="B4" s="4">
        <v>45</v>
      </c>
      <c r="C4" s="5">
        <v>8000</v>
      </c>
      <c r="D4" s="4">
        <v>18</v>
      </c>
      <c r="E4" s="4">
        <v>3</v>
      </c>
      <c r="F4" s="12" t="s">
        <v>244</v>
      </c>
      <c r="G4" s="4" t="e">
        <f>MODE(B2:B21)</f>
        <v>#N/A</v>
      </c>
      <c r="H4" s="4">
        <f>MODE(C2:C21)</f>
        <v>6000</v>
      </c>
      <c r="I4" s="4">
        <f>MODE(D2:D21)</f>
        <v>16</v>
      </c>
      <c r="J4" s="4">
        <f>MODE(E2:E21)</f>
        <v>2</v>
      </c>
    </row>
    <row r="5" spans="1:10" x14ac:dyDescent="0.25">
      <c r="A5" s="3" t="s">
        <v>173</v>
      </c>
      <c r="B5" s="4">
        <v>52</v>
      </c>
      <c r="C5" s="5">
        <v>6000</v>
      </c>
      <c r="D5" s="4">
        <v>17</v>
      </c>
      <c r="E5" s="4">
        <v>2</v>
      </c>
      <c r="F5" s="12" t="s">
        <v>245</v>
      </c>
      <c r="G5" s="4">
        <f>_xlfn.VAR.P(B2:B21)</f>
        <v>65.787499999999994</v>
      </c>
      <c r="H5" s="4">
        <f>_xlfn.VAR.P(C2:C21)</f>
        <v>3411400</v>
      </c>
      <c r="I5" s="4">
        <f>_xlfn.VAR.P(D2:D21)</f>
        <v>3.64</v>
      </c>
      <c r="J5" s="4">
        <f>_xlfn.VAR.P(E2:E21)</f>
        <v>1.1100000000000001</v>
      </c>
    </row>
    <row r="6" spans="1:10" x14ac:dyDescent="0.25">
      <c r="A6" s="3" t="s">
        <v>174</v>
      </c>
      <c r="B6" s="4">
        <v>30</v>
      </c>
      <c r="C6" s="5">
        <v>4000</v>
      </c>
      <c r="D6" s="4">
        <v>15</v>
      </c>
      <c r="E6" s="4">
        <v>0</v>
      </c>
      <c r="F6" s="12" t="s">
        <v>246</v>
      </c>
      <c r="G6" s="4">
        <f>_xlfn.STDEV.P(B2:B21)</f>
        <v>8.1109493895597691</v>
      </c>
      <c r="H6" s="4">
        <f>_xlfn.STDEV.P(C2:C21)</f>
        <v>1846.9975636150687</v>
      </c>
      <c r="I6" s="4">
        <f>_xlfn.STDEV.P(D2:D21)</f>
        <v>1.9078784028338913</v>
      </c>
      <c r="J6" s="4">
        <f>_xlfn.STDEV.P(E2:E21)</f>
        <v>1.0535653752852738</v>
      </c>
    </row>
    <row r="7" spans="1:10" x14ac:dyDescent="0.25">
      <c r="A7" s="3" t="s">
        <v>175</v>
      </c>
      <c r="B7" s="4">
        <v>42</v>
      </c>
      <c r="C7" s="5">
        <v>7000</v>
      </c>
      <c r="D7" s="4">
        <v>19</v>
      </c>
      <c r="E7" s="4">
        <v>2</v>
      </c>
      <c r="F7" s="12" t="s">
        <v>248</v>
      </c>
      <c r="G7" s="4">
        <f>MAX(B2:B22)</f>
        <v>55</v>
      </c>
      <c r="H7" s="4">
        <f t="shared" ref="H7:J7" si="0">MAX(C2:C22)</f>
        <v>10000</v>
      </c>
      <c r="I7" s="4">
        <f t="shared" si="0"/>
        <v>20</v>
      </c>
      <c r="J7" s="4">
        <f t="shared" si="0"/>
        <v>4</v>
      </c>
    </row>
    <row r="8" spans="1:10" x14ac:dyDescent="0.25">
      <c r="A8" s="3" t="s">
        <v>176</v>
      </c>
      <c r="B8" s="4">
        <v>55</v>
      </c>
      <c r="C8" s="5">
        <v>10000</v>
      </c>
      <c r="D8" s="4">
        <v>20</v>
      </c>
      <c r="E8" s="4">
        <v>4</v>
      </c>
      <c r="F8" s="12" t="s">
        <v>266</v>
      </c>
      <c r="G8" s="4">
        <f>MIN(B2:B21)</f>
        <v>25</v>
      </c>
      <c r="H8" s="4">
        <f t="shared" ref="H8:J8" si="1">MIN(C2:C21)</f>
        <v>3000</v>
      </c>
      <c r="I8" s="4">
        <f t="shared" si="1"/>
        <v>12</v>
      </c>
      <c r="J8" s="4">
        <f t="shared" si="1"/>
        <v>0</v>
      </c>
    </row>
    <row r="9" spans="1:10" x14ac:dyDescent="0.25">
      <c r="A9" s="3" t="s">
        <v>177</v>
      </c>
      <c r="B9" s="4">
        <v>38</v>
      </c>
      <c r="C9" s="5">
        <v>5500</v>
      </c>
      <c r="D9" s="4">
        <v>16</v>
      </c>
      <c r="E9" s="4">
        <v>2</v>
      </c>
    </row>
    <row r="10" spans="1:10" x14ac:dyDescent="0.25">
      <c r="A10" s="3" t="s">
        <v>178</v>
      </c>
      <c r="B10" s="4">
        <v>48</v>
      </c>
      <c r="C10" s="5">
        <v>9000</v>
      </c>
      <c r="D10" s="4">
        <v>18</v>
      </c>
      <c r="E10" s="4">
        <v>3</v>
      </c>
      <c r="G10" s="22" t="s">
        <v>267</v>
      </c>
      <c r="H10" s="22"/>
      <c r="I10" s="22"/>
      <c r="J10" s="22"/>
    </row>
    <row r="11" spans="1:10" x14ac:dyDescent="0.25">
      <c r="A11" s="3" t="s">
        <v>179</v>
      </c>
      <c r="B11" s="4">
        <v>25</v>
      </c>
      <c r="C11" s="5">
        <v>3000</v>
      </c>
      <c r="D11" s="4">
        <v>12</v>
      </c>
      <c r="E11" s="4">
        <v>0</v>
      </c>
      <c r="G11" s="1" t="s">
        <v>268</v>
      </c>
      <c r="H11" s="1" t="s">
        <v>269</v>
      </c>
      <c r="I11" s="1" t="s">
        <v>270</v>
      </c>
      <c r="J11" s="1" t="s">
        <v>271</v>
      </c>
    </row>
    <row r="12" spans="1:10" x14ac:dyDescent="0.25">
      <c r="A12" s="3" t="s">
        <v>180</v>
      </c>
      <c r="B12" s="4">
        <v>40</v>
      </c>
      <c r="C12" s="5">
        <v>6000</v>
      </c>
      <c r="D12" s="4">
        <v>16</v>
      </c>
      <c r="E12" s="4">
        <v>1</v>
      </c>
      <c r="F12" s="1" t="s">
        <v>268</v>
      </c>
      <c r="G12" s="19">
        <f>CORREL($B2:$B21,B2:B21)</f>
        <v>1</v>
      </c>
      <c r="H12" s="19">
        <f t="shared" ref="H12:J12" si="2">CORREL($B2:$B21,C2:C21)</f>
        <v>0.9098249489708462</v>
      </c>
      <c r="I12" s="19">
        <f t="shared" si="2"/>
        <v>0.91116437101707137</v>
      </c>
      <c r="J12" s="19">
        <f t="shared" si="2"/>
        <v>0.85133368332781745</v>
      </c>
    </row>
    <row r="13" spans="1:10" x14ac:dyDescent="0.25">
      <c r="A13" s="3" t="s">
        <v>181</v>
      </c>
      <c r="B13" s="4">
        <v>33</v>
      </c>
      <c r="C13" s="5">
        <v>4500</v>
      </c>
      <c r="D13" s="4">
        <v>15</v>
      </c>
      <c r="E13" s="4">
        <v>1</v>
      </c>
      <c r="F13" s="1" t="s">
        <v>269</v>
      </c>
      <c r="G13" s="19">
        <f>CORREL($C2:$C21,B2:B21)</f>
        <v>0.9098249489708462</v>
      </c>
      <c r="H13" s="19">
        <f t="shared" ref="H13:J13" si="3">CORREL($C2:$C21,C2:C21)</f>
        <v>1.0000000000000002</v>
      </c>
      <c r="I13" s="19">
        <f t="shared" si="3"/>
        <v>0.9168957160991692</v>
      </c>
      <c r="J13" s="19">
        <f t="shared" si="3"/>
        <v>0.91113121079346693</v>
      </c>
    </row>
    <row r="14" spans="1:10" x14ac:dyDescent="0.25">
      <c r="A14" s="3" t="s">
        <v>182</v>
      </c>
      <c r="B14" s="4">
        <v>50</v>
      </c>
      <c r="C14" s="5">
        <v>7500</v>
      </c>
      <c r="D14" s="4">
        <v>19</v>
      </c>
      <c r="E14" s="4">
        <v>2</v>
      </c>
      <c r="F14" s="1" t="s">
        <v>272</v>
      </c>
      <c r="G14" s="19">
        <f>CORREL($D2:$D21,B2:B21)</f>
        <v>0.91116437101707137</v>
      </c>
      <c r="H14" s="19">
        <f t="shared" ref="H14:J14" si="4">CORREL($D2:$D21,C2:C21)</f>
        <v>0.9168957160991692</v>
      </c>
      <c r="I14" s="19">
        <f t="shared" si="4"/>
        <v>1</v>
      </c>
      <c r="J14" s="19">
        <f t="shared" si="4"/>
        <v>0.85568962375661217</v>
      </c>
    </row>
    <row r="15" spans="1:10" x14ac:dyDescent="0.25">
      <c r="A15" s="3" t="s">
        <v>183</v>
      </c>
      <c r="B15" s="4">
        <v>36</v>
      </c>
      <c r="C15" s="5">
        <v>4800</v>
      </c>
      <c r="D15" s="4">
        <v>16</v>
      </c>
      <c r="E15" s="4">
        <v>1</v>
      </c>
      <c r="F15" s="1" t="s">
        <v>271</v>
      </c>
      <c r="G15" s="19">
        <f>CORREL($E2:$E21,B2:B21)</f>
        <v>0.85133368332781745</v>
      </c>
      <c r="H15" s="19">
        <f t="shared" ref="H15:J15" si="5">CORREL($E2:$E21,C2:C21)</f>
        <v>0.91113121079346693</v>
      </c>
      <c r="I15" s="19">
        <f t="shared" si="5"/>
        <v>0.85568962375661217</v>
      </c>
      <c r="J15" s="19">
        <f t="shared" si="5"/>
        <v>1</v>
      </c>
    </row>
    <row r="16" spans="1:10" x14ac:dyDescent="0.25">
      <c r="A16" s="3" t="s">
        <v>184</v>
      </c>
      <c r="B16" s="4">
        <v>43</v>
      </c>
      <c r="C16" s="5">
        <v>6500</v>
      </c>
      <c r="D16" s="4">
        <v>17</v>
      </c>
      <c r="E16" s="4">
        <v>2</v>
      </c>
    </row>
    <row r="17" spans="1:5" x14ac:dyDescent="0.25">
      <c r="A17" s="3" t="s">
        <v>185</v>
      </c>
      <c r="B17" s="4">
        <v>31</v>
      </c>
      <c r="C17" s="5">
        <v>4200</v>
      </c>
      <c r="D17" s="4">
        <v>14</v>
      </c>
      <c r="E17" s="4">
        <v>0</v>
      </c>
    </row>
    <row r="18" spans="1:5" x14ac:dyDescent="0.25">
      <c r="A18" s="3" t="s">
        <v>186</v>
      </c>
      <c r="B18" s="4">
        <v>47</v>
      </c>
      <c r="C18" s="5">
        <v>8500</v>
      </c>
      <c r="D18" s="4">
        <v>18</v>
      </c>
      <c r="E18" s="4">
        <v>3</v>
      </c>
    </row>
    <row r="19" spans="1:5" x14ac:dyDescent="0.25">
      <c r="A19" s="3" t="s">
        <v>187</v>
      </c>
      <c r="B19" s="4">
        <v>34</v>
      </c>
      <c r="C19" s="5">
        <v>5200</v>
      </c>
      <c r="D19" s="4">
        <v>15</v>
      </c>
      <c r="E19" s="4">
        <v>1</v>
      </c>
    </row>
    <row r="20" spans="1:5" x14ac:dyDescent="0.25">
      <c r="A20" s="3" t="s">
        <v>188</v>
      </c>
      <c r="B20" s="4">
        <v>39</v>
      </c>
      <c r="C20" s="5">
        <v>5800</v>
      </c>
      <c r="D20" s="4">
        <v>16</v>
      </c>
      <c r="E20" s="4">
        <v>2</v>
      </c>
    </row>
    <row r="21" spans="1:5" x14ac:dyDescent="0.25">
      <c r="A21" s="3" t="s">
        <v>189</v>
      </c>
      <c r="B21" s="4">
        <v>44</v>
      </c>
      <c r="C21" s="5">
        <v>7200</v>
      </c>
      <c r="D21" s="4">
        <v>17</v>
      </c>
      <c r="E21" s="4">
        <v>2</v>
      </c>
    </row>
  </sheetData>
  <mergeCells count="1">
    <mergeCell ref="G10:J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1"/>
  <sheetViews>
    <sheetView topLeftCell="A8" workbookViewId="0">
      <selection activeCell="E1" sqref="E1"/>
    </sheetView>
  </sheetViews>
  <sheetFormatPr defaultColWidth="14" defaultRowHeight="15" x14ac:dyDescent="0.25"/>
  <cols>
    <col min="1" max="1" width="36" style="1" customWidth="1"/>
    <col min="2" max="5" width="14" style="1"/>
    <col min="6" max="6" width="18.5703125" style="1" bestFit="1" customWidth="1"/>
    <col min="7" max="7" width="12.28515625" style="1" bestFit="1" customWidth="1"/>
    <col min="8" max="8" width="13.140625" style="1" bestFit="1" customWidth="1"/>
    <col min="9" max="9" width="18.5703125" style="1" bestFit="1" customWidth="1"/>
    <col min="10" max="10" width="12" style="1" bestFit="1" customWidth="1"/>
    <col min="11" max="16384" width="14" style="1"/>
  </cols>
  <sheetData>
    <row r="1" spans="1:10" ht="45" x14ac:dyDescent="0.25">
      <c r="A1" s="12" t="s">
        <v>149</v>
      </c>
      <c r="B1" s="12" t="s">
        <v>18</v>
      </c>
      <c r="C1" s="12" t="s">
        <v>19</v>
      </c>
      <c r="D1" s="12" t="s">
        <v>20</v>
      </c>
      <c r="E1" s="12" t="s">
        <v>21</v>
      </c>
      <c r="G1" s="2" t="s">
        <v>18</v>
      </c>
      <c r="H1" s="2" t="s">
        <v>19</v>
      </c>
      <c r="I1" s="2" t="s">
        <v>20</v>
      </c>
      <c r="J1" s="2" t="s">
        <v>21</v>
      </c>
    </row>
    <row r="2" spans="1:10" x14ac:dyDescent="0.25">
      <c r="A2" s="3" t="s">
        <v>190</v>
      </c>
      <c r="B2" s="4">
        <v>8</v>
      </c>
      <c r="C2" s="4">
        <v>9</v>
      </c>
      <c r="D2" s="4">
        <v>2</v>
      </c>
      <c r="E2" s="4">
        <v>8.33</v>
      </c>
      <c r="F2" s="19" t="s">
        <v>242</v>
      </c>
      <c r="G2" s="10">
        <f>AVERAGE(B2:B22)</f>
        <v>7.6</v>
      </c>
      <c r="H2" s="10">
        <f>AVERAGE(C2:C22)</f>
        <v>7.9</v>
      </c>
      <c r="I2" s="10">
        <f>AVERAGE(D2:D22)</f>
        <v>2.4</v>
      </c>
      <c r="J2" s="10">
        <f>AVERAGE(E2:E22)</f>
        <v>7.6980000000000022</v>
      </c>
    </row>
    <row r="3" spans="1:10" x14ac:dyDescent="0.25">
      <c r="A3" s="3" t="s">
        <v>191</v>
      </c>
      <c r="B3" s="4">
        <v>7</v>
      </c>
      <c r="C3" s="4">
        <v>8</v>
      </c>
      <c r="D3" s="4">
        <v>3</v>
      </c>
      <c r="E3" s="4">
        <v>7.33</v>
      </c>
      <c r="F3" s="19" t="s">
        <v>243</v>
      </c>
      <c r="G3" s="10">
        <f>MEDIAN(B2:B21)</f>
        <v>8</v>
      </c>
      <c r="H3" s="10">
        <f>MEDIAN(C2:C21)</f>
        <v>8</v>
      </c>
      <c r="I3" s="10">
        <f>MEDIAN(D2:D21)</f>
        <v>2</v>
      </c>
      <c r="J3" s="10">
        <f>MEDIAN(E2:E21)</f>
        <v>8</v>
      </c>
    </row>
    <row r="4" spans="1:10" x14ac:dyDescent="0.25">
      <c r="A4" s="3" t="s">
        <v>192</v>
      </c>
      <c r="B4" s="4">
        <v>9</v>
      </c>
      <c r="C4" s="4">
        <v>7</v>
      </c>
      <c r="D4" s="4">
        <v>1</v>
      </c>
      <c r="E4" s="4">
        <v>8.33</v>
      </c>
      <c r="F4" s="19" t="s">
        <v>244</v>
      </c>
      <c r="G4" s="10">
        <f>MODE(B2:B21)</f>
        <v>8</v>
      </c>
      <c r="H4" s="10">
        <f>MODE(C2:C21)</f>
        <v>7</v>
      </c>
      <c r="I4" s="10">
        <f>MODE(D2:D21)</f>
        <v>2</v>
      </c>
      <c r="J4" s="10">
        <f>MODE(E2:E21)</f>
        <v>8.33</v>
      </c>
    </row>
    <row r="5" spans="1:10" x14ac:dyDescent="0.25">
      <c r="A5" s="3" t="s">
        <v>193</v>
      </c>
      <c r="B5" s="4">
        <v>8</v>
      </c>
      <c r="C5" s="4">
        <v>9</v>
      </c>
      <c r="D5" s="4">
        <v>2</v>
      </c>
      <c r="E5" s="4">
        <v>8.33</v>
      </c>
      <c r="F5" s="19" t="s">
        <v>245</v>
      </c>
      <c r="G5" s="10">
        <f>_xlfn.VAR.P(B2:B21)</f>
        <v>1.1399999999999999</v>
      </c>
      <c r="H5" s="10">
        <f>_xlfn.VAR.P(C2:C21)</f>
        <v>0.69</v>
      </c>
      <c r="I5" s="10">
        <f>_xlfn.VAR.P(D2:D21)</f>
        <v>1.1399999999999999</v>
      </c>
      <c r="J5" s="10">
        <f>_xlfn.VAR.P(E2:E21)</f>
        <v>0.65569599999997086</v>
      </c>
    </row>
    <row r="6" spans="1:10" x14ac:dyDescent="0.25">
      <c r="A6" s="3" t="s">
        <v>194</v>
      </c>
      <c r="B6" s="4">
        <v>6</v>
      </c>
      <c r="C6" s="4">
        <v>7</v>
      </c>
      <c r="D6" s="4">
        <v>4</v>
      </c>
      <c r="E6" s="4">
        <v>6.33</v>
      </c>
      <c r="F6" s="19" t="s">
        <v>246</v>
      </c>
      <c r="G6" s="10">
        <f>_xlfn.STDEV.P(B2:B21)</f>
        <v>1.0677078252031311</v>
      </c>
      <c r="H6" s="10">
        <f>_xlfn.STDEV.P(C2:C21)</f>
        <v>0.83066238629180744</v>
      </c>
      <c r="I6" s="10">
        <f>_xlfn.STDEV.P(D2:D21)</f>
        <v>1.0677078252031311</v>
      </c>
      <c r="J6" s="10">
        <f>_xlfn.STDEV.P(E2:E21)</f>
        <v>0.80975057888214619</v>
      </c>
    </row>
    <row r="7" spans="1:10" x14ac:dyDescent="0.25">
      <c r="A7" s="3" t="s">
        <v>195</v>
      </c>
      <c r="B7" s="4">
        <v>7</v>
      </c>
      <c r="C7" s="4">
        <v>8</v>
      </c>
      <c r="D7" s="4">
        <v>3</v>
      </c>
      <c r="E7" s="4">
        <v>7.33</v>
      </c>
      <c r="F7" s="1" t="s">
        <v>248</v>
      </c>
      <c r="G7" s="10">
        <f>MAX(B2:B21)</f>
        <v>9</v>
      </c>
      <c r="H7" s="10">
        <f t="shared" ref="H7:J7" si="0">MAX(C2:C21)</f>
        <v>9</v>
      </c>
      <c r="I7" s="10">
        <f t="shared" si="0"/>
        <v>4</v>
      </c>
      <c r="J7" s="10">
        <f t="shared" si="0"/>
        <v>8.67</v>
      </c>
    </row>
    <row r="8" spans="1:10" x14ac:dyDescent="0.25">
      <c r="A8" s="3" t="s">
        <v>196</v>
      </c>
      <c r="B8" s="4">
        <v>9</v>
      </c>
      <c r="C8" s="4">
        <v>8</v>
      </c>
      <c r="D8" s="4">
        <v>1</v>
      </c>
      <c r="E8" s="4">
        <v>8.67</v>
      </c>
      <c r="F8" s="1" t="s">
        <v>266</v>
      </c>
      <c r="G8" s="10">
        <f>MIN(B2:B21)</f>
        <v>6</v>
      </c>
      <c r="H8" s="10">
        <f t="shared" ref="H8:J8" si="1">MIN(C2:C21)</f>
        <v>7</v>
      </c>
      <c r="I8" s="10">
        <f t="shared" si="1"/>
        <v>1</v>
      </c>
      <c r="J8" s="10">
        <f t="shared" si="1"/>
        <v>6.33</v>
      </c>
    </row>
    <row r="9" spans="1:10" x14ac:dyDescent="0.25">
      <c r="A9" s="3" t="s">
        <v>197</v>
      </c>
      <c r="B9" s="4">
        <v>8</v>
      </c>
      <c r="C9" s="4">
        <v>7</v>
      </c>
      <c r="D9" s="4">
        <v>2</v>
      </c>
      <c r="E9" s="4">
        <v>7.67</v>
      </c>
      <c r="G9" s="1" t="s">
        <v>273</v>
      </c>
      <c r="H9" s="1" t="s">
        <v>274</v>
      </c>
      <c r="I9" s="1" t="s">
        <v>275</v>
      </c>
      <c r="J9" s="1" t="s">
        <v>276</v>
      </c>
    </row>
    <row r="10" spans="1:10" x14ac:dyDescent="0.25">
      <c r="A10" s="3" t="s">
        <v>198</v>
      </c>
      <c r="B10" s="4">
        <v>7</v>
      </c>
      <c r="C10" s="4">
        <v>9</v>
      </c>
      <c r="D10" s="4">
        <v>3</v>
      </c>
      <c r="E10" s="4">
        <v>7.67</v>
      </c>
      <c r="F10" s="1" t="s">
        <v>273</v>
      </c>
      <c r="G10" s="19">
        <f>CORREL($B2:$B21,B2:B21)</f>
        <v>1</v>
      </c>
      <c r="H10" s="19">
        <f t="shared" ref="H10:J10" si="2">CORREL($B2:$B21,C2:C21)</f>
        <v>0.18040269106446355</v>
      </c>
      <c r="I10" s="19">
        <f t="shared" si="2"/>
        <v>-1</v>
      </c>
      <c r="J10" s="19">
        <f t="shared" si="2"/>
        <v>0.94173216750584732</v>
      </c>
    </row>
    <row r="11" spans="1:10" x14ac:dyDescent="0.25">
      <c r="A11" s="3" t="s">
        <v>199</v>
      </c>
      <c r="B11" s="4">
        <v>9</v>
      </c>
      <c r="C11" s="4">
        <v>8</v>
      </c>
      <c r="D11" s="4">
        <v>1</v>
      </c>
      <c r="E11" s="4">
        <v>8.67</v>
      </c>
      <c r="F11" s="1" t="s">
        <v>274</v>
      </c>
      <c r="G11" s="19">
        <f>CORREL($C2:$C21,B2:B21)</f>
        <v>0.18040269106446355</v>
      </c>
      <c r="H11" s="19">
        <f t="shared" ref="H11:J11" si="3">CORREL($C2:$C21,C2:C21)</f>
        <v>1</v>
      </c>
      <c r="I11" s="19">
        <f t="shared" si="3"/>
        <v>-0.18040269106446358</v>
      </c>
      <c r="J11" s="19">
        <f t="shared" si="3"/>
        <v>0.50072153545428155</v>
      </c>
    </row>
    <row r="12" spans="1:10" x14ac:dyDescent="0.25">
      <c r="A12" s="3" t="s">
        <v>200</v>
      </c>
      <c r="B12" s="4">
        <v>8</v>
      </c>
      <c r="C12" s="4">
        <v>9</v>
      </c>
      <c r="D12" s="4">
        <v>2</v>
      </c>
      <c r="E12" s="4">
        <v>8.33</v>
      </c>
      <c r="F12" s="1" t="s">
        <v>275</v>
      </c>
      <c r="G12" s="19">
        <f>CORREL($D2:$D21,B2:B21)</f>
        <v>-1</v>
      </c>
      <c r="H12" s="19">
        <f t="shared" ref="H12:J12" si="4">CORREL($D2:$D21,C2:C21)</f>
        <v>-0.18040269106446358</v>
      </c>
      <c r="I12" s="19">
        <f t="shared" si="4"/>
        <v>1</v>
      </c>
      <c r="J12" s="19">
        <f t="shared" si="4"/>
        <v>-0.94173216750584732</v>
      </c>
    </row>
    <row r="13" spans="1:10" x14ac:dyDescent="0.25">
      <c r="A13" s="3" t="s">
        <v>201</v>
      </c>
      <c r="B13" s="4">
        <v>6</v>
      </c>
      <c r="C13" s="4">
        <v>7</v>
      </c>
      <c r="D13" s="4">
        <v>4</v>
      </c>
      <c r="E13" s="4">
        <v>6.33</v>
      </c>
      <c r="F13" s="1" t="s">
        <v>276</v>
      </c>
      <c r="G13" s="19">
        <f>CORREL($E2:$E21,B2:B21)</f>
        <v>0.94173216750584732</v>
      </c>
      <c r="H13" s="19">
        <f t="shared" ref="H13:J13" si="5">CORREL($E2:$E21,C2:C21)</f>
        <v>0.50072153545428155</v>
      </c>
      <c r="I13" s="19">
        <f t="shared" si="5"/>
        <v>-0.94173216750584732</v>
      </c>
      <c r="J13" s="19">
        <f t="shared" si="5"/>
        <v>1</v>
      </c>
    </row>
    <row r="14" spans="1:10" x14ac:dyDescent="0.25">
      <c r="A14" s="3" t="s">
        <v>202</v>
      </c>
      <c r="B14" s="4">
        <v>7</v>
      </c>
      <c r="C14" s="4">
        <v>8</v>
      </c>
      <c r="D14" s="4">
        <v>3</v>
      </c>
      <c r="E14" s="4">
        <v>7.33</v>
      </c>
    </row>
    <row r="15" spans="1:10" x14ac:dyDescent="0.25">
      <c r="A15" s="3" t="s">
        <v>203</v>
      </c>
      <c r="B15" s="4">
        <v>9</v>
      </c>
      <c r="C15" s="4">
        <v>7</v>
      </c>
      <c r="D15" s="4">
        <v>1</v>
      </c>
      <c r="E15" s="4">
        <v>8.33</v>
      </c>
    </row>
    <row r="16" spans="1:10" x14ac:dyDescent="0.25">
      <c r="A16" s="3" t="s">
        <v>204</v>
      </c>
      <c r="B16" s="4">
        <v>8</v>
      </c>
      <c r="C16" s="4">
        <v>9</v>
      </c>
      <c r="D16" s="4">
        <v>2</v>
      </c>
      <c r="E16" s="4">
        <v>8.33</v>
      </c>
    </row>
    <row r="17" spans="1:5" x14ac:dyDescent="0.25">
      <c r="A17" s="3" t="s">
        <v>205</v>
      </c>
      <c r="B17" s="4">
        <v>6</v>
      </c>
      <c r="C17" s="4">
        <v>7</v>
      </c>
      <c r="D17" s="4">
        <v>4</v>
      </c>
      <c r="E17" s="4">
        <v>6.33</v>
      </c>
    </row>
    <row r="18" spans="1:5" x14ac:dyDescent="0.25">
      <c r="A18" s="3" t="s">
        <v>206</v>
      </c>
      <c r="B18" s="4">
        <v>7</v>
      </c>
      <c r="C18" s="4">
        <v>8</v>
      </c>
      <c r="D18" s="4">
        <v>3</v>
      </c>
      <c r="E18" s="4">
        <v>7.33</v>
      </c>
    </row>
    <row r="19" spans="1:5" x14ac:dyDescent="0.25">
      <c r="A19" s="3" t="s">
        <v>207</v>
      </c>
      <c r="B19" s="4">
        <v>9</v>
      </c>
      <c r="C19" s="4">
        <v>7</v>
      </c>
      <c r="D19" s="4">
        <v>1</v>
      </c>
      <c r="E19" s="4">
        <v>8.33</v>
      </c>
    </row>
    <row r="20" spans="1:5" x14ac:dyDescent="0.25">
      <c r="A20" s="3" t="s">
        <v>208</v>
      </c>
      <c r="B20" s="4">
        <v>8</v>
      </c>
      <c r="C20" s="4">
        <v>9</v>
      </c>
      <c r="D20" s="4">
        <v>2</v>
      </c>
      <c r="E20" s="4">
        <v>8.33</v>
      </c>
    </row>
    <row r="21" spans="1:5" x14ac:dyDescent="0.25">
      <c r="A21" s="3" t="s">
        <v>209</v>
      </c>
      <c r="B21" s="4">
        <v>6</v>
      </c>
      <c r="C21" s="4">
        <v>7</v>
      </c>
      <c r="D21" s="4">
        <v>4</v>
      </c>
      <c r="E21" s="4">
        <v>6.33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1"/>
  <sheetViews>
    <sheetView zoomScale="90" zoomScaleNormal="90" workbookViewId="0">
      <selection activeCell="F10" sqref="F10:J14"/>
    </sheetView>
  </sheetViews>
  <sheetFormatPr defaultColWidth="14" defaultRowHeight="15" x14ac:dyDescent="0.25"/>
  <cols>
    <col min="1" max="1" width="32.28515625" style="1" customWidth="1"/>
    <col min="2" max="5" width="14" style="1"/>
    <col min="6" max="6" width="15.7109375" style="1" bestFit="1" customWidth="1"/>
    <col min="7" max="16384" width="14" style="1"/>
  </cols>
  <sheetData>
    <row r="1" spans="1:12" ht="45" x14ac:dyDescent="0.25">
      <c r="A1" s="12" t="s">
        <v>0</v>
      </c>
      <c r="B1" s="12" t="s">
        <v>22</v>
      </c>
      <c r="C1" s="12" t="s">
        <v>23</v>
      </c>
      <c r="D1" s="12" t="s">
        <v>24</v>
      </c>
      <c r="E1" s="12" t="s">
        <v>25</v>
      </c>
      <c r="F1" s="12"/>
      <c r="G1" s="12" t="s">
        <v>22</v>
      </c>
      <c r="H1" s="12" t="s">
        <v>23</v>
      </c>
      <c r="I1" s="12" t="s">
        <v>24</v>
      </c>
      <c r="J1" s="12" t="s">
        <v>25</v>
      </c>
    </row>
    <row r="2" spans="1:12" x14ac:dyDescent="0.25">
      <c r="A2" s="3" t="s">
        <v>210</v>
      </c>
      <c r="B2" s="6">
        <v>1500</v>
      </c>
      <c r="C2" s="4">
        <v>5</v>
      </c>
      <c r="D2" s="6">
        <v>300</v>
      </c>
      <c r="E2" s="4">
        <v>4.5</v>
      </c>
      <c r="F2" s="12" t="s">
        <v>242</v>
      </c>
      <c r="G2" s="11">
        <f>AVERAGE(B2:B21)</f>
        <v>2540</v>
      </c>
      <c r="H2" s="11">
        <f>AVERAGE(C2:C21)</f>
        <v>6.3</v>
      </c>
      <c r="I2" s="11">
        <f>AVERAGE(D2:D21)</f>
        <v>399.83500000000004</v>
      </c>
      <c r="J2" s="11">
        <f>AVERAGE(E2:E21)</f>
        <v>4.5299999999999994</v>
      </c>
      <c r="L2" s="11"/>
    </row>
    <row r="3" spans="1:12" x14ac:dyDescent="0.25">
      <c r="A3" s="3" t="s">
        <v>211</v>
      </c>
      <c r="B3" s="6">
        <v>2800</v>
      </c>
      <c r="C3" s="4">
        <v>7</v>
      </c>
      <c r="D3" s="6">
        <v>400</v>
      </c>
      <c r="E3" s="4">
        <v>4.8</v>
      </c>
      <c r="F3" s="12" t="s">
        <v>243</v>
      </c>
      <c r="G3" s="11">
        <f>MEDIAN(B2:B21)</f>
        <v>2600</v>
      </c>
      <c r="H3" s="11">
        <f>MEDIAN(C2:C21)</f>
        <v>6.5</v>
      </c>
      <c r="I3" s="11">
        <f>MEDIAN(D2:D21)</f>
        <v>400</v>
      </c>
      <c r="J3" s="11">
        <f>MEDIAN(E2:E21)</f>
        <v>4.5999999999999996</v>
      </c>
      <c r="L3" s="11"/>
    </row>
    <row r="4" spans="1:12" x14ac:dyDescent="0.25">
      <c r="A4" s="3" t="s">
        <v>212</v>
      </c>
      <c r="B4" s="6">
        <v>1900</v>
      </c>
      <c r="C4" s="4">
        <v>4</v>
      </c>
      <c r="D4" s="6">
        <v>475</v>
      </c>
      <c r="E4" s="4">
        <v>4.2</v>
      </c>
      <c r="F4" s="12" t="s">
        <v>244</v>
      </c>
      <c r="G4" s="1">
        <f>MODE(B2:B21)</f>
        <v>1500</v>
      </c>
      <c r="H4" s="1">
        <f>MODE(C2:C21)</f>
        <v>7</v>
      </c>
      <c r="I4" s="1">
        <f>MODE(D2:D21)</f>
        <v>400</v>
      </c>
      <c r="J4" s="1">
        <f>MODE(E2:E21)</f>
        <v>4.8</v>
      </c>
      <c r="L4" s="11"/>
    </row>
    <row r="5" spans="1:12" x14ac:dyDescent="0.25">
      <c r="A5" s="3" t="s">
        <v>213</v>
      </c>
      <c r="B5" s="6">
        <v>3500</v>
      </c>
      <c r="C5" s="4">
        <v>8</v>
      </c>
      <c r="D5" s="6">
        <v>437.5</v>
      </c>
      <c r="E5" s="4">
        <v>4.5999999999999996</v>
      </c>
      <c r="F5" s="12" t="s">
        <v>245</v>
      </c>
      <c r="G5" s="19">
        <f>_xlfn.VAR.P(B2:B21)</f>
        <v>671400</v>
      </c>
      <c r="H5" s="19">
        <f>_xlfn.VAR.P(C2:C21)</f>
        <v>3.21</v>
      </c>
      <c r="I5" s="19">
        <f>_xlfn.VAR.P(D2:D21)</f>
        <v>1525.1582750000009</v>
      </c>
      <c r="J5" s="19">
        <f>_xlfn.VAR.P(E2:E21)</f>
        <v>7.0100000000000023E-2</v>
      </c>
      <c r="L5" s="11"/>
    </row>
    <row r="6" spans="1:12" x14ac:dyDescent="0.25">
      <c r="A6" s="3" t="s">
        <v>166</v>
      </c>
      <c r="B6" s="6">
        <v>1200</v>
      </c>
      <c r="C6" s="4">
        <v>3</v>
      </c>
      <c r="D6" s="6">
        <v>400</v>
      </c>
      <c r="E6" s="4">
        <v>4</v>
      </c>
      <c r="F6" s="12" t="s">
        <v>246</v>
      </c>
      <c r="G6" s="19">
        <f>_xlfn.STDEV.P(B2:B21)</f>
        <v>819.39001702485973</v>
      </c>
      <c r="H6" s="19">
        <f>_xlfn.STDEV.P(C2:C21)</f>
        <v>1.7916472867168918</v>
      </c>
      <c r="I6" s="19">
        <f>_xlfn.STDEV.P(D2:D21)</f>
        <v>39.053274830672024</v>
      </c>
      <c r="J6" s="19">
        <f>_xlfn.STDEV.P(E2:E21)</f>
        <v>0.2647640458974746</v>
      </c>
      <c r="L6" s="11"/>
    </row>
    <row r="7" spans="1:12" x14ac:dyDescent="0.25">
      <c r="A7" s="3" t="s">
        <v>214</v>
      </c>
      <c r="B7" s="6">
        <v>2100</v>
      </c>
      <c r="C7" s="4">
        <v>6</v>
      </c>
      <c r="D7" s="6">
        <v>350</v>
      </c>
      <c r="E7" s="4">
        <v>4.7</v>
      </c>
      <c r="F7" s="12" t="s">
        <v>248</v>
      </c>
      <c r="G7" s="11">
        <f>MAX(B2:B21)</f>
        <v>4000</v>
      </c>
      <c r="H7" s="11">
        <f t="shared" ref="H7:J7" si="0">MAX(C2:C21)</f>
        <v>10</v>
      </c>
      <c r="I7" s="11">
        <f t="shared" si="0"/>
        <v>475</v>
      </c>
      <c r="J7" s="11">
        <f t="shared" si="0"/>
        <v>4.9000000000000004</v>
      </c>
      <c r="L7" s="11"/>
    </row>
    <row r="8" spans="1:12" x14ac:dyDescent="0.25">
      <c r="A8" s="3" t="s">
        <v>215</v>
      </c>
      <c r="B8" s="6">
        <v>4000</v>
      </c>
      <c r="C8" s="4">
        <v>10</v>
      </c>
      <c r="D8" s="6">
        <v>400</v>
      </c>
      <c r="E8" s="4">
        <v>4.9000000000000004</v>
      </c>
      <c r="F8" s="12" t="s">
        <v>266</v>
      </c>
      <c r="G8" s="11">
        <f>MIN(B2:B21)</f>
        <v>1200</v>
      </c>
      <c r="H8" s="11">
        <f t="shared" ref="H8:J8" si="1">MIN(C2:C21)</f>
        <v>3</v>
      </c>
      <c r="I8" s="11">
        <f t="shared" si="1"/>
        <v>300</v>
      </c>
      <c r="J8" s="11">
        <f t="shared" si="1"/>
        <v>4</v>
      </c>
      <c r="L8" s="11"/>
    </row>
    <row r="9" spans="1:12" x14ac:dyDescent="0.25">
      <c r="A9" s="3" t="s">
        <v>216</v>
      </c>
      <c r="B9" s="6">
        <v>2700</v>
      </c>
      <c r="C9" s="4">
        <v>7</v>
      </c>
      <c r="D9" s="6">
        <v>385.7</v>
      </c>
      <c r="E9" s="4">
        <v>4.3</v>
      </c>
      <c r="L9" s="11"/>
    </row>
    <row r="10" spans="1:12" x14ac:dyDescent="0.25">
      <c r="A10" s="3" t="s">
        <v>217</v>
      </c>
      <c r="B10" s="6">
        <v>3300</v>
      </c>
      <c r="C10" s="4">
        <v>8</v>
      </c>
      <c r="D10" s="6">
        <v>412.5</v>
      </c>
      <c r="E10" s="4">
        <v>4.8</v>
      </c>
      <c r="F10" s="12"/>
      <c r="G10" s="1" t="s">
        <v>277</v>
      </c>
      <c r="H10" s="1" t="s">
        <v>278</v>
      </c>
      <c r="I10" s="1" t="s">
        <v>279</v>
      </c>
      <c r="J10" s="1" t="s">
        <v>280</v>
      </c>
      <c r="L10" s="11"/>
    </row>
    <row r="11" spans="1:12" x14ac:dyDescent="0.25">
      <c r="A11" s="3" t="s">
        <v>218</v>
      </c>
      <c r="B11" s="6">
        <v>1500</v>
      </c>
      <c r="C11" s="4">
        <v>4</v>
      </c>
      <c r="D11" s="6">
        <v>375</v>
      </c>
      <c r="E11" s="4">
        <v>4.0999999999999996</v>
      </c>
      <c r="F11" s="12" t="s">
        <v>277</v>
      </c>
      <c r="G11" s="21">
        <f>CORREL($B2:$B21,B2:B21)</f>
        <v>1.0000000000000002</v>
      </c>
      <c r="H11" s="21">
        <f t="shared" ref="H11:J11" si="2">CORREL($B2:$B21,C2:C21)</f>
        <v>0.96930781766713492</v>
      </c>
      <c r="I11" s="21">
        <f t="shared" si="2"/>
        <v>0.520099093086417</v>
      </c>
      <c r="J11" s="21">
        <f t="shared" si="2"/>
        <v>0.8126483068808692</v>
      </c>
      <c r="L11" s="11"/>
    </row>
    <row r="12" spans="1:12" x14ac:dyDescent="0.25">
      <c r="A12" s="3" t="s">
        <v>219</v>
      </c>
      <c r="B12" s="6">
        <v>1800</v>
      </c>
      <c r="C12" s="4">
        <v>5</v>
      </c>
      <c r="D12" s="6">
        <v>360</v>
      </c>
      <c r="E12" s="4">
        <v>4.4000000000000004</v>
      </c>
      <c r="F12" s="12" t="s">
        <v>278</v>
      </c>
      <c r="G12" s="21">
        <f>CORREL($C2:$C21,B2:B21)</f>
        <v>0.96930781766713492</v>
      </c>
      <c r="H12" s="21">
        <f t="shared" ref="H12:J12" si="3">CORREL($C2:$C21,C2:C21)</f>
        <v>1</v>
      </c>
      <c r="I12" s="21">
        <f t="shared" si="3"/>
        <v>0.30062301020975074</v>
      </c>
      <c r="J12" s="21">
        <f t="shared" si="3"/>
        <v>0.86642364672601679</v>
      </c>
      <c r="L12" s="11"/>
    </row>
    <row r="13" spans="1:12" x14ac:dyDescent="0.25">
      <c r="A13" s="3" t="s">
        <v>220</v>
      </c>
      <c r="B13" s="6">
        <v>2500</v>
      </c>
      <c r="C13" s="4">
        <v>6</v>
      </c>
      <c r="D13" s="6">
        <v>416.7</v>
      </c>
      <c r="E13" s="4">
        <v>4.5999999999999996</v>
      </c>
      <c r="F13" s="12" t="s">
        <v>279</v>
      </c>
      <c r="G13" s="21">
        <f>CORREL($D2:$D21,B2:B21)</f>
        <v>0.520099093086417</v>
      </c>
      <c r="H13" s="21">
        <f t="shared" ref="H13:J13" si="4">CORREL($D2:$D21,C2:C21)</f>
        <v>0.30062301020975074</v>
      </c>
      <c r="I13" s="21">
        <f t="shared" si="4"/>
        <v>1</v>
      </c>
      <c r="J13" s="21">
        <f t="shared" si="4"/>
        <v>0.16421333854255471</v>
      </c>
      <c r="L13" s="11"/>
    </row>
    <row r="14" spans="1:12" x14ac:dyDescent="0.25">
      <c r="A14" s="3" t="s">
        <v>221</v>
      </c>
      <c r="B14" s="6">
        <v>3200</v>
      </c>
      <c r="C14" s="4">
        <v>7</v>
      </c>
      <c r="D14" s="6">
        <v>457.1</v>
      </c>
      <c r="E14" s="4">
        <v>4.7</v>
      </c>
      <c r="F14" s="12" t="s">
        <v>280</v>
      </c>
      <c r="G14" s="21">
        <f>CORREL($E2:$E21,B2:B21)</f>
        <v>0.8126483068808692</v>
      </c>
      <c r="H14" s="21">
        <f t="shared" ref="H14:J14" si="5">CORREL($E2:$E21,C2:C21)</f>
        <v>0.86642364672601679</v>
      </c>
      <c r="I14" s="21">
        <f t="shared" si="5"/>
        <v>0.16421333854255471</v>
      </c>
      <c r="J14" s="21">
        <f t="shared" si="5"/>
        <v>0.99999999999999978</v>
      </c>
      <c r="L14" s="11"/>
    </row>
    <row r="15" spans="1:12" x14ac:dyDescent="0.25">
      <c r="A15" s="3" t="s">
        <v>222</v>
      </c>
      <c r="B15" s="6">
        <v>2000</v>
      </c>
      <c r="C15" s="4">
        <v>5</v>
      </c>
      <c r="D15" s="6">
        <v>400</v>
      </c>
      <c r="E15" s="4">
        <v>4.3</v>
      </c>
      <c r="L15" s="11"/>
    </row>
    <row r="16" spans="1:12" x14ac:dyDescent="0.25">
      <c r="A16" s="3" t="s">
        <v>223</v>
      </c>
      <c r="B16" s="6">
        <v>3700</v>
      </c>
      <c r="C16" s="4">
        <v>9</v>
      </c>
      <c r="D16" s="6">
        <v>411.1</v>
      </c>
      <c r="E16" s="4">
        <v>4.9000000000000004</v>
      </c>
      <c r="L16" s="11"/>
    </row>
    <row r="17" spans="1:12" x14ac:dyDescent="0.25">
      <c r="A17" s="3" t="s">
        <v>224</v>
      </c>
      <c r="B17" s="6">
        <v>1400</v>
      </c>
      <c r="C17" s="4">
        <v>4</v>
      </c>
      <c r="D17" s="6">
        <v>350</v>
      </c>
      <c r="E17" s="4">
        <v>4.2</v>
      </c>
      <c r="L17" s="11"/>
    </row>
    <row r="18" spans="1:12" x14ac:dyDescent="0.25">
      <c r="A18" s="3" t="s">
        <v>225</v>
      </c>
      <c r="B18" s="6">
        <v>3000</v>
      </c>
      <c r="C18" s="4">
        <v>7</v>
      </c>
      <c r="D18" s="6">
        <v>428.6</v>
      </c>
      <c r="E18" s="4">
        <v>4.7</v>
      </c>
      <c r="L18" s="11"/>
    </row>
    <row r="19" spans="1:12" x14ac:dyDescent="0.25">
      <c r="A19" s="3" t="s">
        <v>226</v>
      </c>
      <c r="B19" s="6">
        <v>2400</v>
      </c>
      <c r="C19" s="4">
        <v>6</v>
      </c>
      <c r="D19" s="6">
        <v>400</v>
      </c>
      <c r="E19" s="4">
        <v>4.5</v>
      </c>
      <c r="L19" s="11"/>
    </row>
    <row r="20" spans="1:12" x14ac:dyDescent="0.25">
      <c r="A20" s="3" t="s">
        <v>227</v>
      </c>
      <c r="B20" s="6">
        <v>2800</v>
      </c>
      <c r="C20" s="4">
        <v>7</v>
      </c>
      <c r="D20" s="6">
        <v>400</v>
      </c>
      <c r="E20" s="4">
        <v>4.8</v>
      </c>
      <c r="L20" s="11"/>
    </row>
    <row r="21" spans="1:12" x14ac:dyDescent="0.25">
      <c r="A21" s="3" t="s">
        <v>228</v>
      </c>
      <c r="B21" s="6">
        <v>3500</v>
      </c>
      <c r="C21" s="4">
        <v>8</v>
      </c>
      <c r="D21" s="6">
        <v>437.5</v>
      </c>
      <c r="E21" s="4">
        <v>4.5999999999999996</v>
      </c>
      <c r="L21" s="1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7"/>
  <sheetViews>
    <sheetView tabSelected="1" topLeftCell="A19" workbookViewId="0">
      <selection activeCell="A53" sqref="A53"/>
    </sheetView>
  </sheetViews>
  <sheetFormatPr defaultColWidth="10.7109375" defaultRowHeight="15" x14ac:dyDescent="0.25"/>
  <cols>
    <col min="7" max="7" width="19.140625" bestFit="1" customWidth="1"/>
    <col min="8" max="8" width="16.42578125" bestFit="1" customWidth="1"/>
    <col min="9" max="9" width="19.140625" bestFit="1" customWidth="1"/>
    <col min="10" max="10" width="16.5703125" bestFit="1" customWidth="1"/>
    <col min="11" max="11" width="12" bestFit="1" customWidth="1"/>
    <col min="12" max="12" width="17.28515625" bestFit="1" customWidth="1"/>
  </cols>
  <sheetData>
    <row r="1" spans="1:12" ht="30" x14ac:dyDescent="0.25">
      <c r="A1" s="2" t="s">
        <v>26</v>
      </c>
      <c r="B1" s="2" t="s">
        <v>229</v>
      </c>
      <c r="C1" s="2" t="s">
        <v>230</v>
      </c>
      <c r="D1" s="2" t="s">
        <v>231</v>
      </c>
      <c r="E1" s="2" t="s">
        <v>37</v>
      </c>
      <c r="F1" s="2" t="s">
        <v>232</v>
      </c>
      <c r="H1" s="2" t="s">
        <v>229</v>
      </c>
      <c r="I1" s="2" t="s">
        <v>230</v>
      </c>
      <c r="J1" s="2" t="s">
        <v>231</v>
      </c>
      <c r="K1" s="2" t="s">
        <v>37</v>
      </c>
      <c r="L1" s="2" t="s">
        <v>232</v>
      </c>
    </row>
    <row r="2" spans="1:12" x14ac:dyDescent="0.25">
      <c r="A2" s="7">
        <v>44562</v>
      </c>
      <c r="B2" s="3">
        <v>101</v>
      </c>
      <c r="C2" s="3">
        <v>545</v>
      </c>
      <c r="D2" s="3">
        <v>514</v>
      </c>
      <c r="E2" s="3">
        <v>1016</v>
      </c>
      <c r="F2" s="3">
        <v>112</v>
      </c>
      <c r="G2" s="1" t="s">
        <v>242</v>
      </c>
      <c r="H2">
        <f>MEDIAN(B2:B37)</f>
        <v>256.5</v>
      </c>
      <c r="I2">
        <f>MEDIAN(C2:C37)</f>
        <v>1151</v>
      </c>
      <c r="J2">
        <f>MEDIAN(D2:D37)</f>
        <v>716.5</v>
      </c>
      <c r="K2">
        <f>MEDIAN(E2:E37)</f>
        <v>1460</v>
      </c>
      <c r="L2">
        <f>MEDIAN(F2:F37)</f>
        <v>371</v>
      </c>
    </row>
    <row r="3" spans="1:12" x14ac:dyDescent="0.25">
      <c r="A3" s="7">
        <v>44593</v>
      </c>
      <c r="B3" s="3">
        <v>118</v>
      </c>
      <c r="C3" s="3">
        <v>577</v>
      </c>
      <c r="D3" s="3">
        <v>525</v>
      </c>
      <c r="E3" s="3">
        <v>1021</v>
      </c>
      <c r="F3" s="3">
        <v>136</v>
      </c>
      <c r="G3" s="1" t="s">
        <v>243</v>
      </c>
      <c r="H3">
        <f>MEDIAN(B2:B37)</f>
        <v>256.5</v>
      </c>
      <c r="I3">
        <f>MEDIAN(C2:C37)</f>
        <v>1151</v>
      </c>
      <c r="J3">
        <f>MEDIAN(D2:D37)</f>
        <v>716.5</v>
      </c>
      <c r="K3">
        <f>MEDIAN(E2:E37)</f>
        <v>1460</v>
      </c>
      <c r="L3">
        <f>MEDIAN(F2:F37)</f>
        <v>371</v>
      </c>
    </row>
    <row r="4" spans="1:12" x14ac:dyDescent="0.25">
      <c r="A4" s="7">
        <v>44621</v>
      </c>
      <c r="B4" s="3">
        <v>119</v>
      </c>
      <c r="C4" s="3">
        <v>672</v>
      </c>
      <c r="D4" s="3">
        <v>534</v>
      </c>
      <c r="E4" s="3">
        <v>1052</v>
      </c>
      <c r="F4" s="3">
        <v>139</v>
      </c>
      <c r="G4" s="1" t="s">
        <v>244</v>
      </c>
      <c r="H4">
        <f>MODE(B2:B37)</f>
        <v>419</v>
      </c>
      <c r="I4">
        <f>MODE(C2:C37)</f>
        <v>732</v>
      </c>
      <c r="J4" t="e">
        <f>MODE(D2:D37)</f>
        <v>#N/A</v>
      </c>
      <c r="K4">
        <f>MODE(E2:E37)</f>
        <v>1335</v>
      </c>
      <c r="L4">
        <f>MODE(F2:F37)</f>
        <v>374</v>
      </c>
    </row>
    <row r="5" spans="1:12" x14ac:dyDescent="0.25">
      <c r="A5" s="7">
        <v>44652</v>
      </c>
      <c r="B5" s="3">
        <v>122</v>
      </c>
      <c r="C5" s="3">
        <v>678</v>
      </c>
      <c r="D5" s="3">
        <v>535</v>
      </c>
      <c r="E5" s="3">
        <v>1071</v>
      </c>
      <c r="F5" s="3">
        <v>142</v>
      </c>
      <c r="G5" s="1" t="s">
        <v>245</v>
      </c>
      <c r="H5">
        <f>_xlfn.VAR.P(B2:B37)</f>
        <v>13116.212191358025</v>
      </c>
      <c r="I5">
        <f>_xlfn.VAR.P(C2:C37)</f>
        <v>215641.76543209876</v>
      </c>
      <c r="J5">
        <f>_xlfn.VAR.P(D2:D37)</f>
        <v>12033.508487654321</v>
      </c>
      <c r="K5">
        <f>_xlfn.VAR.P(E2:E37)</f>
        <v>61475.388888888891</v>
      </c>
      <c r="L5">
        <f>_xlfn.VAR.P(F2:F37)</f>
        <v>21256.230709876545</v>
      </c>
    </row>
    <row r="6" spans="1:12" x14ac:dyDescent="0.25">
      <c r="A6" s="7">
        <v>44682</v>
      </c>
      <c r="B6" s="3">
        <v>125</v>
      </c>
      <c r="C6" s="3">
        <v>732</v>
      </c>
      <c r="D6" s="3">
        <v>546</v>
      </c>
      <c r="E6" s="3">
        <v>1078</v>
      </c>
      <c r="F6" s="3">
        <v>158</v>
      </c>
      <c r="G6" s="1" t="s">
        <v>246</v>
      </c>
      <c r="H6">
        <f>_xlfn.STDEV.P(B2:B37)</f>
        <v>114.52603281070215</v>
      </c>
      <c r="I6">
        <f>_xlfn.STDEV.P(C2:C37)</f>
        <v>464.37244258471969</v>
      </c>
      <c r="J6">
        <f>_xlfn.STDEV.P(D2:D37)</f>
        <v>109.69734950150036</v>
      </c>
      <c r="K6">
        <f>_xlfn.STDEV.P(E2:E37)</f>
        <v>247.94230959819845</v>
      </c>
      <c r="L6">
        <f>_xlfn.STDEV.P(F2:F37)</f>
        <v>145.79516696336867</v>
      </c>
    </row>
    <row r="7" spans="1:12" x14ac:dyDescent="0.25">
      <c r="A7" s="7">
        <v>44713</v>
      </c>
      <c r="B7" s="3">
        <v>131</v>
      </c>
      <c r="C7" s="3">
        <v>732</v>
      </c>
      <c r="D7" s="3">
        <v>566</v>
      </c>
      <c r="E7" s="3">
        <v>1122</v>
      </c>
      <c r="F7" s="3">
        <v>167</v>
      </c>
      <c r="G7" s="20" t="s">
        <v>248</v>
      </c>
      <c r="H7">
        <f>MAX(B2:B37)</f>
        <v>465</v>
      </c>
      <c r="I7">
        <f t="shared" ref="I7:L7" si="0">MAX(C2:C37)</f>
        <v>1945</v>
      </c>
      <c r="J7">
        <f t="shared" si="0"/>
        <v>881</v>
      </c>
      <c r="K7">
        <f t="shared" si="0"/>
        <v>1949</v>
      </c>
      <c r="L7">
        <f t="shared" si="0"/>
        <v>592</v>
      </c>
    </row>
    <row r="8" spans="1:12" x14ac:dyDescent="0.25">
      <c r="A8" s="7">
        <v>44743</v>
      </c>
      <c r="B8" s="3">
        <v>157</v>
      </c>
      <c r="C8" s="3">
        <v>738</v>
      </c>
      <c r="D8" s="3">
        <v>578</v>
      </c>
      <c r="E8" s="3">
        <v>1177</v>
      </c>
      <c r="F8" s="3">
        <v>178</v>
      </c>
      <c r="G8" s="20" t="s">
        <v>266</v>
      </c>
      <c r="H8">
        <f>MIN(B2:B37)</f>
        <v>101</v>
      </c>
      <c r="I8">
        <f t="shared" ref="I8:L8" si="1">MIN(C2:C37)</f>
        <v>545</v>
      </c>
      <c r="J8">
        <f t="shared" si="1"/>
        <v>514</v>
      </c>
      <c r="K8">
        <f t="shared" si="1"/>
        <v>1016</v>
      </c>
      <c r="L8">
        <f t="shared" si="1"/>
        <v>112</v>
      </c>
    </row>
    <row r="9" spans="1:12" x14ac:dyDescent="0.25">
      <c r="A9" s="7">
        <v>44774</v>
      </c>
      <c r="B9" s="3">
        <v>160</v>
      </c>
      <c r="C9" s="3">
        <v>746</v>
      </c>
      <c r="D9" s="3">
        <v>586</v>
      </c>
      <c r="E9" s="3">
        <v>1187</v>
      </c>
      <c r="F9" s="3">
        <v>195</v>
      </c>
    </row>
    <row r="10" spans="1:12" x14ac:dyDescent="0.25">
      <c r="A10" s="7">
        <v>44805</v>
      </c>
      <c r="B10" s="3">
        <v>166</v>
      </c>
      <c r="C10" s="3">
        <v>768</v>
      </c>
      <c r="D10" s="3">
        <v>605</v>
      </c>
      <c r="E10" s="3">
        <v>1204</v>
      </c>
      <c r="F10" s="3">
        <v>200</v>
      </c>
      <c r="H10" s="23" t="s">
        <v>281</v>
      </c>
      <c r="I10" s="23"/>
      <c r="J10" s="23"/>
      <c r="K10" s="23"/>
      <c r="L10" s="23"/>
    </row>
    <row r="11" spans="1:12" x14ac:dyDescent="0.25">
      <c r="A11" s="7">
        <v>44835</v>
      </c>
      <c r="B11" s="3">
        <v>177</v>
      </c>
      <c r="C11" s="3">
        <v>861</v>
      </c>
      <c r="D11" s="3">
        <v>623</v>
      </c>
      <c r="E11" s="3">
        <v>1264</v>
      </c>
      <c r="F11" s="3">
        <v>207</v>
      </c>
      <c r="H11" t="s">
        <v>282</v>
      </c>
      <c r="I11" t="s">
        <v>283</v>
      </c>
      <c r="J11" t="s">
        <v>284</v>
      </c>
      <c r="K11" t="s">
        <v>285</v>
      </c>
      <c r="L11" t="s">
        <v>286</v>
      </c>
    </row>
    <row r="12" spans="1:12" x14ac:dyDescent="0.25">
      <c r="A12" s="7">
        <v>44866</v>
      </c>
      <c r="B12" s="3">
        <v>180</v>
      </c>
      <c r="C12" s="3">
        <v>890</v>
      </c>
      <c r="D12" s="3">
        <v>627</v>
      </c>
      <c r="E12" s="3">
        <v>1320</v>
      </c>
      <c r="F12" s="3">
        <v>250</v>
      </c>
      <c r="G12" t="s">
        <v>282</v>
      </c>
      <c r="H12">
        <f>CORREL($B2:$B37,B2:B37)</f>
        <v>1</v>
      </c>
      <c r="I12">
        <f t="shared" ref="I12:L12" si="2">CORREL($B2:$B37,C2:C37)</f>
        <v>0.99032727668047793</v>
      </c>
      <c r="J12">
        <f t="shared" si="2"/>
        <v>0.97922214829977761</v>
      </c>
      <c r="K12">
        <f t="shared" si="2"/>
        <v>0.97558501359357552</v>
      </c>
      <c r="L12">
        <f t="shared" si="2"/>
        <v>0.98745085952044698</v>
      </c>
    </row>
    <row r="13" spans="1:12" x14ac:dyDescent="0.25">
      <c r="A13" s="7">
        <v>44896</v>
      </c>
      <c r="B13" s="3">
        <v>191</v>
      </c>
      <c r="C13" s="3">
        <v>893</v>
      </c>
      <c r="D13" s="3">
        <v>632</v>
      </c>
      <c r="E13" s="3">
        <v>1335</v>
      </c>
      <c r="F13" s="3">
        <v>271</v>
      </c>
      <c r="G13" t="s">
        <v>283</v>
      </c>
      <c r="H13">
        <f>CORREL($C2:$C37,B2:B37)</f>
        <v>0.99032727668047793</v>
      </c>
      <c r="I13">
        <f t="shared" ref="I13:L13" si="3">CORREL($C2:$C37,C2:C37)</f>
        <v>0.99999999999999989</v>
      </c>
      <c r="J13">
        <f t="shared" si="3"/>
        <v>0.9716221971941742</v>
      </c>
      <c r="K13">
        <f t="shared" si="3"/>
        <v>0.95805829130913933</v>
      </c>
      <c r="L13">
        <f t="shared" si="3"/>
        <v>0.97679098831983946</v>
      </c>
    </row>
    <row r="14" spans="1:12" x14ac:dyDescent="0.25">
      <c r="A14" s="7">
        <v>44927</v>
      </c>
      <c r="B14" s="3">
        <v>195</v>
      </c>
      <c r="C14" s="3">
        <v>915</v>
      </c>
      <c r="D14" s="3">
        <v>637</v>
      </c>
      <c r="E14" s="3">
        <v>1335</v>
      </c>
      <c r="F14" s="3">
        <v>272</v>
      </c>
      <c r="G14" t="s">
        <v>284</v>
      </c>
      <c r="H14">
        <f>CORREL($D2:$D37,B2:B37)</f>
        <v>0.97922214829977761</v>
      </c>
      <c r="I14">
        <f t="shared" ref="I14:L14" si="4">CORREL($D2:$D37,C2:C37)</f>
        <v>0.9716221971941742</v>
      </c>
      <c r="J14">
        <f t="shared" si="4"/>
        <v>0.99999999999999989</v>
      </c>
      <c r="K14">
        <f t="shared" si="4"/>
        <v>0.98530789362576843</v>
      </c>
      <c r="L14">
        <f t="shared" si="4"/>
        <v>0.99341556558647603</v>
      </c>
    </row>
    <row r="15" spans="1:12" x14ac:dyDescent="0.25">
      <c r="A15" s="7">
        <v>44958</v>
      </c>
      <c r="B15" s="3">
        <v>216</v>
      </c>
      <c r="C15" s="3">
        <v>931</v>
      </c>
      <c r="D15" s="3">
        <v>647</v>
      </c>
      <c r="E15" s="3">
        <v>1355</v>
      </c>
      <c r="F15" s="3">
        <v>287</v>
      </c>
      <c r="G15" t="s">
        <v>285</v>
      </c>
      <c r="H15">
        <f>CORREL($E2:$E37,B2:B37)</f>
        <v>0.97558501359357552</v>
      </c>
      <c r="I15">
        <f t="shared" ref="I15:L15" si="5">CORREL($E2:$E37,C2:C37)</f>
        <v>0.95805829130913933</v>
      </c>
      <c r="J15">
        <f t="shared" si="5"/>
        <v>0.98530789362576843</v>
      </c>
      <c r="K15">
        <f t="shared" si="5"/>
        <v>1</v>
      </c>
      <c r="L15">
        <f t="shared" si="5"/>
        <v>0.9896069044595589</v>
      </c>
    </row>
    <row r="16" spans="1:12" x14ac:dyDescent="0.25">
      <c r="A16" s="7">
        <v>44986</v>
      </c>
      <c r="B16" s="3">
        <v>235</v>
      </c>
      <c r="C16" s="3">
        <v>942</v>
      </c>
      <c r="D16" s="3">
        <v>649</v>
      </c>
      <c r="E16" s="3">
        <v>1379</v>
      </c>
      <c r="F16" s="3">
        <v>296</v>
      </c>
      <c r="G16" t="s">
        <v>286</v>
      </c>
      <c r="H16">
        <f>CORREL($F2:$F37,B2:B37)</f>
        <v>0.98745085952044698</v>
      </c>
      <c r="I16">
        <f t="shared" ref="I16:L16" si="6">CORREL($F2:$F37,C2:C37)</f>
        <v>0.97679098831983946</v>
      </c>
      <c r="J16">
        <f t="shared" si="6"/>
        <v>0.99341556558647603</v>
      </c>
      <c r="K16">
        <f t="shared" si="6"/>
        <v>0.9896069044595589</v>
      </c>
      <c r="L16">
        <f t="shared" si="6"/>
        <v>1.0000000000000002</v>
      </c>
    </row>
    <row r="17" spans="1:6" x14ac:dyDescent="0.25">
      <c r="A17" s="7">
        <v>45017</v>
      </c>
      <c r="B17" s="3">
        <v>240</v>
      </c>
      <c r="C17" s="3">
        <v>963</v>
      </c>
      <c r="D17" s="3">
        <v>666</v>
      </c>
      <c r="E17" s="3">
        <v>1426</v>
      </c>
      <c r="F17" s="3">
        <v>309</v>
      </c>
    </row>
    <row r="18" spans="1:6" x14ac:dyDescent="0.25">
      <c r="A18" s="7">
        <v>45047</v>
      </c>
      <c r="B18" s="3">
        <v>241</v>
      </c>
      <c r="C18" s="3">
        <v>983</v>
      </c>
      <c r="D18" s="3">
        <v>707</v>
      </c>
      <c r="E18" s="3">
        <v>1438</v>
      </c>
      <c r="F18" s="3">
        <v>347</v>
      </c>
    </row>
    <row r="19" spans="1:6" x14ac:dyDescent="0.25">
      <c r="A19" s="7">
        <v>45078</v>
      </c>
      <c r="B19" s="3">
        <v>248</v>
      </c>
      <c r="C19" s="3">
        <v>1151</v>
      </c>
      <c r="D19" s="3">
        <v>713</v>
      </c>
      <c r="E19" s="3">
        <v>1456</v>
      </c>
      <c r="F19" s="3">
        <v>368</v>
      </c>
    </row>
    <row r="20" spans="1:6" x14ac:dyDescent="0.25">
      <c r="A20" s="7">
        <v>45108</v>
      </c>
      <c r="B20" s="3">
        <v>265</v>
      </c>
      <c r="C20" s="3">
        <v>1151</v>
      </c>
      <c r="D20" s="3">
        <v>720</v>
      </c>
      <c r="E20" s="3">
        <v>1464</v>
      </c>
      <c r="F20" s="3">
        <v>374</v>
      </c>
    </row>
    <row r="21" spans="1:6" x14ac:dyDescent="0.25">
      <c r="A21" s="7">
        <v>45139</v>
      </c>
      <c r="B21" s="3">
        <v>268</v>
      </c>
      <c r="C21" s="3">
        <v>1188</v>
      </c>
      <c r="D21" s="3">
        <v>745</v>
      </c>
      <c r="E21" s="3">
        <v>1475</v>
      </c>
      <c r="F21" s="3">
        <v>374</v>
      </c>
    </row>
    <row r="22" spans="1:6" x14ac:dyDescent="0.25">
      <c r="A22" s="7">
        <v>45170</v>
      </c>
      <c r="B22" s="3">
        <v>271</v>
      </c>
      <c r="C22" s="3">
        <v>1285</v>
      </c>
      <c r="D22" s="3">
        <v>747</v>
      </c>
      <c r="E22" s="3">
        <v>1526</v>
      </c>
      <c r="F22" s="3">
        <v>385</v>
      </c>
    </row>
    <row r="23" spans="1:6" x14ac:dyDescent="0.25">
      <c r="A23" s="7">
        <v>45200</v>
      </c>
      <c r="B23" s="3">
        <v>272</v>
      </c>
      <c r="C23" s="3">
        <v>1310</v>
      </c>
      <c r="D23" s="3">
        <v>759</v>
      </c>
      <c r="E23" s="3">
        <v>1531</v>
      </c>
      <c r="F23" s="3">
        <v>414</v>
      </c>
    </row>
    <row r="24" spans="1:6" x14ac:dyDescent="0.25">
      <c r="A24" s="7">
        <v>45231</v>
      </c>
      <c r="B24" s="3">
        <v>321</v>
      </c>
      <c r="C24" s="3">
        <v>1465</v>
      </c>
      <c r="D24" s="3">
        <v>764</v>
      </c>
      <c r="E24" s="3">
        <v>1544</v>
      </c>
      <c r="F24" s="3">
        <v>422</v>
      </c>
    </row>
    <row r="25" spans="1:6" x14ac:dyDescent="0.25">
      <c r="A25" s="7">
        <v>45261</v>
      </c>
      <c r="B25" s="3">
        <v>341</v>
      </c>
      <c r="C25" s="3">
        <v>1479</v>
      </c>
      <c r="D25" s="3">
        <v>773</v>
      </c>
      <c r="E25" s="3">
        <v>1544</v>
      </c>
      <c r="F25" s="3">
        <v>438</v>
      </c>
    </row>
    <row r="26" spans="1:6" x14ac:dyDescent="0.25">
      <c r="A26" s="7">
        <v>45292</v>
      </c>
      <c r="B26" s="3">
        <v>346</v>
      </c>
      <c r="C26" s="3">
        <v>1485</v>
      </c>
      <c r="D26" s="3">
        <v>777</v>
      </c>
      <c r="E26" s="3">
        <v>1578</v>
      </c>
      <c r="F26" s="3">
        <v>453</v>
      </c>
    </row>
    <row r="27" spans="1:6" x14ac:dyDescent="0.25">
      <c r="A27" s="7">
        <v>45323</v>
      </c>
      <c r="B27" s="3">
        <v>364</v>
      </c>
      <c r="C27" s="3">
        <v>1545</v>
      </c>
      <c r="D27" s="3">
        <v>779</v>
      </c>
      <c r="E27" s="3">
        <v>1599</v>
      </c>
      <c r="F27" s="3">
        <v>461</v>
      </c>
    </row>
    <row r="28" spans="1:6" x14ac:dyDescent="0.25">
      <c r="A28" s="7">
        <v>45352</v>
      </c>
      <c r="B28" s="3">
        <v>377</v>
      </c>
      <c r="C28" s="3">
        <v>1738</v>
      </c>
      <c r="D28" s="3">
        <v>793</v>
      </c>
      <c r="E28" s="3">
        <v>1630</v>
      </c>
      <c r="F28" s="3">
        <v>471</v>
      </c>
    </row>
    <row r="29" spans="1:6" x14ac:dyDescent="0.25">
      <c r="A29" s="7">
        <v>45383</v>
      </c>
      <c r="B29" s="3">
        <v>385</v>
      </c>
      <c r="C29" s="3">
        <v>1805</v>
      </c>
      <c r="D29" s="3">
        <v>796</v>
      </c>
      <c r="E29" s="3">
        <v>1639</v>
      </c>
      <c r="F29" s="3">
        <v>471</v>
      </c>
    </row>
    <row r="30" spans="1:6" x14ac:dyDescent="0.25">
      <c r="A30" s="7">
        <v>45413</v>
      </c>
      <c r="B30" s="3">
        <v>386</v>
      </c>
      <c r="C30" s="3">
        <v>1818</v>
      </c>
      <c r="D30" s="3">
        <v>814</v>
      </c>
      <c r="E30" s="3">
        <v>1644</v>
      </c>
      <c r="F30" s="3">
        <v>491</v>
      </c>
    </row>
    <row r="31" spans="1:6" x14ac:dyDescent="0.25">
      <c r="A31" s="7">
        <v>45444</v>
      </c>
      <c r="B31" s="3">
        <v>419</v>
      </c>
      <c r="C31" s="3">
        <v>1831</v>
      </c>
      <c r="D31" s="3">
        <v>828</v>
      </c>
      <c r="E31" s="3">
        <v>1655</v>
      </c>
      <c r="F31" s="3">
        <v>503</v>
      </c>
    </row>
    <row r="32" spans="1:6" x14ac:dyDescent="0.25">
      <c r="A32" s="7">
        <v>45474</v>
      </c>
      <c r="B32" s="3">
        <v>419</v>
      </c>
      <c r="C32" s="3">
        <v>1835</v>
      </c>
      <c r="D32" s="3">
        <v>833</v>
      </c>
      <c r="E32" s="3">
        <v>1682</v>
      </c>
      <c r="F32" s="3">
        <v>504</v>
      </c>
    </row>
    <row r="33" spans="1:6" x14ac:dyDescent="0.25">
      <c r="A33" s="7">
        <v>45505</v>
      </c>
      <c r="B33" s="3">
        <v>434</v>
      </c>
      <c r="C33" s="3">
        <v>1864</v>
      </c>
      <c r="D33" s="3">
        <v>836</v>
      </c>
      <c r="E33" s="3">
        <v>1753</v>
      </c>
      <c r="F33" s="3">
        <v>529</v>
      </c>
    </row>
    <row r="34" spans="1:6" x14ac:dyDescent="0.25">
      <c r="A34" s="7">
        <v>45536</v>
      </c>
      <c r="B34" s="3">
        <v>438</v>
      </c>
      <c r="C34" s="3">
        <v>1896</v>
      </c>
      <c r="D34" s="3">
        <v>842</v>
      </c>
      <c r="E34" s="3">
        <v>1755</v>
      </c>
      <c r="F34" s="3">
        <v>559</v>
      </c>
    </row>
    <row r="35" spans="1:6" x14ac:dyDescent="0.25">
      <c r="A35" s="7">
        <v>45566</v>
      </c>
      <c r="B35" s="3">
        <v>449</v>
      </c>
      <c r="C35" s="3">
        <v>1926</v>
      </c>
      <c r="D35" s="3">
        <v>844</v>
      </c>
      <c r="E35" s="3">
        <v>1779</v>
      </c>
      <c r="F35" s="3">
        <v>575</v>
      </c>
    </row>
    <row r="36" spans="1:6" x14ac:dyDescent="0.25">
      <c r="A36" s="7">
        <v>45597</v>
      </c>
      <c r="B36" s="3">
        <v>457</v>
      </c>
      <c r="C36" s="3">
        <v>1929</v>
      </c>
      <c r="D36" s="3">
        <v>846</v>
      </c>
      <c r="E36" s="3">
        <v>1881</v>
      </c>
      <c r="F36" s="3">
        <v>581</v>
      </c>
    </row>
    <row r="37" spans="1:6" x14ac:dyDescent="0.25">
      <c r="A37" s="7">
        <v>45627</v>
      </c>
      <c r="B37" s="3">
        <v>465</v>
      </c>
      <c r="C37" s="3">
        <v>1945</v>
      </c>
      <c r="D37" s="3">
        <v>881</v>
      </c>
      <c r="E37" s="3">
        <v>1949</v>
      </c>
      <c r="F37" s="3">
        <v>592</v>
      </c>
    </row>
  </sheetData>
  <sortState ref="F2:F37">
    <sortCondition ref="F2:F37"/>
  </sortState>
  <mergeCells count="1">
    <mergeCell ref="H10:L10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1"/>
  <sheetViews>
    <sheetView workbookViewId="0">
      <selection activeCell="H16" sqref="H16"/>
    </sheetView>
  </sheetViews>
  <sheetFormatPr defaultColWidth="16.28515625" defaultRowHeight="15" x14ac:dyDescent="0.25"/>
  <sheetData>
    <row r="1" spans="1:6" x14ac:dyDescent="0.25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</row>
    <row r="2" spans="1:6" x14ac:dyDescent="0.25">
      <c r="A2" s="7" t="s">
        <v>33</v>
      </c>
      <c r="B2" s="3" t="s">
        <v>34</v>
      </c>
      <c r="C2" s="3">
        <v>1500</v>
      </c>
      <c r="D2" s="3">
        <v>4.5</v>
      </c>
      <c r="E2" s="3" t="s">
        <v>35</v>
      </c>
      <c r="F2" s="3" t="s">
        <v>36</v>
      </c>
    </row>
    <row r="3" spans="1:6" x14ac:dyDescent="0.25">
      <c r="A3" s="7" t="s">
        <v>37</v>
      </c>
      <c r="B3" s="3" t="s">
        <v>34</v>
      </c>
      <c r="C3" s="3">
        <v>3500</v>
      </c>
      <c r="D3" s="3">
        <v>4.8</v>
      </c>
      <c r="E3" s="3" t="s">
        <v>38</v>
      </c>
      <c r="F3" s="3" t="s">
        <v>36</v>
      </c>
    </row>
    <row r="4" spans="1:6" x14ac:dyDescent="0.25">
      <c r="A4" s="7" t="s">
        <v>39</v>
      </c>
      <c r="B4" s="3" t="s">
        <v>40</v>
      </c>
      <c r="C4" s="3">
        <v>200</v>
      </c>
      <c r="D4" s="3">
        <v>4.2</v>
      </c>
      <c r="E4" s="3" t="s">
        <v>41</v>
      </c>
      <c r="F4" s="3" t="s">
        <v>36</v>
      </c>
    </row>
    <row r="5" spans="1:6" x14ac:dyDescent="0.25">
      <c r="A5" s="7" t="s">
        <v>42</v>
      </c>
      <c r="B5" s="3" t="s">
        <v>34</v>
      </c>
      <c r="C5" s="3">
        <v>800</v>
      </c>
      <c r="D5" s="3">
        <v>4.5999999999999996</v>
      </c>
      <c r="E5" s="3" t="s">
        <v>43</v>
      </c>
      <c r="F5" s="3" t="s">
        <v>44</v>
      </c>
    </row>
    <row r="6" spans="1:6" x14ac:dyDescent="0.25">
      <c r="A6" s="7" t="s">
        <v>45</v>
      </c>
      <c r="B6" s="3" t="s">
        <v>34</v>
      </c>
      <c r="C6" s="3">
        <v>1200</v>
      </c>
      <c r="D6" s="3">
        <v>4.3</v>
      </c>
      <c r="E6" s="3" t="s">
        <v>46</v>
      </c>
      <c r="F6" s="3" t="s">
        <v>36</v>
      </c>
    </row>
    <row r="7" spans="1:6" x14ac:dyDescent="0.25">
      <c r="A7" s="7" t="s">
        <v>47</v>
      </c>
      <c r="B7" s="3" t="s">
        <v>40</v>
      </c>
      <c r="C7" s="3">
        <v>300</v>
      </c>
      <c r="D7" s="3">
        <v>4.7</v>
      </c>
      <c r="E7" s="3" t="s">
        <v>48</v>
      </c>
      <c r="F7" s="3" t="s">
        <v>36</v>
      </c>
    </row>
    <row r="8" spans="1:6" x14ac:dyDescent="0.25">
      <c r="A8" s="7" t="s">
        <v>49</v>
      </c>
      <c r="B8" s="3" t="s">
        <v>50</v>
      </c>
      <c r="C8" s="3">
        <v>2500</v>
      </c>
      <c r="D8" s="3">
        <v>4.4000000000000004</v>
      </c>
      <c r="E8" s="3" t="s">
        <v>51</v>
      </c>
      <c r="F8" s="3" t="s">
        <v>44</v>
      </c>
    </row>
    <row r="9" spans="1:6" x14ac:dyDescent="0.25">
      <c r="A9" s="7" t="s">
        <v>52</v>
      </c>
      <c r="B9" s="3" t="s">
        <v>34</v>
      </c>
      <c r="C9" s="3">
        <v>4000</v>
      </c>
      <c r="D9" s="3">
        <v>4.9000000000000004</v>
      </c>
      <c r="E9" s="3" t="s">
        <v>53</v>
      </c>
      <c r="F9" s="3" t="s">
        <v>36</v>
      </c>
    </row>
    <row r="10" spans="1:6" x14ac:dyDescent="0.25">
      <c r="A10" s="7" t="s">
        <v>54</v>
      </c>
      <c r="B10" s="3" t="s">
        <v>40</v>
      </c>
      <c r="C10" s="3">
        <v>50</v>
      </c>
      <c r="D10" s="3">
        <v>4.0999999999999996</v>
      </c>
      <c r="E10" s="3" t="s">
        <v>55</v>
      </c>
      <c r="F10" s="3" t="s">
        <v>36</v>
      </c>
    </row>
    <row r="11" spans="1:6" x14ac:dyDescent="0.25">
      <c r="A11" s="7" t="s">
        <v>56</v>
      </c>
      <c r="B11" s="3" t="s">
        <v>40</v>
      </c>
      <c r="C11" s="3">
        <v>100</v>
      </c>
      <c r="D11" s="3">
        <v>4</v>
      </c>
      <c r="E11" s="3" t="s">
        <v>57</v>
      </c>
      <c r="F11" s="3" t="s">
        <v>44</v>
      </c>
    </row>
    <row r="12" spans="1:6" x14ac:dyDescent="0.25">
      <c r="A12" s="7" t="s">
        <v>58</v>
      </c>
      <c r="B12" s="3" t="s">
        <v>34</v>
      </c>
      <c r="C12" s="3">
        <v>600</v>
      </c>
      <c r="D12" s="3">
        <v>4.7</v>
      </c>
      <c r="E12" s="3" t="s">
        <v>59</v>
      </c>
      <c r="F12" s="3" t="s">
        <v>36</v>
      </c>
    </row>
    <row r="13" spans="1:6" x14ac:dyDescent="0.25">
      <c r="A13" s="7" t="s">
        <v>60</v>
      </c>
      <c r="B13" s="3" t="s">
        <v>34</v>
      </c>
      <c r="C13" s="3">
        <v>800</v>
      </c>
      <c r="D13" s="3">
        <v>4.2</v>
      </c>
      <c r="E13" s="3" t="s">
        <v>35</v>
      </c>
      <c r="F13" s="3" t="s">
        <v>36</v>
      </c>
    </row>
    <row r="14" spans="1:6" x14ac:dyDescent="0.25">
      <c r="A14" s="7" t="s">
        <v>61</v>
      </c>
      <c r="B14" s="3" t="s">
        <v>40</v>
      </c>
      <c r="C14" s="3">
        <v>150</v>
      </c>
      <c r="D14" s="3">
        <v>4.5999999999999996</v>
      </c>
      <c r="E14" s="3" t="s">
        <v>62</v>
      </c>
      <c r="F14" s="3" t="s">
        <v>44</v>
      </c>
    </row>
    <row r="15" spans="1:6" x14ac:dyDescent="0.25">
      <c r="A15" s="7" t="s">
        <v>63</v>
      </c>
      <c r="B15" s="3" t="s">
        <v>40</v>
      </c>
      <c r="C15" s="3">
        <v>100</v>
      </c>
      <c r="D15" s="3">
        <v>4.3</v>
      </c>
      <c r="E15" s="3" t="s">
        <v>55</v>
      </c>
      <c r="F15" s="3" t="s">
        <v>36</v>
      </c>
    </row>
    <row r="16" spans="1:6" x14ac:dyDescent="0.25">
      <c r="A16" s="7" t="s">
        <v>64</v>
      </c>
      <c r="B16" s="3" t="s">
        <v>34</v>
      </c>
      <c r="C16" s="3">
        <v>250</v>
      </c>
      <c r="D16" s="3">
        <v>4.5</v>
      </c>
      <c r="E16" s="3" t="s">
        <v>65</v>
      </c>
      <c r="F16" s="3" t="s">
        <v>36</v>
      </c>
    </row>
    <row r="17" spans="1:6" x14ac:dyDescent="0.25">
      <c r="A17" s="7" t="s">
        <v>66</v>
      </c>
      <c r="B17" s="3" t="s">
        <v>67</v>
      </c>
      <c r="C17" s="3">
        <v>300</v>
      </c>
      <c r="D17" s="3">
        <v>4.8</v>
      </c>
      <c r="E17" s="3" t="s">
        <v>68</v>
      </c>
      <c r="F17" s="3" t="s">
        <v>36</v>
      </c>
    </row>
    <row r="18" spans="1:6" x14ac:dyDescent="0.25">
      <c r="A18" s="7" t="s">
        <v>69</v>
      </c>
      <c r="B18" s="3" t="s">
        <v>67</v>
      </c>
      <c r="C18" s="3">
        <v>400</v>
      </c>
      <c r="D18" s="3">
        <v>4.2</v>
      </c>
      <c r="E18" s="3" t="s">
        <v>70</v>
      </c>
      <c r="F18" s="3" t="s">
        <v>44</v>
      </c>
    </row>
    <row r="19" spans="1:6" x14ac:dyDescent="0.25">
      <c r="A19" s="7" t="s">
        <v>71</v>
      </c>
      <c r="B19" s="3" t="s">
        <v>40</v>
      </c>
      <c r="C19" s="3">
        <v>80</v>
      </c>
      <c r="D19" s="3">
        <v>4</v>
      </c>
      <c r="E19" s="3" t="s">
        <v>72</v>
      </c>
      <c r="F19" s="3" t="s">
        <v>36</v>
      </c>
    </row>
    <row r="20" spans="1:6" x14ac:dyDescent="0.25">
      <c r="A20" s="7" t="s">
        <v>73</v>
      </c>
      <c r="B20" s="3" t="s">
        <v>40</v>
      </c>
      <c r="C20" s="3">
        <v>20</v>
      </c>
      <c r="D20" s="3">
        <v>4.5</v>
      </c>
      <c r="E20" s="3" t="s">
        <v>74</v>
      </c>
      <c r="F20" s="3" t="s">
        <v>36</v>
      </c>
    </row>
    <row r="21" spans="1:6" x14ac:dyDescent="0.25">
      <c r="A21" s="7" t="s">
        <v>75</v>
      </c>
      <c r="B21" s="3" t="s">
        <v>40</v>
      </c>
      <c r="C21" s="3">
        <v>30</v>
      </c>
      <c r="D21" s="3">
        <v>4.3</v>
      </c>
      <c r="E21" s="3" t="s">
        <v>76</v>
      </c>
      <c r="F21" s="3" t="s">
        <v>44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1"/>
  <sheetViews>
    <sheetView workbookViewId="0">
      <selection activeCell="B22" sqref="B22"/>
    </sheetView>
  </sheetViews>
  <sheetFormatPr defaultRowHeight="15.95" customHeight="1" x14ac:dyDescent="0.25"/>
  <cols>
    <col min="1" max="1" width="25.85546875" customWidth="1"/>
    <col min="2" max="2" width="15.85546875" customWidth="1"/>
    <col min="4" max="4" width="16.7109375" customWidth="1"/>
    <col min="5" max="5" width="27.28515625" customWidth="1"/>
  </cols>
  <sheetData>
    <row r="1" spans="1:7" ht="15.95" customHeight="1" x14ac:dyDescent="0.25">
      <c r="A1" s="2" t="s">
        <v>31</v>
      </c>
      <c r="B1" s="2" t="s">
        <v>77</v>
      </c>
      <c r="C1" s="2" t="s">
        <v>78</v>
      </c>
      <c r="D1" s="2" t="s">
        <v>29</v>
      </c>
      <c r="E1" s="2" t="s">
        <v>79</v>
      </c>
    </row>
    <row r="2" spans="1:7" ht="15.95" customHeight="1" x14ac:dyDescent="0.25">
      <c r="A2" s="7" t="s">
        <v>80</v>
      </c>
      <c r="B2" s="3" t="s">
        <v>81</v>
      </c>
      <c r="C2" s="3">
        <v>2019</v>
      </c>
      <c r="D2" s="8">
        <v>45000</v>
      </c>
      <c r="E2" s="8">
        <v>30000</v>
      </c>
      <c r="G2" t="s">
        <v>235</v>
      </c>
    </row>
    <row r="3" spans="1:7" ht="15.95" customHeight="1" x14ac:dyDescent="0.25">
      <c r="A3" s="7" t="s">
        <v>82</v>
      </c>
      <c r="B3" s="3" t="s">
        <v>83</v>
      </c>
      <c r="C3" s="3">
        <v>2018</v>
      </c>
      <c r="D3" s="8">
        <v>60000</v>
      </c>
      <c r="E3" s="8">
        <v>25000</v>
      </c>
      <c r="G3" t="s">
        <v>236</v>
      </c>
    </row>
    <row r="4" spans="1:7" ht="15.95" customHeight="1" x14ac:dyDescent="0.25">
      <c r="A4" s="7" t="s">
        <v>84</v>
      </c>
      <c r="B4" s="3" t="s">
        <v>85</v>
      </c>
      <c r="C4" s="3">
        <v>2020</v>
      </c>
      <c r="D4" s="8">
        <v>40000</v>
      </c>
      <c r="E4" s="8">
        <v>20000</v>
      </c>
      <c r="G4" t="s">
        <v>237</v>
      </c>
    </row>
    <row r="5" spans="1:7" ht="15.95" customHeight="1" x14ac:dyDescent="0.25">
      <c r="A5" s="7" t="s">
        <v>86</v>
      </c>
      <c r="B5" s="3" t="s">
        <v>87</v>
      </c>
      <c r="C5" s="3">
        <v>2017</v>
      </c>
      <c r="D5" s="8">
        <v>35000</v>
      </c>
      <c r="E5" s="8">
        <v>35000</v>
      </c>
      <c r="G5" t="s">
        <v>238</v>
      </c>
    </row>
    <row r="6" spans="1:7" ht="15.95" customHeight="1" x14ac:dyDescent="0.25">
      <c r="A6" s="7" t="s">
        <v>88</v>
      </c>
      <c r="B6" s="3" t="s">
        <v>89</v>
      </c>
      <c r="C6" s="3">
        <v>2016</v>
      </c>
      <c r="D6" s="8">
        <v>30000</v>
      </c>
      <c r="E6" s="8">
        <v>40000</v>
      </c>
      <c r="G6" t="s">
        <v>239</v>
      </c>
    </row>
    <row r="7" spans="1:7" ht="15.95" customHeight="1" x14ac:dyDescent="0.25">
      <c r="A7" s="7" t="s">
        <v>90</v>
      </c>
      <c r="B7" s="3" t="s">
        <v>91</v>
      </c>
      <c r="C7" s="3">
        <v>2019</v>
      </c>
      <c r="D7" s="8">
        <v>48000</v>
      </c>
      <c r="E7" s="8">
        <v>28000</v>
      </c>
      <c r="G7" t="s">
        <v>240</v>
      </c>
    </row>
    <row r="8" spans="1:7" ht="15.95" customHeight="1" x14ac:dyDescent="0.25">
      <c r="A8" s="7" t="s">
        <v>92</v>
      </c>
      <c r="B8" s="3" t="s">
        <v>93</v>
      </c>
      <c r="C8" s="3">
        <v>2018</v>
      </c>
      <c r="D8" s="8">
        <v>55000</v>
      </c>
      <c r="E8" s="8">
        <v>32000</v>
      </c>
    </row>
    <row r="9" spans="1:7" ht="15.95" customHeight="1" x14ac:dyDescent="0.25">
      <c r="A9" s="7" t="s">
        <v>94</v>
      </c>
      <c r="B9" s="3" t="s">
        <v>95</v>
      </c>
      <c r="C9" s="3">
        <v>2020</v>
      </c>
      <c r="D9" s="8">
        <v>38000</v>
      </c>
      <c r="E9" s="8">
        <v>22000</v>
      </c>
    </row>
    <row r="10" spans="1:7" ht="15.95" customHeight="1" x14ac:dyDescent="0.25">
      <c r="A10" s="7" t="s">
        <v>96</v>
      </c>
      <c r="B10" s="3" t="s">
        <v>97</v>
      </c>
      <c r="C10" s="3">
        <v>2017</v>
      </c>
      <c r="D10" s="8">
        <v>42000</v>
      </c>
      <c r="E10" s="8">
        <v>30000</v>
      </c>
    </row>
    <row r="11" spans="1:7" ht="15.95" customHeight="1" x14ac:dyDescent="0.25">
      <c r="A11" s="7" t="s">
        <v>80</v>
      </c>
      <c r="B11" s="3" t="s">
        <v>98</v>
      </c>
      <c r="C11" s="3">
        <v>2019</v>
      </c>
      <c r="D11" s="8">
        <v>47000</v>
      </c>
      <c r="E11" s="8">
        <v>27000</v>
      </c>
    </row>
    <row r="12" spans="1:7" ht="15.95" customHeight="1" x14ac:dyDescent="0.25">
      <c r="A12" s="7" t="s">
        <v>82</v>
      </c>
      <c r="B12" s="3" t="s">
        <v>99</v>
      </c>
      <c r="C12" s="3">
        <v>2018</v>
      </c>
      <c r="D12" s="8">
        <v>85000</v>
      </c>
      <c r="E12" s="8">
        <v>20000</v>
      </c>
    </row>
    <row r="13" spans="1:7" ht="15.95" customHeight="1" x14ac:dyDescent="0.25">
      <c r="A13" s="7" t="s">
        <v>84</v>
      </c>
      <c r="B13" s="3" t="s">
        <v>100</v>
      </c>
      <c r="C13" s="3">
        <v>2020</v>
      </c>
      <c r="D13" s="8">
        <v>53000</v>
      </c>
      <c r="E13" s="8">
        <v>18000</v>
      </c>
    </row>
    <row r="14" spans="1:7" ht="15.95" customHeight="1" x14ac:dyDescent="0.25">
      <c r="A14" s="7" t="s">
        <v>86</v>
      </c>
      <c r="B14" s="3" t="s">
        <v>101</v>
      </c>
      <c r="C14" s="3">
        <v>2017</v>
      </c>
      <c r="D14" s="8">
        <v>75000</v>
      </c>
      <c r="E14" s="8">
        <v>40000</v>
      </c>
    </row>
    <row r="15" spans="1:7" ht="15.95" customHeight="1" x14ac:dyDescent="0.25">
      <c r="A15" s="7" t="s">
        <v>88</v>
      </c>
      <c r="B15" s="3" t="s">
        <v>102</v>
      </c>
      <c r="C15" s="3">
        <v>2016</v>
      </c>
      <c r="D15" s="8">
        <v>60000</v>
      </c>
      <c r="E15" s="8">
        <v>30000</v>
      </c>
    </row>
    <row r="16" spans="1:7" ht="15.95" customHeight="1" x14ac:dyDescent="0.25">
      <c r="A16" s="7" t="s">
        <v>90</v>
      </c>
      <c r="B16" s="3" t="s">
        <v>103</v>
      </c>
      <c r="C16" s="3">
        <v>2019</v>
      </c>
      <c r="D16" s="8">
        <v>72000</v>
      </c>
      <c r="E16" s="8">
        <v>25000</v>
      </c>
    </row>
    <row r="17" spans="1:5" ht="15.95" customHeight="1" x14ac:dyDescent="0.25">
      <c r="A17" s="7" t="s">
        <v>92</v>
      </c>
      <c r="B17" s="3" t="s">
        <v>104</v>
      </c>
      <c r="C17" s="3">
        <v>2018</v>
      </c>
      <c r="D17" s="8">
        <v>68000</v>
      </c>
      <c r="E17" s="8">
        <v>28000</v>
      </c>
    </row>
    <row r="18" spans="1:5" ht="15.95" customHeight="1" x14ac:dyDescent="0.25">
      <c r="A18" s="7" t="s">
        <v>94</v>
      </c>
      <c r="B18" s="3" t="s">
        <v>105</v>
      </c>
      <c r="C18" s="3">
        <v>2020</v>
      </c>
      <c r="D18" s="8">
        <v>55000</v>
      </c>
      <c r="E18" s="8">
        <v>22000</v>
      </c>
    </row>
    <row r="19" spans="1:5" ht="15.95" customHeight="1" x14ac:dyDescent="0.25">
      <c r="A19" s="7" t="s">
        <v>96</v>
      </c>
      <c r="B19" s="3" t="s">
        <v>106</v>
      </c>
      <c r="C19" s="3">
        <v>2017</v>
      </c>
      <c r="D19" s="8">
        <v>80000</v>
      </c>
      <c r="E19" s="8">
        <v>30000</v>
      </c>
    </row>
    <row r="20" spans="1:5" ht="15.95" customHeight="1" x14ac:dyDescent="0.25">
      <c r="A20" s="7" t="s">
        <v>80</v>
      </c>
      <c r="B20" s="3" t="s">
        <v>107</v>
      </c>
      <c r="C20" s="3">
        <v>2019</v>
      </c>
      <c r="D20" s="8">
        <v>85000</v>
      </c>
      <c r="E20" s="8">
        <v>25000</v>
      </c>
    </row>
    <row r="21" spans="1:5" ht="15.95" customHeight="1" x14ac:dyDescent="0.25">
      <c r="A21" s="7" t="s">
        <v>82</v>
      </c>
      <c r="B21" s="3" t="s">
        <v>108</v>
      </c>
      <c r="C21" s="3">
        <v>2018</v>
      </c>
      <c r="D21" s="8">
        <v>90000</v>
      </c>
      <c r="E21" s="8">
        <v>30000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Cliente</vt:lpstr>
      <vt:lpstr>Empresa</vt:lpstr>
      <vt:lpstr>Satisfação</vt:lpstr>
      <vt:lpstr>Perfil</vt:lpstr>
      <vt:lpstr>Empresas</vt:lpstr>
      <vt:lpstr>e-commerce</vt:lpstr>
      <vt:lpstr>Produtos</vt:lpstr>
      <vt:lpstr>Disponibilidade</vt:lpstr>
      <vt:lpstr>Carros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Ken</dc:creator>
  <cp:lastModifiedBy>ead</cp:lastModifiedBy>
  <dcterms:created xsi:type="dcterms:W3CDTF">2024-02-15T21:47:24Z</dcterms:created>
  <dcterms:modified xsi:type="dcterms:W3CDTF">2024-11-01T19:22:36Z</dcterms:modified>
</cp:coreProperties>
</file>