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2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3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Ex14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15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16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17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3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4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4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4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4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Ex18.xml" ContentType="application/vnd.ms-office.chartex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4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5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5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5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fais\Desktop\pos\Projetos_R\estatistica\lista de exercicios\"/>
    </mc:Choice>
  </mc:AlternateContent>
  <xr:revisionPtr revIDLastSave="0" documentId="13_ncr:1_{E0487F5B-8A78-43FA-A371-34C3AA0DA2A7}" xr6:coauthVersionLast="47" xr6:coauthVersionMax="47" xr10:uidLastSave="{00000000-0000-0000-0000-000000000000}"/>
  <bookViews>
    <workbookView xWindow="-23148" yWindow="-96" windowWidth="23256" windowHeight="12576" firstSheet="1" activeTab="7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Empresa!$E$1</definedName>
    <definedName name="_xlchart.v1.1" hidden="1">Empresa!$E$2:$E$21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Perfil!$E$2:$E$21</definedName>
    <definedName name="_xlchart.v1.17" hidden="1">Perfil!$C$2:$C$21</definedName>
    <definedName name="_xlchart.v1.18" hidden="1">Perfil!$D$2:$D$21</definedName>
    <definedName name="_xlchart.v1.19" hidden="1">Perfil!$B$2:$B$21</definedName>
    <definedName name="_xlchart.v1.2" hidden="1">Empresa!$C$1</definedName>
    <definedName name="_xlchart.v1.20" hidden="1">Empresas!$B$2:$B$21</definedName>
    <definedName name="_xlchart.v1.21" hidden="1">Empresas!$C$2:$C$21</definedName>
    <definedName name="_xlchart.v1.22" hidden="1">Empresas!$D$2:$D$21</definedName>
    <definedName name="_xlchart.v1.23" hidden="1">Empresas!$E$2:$E$21</definedName>
    <definedName name="_xlchart.v1.24" hidden="1">'e-commerce'!$B$1</definedName>
    <definedName name="_xlchart.v1.25" hidden="1">'e-commerce'!$B$2:$B$21</definedName>
    <definedName name="_xlchart.v1.26" hidden="1">'e-commerce'!$D$1</definedName>
    <definedName name="_xlchart.v1.27" hidden="1">'e-commerce'!$D$2:$D$21</definedName>
    <definedName name="_xlchart.v1.28" hidden="1">'e-commerce'!$C$1</definedName>
    <definedName name="_xlchart.v1.29" hidden="1">'e-commerce'!$C$2:$C$21</definedName>
    <definedName name="_xlchart.v1.3" hidden="1">Empresa!$C$2:$C$22</definedName>
    <definedName name="_xlchart.v1.30" hidden="1">'e-commerce'!$E$1</definedName>
    <definedName name="_xlchart.v1.31" hidden="1">'e-commerce'!$E$2:$E$21</definedName>
    <definedName name="_xlchart.v1.32" hidden="1">Produtos!$B$1</definedName>
    <definedName name="_xlchart.v1.33" hidden="1">Produtos!$B$2:$B$37</definedName>
    <definedName name="_xlchart.v1.34" hidden="1">Produtos!$C$1</definedName>
    <definedName name="_xlchart.v1.35" hidden="1">Produtos!$C$2:$C$37</definedName>
    <definedName name="_xlchart.v1.36" hidden="1">Produtos!$D$1</definedName>
    <definedName name="_xlchart.v1.37" hidden="1">Produtos!$D$2:$D$37</definedName>
    <definedName name="_xlchart.v1.38" hidden="1">Produtos!$E$1</definedName>
    <definedName name="_xlchart.v1.39" hidden="1">Produtos!$E$2:$E$37</definedName>
    <definedName name="_xlchart.v1.4" hidden="1">Empresa!$D$1</definedName>
    <definedName name="_xlchart.v1.40" hidden="1">Produtos!$F$1</definedName>
    <definedName name="_xlchart.v1.41" hidden="1">Produtos!$F$2:$F$37</definedName>
    <definedName name="_xlchart.v1.5" hidden="1">Empresa!$D$2:$D$21</definedName>
    <definedName name="_xlchart.v1.6" hidden="1">Empresa!$B$1</definedName>
    <definedName name="_xlchart.v1.7" hidden="1">Empresa!$B$2:$B$22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8" l="1"/>
  <c r="L5" i="8"/>
  <c r="K5" i="8"/>
  <c r="J5" i="8"/>
  <c r="O6" i="8"/>
  <c r="O5" i="8"/>
  <c r="M4" i="8"/>
  <c r="L4" i="8"/>
  <c r="K4" i="8"/>
  <c r="J4" i="8"/>
  <c r="M1" i="8"/>
  <c r="L1" i="8"/>
  <c r="K1" i="8"/>
  <c r="J1" i="8"/>
  <c r="H5" i="8"/>
  <c r="M3" i="8" s="1"/>
  <c r="H4" i="8"/>
  <c r="L3" i="8" s="1"/>
  <c r="H3" i="8"/>
  <c r="K3" i="8" s="1"/>
  <c r="H2" i="8"/>
  <c r="J3" i="8" s="1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J2" i="8" l="1"/>
  <c r="K2" i="8"/>
  <c r="L2" i="8"/>
  <c r="M2" i="8"/>
  <c r="H11" i="6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<sst xmlns="http://schemas.openxmlformats.org/spreadsheetml/2006/main" count="455" uniqueCount="297">
  <si>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</si>
  <si>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</si>
  <si>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</si>
  <si>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</si>
  <si>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</si>
  <si>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</si>
  <si>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</si>
  <si>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</si>
  <si>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</si>
  <si>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</si>
  <si>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</si>
  <si>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</si>
  <si>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</si>
  <si>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</si>
  <si>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</si>
  <si>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</si>
  <si>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</si>
  <si>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</si>
  <si>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</si>
  <si>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</si>
  <si>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</si>
  <si>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</si>
  <si>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</si>
  <si>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</si>
  <si>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</si>
  <si>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</si>
  <si>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</si>
  <si>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</si>
  <si>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</si>
  <si>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</si>
  <si>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</si>
  <si>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</si>
  <si>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</si>
  <si>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</si>
  <si>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</si>
  <si>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</si>
  <si>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</si>
  <si>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</si>
  <si>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</si>
  <si>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</si>
  <si>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</si>
  <si>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</si>
  <si>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</si>
  <si>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</si>
  <si>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</si>
  <si>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</si>
  <si>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</si>
  <si>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</si>
  <si>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</si>
  <si>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</si>
  <si>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</si>
  <si>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</si>
  <si>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</si>
  <si>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</si>
  <si>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</si>
  <si>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</si>
  <si>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</si>
  <si>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</si>
  <si>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</si>
  <si>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</si>
  <si>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</si>
  <si>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</si>
  <si>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</si>
  <si>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</si>
  <si>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</si>
  <si>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</si>
  <si>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</si>
  <si>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</si>
  <si>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</si>
  <si>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</si>
  <si>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</si>
  <si>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</si>
  <si>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</si>
  <si>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</si>
  <si>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</si>
  <si>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</si>
  <si>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</si>
  <si>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</si>
  <si>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</si>
  <si>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</si>
  <si>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</si>
  <si>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</si>
  <si>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</si>
  <si>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</si>
  <si>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</si>
  <si>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</si>
  <si>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</si>
  <si>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</si>
  <si>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</si>
  <si>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</si>
  <si>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</si>
  <si>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</si>
  <si>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</si>
  <si>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</si>
  <si>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</si>
  <si>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</si>
  <si>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</si>
  <si>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</si>
  <si>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</si>
  <si>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</si>
  <si>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</si>
  <si>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</si>
  <si>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</si>
  <si>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</si>
  <si>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</si>
  <si>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</si>
  <si>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</si>
  <si>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</si>
  <si>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</si>
  <si>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</si>
  <si>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</si>
  <si>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</si>
  <si>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</si>
  <si>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</si>
  <si>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</si>
  <si>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</si>
  <si>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</si>
  <si>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</si>
  <si>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</si>
  <si>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</si>
  <si>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</si>
  <si>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</si>
  <si>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</si>
  <si>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</si>
  <si>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</si>
  <si>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</si>
  <si>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</si>
  <si>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</si>
  <si>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</si>
  <si>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</si>
  <si>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</si>
  <si>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</si>
  <si>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</si>
  <si>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</si>
  <si>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</si>
  <si>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</si>
  <si>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</si>
  <si>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</si>
  <si>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</si>
  <si>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</si>
  <si>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</si>
  <si>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</si>
  <si>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</si>
  <si>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</si>
  <si>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</si>
  <si>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</si>
  <si>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</si>
  <si>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</si>
  <si>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</si>
  <si>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</si>
  <si>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</si>
  <si>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</si>
  <si>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</si>
  <si>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</si>
  <si>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</si>
  <si>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</si>
  <si>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</si>
  <si>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</si>
  <si>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</si>
  <si>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</si>
  <si>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</si>
  <si>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</si>
  <si>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</si>
  <si>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</si>
  <si>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</si>
  <si>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</si>
  <si>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</si>
  <si>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</si>
  <si>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</si>
  <si>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</si>
  <si>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</si>
  <si>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</si>
  <si>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</si>
  <si>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</si>
  <si>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</si>
  <si>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</si>
  <si>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</si>
  <si>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</si>
  <si>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</si>
  <si>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</si>
  <si>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</si>
  <si>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</si>
  <si>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</si>
  <si>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</si>
  <si>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</si>
  <si>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</si>
  <si>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</si>
  <si>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</si>
  <si>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</si>
  <si>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</si>
  <si>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</si>
  <si>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</si>
  <si>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</si>
  <si>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</si>
  <si>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</si>
  <si>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</si>
  <si>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</si>
  <si>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</si>
  <si>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</si>
  <si>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</si>
  <si>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</si>
  <si>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</si>
  <si>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</si>
  <si>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</si>
  <si>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</si>
  <si>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</si>
  <si>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</si>
  <si>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</si>
  <si>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</si>
  <si>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</si>
  <si>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</si>
  <si>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</si>
  <si>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</si>
  <si>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</si>
  <si>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</si>
  <si>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</si>
  <si>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</si>
  <si>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</si>
  <si>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</si>
  <si>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</si>
  <si>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</si>
  <si>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</si>
  <si>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</si>
  <si>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</si>
  <si>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</si>
  <si>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</si>
  <si>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</si>
  <si>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</si>
  <si>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</si>
  <si>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</si>
  <si>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</si>
  <si>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</si>
  <si>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</si>
  <si>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</si>
  <si>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</si>
  <si>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</si>
  <si>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</si>
  <si>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</si>
  <si>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</si>
  <si>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</si>
  <si>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</si>
  <si>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</si>
  <si>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</si>
  <si>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</si>
  <si>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</si>
  <si>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</si>
  <si>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</si>
  <si>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</si>
  <si>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</si>
  <si>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</si>
  <si>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</si>
  <si>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</si>
  <si>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</si>
  <si>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</si>
  <si>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</si>
  <si>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</si>
  <si>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</si>
  <si>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</si>
  <si>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</si>
  <si>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</si>
  <si>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</si>
  <si>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</si>
  <si>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</si>
  <si>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</si>
  <si>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</si>
  <si>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</si>
  <si>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</si>
  <si>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</si>
  <si>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</si>
  <si>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</si>
  <si>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</si>
  <si>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</si>
  <si>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</si>
  <si>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</si>
  <si>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</si>
  <si>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</si>
  <si>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</si>
  <si>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</si>
  <si>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</si>
  <si>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</si>
  <si>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</si>
  <si>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</si>
  <si>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</si>
  <si>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</si>
  <si>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</si>
  <si>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</si>
  <si>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</si>
  <si>
    <t xml:space="preserve"> ELETRONICOS</t>
  </si>
  <si>
    <t>ACESSÓRIOS</t>
  </si>
  <si>
    <t>FOTOGRAFIA</t>
  </si>
  <si>
    <t>COMPONENTES</t>
  </si>
  <si>
    <t>MÉDIA DE AVALIAÇÕES</t>
  </si>
  <si>
    <t>MÉDIA DE PREÇO</t>
  </si>
  <si>
    <t>Disponiveis</t>
  </si>
  <si>
    <t>Indisponiveis</t>
  </si>
  <si>
    <t>Disponiveis Total</t>
  </si>
  <si>
    <t>Indisponiveis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</si>
</sst>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0.00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0.00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0023762549775207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B13-41C7-A484-9056D18420B3}"/>
                </c:ext>
              </c:extLst>
            </c:dLbl>
            <c:dLbl>
              <c:idx val="1"/>
              <c:layout>
                <c:manualLayout>
                  <c:x val="8.4683511196376751E-2"/>
                  <c:y val="-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13-41C7-A484-9056D18420B3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Produtos!$I$2:$I$3</c:f>
              <c:numCache>
                <c:formatCode>0.00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1847047671251069E-2"/>
                  <c:y val="-0.194444444444444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13-41C7-A484-9056D18420B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Produtos!$I$7</c:f>
              <c:numCache>
                <c:formatCode>0.00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3575282593626108E-2"/>
                  <c:y val="-0.1481481481481480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13-41C7-A484-9056D18420B3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Produtos!$I$8</c:f>
              <c:numCache>
                <c:formatCode>0.00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Mala</a:t>
            </a:r>
            <a:r>
              <a:rPr lang="pt-BR" baseline="0"/>
              <a:t> de Viagem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Produtos!$D$1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Produtos!$D$2:$D$37</c:f>
              <c:numCache>
                <c:formatCode>General</c:formatCode>
                <c:ptCount val="36"/>
                <c:pt idx="0">
                  <c:v>514</c:v>
                </c:pt>
                <c:pt idx="1">
                  <c:v>525</c:v>
                </c:pt>
                <c:pt idx="2">
                  <c:v>534</c:v>
                </c:pt>
                <c:pt idx="3">
                  <c:v>535</c:v>
                </c:pt>
                <c:pt idx="4">
                  <c:v>546</c:v>
                </c:pt>
                <c:pt idx="5">
                  <c:v>566</c:v>
                </c:pt>
                <c:pt idx="6">
                  <c:v>578</c:v>
                </c:pt>
                <c:pt idx="7">
                  <c:v>586</c:v>
                </c:pt>
                <c:pt idx="8">
                  <c:v>605</c:v>
                </c:pt>
                <c:pt idx="9">
                  <c:v>623</c:v>
                </c:pt>
                <c:pt idx="10">
                  <c:v>627</c:v>
                </c:pt>
                <c:pt idx="11">
                  <c:v>632</c:v>
                </c:pt>
                <c:pt idx="12">
                  <c:v>637</c:v>
                </c:pt>
                <c:pt idx="13">
                  <c:v>647</c:v>
                </c:pt>
                <c:pt idx="14">
                  <c:v>649</c:v>
                </c:pt>
                <c:pt idx="15">
                  <c:v>666</c:v>
                </c:pt>
                <c:pt idx="16">
                  <c:v>707</c:v>
                </c:pt>
                <c:pt idx="17">
                  <c:v>713</c:v>
                </c:pt>
                <c:pt idx="18">
                  <c:v>720</c:v>
                </c:pt>
                <c:pt idx="19">
                  <c:v>745</c:v>
                </c:pt>
                <c:pt idx="20">
                  <c:v>747</c:v>
                </c:pt>
                <c:pt idx="21">
                  <c:v>759</c:v>
                </c:pt>
                <c:pt idx="22">
                  <c:v>764</c:v>
                </c:pt>
                <c:pt idx="23">
                  <c:v>773</c:v>
                </c:pt>
                <c:pt idx="24">
                  <c:v>777</c:v>
                </c:pt>
                <c:pt idx="25">
                  <c:v>779</c:v>
                </c:pt>
                <c:pt idx="26">
                  <c:v>793</c:v>
                </c:pt>
                <c:pt idx="27">
                  <c:v>796</c:v>
                </c:pt>
                <c:pt idx="28">
                  <c:v>814</c:v>
                </c:pt>
                <c:pt idx="29">
                  <c:v>828</c:v>
                </c:pt>
                <c:pt idx="30">
                  <c:v>833</c:v>
                </c:pt>
                <c:pt idx="31">
                  <c:v>836</c:v>
                </c:pt>
                <c:pt idx="32">
                  <c:v>842</c:v>
                </c:pt>
                <c:pt idx="33">
                  <c:v>844</c:v>
                </c:pt>
                <c:pt idx="34">
                  <c:v>846</c:v>
                </c:pt>
                <c:pt idx="3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9868215963501821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67E-439B-A2A0-95F096CB0954}"/>
                </c:ext>
              </c:extLst>
            </c:dLbl>
            <c:dLbl>
              <c:idx val="1"/>
              <c:layout>
                <c:manualLayout>
                  <c:x val="0.12616114933337758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67E-439B-A2A0-95F096CB0954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Produtos!$J$2:$J$3</c:f>
              <c:numCache>
                <c:formatCode>0.00</c:formatCode>
                <c:ptCount val="2"/>
                <c:pt idx="0">
                  <c:v>716.5</c:v>
                </c:pt>
                <c:pt idx="1">
                  <c:v>716.5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E-439B-A2A0-95F096CB0954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6411746118751631E-3"/>
                  <c:y val="-0.19907407407407407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7E-439B-A2A0-95F096CB0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Produtos!$J$7</c:f>
              <c:numCache>
                <c:formatCode>0.00</c:formatCode>
                <c:ptCount val="1"/>
                <c:pt idx="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E-439B-A2A0-95F096CB0954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8139981041126789E-2"/>
                  <c:y val="0.1203703703703703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7E-439B-A2A0-95F096CB095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Produtos!$J$8</c:f>
              <c:numCache>
                <c:formatCode>0.00</c:formatCode>
                <c:ptCount val="1"/>
                <c:pt idx="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81-4FA1-999C-E2F10507E2DA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81-4FA1-999C-E2F10507E2DA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1-4FA1-999C-E2F10507E2DA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1-4FA1-999C-E2F10507E2DA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7F7-4B85-89D6-1A8360729171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7F7-4B85-89D6-1A8360729171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B85-89D6-1A836072917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7-4B85-89D6-1A836072917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Jogos de Panelas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Produtos!$F$2:$F$37</c:f>
              <c:numCache>
                <c:formatCode>General</c:formatCode>
                <c:ptCount val="36"/>
                <c:pt idx="0">
                  <c:v>112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158</c:v>
                </c:pt>
                <c:pt idx="5">
                  <c:v>167</c:v>
                </c:pt>
                <c:pt idx="6">
                  <c:v>178</c:v>
                </c:pt>
                <c:pt idx="7">
                  <c:v>195</c:v>
                </c:pt>
                <c:pt idx="8">
                  <c:v>200</c:v>
                </c:pt>
                <c:pt idx="9">
                  <c:v>207</c:v>
                </c:pt>
                <c:pt idx="10">
                  <c:v>250</c:v>
                </c:pt>
                <c:pt idx="11">
                  <c:v>271</c:v>
                </c:pt>
                <c:pt idx="12">
                  <c:v>272</c:v>
                </c:pt>
                <c:pt idx="13">
                  <c:v>287</c:v>
                </c:pt>
                <c:pt idx="14">
                  <c:v>296</c:v>
                </c:pt>
                <c:pt idx="15">
                  <c:v>309</c:v>
                </c:pt>
                <c:pt idx="16">
                  <c:v>347</c:v>
                </c:pt>
                <c:pt idx="17">
                  <c:v>368</c:v>
                </c:pt>
                <c:pt idx="18">
                  <c:v>374</c:v>
                </c:pt>
                <c:pt idx="19">
                  <c:v>374</c:v>
                </c:pt>
                <c:pt idx="20">
                  <c:v>385</c:v>
                </c:pt>
                <c:pt idx="21">
                  <c:v>414</c:v>
                </c:pt>
                <c:pt idx="22">
                  <c:v>422</c:v>
                </c:pt>
                <c:pt idx="23">
                  <c:v>438</c:v>
                </c:pt>
                <c:pt idx="24">
                  <c:v>453</c:v>
                </c:pt>
                <c:pt idx="25">
                  <c:v>461</c:v>
                </c:pt>
                <c:pt idx="26">
                  <c:v>471</c:v>
                </c:pt>
                <c:pt idx="27">
                  <c:v>471</c:v>
                </c:pt>
                <c:pt idx="28">
                  <c:v>491</c:v>
                </c:pt>
                <c:pt idx="29">
                  <c:v>503</c:v>
                </c:pt>
                <c:pt idx="30">
                  <c:v>504</c:v>
                </c:pt>
                <c:pt idx="31">
                  <c:v>529</c:v>
                </c:pt>
                <c:pt idx="32">
                  <c:v>559</c:v>
                </c:pt>
                <c:pt idx="33">
                  <c:v>575</c:v>
                </c:pt>
                <c:pt idx="34">
                  <c:v>581</c:v>
                </c:pt>
                <c:pt idx="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6292933369875748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03-488B-8B82-BE69B3DEDC50}"/>
                </c:ext>
              </c:extLst>
            </c:dLbl>
            <c:dLbl>
              <c:idx val="1"/>
              <c:layout>
                <c:manualLayout>
                  <c:x val="7.2585866739751495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03-488B-8B82-BE69B3DEDC50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Produtos!$L$2:$L$3</c:f>
              <c:numCache>
                <c:formatCode>0.00</c:formatCode>
                <c:ptCount val="2"/>
                <c:pt idx="0">
                  <c:v>371</c:v>
                </c:pt>
                <c:pt idx="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88B-8B82-BE69B3DEDC5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759987360751213E-2"/>
                  <c:y val="-0.1527777777777777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Produtos!$L$7</c:f>
              <c:numCache>
                <c:formatCode>0.00</c:formatCode>
                <c:ptCount val="1"/>
                <c:pt idx="0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3-488B-8B82-BE69B3DEDC5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2585866739751495E-2"/>
                  <c:y val="4.6296296296296384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Produtos!$L$8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Produtos!$H$11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Produtos!$H$12:$H$16</c:f>
              <c:numCache>
                <c:formatCode>General</c:formatCode>
                <c:ptCount val="5"/>
                <c:pt idx="0">
                  <c:v>1</c:v>
                </c:pt>
                <c:pt idx="1">
                  <c:v>0.99032727668047793</c:v>
                </c:pt>
                <c:pt idx="2">
                  <c:v>0.97922214829977761</c:v>
                </c:pt>
                <c:pt idx="3">
                  <c:v>0.97558501359357552</c:v>
                </c:pt>
                <c:pt idx="4">
                  <c:v>0.98745085952044698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BCF-8CF2-87B67ECB84C9}"/>
            </c:ext>
          </c:extLst>
        </c:ser>
        <c:ser>
          <c:idx val="1"/>
          <c:order val="1"/>
          <c:tx>
            <c:strRef>
              <c:f>Produtos!$I$11</c:f>
              <c:strCache>
                <c:ptCount val="1"/>
                <c:pt idx="0">
                  <c:v>CAFETEIRA ELETRICA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Produtos!$I$12:$I$16</c:f>
              <c:numCache>
                <c:formatCode>General</c:formatCode>
                <c:ptCount val="5"/>
                <c:pt idx="0">
                  <c:v>0.99032727668047793</c:v>
                </c:pt>
                <c:pt idx="1">
                  <c:v>0.99999999999999989</c:v>
                </c:pt>
                <c:pt idx="2">
                  <c:v>0.9716221971941742</c:v>
                </c:pt>
                <c:pt idx="3">
                  <c:v>0.95805829130913933</c:v>
                </c:pt>
                <c:pt idx="4">
                  <c:v>0.97679098831983946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BCF-8CF2-87B67ECB84C9}"/>
            </c:ext>
          </c:extLst>
        </c:ser>
        <c:ser>
          <c:idx val="2"/>
          <c:order val="2"/>
          <c:tx>
            <c:strRef>
              <c:f>Produtos!$J$11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Produtos!$J$12:$J$16</c:f>
              <c:numCache>
                <c:formatCode>General</c:formatCode>
                <c:ptCount val="5"/>
                <c:pt idx="0">
                  <c:v>0.97922214829977761</c:v>
                </c:pt>
                <c:pt idx="1">
                  <c:v>0.9716221971941742</c:v>
                </c:pt>
                <c:pt idx="2">
                  <c:v>0.99999999999999989</c:v>
                </c:pt>
                <c:pt idx="3">
                  <c:v>0.98530789362576843</c:v>
                </c:pt>
                <c:pt idx="4">
                  <c:v>0.99341556558647603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BCF-8CF2-87B67ECB84C9}"/>
            </c:ext>
          </c:extLst>
        </c:ser>
        <c:ser>
          <c:idx val="3"/>
          <c:order val="3"/>
          <c:tx>
            <c:strRef>
              <c:f>Produtos!$K$11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Produtos!$K$12:$K$16</c:f>
              <c:numCache>
                <c:formatCode>General</c:formatCode>
                <c:ptCount val="5"/>
                <c:pt idx="0">
                  <c:v>0.97558501359357552</c:v>
                </c:pt>
                <c:pt idx="1">
                  <c:v>0.95805829130913933</c:v>
                </c:pt>
                <c:pt idx="2">
                  <c:v>0.98530789362576843</c:v>
                </c:pt>
                <c:pt idx="3">
                  <c:v>1</c:v>
                </c:pt>
                <c:pt idx="4">
                  <c:v>0.9896069044595589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BCF-8CF2-87B67ECB84C9}"/>
            </c:ext>
          </c:extLst>
        </c:ser>
        <c:ser>
          <c:idx val="4"/>
          <c:order val="4"/>
          <c:tx>
            <c:strRef>
              <c:f>Produtos!$L$11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Produtos!$L$12:$L$16</c:f>
              <c:numCache>
                <c:formatCode>General</c:formatCode>
                <c:ptCount val="5"/>
                <c:pt idx="0">
                  <c:v>0.98745085952044698</c:v>
                </c:pt>
                <c:pt idx="1">
                  <c:v>0.97679098831983946</c:v>
                </c:pt>
                <c:pt idx="2">
                  <c:v>0.99341556558647603</c:v>
                </c:pt>
                <c:pt idx="3">
                  <c:v>0.9896069044595589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BCF-8CF2-87B67ECB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515808"/>
        <c:axId val="665508920"/>
      </c:barChart>
      <c:catAx>
        <c:axId val="665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08920"/>
        <c:crosses val="autoZero"/>
        <c:auto val="1"/>
        <c:lblAlgn val="ctr"/>
        <c:lblOffset val="100"/>
        <c:noMultiLvlLbl val="0"/>
      </c:catAx>
      <c:valAx>
        <c:axId val="665508920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B-4D53-9749-3DE90677B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B-4D53-9749-3DE90677B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B-4D53-9749-3DE90677B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B-4D53-9749-3DE90677BC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Disponibilidade!$G$2:$G$5</c:f>
              <c:strCache>
                <c:ptCount val="4"/>
                <c:pt idx="0">
                  <c:v> ELETRONICOS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Disponibilidade!$H$2:$H$5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14C-B85A-391E9A9A30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Disponibilidade!$J$2</c:f>
              <c:numCache>
                <c:formatCode>General</c:formatCode>
                <c:ptCount val="1"/>
                <c:pt idx="0">
                  <c:v>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EEA-A6E2-DFA7C087C1FA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Disponibilidade!$K$2</c:f>
              <c:numCache>
                <c:formatCode>General</c:formatCode>
                <c:ptCount val="1"/>
                <c:pt idx="0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EEA-A6E2-DFA7C087C1FA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Disponibilidade!$L$2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EEA-A6E2-DFA7C087C1FA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Disponibilidade!$M$2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7-4EEA-A6E2-DFA7C087C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5920"/>
        <c:axId val="735074608"/>
      </c:barChart>
      <c:catAx>
        <c:axId val="7350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4608"/>
        <c:crosses val="autoZero"/>
        <c:auto val="1"/>
        <c:lblAlgn val="ctr"/>
        <c:lblOffset val="100"/>
        <c:noMultiLvlLbl val="0"/>
      </c:catAx>
      <c:valAx>
        <c:axId val="73507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PREÇOS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Disponibilidade!$J$3</c:f>
              <c:numCache>
                <c:formatCode>General</c:formatCode>
                <c:ptCount val="1"/>
                <c:pt idx="0">
                  <c:v>1581.25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46B-8F46-9978BBC3F4B3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Disponibilidade!$K$3</c:f>
              <c:numCache>
                <c:formatCode>0.00</c:formatCode>
                <c:ptCount val="1"/>
                <c:pt idx="0">
                  <c:v>114.44444444444444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46B-8F46-9978BBC3F4B3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Disponibilidade!$L$3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C-446B-8F46-9978BBC3F4B3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Disponibilidade!$M$3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46B-8F46-9978BBC3F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2640"/>
        <c:axId val="735072968"/>
      </c:barChart>
      <c:catAx>
        <c:axId val="73507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2968"/>
        <c:crosses val="autoZero"/>
        <c:auto val="1"/>
        <c:lblAlgn val="ctr"/>
        <c:lblOffset val="100"/>
        <c:noMultiLvlLbl val="0"/>
      </c:catAx>
      <c:valAx>
        <c:axId val="73507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PREÇOS POR</a:t>
            </a:r>
            <a:r>
              <a:rPr lang="pt-BR" baseline="0"/>
              <a:t> PRODUTO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Disponibilidade!$A$2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BB4-805C-0A1231127F2A}"/>
            </c:ext>
          </c:extLst>
        </c:ser>
        <c:ser>
          <c:idx val="1"/>
          <c:order val="1"/>
          <c:tx>
            <c:strRef>
              <c:f>Disponibilidade!$A$3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BB4-805C-0A1231127F2A}"/>
            </c:ext>
          </c:extLst>
        </c:ser>
        <c:ser>
          <c:idx val="2"/>
          <c:order val="2"/>
          <c:tx>
            <c:strRef>
              <c:f>Disponibilidade!$A$4</c:f>
              <c:strCache>
                <c:ptCount val="1"/>
                <c:pt idx="0">
                  <c:v>Fones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BB4-805C-0A1231127F2A}"/>
            </c:ext>
          </c:extLst>
        </c:ser>
        <c:ser>
          <c:idx val="3"/>
          <c:order val="3"/>
          <c:tx>
            <c:strRef>
              <c:f>Disponibilidade!$A$5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BB4-805C-0A1231127F2A}"/>
            </c:ext>
          </c:extLst>
        </c:ser>
        <c:ser>
          <c:idx val="4"/>
          <c:order val="4"/>
          <c:tx>
            <c:strRef>
              <c:f>Disponibilidade!$A$6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BB4-805C-0A1231127F2A}"/>
            </c:ext>
          </c:extLst>
        </c:ser>
        <c:ser>
          <c:idx val="5"/>
          <c:order val="5"/>
          <c:tx>
            <c:strRef>
              <c:f>Disponibilidade!$A$7</c:f>
              <c:strCache>
                <c:ptCount val="1"/>
                <c:pt idx="0">
                  <c:v>Headset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BB4-805C-0A1231127F2A}"/>
            </c:ext>
          </c:extLst>
        </c:ser>
        <c:ser>
          <c:idx val="6"/>
          <c:order val="6"/>
          <c:tx>
            <c:strRef>
              <c:f>Disponibilidade!$A$8</c:f>
              <c:strCache>
                <c:ptCount val="1"/>
                <c:pt idx="0">
                  <c:v>Câmera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Disponibilidade!$C$8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C-4BB4-805C-0A1231127F2A}"/>
            </c:ext>
          </c:extLst>
        </c:ser>
        <c:ser>
          <c:idx val="7"/>
          <c:order val="7"/>
          <c:tx>
            <c:strRef>
              <c:f>Disponibilidade!$A$9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Disponibilidade!$C$9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C-4BB4-805C-0A1231127F2A}"/>
            </c:ext>
          </c:extLst>
        </c:ser>
        <c:ser>
          <c:idx val="8"/>
          <c:order val="8"/>
          <c:tx>
            <c:strRef>
              <c:f>Disponibilidade!$A$10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BB4-805C-0A1231127F2A}"/>
            </c:ext>
          </c:extLst>
        </c:ser>
        <c:ser>
          <c:idx val="9"/>
          <c:order val="9"/>
          <c:tx>
            <c:strRef>
              <c:f>Disponibilidade!$A$11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C-4BB4-805C-0A1231127F2A}"/>
            </c:ext>
          </c:extLst>
        </c:ser>
        <c:ser>
          <c:idx val="10"/>
          <c:order val="10"/>
          <c:tx>
            <c:strRef>
              <c:f>Disponibilidade!$A$12</c:f>
              <c:strCache>
                <c:ptCount val="1"/>
                <c:pt idx="0">
                  <c:v>Impressora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C-4BB4-805C-0A1231127F2A}"/>
            </c:ext>
          </c:extLst>
        </c:ser>
        <c:ser>
          <c:idx val="11"/>
          <c:order val="11"/>
          <c:tx>
            <c:strRef>
              <c:f>Disponibilidade!$A$13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C-4BB4-805C-0A1231127F2A}"/>
            </c:ext>
          </c:extLst>
        </c:ser>
        <c:ser>
          <c:idx val="12"/>
          <c:order val="12"/>
          <c:tx>
            <c:strRef>
              <c:f>Disponibilidade!$A$14</c:f>
              <c:strCache>
                <c:ptCount val="1"/>
                <c:pt idx="0">
                  <c:v>Caixa de Som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C-4BB4-805C-0A1231127F2A}"/>
            </c:ext>
          </c:extLst>
        </c:ser>
        <c:ser>
          <c:idx val="13"/>
          <c:order val="13"/>
          <c:tx>
            <c:strRef>
              <c:f>Disponibilidade!$A$15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C-4BB4-805C-0A1231127F2A}"/>
            </c:ext>
          </c:extLst>
        </c:ser>
        <c:ser>
          <c:idx val="14"/>
          <c:order val="14"/>
          <c:tx>
            <c:strRef>
              <c:f>Disponibilidade!$A$16</c:f>
              <c:strCache>
                <c:ptCount val="1"/>
                <c:pt idx="0">
                  <c:v>Roteador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C-4BB4-805C-0A1231127F2A}"/>
            </c:ext>
          </c:extLst>
        </c:ser>
        <c:ser>
          <c:idx val="15"/>
          <c:order val="15"/>
          <c:tx>
            <c:strRef>
              <c:f>Disponibilidade!$A$17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6C-4BB4-805C-0A1231127F2A}"/>
            </c:ext>
          </c:extLst>
        </c:ser>
        <c:ser>
          <c:idx val="16"/>
          <c:order val="16"/>
          <c:tx>
            <c:strRef>
              <c:f>Disponibilidade!$A$18</c:f>
              <c:strCache>
                <c:ptCount val="1"/>
                <c:pt idx="0">
                  <c:v>HD Externo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6C-4BB4-805C-0A1231127F2A}"/>
            </c:ext>
          </c:extLst>
        </c:ser>
        <c:ser>
          <c:idx val="17"/>
          <c:order val="17"/>
          <c:tx>
            <c:strRef>
              <c:f>Disponibilidade!$A$19</c:f>
              <c:strCache>
                <c:ptCount val="1"/>
                <c:pt idx="0">
                  <c:v>Microfone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6C-4BB4-805C-0A1231127F2A}"/>
            </c:ext>
          </c:extLst>
        </c:ser>
        <c:ser>
          <c:idx val="18"/>
          <c:order val="18"/>
          <c:tx>
            <c:strRef>
              <c:f>Disponibilidade!$A$20</c:f>
              <c:strCache>
                <c:ptCount val="1"/>
                <c:pt idx="0">
                  <c:v>Adaptador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6C-4BB4-805C-0A1231127F2A}"/>
            </c:ext>
          </c:extLst>
        </c:ser>
        <c:ser>
          <c:idx val="19"/>
          <c:order val="19"/>
          <c:tx>
            <c:strRef>
              <c:f>Disponibilidade!$A$21</c:f>
              <c:strCache>
                <c:ptCount val="1"/>
                <c:pt idx="0">
                  <c:v>Carregador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6C-4BB4-805C-0A123112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5073624"/>
        <c:axId val="735073952"/>
        <c:axId val="0"/>
      </c:bar3DChart>
      <c:catAx>
        <c:axId val="73507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3952"/>
        <c:crosses val="autoZero"/>
        <c:auto val="1"/>
        <c:lblAlgn val="ctr"/>
        <c:lblOffset val="100"/>
        <c:noMultiLvlLbl val="0"/>
      </c:catAx>
      <c:valAx>
        <c:axId val="735073952"/>
        <c:scaling>
          <c:orientation val="minMax"/>
        </c:scaling>
        <c:delete val="1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Itens disponíveis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Disponibilidade!$N$5:$N$6</c:f>
              <c:strCache>
                <c:ptCount val="2"/>
                <c:pt idx="0">
                  <c:v>Disponiveis Total</c:v>
                </c:pt>
                <c:pt idx="1">
                  <c:v>Indisponiveis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8-49BB-A87C-58F534D550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8-49BB-A87C-58F534D550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Disponibilidade!$I$5:$I$6</c:f>
              <c:strCache>
                <c:ptCount val="1"/>
                <c:pt idx="0">
                  <c:v>Indisponiveis</c:v>
                </c:pt>
              </c:strCache>
            </c:strRef>
          </c:cat>
          <c:val>
            <c:numRef>
              <c:f>Disponibilidade!$O$5:$O$6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60A-927C-4E18E97183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Disponibilidade!$I$4</c:f>
              <c:strCache>
                <c:ptCount val="1"/>
                <c:pt idx="0">
                  <c:v>Disponiveis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Disponibilidade!$J$4:$M$4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5C2-8725-36DDFE673CCD}"/>
            </c:ext>
          </c:extLst>
        </c:ser>
        <c:ser>
          <c:idx val="1"/>
          <c:order val="1"/>
          <c:tx>
            <c:strRef>
              <c:f>Disponibilidade!$I$5</c:f>
              <c:strCache>
                <c:ptCount val="1"/>
                <c:pt idx="0">
                  <c:v>Indisponiveis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Disponibilidade!$J$5:$M$5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5C2-8725-36DDFE673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28192"/>
        <c:axId val="664325568"/>
      </c:barChart>
      <c:catAx>
        <c:axId val="664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325568"/>
        <c:crosses val="autoZero"/>
        <c:auto val="1"/>
        <c:lblAlgn val="ctr"/>
        <c:lblOffset val="100"/>
        <c:noMultiLvlLbl val="0"/>
      </c:catAx>
      <c:valAx>
        <c:axId val="66432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Avaliações (0-5)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Disponibilidade!$A$2:$A$21</c:f>
              <c:strCache>
                <c:ptCount val="20"/>
                <c:pt idx="0">
                  <c:v>Smartphone</c:v>
                </c:pt>
                <c:pt idx="1">
                  <c:v>Notebook</c:v>
                </c:pt>
                <c:pt idx="2">
                  <c:v>Fones</c:v>
                </c:pt>
                <c:pt idx="3">
                  <c:v>Smartwatch</c:v>
                </c:pt>
                <c:pt idx="4">
                  <c:v>Tablet</c:v>
                </c:pt>
                <c:pt idx="5">
                  <c:v>Headset</c:v>
                </c:pt>
                <c:pt idx="6">
                  <c:v>Câmera</c:v>
                </c:pt>
                <c:pt idx="7">
                  <c:v>TV</c:v>
                </c:pt>
                <c:pt idx="8">
                  <c:v>Mouse</c:v>
                </c:pt>
                <c:pt idx="9">
                  <c:v>Teclado</c:v>
                </c:pt>
                <c:pt idx="10">
                  <c:v>Impressora</c:v>
                </c:pt>
                <c:pt idx="11">
                  <c:v>Monitor</c:v>
                </c:pt>
                <c:pt idx="12">
                  <c:v>Caixa de Som</c:v>
                </c:pt>
                <c:pt idx="13">
                  <c:v>Webcam</c:v>
                </c:pt>
                <c:pt idx="14">
                  <c:v>Roteador</c:v>
                </c:pt>
                <c:pt idx="15">
                  <c:v>SSD</c:v>
                </c:pt>
                <c:pt idx="16">
                  <c:v>HD Externo</c:v>
                </c:pt>
                <c:pt idx="17">
                  <c:v>Microfone</c:v>
                </c:pt>
                <c:pt idx="18">
                  <c:v>Adaptador</c:v>
                </c:pt>
                <c:pt idx="19">
                  <c:v>Carregador</c:v>
                </c:pt>
              </c:strCache>
            </c:strRef>
          </c:cat>
          <c: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9C4-A5FF-47F8D9B4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0440368"/>
        <c:axId val="720444304"/>
      </c:barChart>
      <c:catAx>
        <c:axId val="720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44304"/>
        <c:crosses val="autoZero"/>
        <c:auto val="1"/>
        <c:lblAlgn val="ctr"/>
        <c:lblOffset val="100"/>
        <c:noMultiLvlLbl val="0"/>
      </c:catAx>
      <c:valAx>
        <c:axId val="72044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_xlchart.v1.6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_xlchart.v1.24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_xlchart.v1.28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_xlchart.v1.26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_xlchart.v1.30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A9A1FB46-0EAD-41BC-8694-98A7BBA2FD15}">
          <cx:tx>
            <cx:txData>
              <cx:f>_xlchart.v1.32</cx:f>
              <cx:v>Fone de Ouvido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E197F2-363F-4292-AB89-86E33FA6411A}">
          <cx:tx>
            <cx:txData>
              <cx:f>_xlchart.v1.34</cx:f>
              <cx:v>Cafeteira Elétrica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CB1518-31EB-4058-B6EA-E299C606598E}">
          <cx:tx>
            <cx:txData>
              <cx:f>_xlchart.v1.36</cx:f>
              <cx:v>Mala de Viagem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EA57B1-D2EC-4732-ABE6-A9703216A4C2}">
          <cx:tx>
            <cx:txData>
              <cx:f>_xlchart.v1.38</cx:f>
              <cx:v>Notebook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87936A-7E29-499D-B017-840B2D5F4307}">
          <cx:tx>
            <cx:txData>
              <cx:f>_xlchart.v1.40</cx:f>
              <cx:v>Jogo de Panelas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bg1">
        <a:lumMod val="8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_xlchart.v1.2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_xlchart.v1.4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_xlchart.v1.0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7.xml"/><Relationship Id="rId7" Type="http://schemas.microsoft.com/office/2014/relationships/chartEx" Target="../charts/chartEx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microsoft.com/office/2014/relationships/chartEx" Target="../charts/chartEx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microsoft.com/office/2014/relationships/chartEx" Target="../charts/chartEx13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5.xml"/><Relationship Id="rId7" Type="http://schemas.microsoft.com/office/2014/relationships/chartEx" Target="../charts/chartEx1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microsoft.com/office/2014/relationships/chartEx" Target="../charts/chartEx14.xml"/><Relationship Id="rId5" Type="http://schemas.openxmlformats.org/officeDocument/2006/relationships/chart" Target="../charts/chart37.xml"/><Relationship Id="rId10" Type="http://schemas.openxmlformats.org/officeDocument/2006/relationships/chart" Target="../charts/chart38.xml"/><Relationship Id="rId4" Type="http://schemas.openxmlformats.org/officeDocument/2006/relationships/chart" Target="../charts/chart36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13402627"/>
              <a:ext cx="50292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5" y="16067722"/>
              <a:ext cx="50292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13374052"/>
              <a:ext cx="47053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16029622"/>
              <a:ext cx="470535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4734" y="4249102"/>
              <a:ext cx="5951221" cy="2709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9817826"/>
              <a:ext cx="4315574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3467" y="9832794"/>
              <a:ext cx="38366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9592" y="9825989"/>
              <a:ext cx="3890486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2448" y="9830752"/>
              <a:ext cx="3763803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6857047"/>
              <a:ext cx="3230879" cy="1852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9456" y="6857047"/>
              <a:ext cx="3288030" cy="1833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1" y="6866572"/>
              <a:ext cx="3093720" cy="181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8830" y="6866572"/>
              <a:ext cx="2712720" cy="181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21</xdr:row>
      <xdr:rowOff>11430</xdr:rowOff>
    </xdr:from>
    <xdr:to>
      <xdr:col>13</xdr:col>
      <xdr:colOff>270933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9585" y="9653693"/>
              <a:ext cx="3298615" cy="1837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4766" y="11499427"/>
              <a:ext cx="3130127" cy="146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4182" y="9647343"/>
              <a:ext cx="3140711" cy="1852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1703" y="11505777"/>
              <a:ext cx="3304965" cy="1439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922866</xdr:colOff>
      <xdr:row>8</xdr:row>
      <xdr:rowOff>16932</xdr:rowOff>
    </xdr:from>
    <xdr:to>
      <xdr:col>13</xdr:col>
      <xdr:colOff>245533</xdr:colOff>
      <xdr:row>20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37</xdr:row>
      <xdr:rowOff>0</xdr:rowOff>
    </xdr:from>
    <xdr:to>
      <xdr:col>17</xdr:col>
      <xdr:colOff>147638</xdr:colOff>
      <xdr:row>51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95250</xdr:rowOff>
    </xdr:from>
    <xdr:to>
      <xdr:col>8</xdr:col>
      <xdr:colOff>685800</xdr:colOff>
      <xdr:row>65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F31E5-065C-4E6F-9E41-789E21B3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714374</xdr:colOff>
      <xdr:row>51</xdr:row>
      <xdr:rowOff>85725</xdr:rowOff>
    </xdr:from>
    <xdr:to>
      <xdr:col>17</xdr:col>
      <xdr:colOff>33337</xdr:colOff>
      <xdr:row>65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A7994-E374-4761-B25A-1943C606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38100</xdr:rowOff>
    </xdr:from>
    <xdr:to>
      <xdr:col>8</xdr:col>
      <xdr:colOff>690563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C1D1D-BA80-48ED-AA82-BE135240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8</xdr:col>
      <xdr:colOff>690563</xdr:colOff>
      <xdr:row>125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022F1-2FD2-4FC2-A48B-357D314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19049</xdr:colOff>
      <xdr:row>9</xdr:row>
      <xdr:rowOff>4762</xdr:rowOff>
    </xdr:from>
    <xdr:to>
      <xdr:col>17</xdr:col>
      <xdr:colOff>123825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F1F4-18D8-4710-823B-2B01D3C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704849</xdr:colOff>
      <xdr:row>23</xdr:row>
      <xdr:rowOff>104775</xdr:rowOff>
    </xdr:from>
    <xdr:to>
      <xdr:col>17</xdr:col>
      <xdr:colOff>152400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48A31B-1B2E-4604-AF5C-187AD0C0A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49" y="4493895"/>
              <a:ext cx="10732771" cy="2453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</xdr:rowOff>
    </xdr:from>
    <xdr:to>
      <xdr:col>9</xdr:col>
      <xdr:colOff>552450</xdr:colOff>
      <xdr:row>14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DAFC-4144-493A-8FD1-AD77689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33337</xdr:rowOff>
    </xdr:from>
    <xdr:to>
      <xdr:col>13</xdr:col>
      <xdr:colOff>771525</xdr:colOff>
      <xdr:row>14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22F657-832C-43E2-BCB3-ED57BEF2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504824</xdr:colOff>
      <xdr:row>14</xdr:row>
      <xdr:rowOff>33337</xdr:rowOff>
    </xdr:from>
    <xdr:to>
      <xdr:col>13</xdr:col>
      <xdr:colOff>762000</xdr:colOff>
      <xdr:row>28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266E39-85B4-4107-8B79-294D7BF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23811</xdr:rowOff>
    </xdr:from>
    <xdr:to>
      <xdr:col>6</xdr:col>
      <xdr:colOff>0</xdr:colOff>
      <xdr:row>42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6B5EC-9364-41E9-9468-009EB74A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14</xdr:row>
      <xdr:rowOff>4761</xdr:rowOff>
    </xdr:from>
    <xdr:to>
      <xdr:col>9</xdr:col>
      <xdr:colOff>533400</xdr:colOff>
      <xdr:row>28</xdr:row>
      <xdr:rowOff>123824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2751CE-7ABB-456B-B23E-3EFFCB5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28574</xdr:colOff>
      <xdr:row>28</xdr:row>
      <xdr:rowOff>100012</xdr:rowOff>
    </xdr:from>
    <xdr:to>
      <xdr:col>9</xdr:col>
      <xdr:colOff>504824</xdr:colOff>
      <xdr:row>42</xdr:row>
      <xdr:rowOff>176212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A126BA-6E01-4BAD-A4E9-76783D08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523874</xdr:colOff>
      <xdr:row>28</xdr:row>
      <xdr:rowOff>128587</xdr:rowOff>
    </xdr:from>
    <xdr:to>
      <xdr:col>13</xdr:col>
      <xdr:colOff>790574</xdr:colOff>
      <xdr:row>43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DDBB-F20C-4CB9-B35A-943FE5F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55" zoomScale="115" zoomScaleNormal="115" workbookViewId="0">
      <selection activeCell="C3" sqref="C3"/>
    </sheetView>
  </sheetViews>
  <sheetFormatPr defaultColWidth="14" defaultRowHeight="14.4" x14ac:dyDescent="0.3"/>
  <cols>
    <col min="1" max="1" width="23.33203125" style="1" customWidth="1"/>
    <col min="2" max="6" width="14" style="1"/>
    <col min="7" max="7" width="0.33203125" style="1" customWidth="1"/>
    <col min="8" max="8" width="0.109375" style="1" customWidth="1"/>
    <col min="9" max="9" width="29.109375" style="1" bestFit="1" customWidth="1"/>
    <col min="10" max="10" width="12.44140625" style="1" customWidth="1"/>
    <col min="11" max="16384" width="14" style="1"/>
  </cols>
  <sheetData>
    <row r="1" spans="1:13" ht="43.9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3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3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3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3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3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3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3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3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3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3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3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3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3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3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3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3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3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3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3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3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4.4" x14ac:dyDescent="0.3"/>
  <cols>
    <col min="1" max="1" width="38.88671875" style="1" customWidth="1"/>
    <col min="2" max="5" width="14" style="1"/>
    <col min="6" max="6" width="30.6640625" style="1" bestFit="1" customWidth="1"/>
    <col min="7" max="7" width="19.109375" style="1" customWidth="1"/>
    <col min="8" max="16384" width="14" style="1"/>
  </cols>
  <sheetData>
    <row r="1" spans="1:10" ht="43.2" x14ac:dyDescent="0.3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3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3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3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3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3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3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3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3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3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3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3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3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3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3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3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3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15" workbookViewId="0"/>
  </sheetViews>
  <sheetFormatPr defaultColWidth="14" defaultRowHeight="14.4" x14ac:dyDescent="0.3"/>
  <cols>
    <col min="1" max="1" width="24.6640625" style="1" customWidth="1"/>
    <col min="2" max="5" width="14" style="1"/>
    <col min="6" max="6" width="17.44140625" style="1" customWidth="1"/>
    <col min="7" max="16384" width="14" style="1"/>
  </cols>
  <sheetData>
    <row r="1" spans="1:10" ht="43.2" x14ac:dyDescent="0.3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3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3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3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3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3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3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3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3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3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3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3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3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3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3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80" zoomScaleNormal="80" workbookViewId="0">
      <selection activeCell="A3" sqref="A3"/>
    </sheetView>
  </sheetViews>
  <sheetFormatPr defaultColWidth="14" defaultRowHeight="14.4" x14ac:dyDescent="0.3"/>
  <cols>
    <col min="1" max="1" width="22.33203125" style="1" customWidth="1"/>
    <col min="2" max="5" width="14" style="1"/>
    <col min="6" max="6" width="19.44140625" style="1" bestFit="1" customWidth="1"/>
    <col min="7" max="8" width="14" style="1"/>
    <col min="9" max="9" width="19.44140625" style="1" bestFit="1" customWidth="1"/>
    <col min="10" max="10" width="18.5546875" style="1" bestFit="1" customWidth="1"/>
    <col min="11" max="16384" width="14" style="1"/>
  </cols>
  <sheetData>
    <row r="1" spans="1:10" ht="57.6" x14ac:dyDescent="0.3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3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242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3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243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3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244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3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245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3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246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3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248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3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266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3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6" t="s">
        <v>267</v>
      </c>
      <c r="H10" s="26"/>
      <c r="I10" s="26"/>
      <c r="J10" s="26"/>
    </row>
    <row r="11" spans="1:10" x14ac:dyDescent="0.3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268</v>
      </c>
      <c r="H11" s="1" t="s">
        <v>269</v>
      </c>
      <c r="I11" s="1" t="s">
        <v>270</v>
      </c>
      <c r="J11" s="1" t="s">
        <v>271</v>
      </c>
    </row>
    <row r="12" spans="1:10" x14ac:dyDescent="0.3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268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3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269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3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272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3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271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3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28" workbookViewId="0">
      <selection activeCell="E1" sqref="E1"/>
    </sheetView>
  </sheetViews>
  <sheetFormatPr defaultColWidth="14" defaultRowHeight="14.4" x14ac:dyDescent="0.3"/>
  <cols>
    <col min="1" max="1" width="36" style="1" customWidth="1"/>
    <col min="2" max="5" width="14" style="1"/>
    <col min="6" max="6" width="18.5546875" style="1" bestFit="1" customWidth="1"/>
    <col min="7" max="7" width="12.33203125" style="1" bestFit="1" customWidth="1"/>
    <col min="8" max="8" width="13.109375" style="1" bestFit="1" customWidth="1"/>
    <col min="9" max="9" width="18.5546875" style="1" bestFit="1" customWidth="1"/>
    <col min="10" max="10" width="12" style="1" bestFit="1" customWidth="1"/>
    <col min="11" max="16384" width="14" style="1"/>
  </cols>
  <sheetData>
    <row r="1" spans="1:10" ht="43.2" x14ac:dyDescent="0.3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3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3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244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3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245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3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246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3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248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3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266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3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273</v>
      </c>
      <c r="H9" s="1" t="s">
        <v>274</v>
      </c>
      <c r="I9" s="1" t="s">
        <v>275</v>
      </c>
      <c r="J9" s="1" t="s">
        <v>276</v>
      </c>
    </row>
    <row r="10" spans="1:10" x14ac:dyDescent="0.3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273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3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274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3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275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3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276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3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opLeftCell="A46" zoomScale="90" zoomScaleNormal="90" workbookViewId="0">
      <selection activeCell="B1" sqref="B1"/>
    </sheetView>
  </sheetViews>
  <sheetFormatPr defaultColWidth="14" defaultRowHeight="14.4" x14ac:dyDescent="0.3"/>
  <cols>
    <col min="1" max="1" width="32.33203125" style="1" customWidth="1"/>
    <col min="2" max="5" width="14" style="1"/>
    <col min="6" max="6" width="15.6640625" style="1" bestFit="1" customWidth="1"/>
    <col min="7" max="16384" width="14" style="1"/>
  </cols>
  <sheetData>
    <row r="1" spans="1:12" ht="43.2" x14ac:dyDescent="0.3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3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3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3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3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245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3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246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3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248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3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266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3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3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277</v>
      </c>
      <c r="H10" s="1" t="s">
        <v>278</v>
      </c>
      <c r="I10" s="1" t="s">
        <v>279</v>
      </c>
      <c r="J10" s="1" t="s">
        <v>280</v>
      </c>
      <c r="L10" s="11"/>
    </row>
    <row r="11" spans="1:12" x14ac:dyDescent="0.3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277</v>
      </c>
      <c r="G11" s="20">
        <f>CORREL($B2:$B21,B2:B21)</f>
        <v>1.0000000000000002</v>
      </c>
      <c r="H11" s="20">
        <f t="shared" ref="H11:J11" si="2">CORREL($B2:$B21,C2:C21)</f>
        <v>0.96930781766713492</v>
      </c>
      <c r="I11" s="20">
        <f t="shared" si="2"/>
        <v>0.520099093086417</v>
      </c>
      <c r="J11" s="20">
        <f t="shared" si="2"/>
        <v>0.8126483068808692</v>
      </c>
      <c r="L11" s="11"/>
    </row>
    <row r="12" spans="1:12" x14ac:dyDescent="0.3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278</v>
      </c>
      <c r="G12" s="20">
        <f>CORREL($C2:$C21,B2:B21)</f>
        <v>0.96930781766713492</v>
      </c>
      <c r="H12" s="20">
        <f t="shared" ref="H12:J12" si="3">CORREL($C2:$C21,C2:C21)</f>
        <v>1</v>
      </c>
      <c r="I12" s="20">
        <f t="shared" si="3"/>
        <v>0.30062301020975074</v>
      </c>
      <c r="J12" s="20">
        <f t="shared" si="3"/>
        <v>0.86642364672601679</v>
      </c>
      <c r="L12" s="11"/>
    </row>
    <row r="13" spans="1:12" x14ac:dyDescent="0.3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279</v>
      </c>
      <c r="G13" s="20">
        <f>CORREL($D2:$D21,B2:B21)</f>
        <v>0.520099093086417</v>
      </c>
      <c r="H13" s="20">
        <f t="shared" ref="H13:J13" si="4">CORREL($D2:$D21,C2:C21)</f>
        <v>0.30062301020975074</v>
      </c>
      <c r="I13" s="20">
        <f t="shared" si="4"/>
        <v>1</v>
      </c>
      <c r="J13" s="20">
        <f t="shared" si="4"/>
        <v>0.16421333854255471</v>
      </c>
      <c r="L13" s="11"/>
    </row>
    <row r="14" spans="1:12" x14ac:dyDescent="0.3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280</v>
      </c>
      <c r="G14" s="20">
        <f>CORREL($E2:$E21,B2:B21)</f>
        <v>0.8126483068808692</v>
      </c>
      <c r="H14" s="20">
        <f t="shared" ref="H14:J14" si="5">CORREL($E2:$E21,C2:C21)</f>
        <v>0.86642364672601679</v>
      </c>
      <c r="I14" s="20">
        <f t="shared" si="5"/>
        <v>0.16421333854255471</v>
      </c>
      <c r="J14" s="20">
        <f t="shared" si="5"/>
        <v>0.99999999999999978</v>
      </c>
      <c r="L14" s="11"/>
    </row>
    <row r="15" spans="1:12" x14ac:dyDescent="0.3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3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3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3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3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3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3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G4" sqref="G4"/>
    </sheetView>
  </sheetViews>
  <sheetFormatPr defaultColWidth="10.6640625" defaultRowHeight="14.4" x14ac:dyDescent="0.3"/>
  <cols>
    <col min="7" max="7" width="19.109375" bestFit="1" customWidth="1"/>
    <col min="8" max="8" width="16.44140625" bestFit="1" customWidth="1"/>
    <col min="9" max="9" width="19.109375" bestFit="1" customWidth="1"/>
    <col min="10" max="10" width="16.5546875" bestFit="1" customWidth="1"/>
    <col min="11" max="11" width="12" bestFit="1" customWidth="1"/>
    <col min="12" max="12" width="17.33203125" bestFit="1" customWidth="1"/>
  </cols>
  <sheetData>
    <row r="1" spans="1:12" ht="28.8" x14ac:dyDescent="0.3">
      <c r="A1" s="12" t="s">
        <v>26</v>
      </c>
      <c r="B1" s="12" t="s">
        <v>229</v>
      </c>
      <c r="C1" s="12" t="s">
        <v>230</v>
      </c>
      <c r="D1" s="12" t="s">
        <v>231</v>
      </c>
      <c r="E1" s="12" t="s">
        <v>37</v>
      </c>
      <c r="F1" s="12" t="s">
        <v>232</v>
      </c>
      <c r="G1" s="12"/>
      <c r="H1" s="12" t="s">
        <v>229</v>
      </c>
      <c r="I1" s="12" t="s">
        <v>230</v>
      </c>
      <c r="J1" s="12" t="s">
        <v>231</v>
      </c>
      <c r="K1" s="12" t="s">
        <v>37</v>
      </c>
      <c r="L1" s="12" t="s">
        <v>232</v>
      </c>
    </row>
    <row r="2" spans="1:12" x14ac:dyDescent="0.3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2" t="s">
        <v>242</v>
      </c>
      <c r="H2" s="22">
        <f>MEDIAN(B2:B37)</f>
        <v>256.5</v>
      </c>
      <c r="I2" s="22">
        <f>MEDIAN(C2:C37)</f>
        <v>1151</v>
      </c>
      <c r="J2" s="22">
        <f>MEDIAN(D2:D37)</f>
        <v>716.5</v>
      </c>
      <c r="K2" s="22">
        <f>MEDIAN(E2:E37)</f>
        <v>1460</v>
      </c>
      <c r="L2" s="22">
        <f>MEDIAN(F2:F37)</f>
        <v>371</v>
      </c>
    </row>
    <row r="3" spans="1:12" x14ac:dyDescent="0.3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2" t="s">
        <v>243</v>
      </c>
      <c r="H3" s="22">
        <f>MEDIAN(B2:B37)</f>
        <v>256.5</v>
      </c>
      <c r="I3" s="22">
        <f>MEDIAN(C2:C37)</f>
        <v>1151</v>
      </c>
      <c r="J3" s="22">
        <f>MEDIAN(D2:D37)</f>
        <v>716.5</v>
      </c>
      <c r="K3" s="22">
        <f>MEDIAN(E2:E37)</f>
        <v>1460</v>
      </c>
      <c r="L3" s="22">
        <f>MEDIAN(F2:F37)</f>
        <v>371</v>
      </c>
    </row>
    <row r="4" spans="1:12" x14ac:dyDescent="0.3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2" t="s">
        <v>244</v>
      </c>
      <c r="H4" s="22">
        <f>MODE(B2:B37)</f>
        <v>419</v>
      </c>
      <c r="I4" s="22">
        <f>MODE(C2:C37)</f>
        <v>732</v>
      </c>
      <c r="J4" s="22" t="e">
        <f>MODE(D2:D37)</f>
        <v>#N/A</v>
      </c>
      <c r="K4" s="22">
        <f>MODE(E2:E37)</f>
        <v>1335</v>
      </c>
      <c r="L4" s="22">
        <f>MODE(F2:F37)</f>
        <v>374</v>
      </c>
    </row>
    <row r="5" spans="1:12" x14ac:dyDescent="0.3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2" t="s">
        <v>245</v>
      </c>
      <c r="H5" s="22">
        <f>_xlfn.VAR.P(B2:B37)</f>
        <v>13116.212191358025</v>
      </c>
      <c r="I5" s="22">
        <f>_xlfn.VAR.P(C2:C37)</f>
        <v>215641.76543209876</v>
      </c>
      <c r="J5" s="22">
        <f>_xlfn.VAR.P(D2:D37)</f>
        <v>12033.508487654321</v>
      </c>
      <c r="K5" s="22">
        <f>_xlfn.VAR.P(E2:E37)</f>
        <v>61475.388888888891</v>
      </c>
      <c r="L5" s="22">
        <f>_xlfn.VAR.P(F2:F37)</f>
        <v>21256.230709876545</v>
      </c>
    </row>
    <row r="6" spans="1:12" x14ac:dyDescent="0.3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2" t="s">
        <v>246</v>
      </c>
      <c r="H6" s="22">
        <f>_xlfn.STDEV.P(B2:B37)</f>
        <v>114.52603281070215</v>
      </c>
      <c r="I6" s="22">
        <f>_xlfn.STDEV.P(C2:C37)</f>
        <v>464.37244258471969</v>
      </c>
      <c r="J6" s="22">
        <f>_xlfn.STDEV.P(D2:D37)</f>
        <v>109.69734950150036</v>
      </c>
      <c r="K6" s="22">
        <f>_xlfn.STDEV.P(E2:E37)</f>
        <v>247.94230959819845</v>
      </c>
      <c r="L6" s="22">
        <f>_xlfn.STDEV.P(F2:F37)</f>
        <v>145.79516696336867</v>
      </c>
    </row>
    <row r="7" spans="1:12" x14ac:dyDescent="0.3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12" t="s">
        <v>248</v>
      </c>
      <c r="H7" s="22">
        <f>MAX(B2:B37)</f>
        <v>465</v>
      </c>
      <c r="I7" s="22">
        <f t="shared" ref="I7:L7" si="0">MAX(C2:C37)</f>
        <v>1945</v>
      </c>
      <c r="J7" s="22">
        <f t="shared" si="0"/>
        <v>881</v>
      </c>
      <c r="K7" s="22">
        <f t="shared" si="0"/>
        <v>1949</v>
      </c>
      <c r="L7" s="22">
        <f t="shared" si="0"/>
        <v>592</v>
      </c>
    </row>
    <row r="8" spans="1:12" x14ac:dyDescent="0.3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12" t="s">
        <v>266</v>
      </c>
      <c r="H8" s="22">
        <f>MIN(B2:B37)</f>
        <v>101</v>
      </c>
      <c r="I8" s="22">
        <f t="shared" ref="I8:L8" si="1">MIN(C2:C37)</f>
        <v>545</v>
      </c>
      <c r="J8" s="22">
        <f t="shared" si="1"/>
        <v>514</v>
      </c>
      <c r="K8" s="22">
        <f t="shared" si="1"/>
        <v>1016</v>
      </c>
      <c r="L8" s="22">
        <f t="shared" si="1"/>
        <v>112</v>
      </c>
    </row>
    <row r="9" spans="1:12" x14ac:dyDescent="0.3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H10" s="27" t="s">
        <v>281</v>
      </c>
      <c r="I10" s="27"/>
      <c r="J10" s="27"/>
      <c r="K10" s="27"/>
      <c r="L10" s="27"/>
    </row>
    <row r="11" spans="1:12" x14ac:dyDescent="0.3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H11" t="s">
        <v>282</v>
      </c>
      <c r="I11" t="s">
        <v>283</v>
      </c>
      <c r="J11" t="s">
        <v>284</v>
      </c>
      <c r="K11" t="s">
        <v>285</v>
      </c>
      <c r="L11" t="s">
        <v>286</v>
      </c>
    </row>
    <row r="12" spans="1:12" x14ac:dyDescent="0.3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t="s">
        <v>282</v>
      </c>
      <c r="H12">
        <f>CORREL($B2:$B37,B2:B37)</f>
        <v>1</v>
      </c>
      <c r="I12">
        <f t="shared" ref="I12:L12" si="2">CORREL($B2:$B37,C2:C37)</f>
        <v>0.99032727668047793</v>
      </c>
      <c r="J12">
        <f t="shared" si="2"/>
        <v>0.97922214829977761</v>
      </c>
      <c r="K12">
        <f t="shared" si="2"/>
        <v>0.97558501359357552</v>
      </c>
      <c r="L12">
        <f t="shared" si="2"/>
        <v>0.98745085952044698</v>
      </c>
    </row>
    <row r="13" spans="1:12" x14ac:dyDescent="0.3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t="s">
        <v>283</v>
      </c>
      <c r="H13">
        <f>CORREL($C2:$C37,B2:B37)</f>
        <v>0.99032727668047793</v>
      </c>
      <c r="I13">
        <f t="shared" ref="I13:L13" si="3">CORREL($C2:$C37,C2:C37)</f>
        <v>0.99999999999999989</v>
      </c>
      <c r="J13">
        <f t="shared" si="3"/>
        <v>0.9716221971941742</v>
      </c>
      <c r="K13">
        <f t="shared" si="3"/>
        <v>0.95805829130913933</v>
      </c>
      <c r="L13">
        <f t="shared" si="3"/>
        <v>0.97679098831983946</v>
      </c>
    </row>
    <row r="14" spans="1:12" x14ac:dyDescent="0.3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t="s">
        <v>284</v>
      </c>
      <c r="H14">
        <f>CORREL($D2:$D37,B2:B37)</f>
        <v>0.97922214829977761</v>
      </c>
      <c r="I14">
        <f t="shared" ref="I14:L14" si="4">CORREL($D2:$D37,C2:C37)</f>
        <v>0.9716221971941742</v>
      </c>
      <c r="J14">
        <f t="shared" si="4"/>
        <v>0.99999999999999989</v>
      </c>
      <c r="K14">
        <f t="shared" si="4"/>
        <v>0.98530789362576843</v>
      </c>
      <c r="L14">
        <f t="shared" si="4"/>
        <v>0.99341556558647603</v>
      </c>
    </row>
    <row r="15" spans="1:12" x14ac:dyDescent="0.3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t="s">
        <v>285</v>
      </c>
      <c r="H15">
        <f>CORREL($E2:$E37,B2:B37)</f>
        <v>0.97558501359357552</v>
      </c>
      <c r="I15">
        <f t="shared" ref="I15:L15" si="5">CORREL($E2:$E37,C2:C37)</f>
        <v>0.95805829130913933</v>
      </c>
      <c r="J15">
        <f t="shared" si="5"/>
        <v>0.98530789362576843</v>
      </c>
      <c r="K15">
        <f t="shared" si="5"/>
        <v>1</v>
      </c>
      <c r="L15">
        <f t="shared" si="5"/>
        <v>0.9896069044595589</v>
      </c>
    </row>
    <row r="16" spans="1:12" x14ac:dyDescent="0.3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t="s">
        <v>286</v>
      </c>
      <c r="H16">
        <f>CORREL($F2:$F37,B2:B37)</f>
        <v>0.98745085952044698</v>
      </c>
      <c r="I16">
        <f t="shared" ref="I16:L16" si="6">CORREL($F2:$F37,C2:C37)</f>
        <v>0.97679098831983946</v>
      </c>
      <c r="J16">
        <f t="shared" si="6"/>
        <v>0.99341556558647603</v>
      </c>
      <c r="K16">
        <f t="shared" si="6"/>
        <v>0.9896069044595589</v>
      </c>
      <c r="L16">
        <f t="shared" si="6"/>
        <v>1.0000000000000002</v>
      </c>
    </row>
    <row r="17" spans="1:6" x14ac:dyDescent="0.3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mergeCells count="1">
    <mergeCell ref="H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tabSelected="1" topLeftCell="A2" workbookViewId="0">
      <selection activeCell="E11" sqref="E11"/>
    </sheetView>
  </sheetViews>
  <sheetFormatPr defaultColWidth="16.33203125" defaultRowHeight="14.4" x14ac:dyDescent="0.3"/>
  <cols>
    <col min="7" max="7" width="27.6640625" customWidth="1"/>
    <col min="9" max="9" width="21.33203125" customWidth="1"/>
    <col min="10" max="10" width="20.44140625" customWidth="1"/>
    <col min="14" max="14" width="21.6640625" customWidth="1"/>
  </cols>
  <sheetData>
    <row r="1" spans="1:15" x14ac:dyDescent="0.3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J1" t="str">
        <f>B2</f>
        <v>Eletrônicos</v>
      </c>
      <c r="K1" t="str">
        <f>B4</f>
        <v>Acessórios</v>
      </c>
      <c r="L1" t="str">
        <f>B8</f>
        <v>Fotografia</v>
      </c>
      <c r="M1" t="str">
        <f>B18</f>
        <v>Componentes</v>
      </c>
    </row>
    <row r="2" spans="1:15" ht="18.75" customHeight="1" x14ac:dyDescent="0.3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  <c r="G2" s="1" t="s">
        <v>287</v>
      </c>
      <c r="H2">
        <f>COUNTIF(B2:B21,B2)</f>
        <v>8</v>
      </c>
      <c r="I2" s="24" t="s">
        <v>291</v>
      </c>
      <c r="J2">
        <f>SUMIF(B2:B21,B2,D2:D21)/H2</f>
        <v>4.5625</v>
      </c>
      <c r="K2">
        <f>SUMIF(B2:B21,B4,D2:D21)/H3</f>
        <v>4.3000000000000007</v>
      </c>
      <c r="L2">
        <f>SUMIF(B2:B21,B8,D2:D21)/H4</f>
        <v>4.4000000000000004</v>
      </c>
      <c r="M2">
        <f>SUMIF(B2:B21,B17,D2:D21)/H5</f>
        <v>4.5</v>
      </c>
    </row>
    <row r="3" spans="1:15" x14ac:dyDescent="0.3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  <c r="G3" s="23" t="s">
        <v>288</v>
      </c>
      <c r="H3">
        <f>COUNTIF(B2:B21,B4)</f>
        <v>9</v>
      </c>
      <c r="I3" s="25" t="s">
        <v>292</v>
      </c>
      <c r="J3">
        <f>SUMIF(B2:B21,B2,C2:C21)/H2</f>
        <v>1581.25</v>
      </c>
      <c r="K3" s="22">
        <f>SUMIF(B2:B21,B4,C2:C21)/H3</f>
        <v>114.44444444444444</v>
      </c>
      <c r="L3">
        <f>SUMIF(B2:B21,B8,C2:C21)/H4</f>
        <v>2500</v>
      </c>
      <c r="M3">
        <f>SUMIF(B2:B21,B17,C2:C21)/H5</f>
        <v>350</v>
      </c>
    </row>
    <row r="4" spans="1:15" x14ac:dyDescent="0.3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  <c r="G4" s="23" t="s">
        <v>289</v>
      </c>
      <c r="H4">
        <f>COUNTIF(B2:B21,B8)</f>
        <v>1</v>
      </c>
      <c r="I4" s="25" t="s">
        <v>293</v>
      </c>
      <c r="J4" s="25">
        <f>COUNTIFS(B2:B21,B2,F2:F21,F2)</f>
        <v>7</v>
      </c>
      <c r="K4" s="25">
        <f>COUNTIFS(B2:B21,B4,F2:F21,F2)</f>
        <v>6</v>
      </c>
      <c r="L4" s="21">
        <f>COUNTIFS(B2:B21,B8,F2:F21,F2)</f>
        <v>0</v>
      </c>
      <c r="M4" s="21">
        <f>COUNTIFS(B2:B21,B17,F2:F21,F2)</f>
        <v>1</v>
      </c>
    </row>
    <row r="5" spans="1:15" x14ac:dyDescent="0.3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  <c r="G5" s="23" t="s">
        <v>290</v>
      </c>
      <c r="H5">
        <f>COUNTIF(B2:B21,B17)</f>
        <v>2</v>
      </c>
      <c r="I5" s="24" t="s">
        <v>294</v>
      </c>
      <c r="J5" s="21">
        <f>COUNTIFS(B2:B21,B2,F2:F21,F5)</f>
        <v>1</v>
      </c>
      <c r="K5" s="21">
        <f>COUNTIFS(B2:B21,B4,F2:F21,F5)</f>
        <v>3</v>
      </c>
      <c r="L5" s="21">
        <f>COUNTIFS(B2:B21,B8,F2:F21,F5)</f>
        <v>1</v>
      </c>
      <c r="M5" s="21">
        <f>COUNTIFS(B2:B21,B17,F2:F21,F5)</f>
        <v>1</v>
      </c>
      <c r="N5" s="24" t="s">
        <v>295</v>
      </c>
      <c r="O5">
        <f>COUNTIF(F2:F21,F2)</f>
        <v>14</v>
      </c>
    </row>
    <row r="6" spans="1:15" ht="16.5" customHeight="1" x14ac:dyDescent="0.3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  <c r="I6" s="24"/>
      <c r="N6" s="24" t="s">
        <v>296</v>
      </c>
      <c r="O6">
        <f>COUNTIF(F2:F21,F5)</f>
        <v>6</v>
      </c>
    </row>
    <row r="7" spans="1:15" x14ac:dyDescent="0.3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15" x14ac:dyDescent="0.3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15" x14ac:dyDescent="0.3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15" x14ac:dyDescent="0.3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15" x14ac:dyDescent="0.3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15" x14ac:dyDescent="0.3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15" x14ac:dyDescent="0.3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15" x14ac:dyDescent="0.3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15" x14ac:dyDescent="0.3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15" x14ac:dyDescent="0.3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" customHeight="1" x14ac:dyDescent="0.3"/>
  <cols>
    <col min="1" max="1" width="25.88671875" customWidth="1"/>
    <col min="2" max="2" width="15.88671875" customWidth="1"/>
    <col min="4" max="4" width="16.6640625" customWidth="1"/>
    <col min="5" max="5" width="27.33203125" customWidth="1"/>
  </cols>
  <sheetData>
    <row r="1" spans="1:7" ht="15.9" customHeight="1" x14ac:dyDescent="0.3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 Maia</cp:lastModifiedBy>
  <dcterms:created xsi:type="dcterms:W3CDTF">2024-02-15T21:47:24Z</dcterms:created>
  <dcterms:modified xsi:type="dcterms:W3CDTF">2024-11-04T14:06:41Z</dcterms:modified>
</cp:coreProperties>
</file>