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MEUS DADOS\02 - BANCO DO BRASIL\001 - EM EXECUÇÃO\-----JUNHO\NOVA UBIRATA 4112.00 - SEPARAR FOTOS\- Envio portal\"/>
    </mc:Choice>
  </mc:AlternateContent>
  <xr:revisionPtr revIDLastSave="0" documentId="13_ncr:1_{8B30BD8A-9C84-4D95-855A-9F9DCE8584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T" sheetId="5" r:id="rId1"/>
    <sheet name="Conformidade" sheetId="6" r:id="rId2"/>
    <sheet name="Valores" sheetId="4" r:id="rId3"/>
    <sheet name="Prefixos" sheetId="7" r:id="rId4"/>
    <sheet name="BDI" sheetId="3" state="hidden" r:id="rId5"/>
    <sheet name="Planilha de apoio BB" sheetId="1" state="hidden" r:id="rId6"/>
  </sheets>
  <definedNames>
    <definedName name="_xlnm._FilterDatabase" localSheetId="5" hidden="1">'Planilha de apoio BB'!$A$7:$M$515</definedName>
    <definedName name="_xlnm.Print_Area" localSheetId="4">BDI!$B$1:$C$30</definedName>
    <definedName name="_xlnm.Print_Area" localSheetId="5">'Planilha de apoio BB'!$A$2:$K$515</definedName>
    <definedName name="_xlnm.Print_Area" localSheetId="0">RAT!$A$1:$P$63</definedName>
    <definedName name="_xlnm.Print_Area" localSheetId="2">Valores!$A$2:$J$514</definedName>
    <definedName name="_xlnm.Print_Titles" localSheetId="5">'Planilha de apoio BB'!$2:$7</definedName>
    <definedName name="_xlnm.Print_Titles" localSheetId="2">Valores!$2:$6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5" l="1"/>
  <c r="O41" i="5" s="1"/>
  <c r="L41" i="5"/>
  <c r="N41" i="5" s="1"/>
  <c r="J41" i="5"/>
  <c r="P41" i="5" s="1"/>
  <c r="I41" i="5"/>
  <c r="B41" i="5"/>
  <c r="M40" i="5"/>
  <c r="O40" i="5" s="1"/>
  <c r="L40" i="5"/>
  <c r="N40" i="5" s="1"/>
  <c r="J40" i="5"/>
  <c r="P40" i="5" s="1"/>
  <c r="I40" i="5"/>
  <c r="B40" i="5"/>
  <c r="M39" i="5"/>
  <c r="O39" i="5" s="1"/>
  <c r="L39" i="5"/>
  <c r="N39" i="5" s="1"/>
  <c r="J39" i="5"/>
  <c r="P39" i="5" s="1"/>
  <c r="I39" i="5"/>
  <c r="B39" i="5"/>
  <c r="M38" i="5"/>
  <c r="O38" i="5" s="1"/>
  <c r="L38" i="5"/>
  <c r="N38" i="5" s="1"/>
  <c r="J38" i="5"/>
  <c r="P38" i="5" s="1"/>
  <c r="I38" i="5"/>
  <c r="B38" i="5"/>
  <c r="M37" i="5"/>
  <c r="O37" i="5" s="1"/>
  <c r="L37" i="5"/>
  <c r="N37" i="5" s="1"/>
  <c r="J37" i="5"/>
  <c r="P37" i="5" s="1"/>
  <c r="I37" i="5"/>
  <c r="B37" i="5"/>
  <c r="M36" i="5"/>
  <c r="O36" i="5" s="1"/>
  <c r="L36" i="5"/>
  <c r="N36" i="5" s="1"/>
  <c r="J36" i="5"/>
  <c r="P36" i="5" s="1"/>
  <c r="I36" i="5"/>
  <c r="B36" i="5"/>
  <c r="M35" i="5"/>
  <c r="O35" i="5" s="1"/>
  <c r="L35" i="5"/>
  <c r="N35" i="5" s="1"/>
  <c r="J35" i="5"/>
  <c r="P35" i="5" s="1"/>
  <c r="I35" i="5"/>
  <c r="B35" i="5"/>
  <c r="M34" i="5"/>
  <c r="O34" i="5" s="1"/>
  <c r="L34" i="5"/>
  <c r="N34" i="5" s="1"/>
  <c r="J34" i="5"/>
  <c r="P34" i="5" s="1"/>
  <c r="I34" i="5"/>
  <c r="B34" i="5"/>
  <c r="M33" i="5"/>
  <c r="O33" i="5" s="1"/>
  <c r="L33" i="5"/>
  <c r="N33" i="5" s="1"/>
  <c r="J33" i="5"/>
  <c r="P33" i="5" s="1"/>
  <c r="I33" i="5"/>
  <c r="B33" i="5"/>
  <c r="M32" i="5"/>
  <c r="O32" i="5" s="1"/>
  <c r="L32" i="5"/>
  <c r="N32" i="5" s="1"/>
  <c r="J32" i="5"/>
  <c r="P32" i="5" s="1"/>
  <c r="I32" i="5"/>
  <c r="B32" i="5"/>
  <c r="M31" i="5"/>
  <c r="O31" i="5" s="1"/>
  <c r="L31" i="5"/>
  <c r="N31" i="5" s="1"/>
  <c r="J31" i="5"/>
  <c r="P31" i="5" s="1"/>
  <c r="I31" i="5"/>
  <c r="B31" i="5"/>
  <c r="M24" i="5"/>
  <c r="O24" i="5" s="1"/>
  <c r="L24" i="5"/>
  <c r="N24" i="5" s="1"/>
  <c r="J24" i="5"/>
  <c r="P24" i="5" s="1"/>
  <c r="I24" i="5"/>
  <c r="B24" i="5"/>
  <c r="M23" i="5"/>
  <c r="O23" i="5" s="1"/>
  <c r="L23" i="5"/>
  <c r="N23" i="5" s="1"/>
  <c r="J23" i="5"/>
  <c r="P23" i="5" s="1"/>
  <c r="I23" i="5"/>
  <c r="B23" i="5"/>
  <c r="N22" i="5"/>
  <c r="M22" i="5"/>
  <c r="O22" i="5" s="1"/>
  <c r="L22" i="5"/>
  <c r="J22" i="5"/>
  <c r="P22" i="5" s="1"/>
  <c r="I22" i="5"/>
  <c r="B22" i="5"/>
  <c r="M21" i="5"/>
  <c r="O21" i="5" s="1"/>
  <c r="L21" i="5"/>
  <c r="N21" i="5" s="1"/>
  <c r="J21" i="5"/>
  <c r="P21" i="5" s="1"/>
  <c r="I21" i="5"/>
  <c r="B21" i="5"/>
  <c r="N20" i="5"/>
  <c r="M20" i="5"/>
  <c r="O20" i="5" s="1"/>
  <c r="L20" i="5"/>
  <c r="J20" i="5"/>
  <c r="P20" i="5" s="1"/>
  <c r="I20" i="5"/>
  <c r="B20" i="5"/>
  <c r="M19" i="5"/>
  <c r="O19" i="5" s="1"/>
  <c r="L19" i="5"/>
  <c r="N19" i="5" s="1"/>
  <c r="J19" i="5"/>
  <c r="P19" i="5" s="1"/>
  <c r="I19" i="5"/>
  <c r="B19" i="5"/>
  <c r="M18" i="5"/>
  <c r="O18" i="5" s="1"/>
  <c r="L18" i="5"/>
  <c r="N18" i="5" s="1"/>
  <c r="J18" i="5"/>
  <c r="P18" i="5" s="1"/>
  <c r="I18" i="5"/>
  <c r="B1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8" i="4"/>
  <c r="F45" i="5" l="1"/>
  <c r="H45" i="5"/>
  <c r="M42" i="5"/>
  <c r="O42" i="5" s="1"/>
  <c r="L42" i="5"/>
  <c r="N42" i="5" s="1"/>
  <c r="I42" i="5"/>
  <c r="B42" i="5"/>
  <c r="M30" i="5"/>
  <c r="O30" i="5" s="1"/>
  <c r="L30" i="5"/>
  <c r="N30" i="5" s="1"/>
  <c r="I30" i="5"/>
  <c r="B30" i="5"/>
  <c r="M26" i="5"/>
  <c r="M27" i="5"/>
  <c r="M28" i="5"/>
  <c r="M29" i="5"/>
  <c r="L26" i="5"/>
  <c r="L27" i="5"/>
  <c r="L28" i="5"/>
  <c r="L29" i="5"/>
  <c r="I26" i="5"/>
  <c r="I27" i="5"/>
  <c r="I28" i="5"/>
  <c r="I29" i="5"/>
  <c r="B26" i="5"/>
  <c r="B27" i="5"/>
  <c r="B28" i="5"/>
  <c r="B29" i="5"/>
  <c r="M25" i="5"/>
  <c r="L25" i="5"/>
  <c r="I25" i="5"/>
  <c r="B25" i="5"/>
  <c r="F9" i="5"/>
  <c r="B9" i="5"/>
  <c r="F11" i="6" l="1"/>
  <c r="A11" i="6"/>
  <c r="A9" i="6"/>
  <c r="I7" i="6"/>
  <c r="F7" i="6"/>
  <c r="C7" i="6"/>
  <c r="A7" i="6"/>
  <c r="C4" i="6"/>
  <c r="A4" i="6"/>
  <c r="A45" i="5"/>
  <c r="A21" i="6" s="1"/>
  <c r="O29" i="5"/>
  <c r="N29" i="5"/>
  <c r="O28" i="5"/>
  <c r="N28" i="5"/>
  <c r="O27" i="5"/>
  <c r="N27" i="5"/>
  <c r="O26" i="5"/>
  <c r="N26" i="5"/>
  <c r="O25" i="5"/>
  <c r="N25" i="5"/>
  <c r="F9" i="6"/>
  <c r="B9" i="6"/>
  <c r="H21" i="6" l="1"/>
  <c r="F21" i="6"/>
  <c r="I45" i="5" l="1"/>
  <c r="I21" i="6" s="1"/>
  <c r="I8" i="4"/>
  <c r="J512" i="4"/>
  <c r="I512" i="4"/>
  <c r="H512" i="4"/>
  <c r="G512" i="4"/>
  <c r="J511" i="4"/>
  <c r="I511" i="4"/>
  <c r="H511" i="4"/>
  <c r="G511" i="4"/>
  <c r="J510" i="4"/>
  <c r="I510" i="4"/>
  <c r="H510" i="4"/>
  <c r="G510" i="4"/>
  <c r="J509" i="4"/>
  <c r="I509" i="4"/>
  <c r="H509" i="4"/>
  <c r="G509" i="4"/>
  <c r="J508" i="4"/>
  <c r="I508" i="4"/>
  <c r="H508" i="4"/>
  <c r="G508" i="4"/>
  <c r="J507" i="4"/>
  <c r="I507" i="4"/>
  <c r="H507" i="4"/>
  <c r="G507" i="4"/>
  <c r="J506" i="4"/>
  <c r="I506" i="4"/>
  <c r="H506" i="4"/>
  <c r="G506" i="4"/>
  <c r="J505" i="4"/>
  <c r="I505" i="4"/>
  <c r="H505" i="4"/>
  <c r="G505" i="4"/>
  <c r="J504" i="4"/>
  <c r="I504" i="4"/>
  <c r="H504" i="4"/>
  <c r="G504" i="4"/>
  <c r="J503" i="4"/>
  <c r="I503" i="4"/>
  <c r="H503" i="4"/>
  <c r="G503" i="4"/>
  <c r="J502" i="4"/>
  <c r="I502" i="4"/>
  <c r="H502" i="4"/>
  <c r="G502" i="4"/>
  <c r="J501" i="4"/>
  <c r="I501" i="4"/>
  <c r="H501" i="4"/>
  <c r="G501" i="4"/>
  <c r="J500" i="4"/>
  <c r="I500" i="4"/>
  <c r="H500" i="4"/>
  <c r="G500" i="4"/>
  <c r="J499" i="4"/>
  <c r="I499" i="4"/>
  <c r="H499" i="4"/>
  <c r="G499" i="4"/>
  <c r="J498" i="4"/>
  <c r="I498" i="4"/>
  <c r="H498" i="4"/>
  <c r="G498" i="4"/>
  <c r="J497" i="4"/>
  <c r="I497" i="4"/>
  <c r="H497" i="4"/>
  <c r="G497" i="4"/>
  <c r="J496" i="4"/>
  <c r="I496" i="4"/>
  <c r="H496" i="4"/>
  <c r="G496" i="4"/>
  <c r="J495" i="4"/>
  <c r="I495" i="4"/>
  <c r="H495" i="4"/>
  <c r="G495" i="4"/>
  <c r="J494" i="4"/>
  <c r="I494" i="4"/>
  <c r="H494" i="4"/>
  <c r="G494" i="4"/>
  <c r="J493" i="4"/>
  <c r="I493" i="4"/>
  <c r="H493" i="4"/>
  <c r="G493" i="4"/>
  <c r="J492" i="4"/>
  <c r="I492" i="4"/>
  <c r="H492" i="4"/>
  <c r="G492" i="4"/>
  <c r="J491" i="4"/>
  <c r="I491" i="4"/>
  <c r="H491" i="4"/>
  <c r="G491" i="4"/>
  <c r="J490" i="4"/>
  <c r="I490" i="4"/>
  <c r="H490" i="4"/>
  <c r="G490" i="4"/>
  <c r="J489" i="4"/>
  <c r="I489" i="4"/>
  <c r="H489" i="4"/>
  <c r="G489" i="4"/>
  <c r="J488" i="4"/>
  <c r="I488" i="4"/>
  <c r="H488" i="4"/>
  <c r="G488" i="4"/>
  <c r="J487" i="4"/>
  <c r="I487" i="4"/>
  <c r="H487" i="4"/>
  <c r="G487" i="4"/>
  <c r="J486" i="4"/>
  <c r="I486" i="4"/>
  <c r="H486" i="4"/>
  <c r="G486" i="4"/>
  <c r="J485" i="4"/>
  <c r="I485" i="4"/>
  <c r="H485" i="4"/>
  <c r="G485" i="4"/>
  <c r="J484" i="4"/>
  <c r="I484" i="4"/>
  <c r="H484" i="4"/>
  <c r="G484" i="4"/>
  <c r="J483" i="4"/>
  <c r="I483" i="4"/>
  <c r="H483" i="4"/>
  <c r="G483" i="4"/>
  <c r="J482" i="4"/>
  <c r="I482" i="4"/>
  <c r="H482" i="4"/>
  <c r="G482" i="4"/>
  <c r="J481" i="4"/>
  <c r="I481" i="4"/>
  <c r="H481" i="4"/>
  <c r="G481" i="4"/>
  <c r="J480" i="4"/>
  <c r="I480" i="4"/>
  <c r="H480" i="4"/>
  <c r="G480" i="4"/>
  <c r="J479" i="4"/>
  <c r="I479" i="4"/>
  <c r="H479" i="4"/>
  <c r="G479" i="4"/>
  <c r="J478" i="4"/>
  <c r="I478" i="4"/>
  <c r="H478" i="4"/>
  <c r="G478" i="4"/>
  <c r="J477" i="4"/>
  <c r="I477" i="4"/>
  <c r="H477" i="4"/>
  <c r="G477" i="4"/>
  <c r="J476" i="4"/>
  <c r="I476" i="4"/>
  <c r="H476" i="4"/>
  <c r="G476" i="4"/>
  <c r="J475" i="4"/>
  <c r="I475" i="4"/>
  <c r="H475" i="4"/>
  <c r="G475" i="4"/>
  <c r="J474" i="4"/>
  <c r="I474" i="4"/>
  <c r="H474" i="4"/>
  <c r="G474" i="4"/>
  <c r="J473" i="4"/>
  <c r="I473" i="4"/>
  <c r="H473" i="4"/>
  <c r="G473" i="4"/>
  <c r="J472" i="4"/>
  <c r="I472" i="4"/>
  <c r="H472" i="4"/>
  <c r="G472" i="4"/>
  <c r="J471" i="4"/>
  <c r="I471" i="4"/>
  <c r="H471" i="4"/>
  <c r="G471" i="4"/>
  <c r="J470" i="4"/>
  <c r="I470" i="4"/>
  <c r="H470" i="4"/>
  <c r="G470" i="4"/>
  <c r="J469" i="4"/>
  <c r="I469" i="4"/>
  <c r="H469" i="4"/>
  <c r="G469" i="4"/>
  <c r="J468" i="4"/>
  <c r="I468" i="4"/>
  <c r="H468" i="4"/>
  <c r="G468" i="4"/>
  <c r="J467" i="4"/>
  <c r="I467" i="4"/>
  <c r="H467" i="4"/>
  <c r="G467" i="4"/>
  <c r="J466" i="4"/>
  <c r="I466" i="4"/>
  <c r="H466" i="4"/>
  <c r="G466" i="4"/>
  <c r="J465" i="4"/>
  <c r="I465" i="4"/>
  <c r="H465" i="4"/>
  <c r="G465" i="4"/>
  <c r="J464" i="4"/>
  <c r="I464" i="4"/>
  <c r="H464" i="4"/>
  <c r="G464" i="4"/>
  <c r="J463" i="4"/>
  <c r="I463" i="4"/>
  <c r="H463" i="4"/>
  <c r="G463" i="4"/>
  <c r="J462" i="4"/>
  <c r="I462" i="4"/>
  <c r="H462" i="4"/>
  <c r="G462" i="4"/>
  <c r="J460" i="4"/>
  <c r="I460" i="4"/>
  <c r="H460" i="4"/>
  <c r="G460" i="4"/>
  <c r="J459" i="4"/>
  <c r="I459" i="4"/>
  <c r="H459" i="4"/>
  <c r="G459" i="4"/>
  <c r="J458" i="4"/>
  <c r="I458" i="4"/>
  <c r="H458" i="4"/>
  <c r="G458" i="4"/>
  <c r="J457" i="4"/>
  <c r="I457" i="4"/>
  <c r="H457" i="4"/>
  <c r="G457" i="4"/>
  <c r="J456" i="4"/>
  <c r="I456" i="4"/>
  <c r="H456" i="4"/>
  <c r="G456" i="4"/>
  <c r="J455" i="4"/>
  <c r="I455" i="4"/>
  <c r="H455" i="4"/>
  <c r="G455" i="4"/>
  <c r="J454" i="4"/>
  <c r="I454" i="4"/>
  <c r="H454" i="4"/>
  <c r="G454" i="4"/>
  <c r="J453" i="4"/>
  <c r="I453" i="4"/>
  <c r="H453" i="4"/>
  <c r="G453" i="4"/>
  <c r="J452" i="4"/>
  <c r="I452" i="4"/>
  <c r="H452" i="4"/>
  <c r="G452" i="4"/>
  <c r="J451" i="4"/>
  <c r="I451" i="4"/>
  <c r="H451" i="4"/>
  <c r="G451" i="4"/>
  <c r="J450" i="4"/>
  <c r="I450" i="4"/>
  <c r="H450" i="4"/>
  <c r="G450" i="4"/>
  <c r="J449" i="4"/>
  <c r="I449" i="4"/>
  <c r="H449" i="4"/>
  <c r="G449" i="4"/>
  <c r="J448" i="4"/>
  <c r="I448" i="4"/>
  <c r="H448" i="4"/>
  <c r="G448" i="4"/>
  <c r="J447" i="4"/>
  <c r="I447" i="4"/>
  <c r="H447" i="4"/>
  <c r="G447" i="4"/>
  <c r="J446" i="4"/>
  <c r="I446" i="4"/>
  <c r="H446" i="4"/>
  <c r="G446" i="4"/>
  <c r="J445" i="4"/>
  <c r="I445" i="4"/>
  <c r="H445" i="4"/>
  <c r="G445" i="4"/>
  <c r="J444" i="4"/>
  <c r="I444" i="4"/>
  <c r="H444" i="4"/>
  <c r="G444" i="4"/>
  <c r="J443" i="4"/>
  <c r="I443" i="4"/>
  <c r="H443" i="4"/>
  <c r="G443" i="4"/>
  <c r="J442" i="4"/>
  <c r="I442" i="4"/>
  <c r="H442" i="4"/>
  <c r="G442" i="4"/>
  <c r="J441" i="4"/>
  <c r="I441" i="4"/>
  <c r="H441" i="4"/>
  <c r="G441" i="4"/>
  <c r="J440" i="4"/>
  <c r="I440" i="4"/>
  <c r="H440" i="4"/>
  <c r="G440" i="4"/>
  <c r="J439" i="4"/>
  <c r="I439" i="4"/>
  <c r="H439" i="4"/>
  <c r="G439" i="4"/>
  <c r="J438" i="4"/>
  <c r="I438" i="4"/>
  <c r="H438" i="4"/>
  <c r="G438" i="4"/>
  <c r="J437" i="4"/>
  <c r="I437" i="4"/>
  <c r="H437" i="4"/>
  <c r="G437" i="4"/>
  <c r="J436" i="4"/>
  <c r="I436" i="4"/>
  <c r="H436" i="4"/>
  <c r="G436" i="4"/>
  <c r="J435" i="4"/>
  <c r="I435" i="4"/>
  <c r="H435" i="4"/>
  <c r="G435" i="4"/>
  <c r="J434" i="4"/>
  <c r="I434" i="4"/>
  <c r="H434" i="4"/>
  <c r="G434" i="4"/>
  <c r="J433" i="4"/>
  <c r="I433" i="4"/>
  <c r="H433" i="4"/>
  <c r="G433" i="4"/>
  <c r="J432" i="4"/>
  <c r="I432" i="4"/>
  <c r="H432" i="4"/>
  <c r="G432" i="4"/>
  <c r="J431" i="4"/>
  <c r="I431" i="4"/>
  <c r="H431" i="4"/>
  <c r="G431" i="4"/>
  <c r="J430" i="4"/>
  <c r="I430" i="4"/>
  <c r="H430" i="4"/>
  <c r="G430" i="4"/>
  <c r="J429" i="4"/>
  <c r="I429" i="4"/>
  <c r="H429" i="4"/>
  <c r="G429" i="4"/>
  <c r="J428" i="4"/>
  <c r="I428" i="4"/>
  <c r="H428" i="4"/>
  <c r="G428" i="4"/>
  <c r="J427" i="4"/>
  <c r="I427" i="4"/>
  <c r="H427" i="4"/>
  <c r="G427" i="4"/>
  <c r="J420" i="4"/>
  <c r="I420" i="4"/>
  <c r="H420" i="4"/>
  <c r="G420" i="4"/>
  <c r="J419" i="4"/>
  <c r="I419" i="4"/>
  <c r="H419" i="4"/>
  <c r="G419" i="4"/>
  <c r="J418" i="4"/>
  <c r="I418" i="4"/>
  <c r="H418" i="4"/>
  <c r="G418" i="4"/>
  <c r="J417" i="4"/>
  <c r="I417" i="4"/>
  <c r="H417" i="4"/>
  <c r="G417" i="4"/>
  <c r="J416" i="4"/>
  <c r="I416" i="4"/>
  <c r="H416" i="4"/>
  <c r="G416" i="4"/>
  <c r="J415" i="4"/>
  <c r="I415" i="4"/>
  <c r="H415" i="4"/>
  <c r="G415" i="4"/>
  <c r="J414" i="4"/>
  <c r="I414" i="4"/>
  <c r="H414" i="4"/>
  <c r="G414" i="4"/>
  <c r="J413" i="4"/>
  <c r="I413" i="4"/>
  <c r="H413" i="4"/>
  <c r="G413" i="4"/>
  <c r="J412" i="4"/>
  <c r="I412" i="4"/>
  <c r="H412" i="4"/>
  <c r="G412" i="4"/>
  <c r="J411" i="4"/>
  <c r="I411" i="4"/>
  <c r="H411" i="4"/>
  <c r="G411" i="4"/>
  <c r="J410" i="4"/>
  <c r="I410" i="4"/>
  <c r="H410" i="4"/>
  <c r="G410" i="4"/>
  <c r="J409" i="4"/>
  <c r="I409" i="4"/>
  <c r="H409" i="4"/>
  <c r="G409" i="4"/>
  <c r="J407" i="4"/>
  <c r="I407" i="4"/>
  <c r="H407" i="4"/>
  <c r="G407" i="4"/>
  <c r="J406" i="4"/>
  <c r="I406" i="4"/>
  <c r="H406" i="4"/>
  <c r="G406" i="4"/>
  <c r="J405" i="4"/>
  <c r="I405" i="4"/>
  <c r="H405" i="4"/>
  <c r="G405" i="4"/>
  <c r="J404" i="4"/>
  <c r="I404" i="4"/>
  <c r="H404" i="4"/>
  <c r="G404" i="4"/>
  <c r="J403" i="4"/>
  <c r="I403" i="4"/>
  <c r="H403" i="4"/>
  <c r="G403" i="4"/>
  <c r="J402" i="4"/>
  <c r="I402" i="4"/>
  <c r="H402" i="4"/>
  <c r="G402" i="4"/>
  <c r="J401" i="4"/>
  <c r="I401" i="4"/>
  <c r="H401" i="4"/>
  <c r="G401" i="4"/>
  <c r="J400" i="4"/>
  <c r="I400" i="4"/>
  <c r="H400" i="4"/>
  <c r="G400" i="4"/>
  <c r="J399" i="4"/>
  <c r="I399" i="4"/>
  <c r="H399" i="4"/>
  <c r="G399" i="4"/>
  <c r="J398" i="4"/>
  <c r="I398" i="4"/>
  <c r="H398" i="4"/>
  <c r="G398" i="4"/>
  <c r="J397" i="4"/>
  <c r="I397" i="4"/>
  <c r="H397" i="4"/>
  <c r="G397" i="4"/>
  <c r="J396" i="4"/>
  <c r="I396" i="4"/>
  <c r="H396" i="4"/>
  <c r="G396" i="4"/>
  <c r="J395" i="4"/>
  <c r="I395" i="4"/>
  <c r="H395" i="4"/>
  <c r="G395" i="4"/>
  <c r="J393" i="4"/>
  <c r="I393" i="4"/>
  <c r="H393" i="4"/>
  <c r="G393" i="4"/>
  <c r="J392" i="4"/>
  <c r="I392" i="4"/>
  <c r="H392" i="4"/>
  <c r="G392" i="4"/>
  <c r="J391" i="4"/>
  <c r="I391" i="4"/>
  <c r="H391" i="4"/>
  <c r="G391" i="4"/>
  <c r="J390" i="4"/>
  <c r="I390" i="4"/>
  <c r="H390" i="4"/>
  <c r="G390" i="4"/>
  <c r="J389" i="4"/>
  <c r="I389" i="4"/>
  <c r="H389" i="4"/>
  <c r="G389" i="4"/>
  <c r="J388" i="4"/>
  <c r="I388" i="4"/>
  <c r="H388" i="4"/>
  <c r="G388" i="4"/>
  <c r="J387" i="4"/>
  <c r="I387" i="4"/>
  <c r="H387" i="4"/>
  <c r="G387" i="4"/>
  <c r="J386" i="4"/>
  <c r="I386" i="4"/>
  <c r="H386" i="4"/>
  <c r="G386" i="4"/>
  <c r="J385" i="4"/>
  <c r="I385" i="4"/>
  <c r="H385" i="4"/>
  <c r="G385" i="4"/>
  <c r="J384" i="4"/>
  <c r="I384" i="4"/>
  <c r="H384" i="4"/>
  <c r="G384" i="4"/>
  <c r="J383" i="4"/>
  <c r="I383" i="4"/>
  <c r="H383" i="4"/>
  <c r="G383" i="4"/>
  <c r="J382" i="4"/>
  <c r="I382" i="4"/>
  <c r="H382" i="4"/>
  <c r="G382" i="4"/>
  <c r="J381" i="4"/>
  <c r="I381" i="4"/>
  <c r="H381" i="4"/>
  <c r="G381" i="4"/>
  <c r="J380" i="4"/>
  <c r="I380" i="4"/>
  <c r="H380" i="4"/>
  <c r="G380" i="4"/>
  <c r="J379" i="4"/>
  <c r="I379" i="4"/>
  <c r="H379" i="4"/>
  <c r="G379" i="4"/>
  <c r="J378" i="4"/>
  <c r="I378" i="4"/>
  <c r="H378" i="4"/>
  <c r="G378" i="4"/>
  <c r="J377" i="4"/>
  <c r="I377" i="4"/>
  <c r="H377" i="4"/>
  <c r="G377" i="4"/>
  <c r="J376" i="4"/>
  <c r="I376" i="4"/>
  <c r="H376" i="4"/>
  <c r="G376" i="4"/>
  <c r="J375" i="4"/>
  <c r="I375" i="4"/>
  <c r="H375" i="4"/>
  <c r="G375" i="4"/>
  <c r="J374" i="4"/>
  <c r="I374" i="4"/>
  <c r="H374" i="4"/>
  <c r="G374" i="4"/>
  <c r="J373" i="4"/>
  <c r="I373" i="4"/>
  <c r="H373" i="4"/>
  <c r="G373" i="4"/>
  <c r="J372" i="4"/>
  <c r="I372" i="4"/>
  <c r="H372" i="4"/>
  <c r="G372" i="4"/>
  <c r="J371" i="4"/>
  <c r="I371" i="4"/>
  <c r="H371" i="4"/>
  <c r="G371" i="4"/>
  <c r="J369" i="4"/>
  <c r="I369" i="4"/>
  <c r="H369" i="4"/>
  <c r="G369" i="4"/>
  <c r="J368" i="4"/>
  <c r="I368" i="4"/>
  <c r="H368" i="4"/>
  <c r="G368" i="4"/>
  <c r="J367" i="4"/>
  <c r="I367" i="4"/>
  <c r="H367" i="4"/>
  <c r="G367" i="4"/>
  <c r="J366" i="4"/>
  <c r="I366" i="4"/>
  <c r="H366" i="4"/>
  <c r="G366" i="4"/>
  <c r="J365" i="4"/>
  <c r="I365" i="4"/>
  <c r="H365" i="4"/>
  <c r="G365" i="4"/>
  <c r="J364" i="4"/>
  <c r="I364" i="4"/>
  <c r="H364" i="4"/>
  <c r="G364" i="4"/>
  <c r="J363" i="4"/>
  <c r="I363" i="4"/>
  <c r="H363" i="4"/>
  <c r="G363" i="4"/>
  <c r="J362" i="4"/>
  <c r="I362" i="4"/>
  <c r="H362" i="4"/>
  <c r="G362" i="4"/>
  <c r="J361" i="4"/>
  <c r="I361" i="4"/>
  <c r="H361" i="4"/>
  <c r="G361" i="4"/>
  <c r="J360" i="4"/>
  <c r="I360" i="4"/>
  <c r="H360" i="4"/>
  <c r="G360" i="4"/>
  <c r="J359" i="4"/>
  <c r="I359" i="4"/>
  <c r="H359" i="4"/>
  <c r="G359" i="4"/>
  <c r="J358" i="4"/>
  <c r="I358" i="4"/>
  <c r="H358" i="4"/>
  <c r="G358" i="4"/>
  <c r="J357" i="4"/>
  <c r="I357" i="4"/>
  <c r="H357" i="4"/>
  <c r="G357" i="4"/>
  <c r="J356" i="4"/>
  <c r="I356" i="4"/>
  <c r="H356" i="4"/>
  <c r="G356" i="4"/>
  <c r="J355" i="4"/>
  <c r="I355" i="4"/>
  <c r="H355" i="4"/>
  <c r="G355" i="4"/>
  <c r="J354" i="4"/>
  <c r="I354" i="4"/>
  <c r="H354" i="4"/>
  <c r="G354" i="4"/>
  <c r="J353" i="4"/>
  <c r="I353" i="4"/>
  <c r="H353" i="4"/>
  <c r="G353" i="4"/>
  <c r="J352" i="4"/>
  <c r="I352" i="4"/>
  <c r="H352" i="4"/>
  <c r="G352" i="4"/>
  <c r="J351" i="4"/>
  <c r="I351" i="4"/>
  <c r="H351" i="4"/>
  <c r="G351" i="4"/>
  <c r="J350" i="4"/>
  <c r="I350" i="4"/>
  <c r="H350" i="4"/>
  <c r="G350" i="4"/>
  <c r="J349" i="4"/>
  <c r="I349" i="4"/>
  <c r="H349" i="4"/>
  <c r="G349" i="4"/>
  <c r="J348" i="4"/>
  <c r="I348" i="4"/>
  <c r="H348" i="4"/>
  <c r="G348" i="4"/>
  <c r="J347" i="4"/>
  <c r="I347" i="4"/>
  <c r="H347" i="4"/>
  <c r="G347" i="4"/>
  <c r="J346" i="4"/>
  <c r="I346" i="4"/>
  <c r="H346" i="4"/>
  <c r="G346" i="4"/>
  <c r="J345" i="4"/>
  <c r="I345" i="4"/>
  <c r="H345" i="4"/>
  <c r="G345" i="4"/>
  <c r="J344" i="4"/>
  <c r="I344" i="4"/>
  <c r="H344" i="4"/>
  <c r="G344" i="4"/>
  <c r="J343" i="4"/>
  <c r="I343" i="4"/>
  <c r="H343" i="4"/>
  <c r="G343" i="4"/>
  <c r="J342" i="4"/>
  <c r="I342" i="4"/>
  <c r="H342" i="4"/>
  <c r="G342" i="4"/>
  <c r="J341" i="4"/>
  <c r="I341" i="4"/>
  <c r="H341" i="4"/>
  <c r="G341" i="4"/>
  <c r="J340" i="4"/>
  <c r="I340" i="4"/>
  <c r="H340" i="4"/>
  <c r="G340" i="4"/>
  <c r="J339" i="4"/>
  <c r="I339" i="4"/>
  <c r="H339" i="4"/>
  <c r="G339" i="4"/>
  <c r="J338" i="4"/>
  <c r="I338" i="4"/>
  <c r="H338" i="4"/>
  <c r="G338" i="4"/>
  <c r="J337" i="4"/>
  <c r="I337" i="4"/>
  <c r="H337" i="4"/>
  <c r="G337" i="4"/>
  <c r="J336" i="4"/>
  <c r="I336" i="4"/>
  <c r="H336" i="4"/>
  <c r="G336" i="4"/>
  <c r="J335" i="4"/>
  <c r="I335" i="4"/>
  <c r="H335" i="4"/>
  <c r="G335" i="4"/>
  <c r="J334" i="4"/>
  <c r="I334" i="4"/>
  <c r="H334" i="4"/>
  <c r="G334" i="4"/>
  <c r="J333" i="4"/>
  <c r="I333" i="4"/>
  <c r="H333" i="4"/>
  <c r="G333" i="4"/>
  <c r="J332" i="4"/>
  <c r="I332" i="4"/>
  <c r="H332" i="4"/>
  <c r="G332" i="4"/>
  <c r="J331" i="4"/>
  <c r="I331" i="4"/>
  <c r="H331" i="4"/>
  <c r="G331" i="4"/>
  <c r="J330" i="4"/>
  <c r="I330" i="4"/>
  <c r="H330" i="4"/>
  <c r="G330" i="4"/>
  <c r="J329" i="4"/>
  <c r="I329" i="4"/>
  <c r="H329" i="4"/>
  <c r="G329" i="4"/>
  <c r="J328" i="4"/>
  <c r="I328" i="4"/>
  <c r="H328" i="4"/>
  <c r="G328" i="4"/>
  <c r="J327" i="4"/>
  <c r="I327" i="4"/>
  <c r="H327" i="4"/>
  <c r="G327" i="4"/>
  <c r="J326" i="4"/>
  <c r="I326" i="4"/>
  <c r="H326" i="4"/>
  <c r="G326" i="4"/>
  <c r="J325" i="4"/>
  <c r="I325" i="4"/>
  <c r="H325" i="4"/>
  <c r="G325" i="4"/>
  <c r="J324" i="4"/>
  <c r="I324" i="4"/>
  <c r="H324" i="4"/>
  <c r="G324" i="4"/>
  <c r="J323" i="4"/>
  <c r="I323" i="4"/>
  <c r="H323" i="4"/>
  <c r="G323" i="4"/>
  <c r="J322" i="4"/>
  <c r="I322" i="4"/>
  <c r="H322" i="4"/>
  <c r="G322" i="4"/>
  <c r="J321" i="4"/>
  <c r="I321" i="4"/>
  <c r="H321" i="4"/>
  <c r="G321" i="4"/>
  <c r="J320" i="4"/>
  <c r="I320" i="4"/>
  <c r="H320" i="4"/>
  <c r="G320" i="4"/>
  <c r="J319" i="4"/>
  <c r="I319" i="4"/>
  <c r="H319" i="4"/>
  <c r="G319" i="4"/>
  <c r="J318" i="4"/>
  <c r="I318" i="4"/>
  <c r="H318" i="4"/>
  <c r="G318" i="4"/>
  <c r="J317" i="4"/>
  <c r="I317" i="4"/>
  <c r="H317" i="4"/>
  <c r="G317" i="4"/>
  <c r="J316" i="4"/>
  <c r="I316" i="4"/>
  <c r="H316" i="4"/>
  <c r="G316" i="4"/>
  <c r="J315" i="4"/>
  <c r="I315" i="4"/>
  <c r="H315" i="4"/>
  <c r="G315" i="4"/>
  <c r="J314" i="4"/>
  <c r="I314" i="4"/>
  <c r="H314" i="4"/>
  <c r="G314" i="4"/>
  <c r="J313" i="4"/>
  <c r="I313" i="4"/>
  <c r="H313" i="4"/>
  <c r="G313" i="4"/>
  <c r="J312" i="4"/>
  <c r="I312" i="4"/>
  <c r="H312" i="4"/>
  <c r="G312" i="4"/>
  <c r="J311" i="4"/>
  <c r="I311" i="4"/>
  <c r="H311" i="4"/>
  <c r="G311" i="4"/>
  <c r="J310" i="4"/>
  <c r="I310" i="4"/>
  <c r="H310" i="4"/>
  <c r="G310" i="4"/>
  <c r="J309" i="4"/>
  <c r="I309" i="4"/>
  <c r="H309" i="4"/>
  <c r="G309" i="4"/>
  <c r="J308" i="4"/>
  <c r="I308" i="4"/>
  <c r="H308" i="4"/>
  <c r="G308" i="4"/>
  <c r="J307" i="4"/>
  <c r="I307" i="4"/>
  <c r="H307" i="4"/>
  <c r="G307" i="4"/>
  <c r="J306" i="4"/>
  <c r="I306" i="4"/>
  <c r="H306" i="4"/>
  <c r="G306" i="4"/>
  <c r="J305" i="4"/>
  <c r="I305" i="4"/>
  <c r="H305" i="4"/>
  <c r="G305" i="4"/>
  <c r="J304" i="4"/>
  <c r="I304" i="4"/>
  <c r="H304" i="4"/>
  <c r="G304" i="4"/>
  <c r="J303" i="4"/>
  <c r="I303" i="4"/>
  <c r="H303" i="4"/>
  <c r="G303" i="4"/>
  <c r="J302" i="4"/>
  <c r="I302" i="4"/>
  <c r="H302" i="4"/>
  <c r="G302" i="4"/>
  <c r="J301" i="4"/>
  <c r="I301" i="4"/>
  <c r="H301" i="4"/>
  <c r="G301" i="4"/>
  <c r="J300" i="4"/>
  <c r="I300" i="4"/>
  <c r="H300" i="4"/>
  <c r="G300" i="4"/>
  <c r="J299" i="4"/>
  <c r="I299" i="4"/>
  <c r="H299" i="4"/>
  <c r="G299" i="4"/>
  <c r="J298" i="4"/>
  <c r="I298" i="4"/>
  <c r="H298" i="4"/>
  <c r="G298" i="4"/>
  <c r="J297" i="4"/>
  <c r="I297" i="4"/>
  <c r="H297" i="4"/>
  <c r="G297" i="4"/>
  <c r="J296" i="4"/>
  <c r="I296" i="4"/>
  <c r="H296" i="4"/>
  <c r="G296" i="4"/>
  <c r="J295" i="4"/>
  <c r="I295" i="4"/>
  <c r="H295" i="4"/>
  <c r="G295" i="4"/>
  <c r="J294" i="4"/>
  <c r="I294" i="4"/>
  <c r="H294" i="4"/>
  <c r="G294" i="4"/>
  <c r="J293" i="4"/>
  <c r="I293" i="4"/>
  <c r="H293" i="4"/>
  <c r="G293" i="4"/>
  <c r="J292" i="4"/>
  <c r="I292" i="4"/>
  <c r="H292" i="4"/>
  <c r="G292" i="4"/>
  <c r="J291" i="4"/>
  <c r="I291" i="4"/>
  <c r="H291" i="4"/>
  <c r="G291" i="4"/>
  <c r="J290" i="4"/>
  <c r="I290" i="4"/>
  <c r="H290" i="4"/>
  <c r="G290" i="4"/>
  <c r="J289" i="4"/>
  <c r="I289" i="4"/>
  <c r="H289" i="4"/>
  <c r="G289" i="4"/>
  <c r="J288" i="4"/>
  <c r="I288" i="4"/>
  <c r="H288" i="4"/>
  <c r="G288" i="4"/>
  <c r="J287" i="4"/>
  <c r="I287" i="4"/>
  <c r="H287" i="4"/>
  <c r="G287" i="4"/>
  <c r="J286" i="4"/>
  <c r="I286" i="4"/>
  <c r="H286" i="4"/>
  <c r="G286" i="4"/>
  <c r="J285" i="4"/>
  <c r="I285" i="4"/>
  <c r="H285" i="4"/>
  <c r="G285" i="4"/>
  <c r="J284" i="4"/>
  <c r="I284" i="4"/>
  <c r="H284" i="4"/>
  <c r="G284" i="4"/>
  <c r="J283" i="4"/>
  <c r="I283" i="4"/>
  <c r="H283" i="4"/>
  <c r="G283" i="4"/>
  <c r="J282" i="4"/>
  <c r="I282" i="4"/>
  <c r="H282" i="4"/>
  <c r="G282" i="4"/>
  <c r="J281" i="4"/>
  <c r="I281" i="4"/>
  <c r="H281" i="4"/>
  <c r="G281" i="4"/>
  <c r="J280" i="4"/>
  <c r="I280" i="4"/>
  <c r="H280" i="4"/>
  <c r="G280" i="4"/>
  <c r="J279" i="4"/>
  <c r="I279" i="4"/>
  <c r="H279" i="4"/>
  <c r="G279" i="4"/>
  <c r="J278" i="4"/>
  <c r="I278" i="4"/>
  <c r="H278" i="4"/>
  <c r="G278" i="4"/>
  <c r="J277" i="4"/>
  <c r="I277" i="4"/>
  <c r="H277" i="4"/>
  <c r="G277" i="4"/>
  <c r="J276" i="4"/>
  <c r="I276" i="4"/>
  <c r="H276" i="4"/>
  <c r="G276" i="4"/>
  <c r="J275" i="4"/>
  <c r="I275" i="4"/>
  <c r="H275" i="4"/>
  <c r="G275" i="4"/>
  <c r="J274" i="4"/>
  <c r="I274" i="4"/>
  <c r="H274" i="4"/>
  <c r="G274" i="4"/>
  <c r="J273" i="4"/>
  <c r="I273" i="4"/>
  <c r="H273" i="4"/>
  <c r="G273" i="4"/>
  <c r="J272" i="4"/>
  <c r="I272" i="4"/>
  <c r="H272" i="4"/>
  <c r="G272" i="4"/>
  <c r="J271" i="4"/>
  <c r="I271" i="4"/>
  <c r="H271" i="4"/>
  <c r="G271" i="4"/>
  <c r="J270" i="4"/>
  <c r="I270" i="4"/>
  <c r="H270" i="4"/>
  <c r="G270" i="4"/>
  <c r="J269" i="4"/>
  <c r="I269" i="4"/>
  <c r="H269" i="4"/>
  <c r="G269" i="4"/>
  <c r="J268" i="4"/>
  <c r="I268" i="4"/>
  <c r="H268" i="4"/>
  <c r="G268" i="4"/>
  <c r="J267" i="4"/>
  <c r="I267" i="4"/>
  <c r="H267" i="4"/>
  <c r="G267" i="4"/>
  <c r="J266" i="4"/>
  <c r="I266" i="4"/>
  <c r="H266" i="4"/>
  <c r="G266" i="4"/>
  <c r="J265" i="4"/>
  <c r="I265" i="4"/>
  <c r="H265" i="4"/>
  <c r="G265" i="4"/>
  <c r="J264" i="4"/>
  <c r="I264" i="4"/>
  <c r="H264" i="4"/>
  <c r="G264" i="4"/>
  <c r="J263" i="4"/>
  <c r="I263" i="4"/>
  <c r="H263" i="4"/>
  <c r="G263" i="4"/>
  <c r="J262" i="4"/>
  <c r="I262" i="4"/>
  <c r="H262" i="4"/>
  <c r="G262" i="4"/>
  <c r="J261" i="4"/>
  <c r="I261" i="4"/>
  <c r="H261" i="4"/>
  <c r="G261" i="4"/>
  <c r="J260" i="4"/>
  <c r="I260" i="4"/>
  <c r="H260" i="4"/>
  <c r="G260" i="4"/>
  <c r="J259" i="4"/>
  <c r="I259" i="4"/>
  <c r="H259" i="4"/>
  <c r="G259" i="4"/>
  <c r="J258" i="4"/>
  <c r="I258" i="4"/>
  <c r="H258" i="4"/>
  <c r="G258" i="4"/>
  <c r="J257" i="4"/>
  <c r="I257" i="4"/>
  <c r="H257" i="4"/>
  <c r="G257" i="4"/>
  <c r="J256" i="4"/>
  <c r="I256" i="4"/>
  <c r="H256" i="4"/>
  <c r="G256" i="4"/>
  <c r="J255" i="4"/>
  <c r="I255" i="4"/>
  <c r="H255" i="4"/>
  <c r="G255" i="4"/>
  <c r="J254" i="4"/>
  <c r="I254" i="4"/>
  <c r="H254" i="4"/>
  <c r="G254" i="4"/>
  <c r="J253" i="4"/>
  <c r="I253" i="4"/>
  <c r="H253" i="4"/>
  <c r="G253" i="4"/>
  <c r="J252" i="4"/>
  <c r="I252" i="4"/>
  <c r="H252" i="4"/>
  <c r="G252" i="4"/>
  <c r="J251" i="4"/>
  <c r="I251" i="4"/>
  <c r="H251" i="4"/>
  <c r="G251" i="4"/>
  <c r="J250" i="4"/>
  <c r="I250" i="4"/>
  <c r="H250" i="4"/>
  <c r="G250" i="4"/>
  <c r="J249" i="4"/>
  <c r="I249" i="4"/>
  <c r="H249" i="4"/>
  <c r="G249" i="4"/>
  <c r="J248" i="4"/>
  <c r="I248" i="4"/>
  <c r="H248" i="4"/>
  <c r="G248" i="4"/>
  <c r="J247" i="4"/>
  <c r="I247" i="4"/>
  <c r="H247" i="4"/>
  <c r="G247" i="4"/>
  <c r="J246" i="4"/>
  <c r="I246" i="4"/>
  <c r="H246" i="4"/>
  <c r="G246" i="4"/>
  <c r="J245" i="4"/>
  <c r="I245" i="4"/>
  <c r="H245" i="4"/>
  <c r="G245" i="4"/>
  <c r="J244" i="4"/>
  <c r="I244" i="4"/>
  <c r="H244" i="4"/>
  <c r="G244" i="4"/>
  <c r="J243" i="4"/>
  <c r="I243" i="4"/>
  <c r="H243" i="4"/>
  <c r="G243" i="4"/>
  <c r="J242" i="4"/>
  <c r="I242" i="4"/>
  <c r="H242" i="4"/>
  <c r="G242" i="4"/>
  <c r="J241" i="4"/>
  <c r="I241" i="4"/>
  <c r="H241" i="4"/>
  <c r="G241" i="4"/>
  <c r="J240" i="4"/>
  <c r="I240" i="4"/>
  <c r="H240" i="4"/>
  <c r="G240" i="4"/>
  <c r="J237" i="4"/>
  <c r="I237" i="4"/>
  <c r="H237" i="4"/>
  <c r="G237" i="4"/>
  <c r="J236" i="4"/>
  <c r="I236" i="4"/>
  <c r="H236" i="4"/>
  <c r="G236" i="4"/>
  <c r="J235" i="4"/>
  <c r="I235" i="4"/>
  <c r="H235" i="4"/>
  <c r="G235" i="4"/>
  <c r="J234" i="4"/>
  <c r="I234" i="4"/>
  <c r="H234" i="4"/>
  <c r="G234" i="4"/>
  <c r="J233" i="4"/>
  <c r="I233" i="4"/>
  <c r="H233" i="4"/>
  <c r="G233" i="4"/>
  <c r="J232" i="4"/>
  <c r="I232" i="4"/>
  <c r="H232" i="4"/>
  <c r="G232" i="4"/>
  <c r="J42" i="5" s="1"/>
  <c r="P42" i="5" s="1"/>
  <c r="J231" i="4"/>
  <c r="I231" i="4"/>
  <c r="H231" i="4"/>
  <c r="G231" i="4"/>
  <c r="J230" i="4"/>
  <c r="I230" i="4"/>
  <c r="H230" i="4"/>
  <c r="G230" i="4"/>
  <c r="J229" i="4"/>
  <c r="I229" i="4"/>
  <c r="H229" i="4"/>
  <c r="G229" i="4"/>
  <c r="J228" i="4"/>
  <c r="I228" i="4"/>
  <c r="H228" i="4"/>
  <c r="G228" i="4"/>
  <c r="J30" i="5" s="1"/>
  <c r="P30" i="5" s="1"/>
  <c r="J227" i="4"/>
  <c r="I227" i="4"/>
  <c r="H227" i="4"/>
  <c r="G227" i="4"/>
  <c r="J225" i="4"/>
  <c r="I225" i="4"/>
  <c r="H225" i="4"/>
  <c r="G225" i="4"/>
  <c r="J224" i="4"/>
  <c r="I224" i="4"/>
  <c r="H224" i="4"/>
  <c r="G224" i="4"/>
  <c r="J223" i="4"/>
  <c r="I223" i="4"/>
  <c r="H223" i="4"/>
  <c r="G223" i="4"/>
  <c r="J222" i="4"/>
  <c r="I222" i="4"/>
  <c r="H222" i="4"/>
  <c r="G222" i="4"/>
  <c r="J221" i="4"/>
  <c r="I221" i="4"/>
  <c r="H221" i="4"/>
  <c r="G221" i="4"/>
  <c r="J220" i="4"/>
  <c r="I220" i="4"/>
  <c r="H220" i="4"/>
  <c r="G220" i="4"/>
  <c r="J219" i="4"/>
  <c r="I219" i="4"/>
  <c r="H219" i="4"/>
  <c r="G219" i="4"/>
  <c r="J218" i="4"/>
  <c r="I218" i="4"/>
  <c r="H218" i="4"/>
  <c r="G218" i="4"/>
  <c r="J217" i="4"/>
  <c r="I217" i="4"/>
  <c r="H217" i="4"/>
  <c r="G217" i="4"/>
  <c r="J216" i="4"/>
  <c r="I216" i="4"/>
  <c r="H216" i="4"/>
  <c r="G216" i="4"/>
  <c r="J215" i="4"/>
  <c r="I215" i="4"/>
  <c r="H215" i="4"/>
  <c r="G215" i="4"/>
  <c r="J214" i="4"/>
  <c r="I214" i="4"/>
  <c r="H214" i="4"/>
  <c r="G214" i="4"/>
  <c r="J213" i="4"/>
  <c r="I213" i="4"/>
  <c r="H213" i="4"/>
  <c r="G213" i="4"/>
  <c r="J212" i="4"/>
  <c r="I212" i="4"/>
  <c r="H212" i="4"/>
  <c r="G212" i="4"/>
  <c r="J211" i="4"/>
  <c r="I211" i="4"/>
  <c r="H211" i="4"/>
  <c r="G211" i="4"/>
  <c r="J210" i="4"/>
  <c r="I210" i="4"/>
  <c r="H210" i="4"/>
  <c r="G210" i="4"/>
  <c r="J209" i="4"/>
  <c r="I209" i="4"/>
  <c r="H209" i="4"/>
  <c r="G209" i="4"/>
  <c r="J208" i="4"/>
  <c r="I208" i="4"/>
  <c r="H208" i="4"/>
  <c r="G208" i="4"/>
  <c r="J206" i="4"/>
  <c r="I206" i="4"/>
  <c r="H206" i="4"/>
  <c r="G206" i="4"/>
  <c r="J205" i="4"/>
  <c r="I205" i="4"/>
  <c r="H205" i="4"/>
  <c r="G205" i="4"/>
  <c r="J204" i="4"/>
  <c r="I204" i="4"/>
  <c r="H204" i="4"/>
  <c r="G204" i="4"/>
  <c r="J203" i="4"/>
  <c r="I203" i="4"/>
  <c r="H203" i="4"/>
  <c r="G203" i="4"/>
  <c r="J202" i="4"/>
  <c r="I202" i="4"/>
  <c r="H202" i="4"/>
  <c r="G202" i="4"/>
  <c r="J201" i="4"/>
  <c r="I201" i="4"/>
  <c r="H201" i="4"/>
  <c r="G201" i="4"/>
  <c r="J200" i="4"/>
  <c r="I200" i="4"/>
  <c r="H200" i="4"/>
  <c r="G200" i="4"/>
  <c r="J199" i="4"/>
  <c r="I199" i="4"/>
  <c r="H199" i="4"/>
  <c r="G199" i="4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28" i="5" s="1"/>
  <c r="P28" i="5" s="1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G162" i="4"/>
  <c r="J161" i="4"/>
  <c r="I161" i="4"/>
  <c r="H161" i="4"/>
  <c r="G161" i="4"/>
  <c r="J160" i="4"/>
  <c r="I160" i="4"/>
  <c r="H160" i="4"/>
  <c r="G160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J141" i="4"/>
  <c r="I141" i="4"/>
  <c r="H141" i="4"/>
  <c r="G141" i="4"/>
  <c r="J140" i="4"/>
  <c r="I140" i="4"/>
  <c r="H140" i="4"/>
  <c r="G140" i="4"/>
  <c r="J139" i="4"/>
  <c r="I139" i="4"/>
  <c r="H139" i="4"/>
  <c r="G139" i="4"/>
  <c r="J138" i="4"/>
  <c r="I138" i="4"/>
  <c r="H138" i="4"/>
  <c r="G138" i="4"/>
  <c r="J137" i="4"/>
  <c r="I137" i="4"/>
  <c r="H137" i="4"/>
  <c r="G137" i="4"/>
  <c r="J135" i="4"/>
  <c r="I135" i="4"/>
  <c r="H135" i="4"/>
  <c r="G135" i="4"/>
  <c r="J134" i="4"/>
  <c r="I134" i="4"/>
  <c r="H134" i="4"/>
  <c r="G134" i="4"/>
  <c r="J133" i="4"/>
  <c r="I133" i="4"/>
  <c r="H133" i="4"/>
  <c r="G133" i="4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29" i="5" s="1"/>
  <c r="P29" i="5" s="1"/>
  <c r="J125" i="4"/>
  <c r="I125" i="4"/>
  <c r="H125" i="4"/>
  <c r="G125" i="4"/>
  <c r="J124" i="4"/>
  <c r="I124" i="4"/>
  <c r="H124" i="4"/>
  <c r="G124" i="4"/>
  <c r="J123" i="4"/>
  <c r="I123" i="4"/>
  <c r="H123" i="4"/>
  <c r="G123" i="4"/>
  <c r="J122" i="4"/>
  <c r="I122" i="4"/>
  <c r="H122" i="4"/>
  <c r="G122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0" i="4"/>
  <c r="I110" i="4"/>
  <c r="H110" i="4"/>
  <c r="G110" i="4"/>
  <c r="J109" i="4"/>
  <c r="I109" i="4"/>
  <c r="H109" i="4"/>
  <c r="G109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1" i="4"/>
  <c r="I61" i="4"/>
  <c r="H61" i="4"/>
  <c r="G61" i="4"/>
  <c r="J60" i="4"/>
  <c r="I60" i="4"/>
  <c r="H60" i="4"/>
  <c r="G60" i="4"/>
  <c r="J59" i="4"/>
  <c r="I59" i="4"/>
  <c r="H59" i="4"/>
  <c r="G59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27" i="5" s="1"/>
  <c r="P27" i="5" s="1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26" i="5" s="1"/>
  <c r="P26" i="5" s="1"/>
  <c r="I239" i="4" l="1"/>
  <c r="I394" i="4"/>
  <c r="J207" i="4"/>
  <c r="J239" i="4"/>
  <c r="H121" i="4"/>
  <c r="I111" i="4"/>
  <c r="I121" i="4"/>
  <c r="I370" i="4"/>
  <c r="J53" i="4"/>
  <c r="H58" i="4"/>
  <c r="I58" i="4"/>
  <c r="J111" i="4"/>
  <c r="H78" i="4"/>
  <c r="J58" i="4"/>
  <c r="J394" i="4"/>
  <c r="H207" i="4"/>
  <c r="I207" i="4"/>
  <c r="J121" i="4"/>
  <c r="J136" i="4"/>
  <c r="I7" i="4"/>
  <c r="J8" i="4"/>
  <c r="J7" i="4" s="1"/>
  <c r="H8" i="4"/>
  <c r="H7" i="4" s="1"/>
  <c r="G8" i="4"/>
  <c r="J25" i="5" s="1"/>
  <c r="P25" i="5" s="1"/>
  <c r="I62" i="4"/>
  <c r="J62" i="4"/>
  <c r="I87" i="4"/>
  <c r="J87" i="4"/>
  <c r="I189" i="4"/>
  <c r="I14" i="4"/>
  <c r="H53" i="4"/>
  <c r="J159" i="4"/>
  <c r="J189" i="4"/>
  <c r="J370" i="4"/>
  <c r="H461" i="4"/>
  <c r="J14" i="4"/>
  <c r="I53" i="4"/>
  <c r="H159" i="4"/>
  <c r="H14" i="4"/>
  <c r="I136" i="4"/>
  <c r="I159" i="4"/>
  <c r="H62" i="4"/>
  <c r="H426" i="4"/>
  <c r="I408" i="4"/>
  <c r="H111" i="4"/>
  <c r="H136" i="4"/>
  <c r="J408" i="4"/>
  <c r="H87" i="4"/>
  <c r="H394" i="4"/>
  <c r="H408" i="4"/>
  <c r="I226" i="4"/>
  <c r="H239" i="4"/>
  <c r="J426" i="4"/>
  <c r="H226" i="4"/>
  <c r="I78" i="4"/>
  <c r="I461" i="4"/>
  <c r="I426" i="4"/>
  <c r="J226" i="4"/>
  <c r="J78" i="4"/>
  <c r="H189" i="4"/>
  <c r="H370" i="4"/>
  <c r="J461" i="4"/>
  <c r="C19" i="3"/>
  <c r="H514" i="4" l="1"/>
  <c r="J514" i="4"/>
  <c r="I514" i="4"/>
  <c r="F467" i="1"/>
  <c r="F134" i="1"/>
  <c r="G37" i="1"/>
  <c r="G51" i="1"/>
  <c r="F65" i="1"/>
  <c r="G107" i="1"/>
  <c r="G140" i="1"/>
  <c r="G187" i="1"/>
  <c r="F228" i="1"/>
  <c r="G20" i="1"/>
  <c r="F251" i="1"/>
  <c r="G40" i="1"/>
  <c r="G64" i="1"/>
  <c r="G78" i="1"/>
  <c r="G111" i="1"/>
  <c r="G10" i="1"/>
  <c r="F11" i="1"/>
  <c r="G280" i="1"/>
  <c r="G25" i="1"/>
  <c r="F301" i="1"/>
  <c r="F32" i="1"/>
  <c r="G41" i="1"/>
  <c r="G82" i="1"/>
  <c r="G169" i="1"/>
  <c r="F16" i="1"/>
  <c r="G21" i="1"/>
  <c r="G31" i="1"/>
  <c r="F363" i="1"/>
  <c r="G92" i="1"/>
  <c r="G120" i="1"/>
  <c r="G148" i="1"/>
  <c r="F193" i="1"/>
  <c r="F255" i="1"/>
  <c r="F319" i="1"/>
  <c r="G11" i="1"/>
  <c r="G32" i="1"/>
  <c r="G65" i="1"/>
  <c r="G123" i="1"/>
  <c r="F151" i="1"/>
  <c r="G256" i="1"/>
  <c r="G12" i="1"/>
  <c r="F24" i="1"/>
  <c r="G33" i="1"/>
  <c r="G47" i="1"/>
  <c r="G68" i="1"/>
  <c r="G97" i="1"/>
  <c r="G125" i="1"/>
  <c r="G151" i="1"/>
  <c r="G213" i="1"/>
  <c r="F269" i="1"/>
  <c r="F331" i="1"/>
  <c r="G23" i="1"/>
  <c r="G44" i="1"/>
  <c r="G95" i="1"/>
  <c r="F206" i="1"/>
  <c r="G326" i="1"/>
  <c r="G14" i="1"/>
  <c r="G24" i="1"/>
  <c r="G36" i="1"/>
  <c r="G49" i="1"/>
  <c r="G70" i="1"/>
  <c r="G99" i="1"/>
  <c r="F126" i="1"/>
  <c r="G161" i="1"/>
  <c r="F214" i="1"/>
  <c r="F277" i="1"/>
  <c r="G350" i="1"/>
  <c r="G16" i="1"/>
  <c r="G28" i="1"/>
  <c r="G39" i="1"/>
  <c r="F55" i="1"/>
  <c r="G81" i="1"/>
  <c r="F108" i="1"/>
  <c r="G134" i="1"/>
  <c r="F173" i="1"/>
  <c r="F233" i="1"/>
  <c r="F294" i="1"/>
  <c r="G364" i="1"/>
  <c r="G17" i="1"/>
  <c r="G29" i="1"/>
  <c r="F40" i="1"/>
  <c r="G55" i="1"/>
  <c r="F82" i="1"/>
  <c r="G108" i="1"/>
  <c r="G138" i="1"/>
  <c r="G185" i="1"/>
  <c r="G236" i="1"/>
  <c r="F299" i="1"/>
  <c r="G404" i="1"/>
  <c r="F451" i="1"/>
  <c r="G19" i="1"/>
  <c r="G27" i="1"/>
  <c r="G35" i="1"/>
  <c r="G43" i="1"/>
  <c r="G58" i="1"/>
  <c r="F73" i="1"/>
  <c r="G89" i="1"/>
  <c r="G100" i="1"/>
  <c r="G116" i="1"/>
  <c r="G129" i="1"/>
  <c r="F143" i="1"/>
  <c r="G156" i="1"/>
  <c r="F174" i="1"/>
  <c r="F199" i="1"/>
  <c r="G219" i="1"/>
  <c r="G242" i="1"/>
  <c r="G264" i="1"/>
  <c r="F282" i="1"/>
  <c r="G312" i="1"/>
  <c r="F338" i="1"/>
  <c r="F375" i="1"/>
  <c r="F20" i="1"/>
  <c r="F28" i="1"/>
  <c r="F36" i="1"/>
  <c r="F44" i="1"/>
  <c r="G61" i="1"/>
  <c r="G73" i="1"/>
  <c r="G91" i="1"/>
  <c r="G103" i="1"/>
  <c r="F117" i="1"/>
  <c r="G131" i="1"/>
  <c r="G143" i="1"/>
  <c r="F159" i="1"/>
  <c r="G179" i="1"/>
  <c r="G200" i="1"/>
  <c r="F223" i="1"/>
  <c r="F243" i="1"/>
  <c r="F267" i="1"/>
  <c r="F287" i="1"/>
  <c r="F313" i="1"/>
  <c r="F345" i="1"/>
  <c r="F394" i="1"/>
  <c r="G76" i="1"/>
  <c r="F92" i="1"/>
  <c r="G105" i="1"/>
  <c r="G117" i="1"/>
  <c r="G133" i="1"/>
  <c r="G146" i="1"/>
  <c r="F161" i="1"/>
  <c r="F182" i="1"/>
  <c r="F201" i="1"/>
  <c r="F226" i="1"/>
  <c r="G248" i="1"/>
  <c r="G268" i="1"/>
  <c r="F293" i="1"/>
  <c r="F314" i="1"/>
  <c r="F346" i="1"/>
  <c r="F396" i="1"/>
  <c r="G150" i="1"/>
  <c r="F166" i="1"/>
  <c r="F186" i="1"/>
  <c r="F210" i="1"/>
  <c r="G228" i="1"/>
  <c r="G254" i="1"/>
  <c r="F274" i="1"/>
  <c r="G294" i="1"/>
  <c r="F326" i="1"/>
  <c r="G352" i="1"/>
  <c r="G417" i="1"/>
  <c r="G72" i="1"/>
  <c r="G85" i="1"/>
  <c r="F100" i="1"/>
  <c r="G114" i="1"/>
  <c r="G126" i="1"/>
  <c r="G142" i="1"/>
  <c r="G154" i="1"/>
  <c r="G173" i="1"/>
  <c r="G196" i="1"/>
  <c r="F215" i="1"/>
  <c r="F242" i="1"/>
  <c r="F261" i="1"/>
  <c r="F281" i="1"/>
  <c r="F307" i="1"/>
  <c r="G332" i="1"/>
  <c r="F366" i="1"/>
  <c r="G45" i="1"/>
  <c r="G56" i="1"/>
  <c r="G66" i="1"/>
  <c r="G74" i="1"/>
  <c r="G83" i="1"/>
  <c r="G93" i="1"/>
  <c r="G101" i="1"/>
  <c r="G109" i="1"/>
  <c r="G118" i="1"/>
  <c r="G127" i="1"/>
  <c r="G135" i="1"/>
  <c r="G144" i="1"/>
  <c r="G152" i="1"/>
  <c r="G163" i="1"/>
  <c r="F176" i="1"/>
  <c r="F189" i="1"/>
  <c r="G202" i="1"/>
  <c r="F216" i="1"/>
  <c r="G230" i="1"/>
  <c r="F245" i="1"/>
  <c r="F258" i="1"/>
  <c r="G270" i="1"/>
  <c r="G286" i="1"/>
  <c r="G300" i="1"/>
  <c r="G318" i="1"/>
  <c r="F333" i="1"/>
  <c r="F351" i="1"/>
  <c r="F374" i="1"/>
  <c r="F408" i="1"/>
  <c r="F48" i="1"/>
  <c r="F60" i="1"/>
  <c r="F69" i="1"/>
  <c r="F77" i="1"/>
  <c r="F86" i="1"/>
  <c r="F96" i="1"/>
  <c r="F104" i="1"/>
  <c r="F113" i="1"/>
  <c r="F121" i="1"/>
  <c r="F130" i="1"/>
  <c r="F139" i="1"/>
  <c r="F147" i="1"/>
  <c r="F155" i="1"/>
  <c r="G167" i="1"/>
  <c r="F180" i="1"/>
  <c r="F194" i="1"/>
  <c r="G206" i="1"/>
  <c r="F220" i="1"/>
  <c r="G234" i="1"/>
  <c r="F249" i="1"/>
  <c r="F262" i="1"/>
  <c r="G274" i="1"/>
  <c r="G288" i="1"/>
  <c r="F306" i="1"/>
  <c r="G320" i="1"/>
  <c r="G338" i="1"/>
  <c r="F357" i="1"/>
  <c r="G375" i="1"/>
  <c r="G419" i="1"/>
  <c r="G48" i="1"/>
  <c r="G60" i="1"/>
  <c r="G69" i="1"/>
  <c r="G77" i="1"/>
  <c r="G86" i="1"/>
  <c r="G96" i="1"/>
  <c r="G104" i="1"/>
  <c r="G113" i="1"/>
  <c r="G121" i="1"/>
  <c r="G130" i="1"/>
  <c r="G139" i="1"/>
  <c r="G147" i="1"/>
  <c r="G155" i="1"/>
  <c r="F168" i="1"/>
  <c r="F181" i="1"/>
  <c r="G194" i="1"/>
  <c r="F207" i="1"/>
  <c r="G221" i="1"/>
  <c r="F235" i="1"/>
  <c r="F250" i="1"/>
  <c r="G262" i="1"/>
  <c r="F275" i="1"/>
  <c r="F290" i="1"/>
  <c r="G306" i="1"/>
  <c r="F325" i="1"/>
  <c r="F339" i="1"/>
  <c r="F358" i="1"/>
  <c r="G383" i="1"/>
  <c r="G466" i="1"/>
  <c r="G344" i="1"/>
  <c r="G358" i="1"/>
  <c r="F384" i="1"/>
  <c r="F436" i="1"/>
  <c r="G437" i="1"/>
  <c r="F479" i="1"/>
  <c r="F495" i="1"/>
  <c r="F499" i="1"/>
  <c r="F483" i="1"/>
  <c r="F450" i="1"/>
  <c r="G506" i="1"/>
  <c r="F387" i="1"/>
  <c r="F397" i="1"/>
  <c r="G408" i="1"/>
  <c r="F420" i="1"/>
  <c r="F438" i="1"/>
  <c r="F454" i="1"/>
  <c r="F469" i="1"/>
  <c r="F484" i="1"/>
  <c r="F500" i="1"/>
  <c r="F12" i="1"/>
  <c r="F17" i="1"/>
  <c r="F21" i="1"/>
  <c r="F25" i="1"/>
  <c r="F29" i="1"/>
  <c r="F33" i="1"/>
  <c r="F37" i="1"/>
  <c r="F41" i="1"/>
  <c r="F45" i="1"/>
  <c r="F49" i="1"/>
  <c r="F56" i="1"/>
  <c r="F61" i="1"/>
  <c r="F66" i="1"/>
  <c r="F70" i="1"/>
  <c r="F74" i="1"/>
  <c r="F78" i="1"/>
  <c r="F83" i="1"/>
  <c r="F89" i="1"/>
  <c r="F93" i="1"/>
  <c r="F97" i="1"/>
  <c r="F101" i="1"/>
  <c r="F105" i="1"/>
  <c r="F109" i="1"/>
  <c r="F114" i="1"/>
  <c r="F118" i="1"/>
  <c r="F123" i="1"/>
  <c r="F127" i="1"/>
  <c r="F131" i="1"/>
  <c r="F135" i="1"/>
  <c r="F140" i="1"/>
  <c r="F144" i="1"/>
  <c r="F148" i="1"/>
  <c r="F152" i="1"/>
  <c r="F156" i="1"/>
  <c r="F162" i="1"/>
  <c r="F169" i="1"/>
  <c r="G175" i="1"/>
  <c r="G181" i="1"/>
  <c r="F188" i="1"/>
  <c r="F195" i="1"/>
  <c r="F202" i="1"/>
  <c r="G209" i="1"/>
  <c r="G215" i="1"/>
  <c r="F222" i="1"/>
  <c r="F229" i="1"/>
  <c r="F236" i="1"/>
  <c r="G244" i="1"/>
  <c r="G250" i="1"/>
  <c r="F257" i="1"/>
  <c r="F263" i="1"/>
  <c r="F270" i="1"/>
  <c r="G276" i="1"/>
  <c r="G282" i="1"/>
  <c r="F289" i="1"/>
  <c r="F295" i="1"/>
  <c r="F302" i="1"/>
  <c r="G308" i="1"/>
  <c r="G314" i="1"/>
  <c r="F321" i="1"/>
  <c r="F327" i="1"/>
  <c r="F334" i="1"/>
  <c r="G340" i="1"/>
  <c r="G346" i="1"/>
  <c r="F353" i="1"/>
  <c r="F359" i="1"/>
  <c r="G366" i="1"/>
  <c r="G377" i="1"/>
  <c r="G387" i="1"/>
  <c r="G398" i="1"/>
  <c r="F410" i="1"/>
  <c r="G429" i="1"/>
  <c r="G441" i="1"/>
  <c r="F455" i="1"/>
  <c r="G470" i="1"/>
  <c r="F485" i="1"/>
  <c r="F503" i="1"/>
  <c r="F283" i="1"/>
  <c r="F309" i="1"/>
  <c r="G328" i="1"/>
  <c r="F347" i="1"/>
  <c r="F367" i="1"/>
  <c r="G400" i="1"/>
  <c r="F504" i="1"/>
  <c r="F9" i="1"/>
  <c r="F13" i="1"/>
  <c r="F18" i="1"/>
  <c r="F22" i="1"/>
  <c r="F26" i="1"/>
  <c r="F30" i="1"/>
  <c r="F34" i="1"/>
  <c r="F38" i="1"/>
  <c r="F42" i="1"/>
  <c r="F46" i="1"/>
  <c r="F50" i="1"/>
  <c r="F57" i="1"/>
  <c r="F62" i="1"/>
  <c r="F67" i="1"/>
  <c r="F71" i="1"/>
  <c r="F75" i="1"/>
  <c r="F80" i="1"/>
  <c r="F84" i="1"/>
  <c r="F90" i="1"/>
  <c r="F94" i="1"/>
  <c r="F98" i="1"/>
  <c r="F102" i="1"/>
  <c r="F106" i="1"/>
  <c r="F110" i="1"/>
  <c r="F115" i="1"/>
  <c r="F119" i="1"/>
  <c r="F124" i="1"/>
  <c r="F128" i="1"/>
  <c r="F132" i="1"/>
  <c r="F136" i="1"/>
  <c r="F141" i="1"/>
  <c r="F145" i="1"/>
  <c r="F149" i="1"/>
  <c r="F153" i="1"/>
  <c r="F157" i="1"/>
  <c r="F164" i="1"/>
  <c r="F170" i="1"/>
  <c r="F177" i="1"/>
  <c r="G183" i="1"/>
  <c r="G189" i="1"/>
  <c r="F197" i="1"/>
  <c r="F203" i="1"/>
  <c r="F211" i="1"/>
  <c r="G217" i="1"/>
  <c r="G223" i="1"/>
  <c r="F231" i="1"/>
  <c r="F237" i="1"/>
  <c r="F246" i="1"/>
  <c r="G252" i="1"/>
  <c r="G258" i="1"/>
  <c r="F265" i="1"/>
  <c r="F271" i="1"/>
  <c r="F278" i="1"/>
  <c r="G284" i="1"/>
  <c r="G290" i="1"/>
  <c r="F297" i="1"/>
  <c r="F303" i="1"/>
  <c r="F310" i="1"/>
  <c r="G316" i="1"/>
  <c r="G322" i="1"/>
  <c r="F329" i="1"/>
  <c r="F335" i="1"/>
  <c r="F342" i="1"/>
  <c r="G348" i="1"/>
  <c r="G354" i="1"/>
  <c r="F361" i="1"/>
  <c r="G368" i="1"/>
  <c r="F380" i="1"/>
  <c r="F390" i="1"/>
  <c r="F401" i="1"/>
  <c r="F413" i="1"/>
  <c r="F431" i="1"/>
  <c r="G445" i="1"/>
  <c r="F459" i="1"/>
  <c r="F475" i="1"/>
  <c r="F488" i="1"/>
  <c r="F507" i="1"/>
  <c r="G296" i="1"/>
  <c r="F315" i="1"/>
  <c r="F341" i="1"/>
  <c r="G360" i="1"/>
  <c r="F388" i="1"/>
  <c r="F430" i="1"/>
  <c r="G457" i="1"/>
  <c r="F487" i="1"/>
  <c r="G9" i="1"/>
  <c r="G13" i="1"/>
  <c r="G18" i="1"/>
  <c r="G22" i="1"/>
  <c r="G26" i="1"/>
  <c r="G30" i="1"/>
  <c r="G34" i="1"/>
  <c r="G38" i="1"/>
  <c r="G42" i="1"/>
  <c r="G46" i="1"/>
  <c r="G50" i="1"/>
  <c r="G57" i="1"/>
  <c r="G62" i="1"/>
  <c r="G67" i="1"/>
  <c r="G71" i="1"/>
  <c r="G75" i="1"/>
  <c r="G80" i="1"/>
  <c r="G84" i="1"/>
  <c r="G90" i="1"/>
  <c r="G94" i="1"/>
  <c r="G98" i="1"/>
  <c r="G102" i="1"/>
  <c r="G106" i="1"/>
  <c r="G110" i="1"/>
  <c r="G115" i="1"/>
  <c r="G119" i="1"/>
  <c r="G124" i="1"/>
  <c r="G128" i="1"/>
  <c r="G132" i="1"/>
  <c r="G136" i="1"/>
  <c r="G141" i="1"/>
  <c r="G145" i="1"/>
  <c r="G149" i="1"/>
  <c r="G153" i="1"/>
  <c r="F158" i="1"/>
  <c r="F165" i="1"/>
  <c r="G171" i="1"/>
  <c r="G177" i="1"/>
  <c r="F184" i="1"/>
  <c r="F191" i="1"/>
  <c r="F198" i="1"/>
  <c r="G204" i="1"/>
  <c r="G211" i="1"/>
  <c r="F218" i="1"/>
  <c r="F224" i="1"/>
  <c r="F232" i="1"/>
  <c r="G238" i="1"/>
  <c r="G246" i="1"/>
  <c r="F253" i="1"/>
  <c r="F259" i="1"/>
  <c r="F266" i="1"/>
  <c r="G272" i="1"/>
  <c r="G278" i="1"/>
  <c r="F285" i="1"/>
  <c r="F291" i="1"/>
  <c r="F298" i="1"/>
  <c r="G304" i="1"/>
  <c r="G310" i="1"/>
  <c r="F317" i="1"/>
  <c r="F323" i="1"/>
  <c r="F330" i="1"/>
  <c r="G336" i="1"/>
  <c r="G342" i="1"/>
  <c r="F349" i="1"/>
  <c r="F355" i="1"/>
  <c r="F362" i="1"/>
  <c r="F370" i="1"/>
  <c r="G381" i="1"/>
  <c r="F391" i="1"/>
  <c r="G402" i="1"/>
  <c r="F416" i="1"/>
  <c r="F432" i="1"/>
  <c r="F446" i="1"/>
  <c r="F460" i="1"/>
  <c r="F476" i="1"/>
  <c r="F493" i="1"/>
  <c r="F509" i="1"/>
  <c r="G302" i="1"/>
  <c r="F322" i="1"/>
  <c r="G334" i="1"/>
  <c r="F354" i="1"/>
  <c r="F378" i="1"/>
  <c r="F412" i="1"/>
  <c r="F442" i="1"/>
  <c r="G474" i="1"/>
  <c r="F10" i="1"/>
  <c r="F14" i="1"/>
  <c r="F19" i="1"/>
  <c r="F23" i="1"/>
  <c r="F27" i="1"/>
  <c r="F31" i="1"/>
  <c r="F35" i="1"/>
  <c r="F39" i="1"/>
  <c r="F43" i="1"/>
  <c r="F47" i="1"/>
  <c r="F51" i="1"/>
  <c r="F58" i="1"/>
  <c r="F64" i="1"/>
  <c r="F68" i="1"/>
  <c r="F72" i="1"/>
  <c r="F76" i="1"/>
  <c r="F81" i="1"/>
  <c r="F85" i="1"/>
  <c r="F91" i="1"/>
  <c r="F95" i="1"/>
  <c r="F99" i="1"/>
  <c r="F103" i="1"/>
  <c r="F107" i="1"/>
  <c r="F111" i="1"/>
  <c r="F116" i="1"/>
  <c r="F120" i="1"/>
  <c r="F125" i="1"/>
  <c r="F129" i="1"/>
  <c r="F133" i="1"/>
  <c r="F138" i="1"/>
  <c r="F142" i="1"/>
  <c r="F146" i="1"/>
  <c r="F150" i="1"/>
  <c r="F154" i="1"/>
  <c r="G158" i="1"/>
  <c r="G165" i="1"/>
  <c r="F172" i="1"/>
  <c r="F178" i="1"/>
  <c r="F185" i="1"/>
  <c r="G192" i="1"/>
  <c r="G198" i="1"/>
  <c r="F205" i="1"/>
  <c r="F212" i="1"/>
  <c r="F219" i="1"/>
  <c r="G225" i="1"/>
  <c r="G232" i="1"/>
  <c r="F241" i="1"/>
  <c r="F247" i="1"/>
  <c r="F254" i="1"/>
  <c r="G260" i="1"/>
  <c r="G266" i="1"/>
  <c r="F273" i="1"/>
  <c r="F279" i="1"/>
  <c r="F286" i="1"/>
  <c r="G292" i="1"/>
  <c r="G298" i="1"/>
  <c r="F305" i="1"/>
  <c r="F311" i="1"/>
  <c r="F318" i="1"/>
  <c r="G324" i="1"/>
  <c r="G330" i="1"/>
  <c r="F337" i="1"/>
  <c r="F343" i="1"/>
  <c r="F350" i="1"/>
  <c r="G356" i="1"/>
  <c r="G362" i="1"/>
  <c r="G370" i="1"/>
  <c r="F382" i="1"/>
  <c r="G393" i="1"/>
  <c r="F404" i="1"/>
  <c r="F417" i="1"/>
  <c r="F434" i="1"/>
  <c r="F447" i="1"/>
  <c r="F464" i="1"/>
  <c r="G478" i="1"/>
  <c r="G494" i="1"/>
  <c r="G510" i="1"/>
  <c r="F369" i="1"/>
  <c r="F376" i="1"/>
  <c r="F383" i="1"/>
  <c r="G389" i="1"/>
  <c r="G396" i="1"/>
  <c r="F403" i="1"/>
  <c r="G411" i="1"/>
  <c r="F418" i="1"/>
  <c r="G431" i="1"/>
  <c r="F439" i="1"/>
  <c r="G449" i="1"/>
  <c r="F458" i="1"/>
  <c r="F468" i="1"/>
  <c r="F477" i="1"/>
  <c r="G486" i="1"/>
  <c r="F496" i="1"/>
  <c r="F508" i="1"/>
  <c r="F365" i="1"/>
  <c r="F372" i="1"/>
  <c r="F379" i="1"/>
  <c r="G385" i="1"/>
  <c r="G391" i="1"/>
  <c r="F399" i="1"/>
  <c r="F405" i="1"/>
  <c r="G413" i="1"/>
  <c r="G421" i="1"/>
  <c r="F435" i="1"/>
  <c r="F443" i="1"/>
  <c r="F452" i="1"/>
  <c r="G461" i="1"/>
  <c r="F471" i="1"/>
  <c r="F480" i="1"/>
  <c r="F491" i="1"/>
  <c r="F501" i="1"/>
  <c r="F511" i="1"/>
  <c r="G373" i="1"/>
  <c r="G379" i="1"/>
  <c r="F386" i="1"/>
  <c r="F392" i="1"/>
  <c r="F400" i="1"/>
  <c r="G406" i="1"/>
  <c r="G415" i="1"/>
  <c r="F428" i="1"/>
  <c r="G435" i="1"/>
  <c r="F444" i="1"/>
  <c r="G453" i="1"/>
  <c r="F463" i="1"/>
  <c r="F472" i="1"/>
  <c r="G482" i="1"/>
  <c r="F492" i="1"/>
  <c r="G502" i="1"/>
  <c r="G512" i="1"/>
  <c r="F407" i="1"/>
  <c r="F414" i="1"/>
  <c r="F421" i="1"/>
  <c r="G433" i="1"/>
  <c r="F440" i="1"/>
  <c r="F448" i="1"/>
  <c r="F456" i="1"/>
  <c r="F465" i="1"/>
  <c r="F473" i="1"/>
  <c r="F481" i="1"/>
  <c r="F489" i="1"/>
  <c r="F497" i="1"/>
  <c r="F505" i="1"/>
  <c r="G513" i="1"/>
  <c r="G490" i="1"/>
  <c r="G498" i="1"/>
  <c r="G511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1" i="1"/>
  <c r="F457" i="1"/>
  <c r="F453" i="1"/>
  <c r="F449" i="1"/>
  <c r="F445" i="1"/>
  <c r="F441" i="1"/>
  <c r="F437" i="1"/>
  <c r="F433" i="1"/>
  <c r="F429" i="1"/>
  <c r="F419" i="1"/>
  <c r="F415" i="1"/>
  <c r="F411" i="1"/>
  <c r="F406" i="1"/>
  <c r="F402" i="1"/>
  <c r="F398" i="1"/>
  <c r="F393" i="1"/>
  <c r="F389" i="1"/>
  <c r="F385" i="1"/>
  <c r="F381" i="1"/>
  <c r="F377" i="1"/>
  <c r="F373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38" i="1"/>
  <c r="F234" i="1"/>
  <c r="F230" i="1"/>
  <c r="F225" i="1"/>
  <c r="F221" i="1"/>
  <c r="F217" i="1"/>
  <c r="F213" i="1"/>
  <c r="F209" i="1"/>
  <c r="F204" i="1"/>
  <c r="F200" i="1"/>
  <c r="F196" i="1"/>
  <c r="F192" i="1"/>
  <c r="F187" i="1"/>
  <c r="F183" i="1"/>
  <c r="F179" i="1"/>
  <c r="F175" i="1"/>
  <c r="F171" i="1"/>
  <c r="F167" i="1"/>
  <c r="F16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0" i="1"/>
  <c r="G456" i="1"/>
  <c r="G452" i="1"/>
  <c r="G448" i="1"/>
  <c r="G444" i="1"/>
  <c r="G440" i="1"/>
  <c r="G436" i="1"/>
  <c r="G432" i="1"/>
  <c r="G428" i="1"/>
  <c r="G418" i="1"/>
  <c r="G414" i="1"/>
  <c r="G410" i="1"/>
  <c r="G405" i="1"/>
  <c r="G401" i="1"/>
  <c r="G397" i="1"/>
  <c r="G392" i="1"/>
  <c r="G388" i="1"/>
  <c r="G384" i="1"/>
  <c r="G380" i="1"/>
  <c r="G376" i="1"/>
  <c r="G372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7" i="1"/>
  <c r="G233" i="1"/>
  <c r="G229" i="1"/>
  <c r="G224" i="1"/>
  <c r="G220" i="1"/>
  <c r="G216" i="1"/>
  <c r="G212" i="1"/>
  <c r="G207" i="1"/>
  <c r="G203" i="1"/>
  <c r="G199" i="1"/>
  <c r="G195" i="1"/>
  <c r="G191" i="1"/>
  <c r="G186" i="1"/>
  <c r="G182" i="1"/>
  <c r="G178" i="1"/>
  <c r="G174" i="1"/>
  <c r="G170" i="1"/>
  <c r="G166" i="1"/>
  <c r="G162" i="1"/>
  <c r="G157" i="1"/>
  <c r="F513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59" i="1"/>
  <c r="G455" i="1"/>
  <c r="G451" i="1"/>
  <c r="G447" i="1"/>
  <c r="G443" i="1"/>
  <c r="G439" i="1"/>
  <c r="F512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8" i="1"/>
  <c r="G454" i="1"/>
  <c r="G450" i="1"/>
  <c r="G446" i="1"/>
  <c r="G442" i="1"/>
  <c r="G438" i="1"/>
  <c r="G434" i="1"/>
  <c r="G430" i="1"/>
  <c r="G420" i="1"/>
  <c r="G416" i="1"/>
  <c r="G412" i="1"/>
  <c r="G407" i="1"/>
  <c r="G403" i="1"/>
  <c r="G399" i="1"/>
  <c r="G394" i="1"/>
  <c r="G390" i="1"/>
  <c r="G386" i="1"/>
  <c r="G382" i="1"/>
  <c r="G378" i="1"/>
  <c r="G374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5" i="1"/>
  <c r="G231" i="1"/>
  <c r="G226" i="1"/>
  <c r="G222" i="1"/>
  <c r="G218" i="1"/>
  <c r="G214" i="1"/>
  <c r="G210" i="1"/>
  <c r="G205" i="1"/>
  <c r="G201" i="1"/>
  <c r="G197" i="1"/>
  <c r="G193" i="1"/>
  <c r="G188" i="1"/>
  <c r="G184" i="1"/>
  <c r="G180" i="1"/>
  <c r="G176" i="1"/>
  <c r="G172" i="1"/>
  <c r="G168" i="1"/>
  <c r="G164" i="1"/>
  <c r="G159" i="1"/>
  <c r="K420" i="1" l="1"/>
  <c r="J420" i="1"/>
  <c r="I420" i="1"/>
  <c r="H420" i="1"/>
  <c r="K511" i="1"/>
  <c r="J511" i="1"/>
  <c r="I511" i="1"/>
  <c r="H511" i="1"/>
  <c r="K510" i="1"/>
  <c r="J510" i="1"/>
  <c r="I510" i="1"/>
  <c r="H510" i="1"/>
  <c r="K110" i="1"/>
  <c r="J110" i="1"/>
  <c r="I110" i="1"/>
  <c r="H110" i="1"/>
  <c r="H9" i="1" l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5" i="1"/>
  <c r="H56" i="1"/>
  <c r="H57" i="1"/>
  <c r="H58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10" i="1"/>
  <c r="H411" i="1"/>
  <c r="H412" i="1"/>
  <c r="H413" i="1"/>
  <c r="H414" i="1"/>
  <c r="H415" i="1"/>
  <c r="H416" i="1"/>
  <c r="H417" i="1"/>
  <c r="H418" i="1"/>
  <c r="H419" i="1"/>
  <c r="H421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2" i="1"/>
  <c r="H513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5" i="1"/>
  <c r="I56" i="1"/>
  <c r="I57" i="1"/>
  <c r="I58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1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8" i="1"/>
  <c r="I229" i="1"/>
  <c r="I230" i="1"/>
  <c r="I231" i="1"/>
  <c r="I232" i="1"/>
  <c r="I233" i="1"/>
  <c r="I234" i="1"/>
  <c r="I235" i="1"/>
  <c r="I236" i="1"/>
  <c r="I237" i="1"/>
  <c r="I238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10" i="1"/>
  <c r="I411" i="1"/>
  <c r="I412" i="1"/>
  <c r="I413" i="1"/>
  <c r="I414" i="1"/>
  <c r="I415" i="1"/>
  <c r="I416" i="1"/>
  <c r="I417" i="1"/>
  <c r="I418" i="1"/>
  <c r="I419" i="1"/>
  <c r="I421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2" i="1"/>
  <c r="I513" i="1"/>
  <c r="K513" i="1"/>
  <c r="J513" i="1"/>
  <c r="K392" i="1"/>
  <c r="J392" i="1"/>
  <c r="K391" i="1"/>
  <c r="J391" i="1"/>
  <c r="K390" i="1"/>
  <c r="J390" i="1"/>
  <c r="K370" i="1"/>
  <c r="J370" i="1"/>
  <c r="K369" i="1"/>
  <c r="J369" i="1"/>
  <c r="K368" i="1"/>
  <c r="J368" i="1"/>
  <c r="K236" i="1"/>
  <c r="J236" i="1"/>
  <c r="K235" i="1"/>
  <c r="J235" i="1"/>
  <c r="K158" i="1"/>
  <c r="J158" i="1"/>
  <c r="K134" i="1"/>
  <c r="J134" i="1"/>
  <c r="K135" i="1"/>
  <c r="J135" i="1"/>
  <c r="K120" i="1"/>
  <c r="J120" i="1"/>
  <c r="K109" i="1"/>
  <c r="J109" i="1"/>
  <c r="K50" i="1"/>
  <c r="J50" i="1"/>
  <c r="K12" i="1"/>
  <c r="J12" i="1"/>
  <c r="K11" i="1"/>
  <c r="J11" i="1"/>
  <c r="K512" i="1"/>
  <c r="J512" i="1"/>
  <c r="K459" i="1"/>
  <c r="J459" i="1"/>
  <c r="K458" i="1"/>
  <c r="J458" i="1"/>
  <c r="K225" i="1"/>
  <c r="J225" i="1"/>
  <c r="K206" i="1"/>
  <c r="J206" i="1"/>
  <c r="K156" i="1"/>
  <c r="J156" i="1"/>
  <c r="K155" i="1"/>
  <c r="J155" i="1"/>
  <c r="K133" i="1"/>
  <c r="J133" i="1"/>
  <c r="K108" i="1"/>
  <c r="J108" i="1"/>
  <c r="K75" i="1"/>
  <c r="J75" i="1"/>
  <c r="K74" i="1"/>
  <c r="J74" i="1"/>
  <c r="K73" i="1"/>
  <c r="J73" i="1"/>
  <c r="K45" i="1"/>
  <c r="J45" i="1"/>
  <c r="K44" i="1"/>
  <c r="J44" i="1"/>
  <c r="K43" i="1"/>
  <c r="J43" i="1"/>
  <c r="K42" i="1"/>
  <c r="J42" i="1"/>
  <c r="K41" i="1"/>
  <c r="J41" i="1"/>
  <c r="K184" i="1"/>
  <c r="J184" i="1"/>
  <c r="K183" i="1"/>
  <c r="J183" i="1"/>
  <c r="K182" i="1"/>
  <c r="J182" i="1"/>
  <c r="K181" i="1"/>
  <c r="J181" i="1"/>
  <c r="K176" i="1"/>
  <c r="J176" i="1"/>
  <c r="K175" i="1"/>
  <c r="J175" i="1"/>
  <c r="K174" i="1"/>
  <c r="J174" i="1"/>
  <c r="K173" i="1"/>
  <c r="J173" i="1"/>
  <c r="K180" i="1"/>
  <c r="J180" i="1"/>
  <c r="K179" i="1"/>
  <c r="J179" i="1"/>
  <c r="K178" i="1"/>
  <c r="J178" i="1"/>
  <c r="K177" i="1"/>
  <c r="J177" i="1"/>
  <c r="K186" i="1"/>
  <c r="J186" i="1"/>
  <c r="K185" i="1"/>
  <c r="J185" i="1"/>
  <c r="I15" i="1" l="1"/>
  <c r="I8" i="1"/>
  <c r="I190" i="1"/>
  <c r="I88" i="1"/>
  <c r="I371" i="1"/>
  <c r="I79" i="1"/>
  <c r="I137" i="1"/>
  <c r="I122" i="1"/>
  <c r="I112" i="1"/>
  <c r="I59" i="1"/>
  <c r="I227" i="1"/>
  <c r="I462" i="1"/>
  <c r="I409" i="1"/>
  <c r="I160" i="1"/>
  <c r="I54" i="1"/>
  <c r="I395" i="1"/>
  <c r="I240" i="1"/>
  <c r="I208" i="1"/>
  <c r="I63" i="1"/>
  <c r="I427" i="1"/>
  <c r="K172" i="1"/>
  <c r="J172" i="1"/>
  <c r="K171" i="1"/>
  <c r="J171" i="1"/>
  <c r="K170" i="1"/>
  <c r="J170" i="1"/>
  <c r="K505" i="1" l="1"/>
  <c r="J505" i="1"/>
  <c r="K504" i="1"/>
  <c r="J504" i="1"/>
  <c r="K503" i="1"/>
  <c r="J503" i="1"/>
  <c r="K502" i="1"/>
  <c r="J502" i="1"/>
  <c r="K501" i="1"/>
  <c r="J501" i="1"/>
  <c r="J51" i="1" l="1"/>
  <c r="K51" i="1" l="1"/>
  <c r="K509" i="1"/>
  <c r="J509" i="1"/>
  <c r="K508" i="1"/>
  <c r="J508" i="1"/>
  <c r="K507" i="1"/>
  <c r="J507" i="1"/>
  <c r="K506" i="1"/>
  <c r="J506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1" i="1"/>
  <c r="J461" i="1"/>
  <c r="K460" i="1"/>
  <c r="J460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1" i="1"/>
  <c r="J421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4" i="1"/>
  <c r="J394" i="1"/>
  <c r="K393" i="1"/>
  <c r="J393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38" i="1"/>
  <c r="J238" i="1"/>
  <c r="K237" i="1"/>
  <c r="J237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6" i="1"/>
  <c r="J226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7" i="1"/>
  <c r="J207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89" i="1"/>
  <c r="J189" i="1"/>
  <c r="K188" i="1"/>
  <c r="J188" i="1"/>
  <c r="K187" i="1"/>
  <c r="J187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59" i="1"/>
  <c r="J159" i="1"/>
  <c r="K157" i="1"/>
  <c r="J157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6" i="1"/>
  <c r="J136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1" i="1"/>
  <c r="J121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1" i="1"/>
  <c r="J111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8" i="1"/>
  <c r="J78" i="1"/>
  <c r="K77" i="1"/>
  <c r="J77" i="1"/>
  <c r="K76" i="1"/>
  <c r="J76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2" i="1"/>
  <c r="J62" i="1"/>
  <c r="K61" i="1"/>
  <c r="J61" i="1"/>
  <c r="K60" i="1"/>
  <c r="J60" i="1"/>
  <c r="K58" i="1"/>
  <c r="J58" i="1"/>
  <c r="K57" i="1"/>
  <c r="J57" i="1"/>
  <c r="K56" i="1"/>
  <c r="J56" i="1"/>
  <c r="K55" i="1"/>
  <c r="J55" i="1"/>
  <c r="K49" i="1"/>
  <c r="J49" i="1"/>
  <c r="K48" i="1"/>
  <c r="J48" i="1"/>
  <c r="K47" i="1"/>
  <c r="J47" i="1"/>
  <c r="K46" i="1"/>
  <c r="J46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0" i="1"/>
  <c r="J10" i="1"/>
  <c r="K9" i="1"/>
  <c r="J9" i="1"/>
  <c r="K8" i="1" l="1"/>
  <c r="J8" i="1"/>
  <c r="J240" i="1"/>
  <c r="J15" i="1"/>
  <c r="J427" i="1"/>
  <c r="K240" i="1"/>
  <c r="K409" i="1"/>
  <c r="J395" i="1"/>
  <c r="J59" i="1"/>
  <c r="J63" i="1"/>
  <c r="J79" i="1"/>
  <c r="K88" i="1"/>
  <c r="K122" i="1"/>
  <c r="K427" i="1"/>
  <c r="J409" i="1"/>
  <c r="J122" i="1"/>
  <c r="J137" i="1"/>
  <c r="J160" i="1"/>
  <c r="J190" i="1"/>
  <c r="J227" i="1"/>
  <c r="K137" i="1"/>
  <c r="K160" i="1"/>
  <c r="K190" i="1"/>
  <c r="K227" i="1"/>
  <c r="J462" i="1"/>
  <c r="K59" i="1"/>
  <c r="J371" i="1"/>
  <c r="K15" i="1"/>
  <c r="K112" i="1"/>
  <c r="J112" i="1"/>
  <c r="K371" i="1"/>
  <c r="K79" i="1"/>
  <c r="J54" i="1"/>
  <c r="K54" i="1"/>
  <c r="J208" i="1"/>
  <c r="K63" i="1"/>
  <c r="J88" i="1"/>
  <c r="K208" i="1"/>
  <c r="K395" i="1"/>
  <c r="K462" i="1"/>
  <c r="I515" i="1" l="1"/>
  <c r="J515" i="1"/>
  <c r="K515" i="1"/>
  <c r="Q14" i="1" l="1"/>
  <c r="Q17" i="1" s="1"/>
</calcChain>
</file>

<file path=xl/sharedStrings.xml><?xml version="1.0" encoding="utf-8"?>
<sst xmlns="http://schemas.openxmlformats.org/spreadsheetml/2006/main" count="3457" uniqueCount="1349">
  <si>
    <t xml:space="preserve">DISEC - DIRETORIA DE SUPRIMENTOS, INFRAESTRUTURA E PATRIMÔNIO </t>
  </si>
  <si>
    <t xml:space="preserve">CONSERVAÇÃO PREDIAL  </t>
  </si>
  <si>
    <t>SUPRIMENTO DE CONTRATOS</t>
  </si>
  <si>
    <t>ITEM</t>
  </si>
  <si>
    <t xml:space="preserve">                                          </t>
  </si>
  <si>
    <t>QTDE</t>
  </si>
  <si>
    <t>UN.</t>
  </si>
  <si>
    <t>UNITÁRIO MATERIAL</t>
  </si>
  <si>
    <t>UNITÁRIO MÃO DE OBRA</t>
  </si>
  <si>
    <t>TOTAL UNITÁRIO DO ITEM</t>
  </si>
  <si>
    <t>TOTAL MATERIAL ROTEIRO</t>
  </si>
  <si>
    <t>TOTAL MÃO DE OBRA ROTEIRO</t>
  </si>
  <si>
    <t>TOTAL GERAL ROTEIRO</t>
  </si>
  <si>
    <t>PRELIMINARES</t>
  </si>
  <si>
    <t>1.1</t>
  </si>
  <si>
    <t>Chamado</t>
  </si>
  <si>
    <t xml:space="preserve">un </t>
  </si>
  <si>
    <t>1.2</t>
  </si>
  <si>
    <t>Deslocamento</t>
  </si>
  <si>
    <t>km</t>
  </si>
  <si>
    <t>1.3</t>
  </si>
  <si>
    <t>Revisão de instalações</t>
  </si>
  <si>
    <t>1.4</t>
  </si>
  <si>
    <t>Acompanhamento técnico em Segurança do Trabalho</t>
  </si>
  <si>
    <t>1.5</t>
  </si>
  <si>
    <t>Hospedagem de equipe técnica - Serviços prolongados</t>
  </si>
  <si>
    <t>1.6</t>
  </si>
  <si>
    <t>Laudo técnico fotográfico - Elementos de Sinalização - Padrão BB</t>
  </si>
  <si>
    <t>IMPLANTAÇÃO / ADMINISTRAÇÃO</t>
  </si>
  <si>
    <t>2.1</t>
  </si>
  <si>
    <t>Demolição manual de concreto simples</t>
  </si>
  <si>
    <t>m³</t>
  </si>
  <si>
    <t>2.2</t>
  </si>
  <si>
    <t>Demolição manual de alvenaria de elevação ou elemento vazado, incluindo revestimento</t>
  </si>
  <si>
    <t>2.3</t>
  </si>
  <si>
    <t>Demolição manual de revestimento em massa de parede ou teto ou Dry-Wall</t>
  </si>
  <si>
    <t>2.4</t>
  </si>
  <si>
    <t>Demolição de pisos em geral (ladrilho hidráulico, camada de enchimento, cerâmica, porcelanato, mármore, granito, pedra e madeira) - Manual</t>
  </si>
  <si>
    <t>m²</t>
  </si>
  <si>
    <t>2.5</t>
  </si>
  <si>
    <t>Demolição de pisos em geral (ladrilho hidráulico, camada de enchimento, cerâmica, porcelanato, mármore, granito, pedra e madeira) - Mecanizado</t>
  </si>
  <si>
    <t>2.6</t>
  </si>
  <si>
    <t>Demolição de pavimentação com pré-moldado de concreto ou intertravado</t>
  </si>
  <si>
    <t>2.7</t>
  </si>
  <si>
    <t>Demolição de piso cimentado sobre lastro de concreto</t>
  </si>
  <si>
    <t>2.8</t>
  </si>
  <si>
    <t>Demolição manual de forro, inclusive sistema de fixação/tarugamento</t>
  </si>
  <si>
    <t>2.9</t>
  </si>
  <si>
    <t>Demolição de contrapiso/argamassa regularizante, isolante ou protetora</t>
  </si>
  <si>
    <t>2.10</t>
  </si>
  <si>
    <t>Demolição de estrutura em madeira para telhado</t>
  </si>
  <si>
    <t>2.11</t>
  </si>
  <si>
    <t>Retirada  de cumeeira, espigão, rufo, calha ou chapim, perfil qualquer</t>
  </si>
  <si>
    <t>m</t>
  </si>
  <si>
    <t>2.12</t>
  </si>
  <si>
    <t>Retirada de piso tátil com limpeza</t>
  </si>
  <si>
    <t>2.13</t>
  </si>
  <si>
    <t>Remoção de revestimento de piso de carpete ou manta vinílica</t>
  </si>
  <si>
    <t>2.14</t>
  </si>
  <si>
    <t>Ajuste de Piso Elevado (remoção e recolocação de revestimentos e placas do piso inclusive)</t>
  </si>
  <si>
    <t>2.15</t>
  </si>
  <si>
    <t>Retirada de piso elevado, inclusive estrutura de sustentação</t>
  </si>
  <si>
    <t>2.16</t>
  </si>
  <si>
    <t>Reinstalação de piso elevado proveniente de reaproveitamento, incluso material</t>
  </si>
  <si>
    <t>2.17</t>
  </si>
  <si>
    <t>Retirada ou recolocação de vidro</t>
  </si>
  <si>
    <t>2.18</t>
  </si>
  <si>
    <t>Remoção de entulho com caçamba metálica, inclusive limpeza, transporte, carga, descarga e descarte conforme legislação ambiental - Material de descarte (alvenaria, estruturas metálicas, madeiramento, revestimentos cerâmicos, gesso, dry-wall, entre outros)</t>
  </si>
  <si>
    <t>2.19</t>
  </si>
  <si>
    <t>Remoção / Remanejamento de placa aérea</t>
  </si>
  <si>
    <t>2.20</t>
  </si>
  <si>
    <t>Andaime tubular fachadeiro</t>
  </si>
  <si>
    <t>m²/mês</t>
  </si>
  <si>
    <t>2.21</t>
  </si>
  <si>
    <t>Andaime torre metálico (1,5 x 1,5 m) com piso metálico</t>
  </si>
  <si>
    <t>m/mês</t>
  </si>
  <si>
    <t>2.22</t>
  </si>
  <si>
    <t>Tapume de chapa de madeira compensada, inclusive montagem</t>
  </si>
  <si>
    <t>2.23</t>
  </si>
  <si>
    <t>Remoção de revestimento (piso ou parede) vinílico ou laminado</t>
  </si>
  <si>
    <t>2.24</t>
  </si>
  <si>
    <t>Andaime balancim</t>
  </si>
  <si>
    <t>mês</t>
  </si>
  <si>
    <t>2.25</t>
  </si>
  <si>
    <t>Remoção de estrutura metálica</t>
  </si>
  <si>
    <t>2.26</t>
  </si>
  <si>
    <t>Remoção de equipamento de ar condicionado</t>
  </si>
  <si>
    <t>un</t>
  </si>
  <si>
    <t>2.27</t>
  </si>
  <si>
    <t>Ponto para dreno de Ar Condicionado</t>
  </si>
  <si>
    <t>2.28</t>
  </si>
  <si>
    <t>Fixação de objetos diversos</t>
  </si>
  <si>
    <t>2.29</t>
  </si>
  <si>
    <t>Remoção e reinstalação de telhas de cobertura</t>
  </si>
  <si>
    <t>2.30</t>
  </si>
  <si>
    <t>Remoção de Tapume/Chapas metálicas e de madeira, de forma manual</t>
  </si>
  <si>
    <t>2.31</t>
  </si>
  <si>
    <t>Anotação de Responsabilidade Técnica (ART)</t>
  </si>
  <si>
    <t>2.32</t>
  </si>
  <si>
    <t>Remoção manual de forro, sem estrutura</t>
  </si>
  <si>
    <t>2.33</t>
  </si>
  <si>
    <t>Demolição de revestimentos de parede em geral (ladrilho hidráulico, camada de enchimento, cerâmica, porcelanato, mármore, granito, pedra e madeira) - Manual</t>
  </si>
  <si>
    <t>2.34</t>
  </si>
  <si>
    <t>Demolição de revestimentos de parede em geral (ladrilho hidráulico, camada de enchimento, cerâmica, porcelanato, mármore, granito, pedra e madeira) - Mecanizado</t>
  </si>
  <si>
    <t>2.35</t>
  </si>
  <si>
    <t>Remoção de poste ou mastro para bandeira</t>
  </si>
  <si>
    <t>2.36</t>
  </si>
  <si>
    <t>Tela para Andaime</t>
  </si>
  <si>
    <t>MOVIMENTO DE TERRA</t>
  </si>
  <si>
    <t>FUNDAÇÃO</t>
  </si>
  <si>
    <t>ESTRUTURA</t>
  </si>
  <si>
    <t>5.1</t>
  </si>
  <si>
    <t>Base de concreto para fixação de TAA/TTE</t>
  </si>
  <si>
    <t>5.2</t>
  </si>
  <si>
    <t>Montagem e Desmontagem de escoramento em madeira.</t>
  </si>
  <si>
    <t>5.3</t>
  </si>
  <si>
    <t>Montagem e Desmontagem de escoramento metálico.</t>
  </si>
  <si>
    <t>5.4</t>
  </si>
  <si>
    <t>Concreto fck = 15 MPa, controle tipo "B", e = 10 cm, e armado com tela de aço CA-60</t>
  </si>
  <si>
    <t>ALVENARIAS E OUTRAS VEDAÇÕES</t>
  </si>
  <si>
    <t>6.1</t>
  </si>
  <si>
    <t>Alvenaria com tijolo cerâmico furado</t>
  </si>
  <si>
    <t>6.2</t>
  </si>
  <si>
    <t>Parede de gesso em placas duplas acartonado dry wall - inclusive para ambientes úmidos - RU</t>
  </si>
  <si>
    <t>6.3</t>
  </si>
  <si>
    <t>Rasgo e fechamento em alvenaria e piso</t>
  </si>
  <si>
    <t>COBERTURA</t>
  </si>
  <si>
    <t>7.1</t>
  </si>
  <si>
    <t>Cobertura com telha de alumínio envernizada ou pintada, e=0,5 mm</t>
  </si>
  <si>
    <t>7.2</t>
  </si>
  <si>
    <t>Cobertura em telha com isolamento termoacustico em espuma rígida de poliuretano (PU) injetado</t>
  </si>
  <si>
    <t>7.3</t>
  </si>
  <si>
    <t>Cumeeira em chapa metálica</t>
  </si>
  <si>
    <t>7.4</t>
  </si>
  <si>
    <t>Cobertura com telha cerâmica, incluso transporte vertical</t>
  </si>
  <si>
    <t>7.5</t>
  </si>
  <si>
    <t>Cumeeira para telha cerâmica emboçada com argamassa</t>
  </si>
  <si>
    <t>7.6</t>
  </si>
  <si>
    <t>Cumeeira universal para telhado de fibrocimento, e=6mm</t>
  </si>
  <si>
    <t>7.7</t>
  </si>
  <si>
    <t>Cobertura com telha de fibrocimento,  e = 6 mm,</t>
  </si>
  <si>
    <t>7.8</t>
  </si>
  <si>
    <t>Calha de chapa galvanizada nº 24 desenvolvimento 33 cm</t>
  </si>
  <si>
    <t>7.9</t>
  </si>
  <si>
    <t>Rufo de chapa de aço galvanizado com desenvolvimento até 50 cm</t>
  </si>
  <si>
    <t>7.10</t>
  </si>
  <si>
    <t>Chapim de chapa de aço galvanizado nº 24 desenvolvimento 33 cm</t>
  </si>
  <si>
    <t>7.11</t>
  </si>
  <si>
    <t>Cobertura com telha de fibrocimento estrutural, com recobrimento longitudinal</t>
  </si>
  <si>
    <t>7.12</t>
  </si>
  <si>
    <t>Estrutura de madeira para telha cerâmica, fibrocimento ou de concreto</t>
  </si>
  <si>
    <t>7.13</t>
  </si>
  <si>
    <t>Fixação de telha</t>
  </si>
  <si>
    <t>7.14</t>
  </si>
  <si>
    <t>Calha de chapa galvanizada</t>
  </si>
  <si>
    <t>7.15</t>
  </si>
  <si>
    <t>Reparo emergencial de telhado e calhas</t>
  </si>
  <si>
    <t>IMPERMEABILIZAÇÃO</t>
  </si>
  <si>
    <t>8.1</t>
  </si>
  <si>
    <t>Proteção mecânica de superfície com argamassa de cimento e areia</t>
  </si>
  <si>
    <t>8.2</t>
  </si>
  <si>
    <t>Impermeabilização com manta asfáltica modificada com polímeros aluminizada</t>
  </si>
  <si>
    <t>8.3</t>
  </si>
  <si>
    <t>Impermeabilização utilizando manta asfáltica polimérica (cobertura, lajes, banheiros, jardins, Reservatórios e similares)</t>
  </si>
  <si>
    <t>8.4</t>
  </si>
  <si>
    <t>Impermeabilização de calha ou lajes descobertas com emulsão asfáltica com elastômeros, 3 demãos, com tela de poliéster</t>
  </si>
  <si>
    <t>8.5</t>
  </si>
  <si>
    <t>Impermeabilização de superfície com impermeabilizante flexível à base acrílica</t>
  </si>
  <si>
    <t>8.6</t>
  </si>
  <si>
    <t>Impermeabilização com argamassa polimérica impermeabilizante</t>
  </si>
  <si>
    <t>8.7</t>
  </si>
  <si>
    <t>Impermeabilização com membrana de poliuretano (PU)</t>
  </si>
  <si>
    <t>TRATAMENTO TÉRMICO E ACÚSTICO</t>
  </si>
  <si>
    <t>PAVIMENTAÇÃO</t>
  </si>
  <si>
    <t>10.1</t>
  </si>
  <si>
    <t>Regularização de base ou contrapiso</t>
  </si>
  <si>
    <t>10.2</t>
  </si>
  <si>
    <t>Regularização de piso para piso vinílico ou tátil em borracha</t>
  </si>
  <si>
    <t>10.3</t>
  </si>
  <si>
    <t xml:space="preserve">Granito para revestimento (piso ou parede) Cinza Andorinha, assente com argamassa </t>
  </si>
  <si>
    <t>10.4</t>
  </si>
  <si>
    <t>Rodapé em granito Cinza Andorinha, assentado e rejuntado</t>
  </si>
  <si>
    <t>10.5</t>
  </si>
  <si>
    <t>Peitoril ou soleira de granito, assentado e rejuntado</t>
  </si>
  <si>
    <t>10.6</t>
  </si>
  <si>
    <t>Granito branco para revestimento (piso ou parede), assente com argamassa</t>
  </si>
  <si>
    <t>10.7</t>
  </si>
  <si>
    <t>Rodapé em granito branco, assentado e rejuntado</t>
  </si>
  <si>
    <t>10.8</t>
  </si>
  <si>
    <t>Bloco de concreto intertravado</t>
  </si>
  <si>
    <t>10.9</t>
  </si>
  <si>
    <t>Piso em pedra portuguesa, basalto, calcário ou granito sem polimento.</t>
  </si>
  <si>
    <t>10.10</t>
  </si>
  <si>
    <t>Piso mármore branco, assentado e rejuntado</t>
  </si>
  <si>
    <t>10.11</t>
  </si>
  <si>
    <t>Piso em ladrilho hidráulico, assentado com argamassa</t>
  </si>
  <si>
    <t>10.12</t>
  </si>
  <si>
    <t>Piso cimentado com argamassa e com junta plástica para dilatação.</t>
  </si>
  <si>
    <t>10.13</t>
  </si>
  <si>
    <t>Piso cerâmico assentado com argamassa pré-fabricada e rejuntamento</t>
  </si>
  <si>
    <t>10.14</t>
  </si>
  <si>
    <t>Piso em Porcelanato</t>
  </si>
  <si>
    <t>10.15</t>
  </si>
  <si>
    <t>Rejuntamento de revestimento (piso ou parede) com argamassa pré-fabricada</t>
  </si>
  <si>
    <t>10.16</t>
  </si>
  <si>
    <t>Piso vinílico em manta</t>
  </si>
  <si>
    <t>10.17</t>
  </si>
  <si>
    <t>Piso vinílico em placas</t>
  </si>
  <si>
    <t>10.18</t>
  </si>
  <si>
    <t>CARPETE em manta ou placa</t>
  </si>
  <si>
    <t>10.19</t>
  </si>
  <si>
    <t>Rodapé de madeira.</t>
  </si>
  <si>
    <t>10.20</t>
  </si>
  <si>
    <t>Capacho - fornecimento e instalação</t>
  </si>
  <si>
    <t>10.21</t>
  </si>
  <si>
    <t>Arremate metálico delimitador de piso</t>
  </si>
  <si>
    <t>10.22</t>
  </si>
  <si>
    <t>Regularização de piso em bloco de concreto intertravado</t>
  </si>
  <si>
    <t>10.23</t>
  </si>
  <si>
    <t>Regularização de piso carpete</t>
  </si>
  <si>
    <t>REVESTIMENTOS</t>
  </si>
  <si>
    <t>11.1</t>
  </si>
  <si>
    <t xml:space="preserve">Painéis de alumínio - ACM </t>
  </si>
  <si>
    <t>11.2</t>
  </si>
  <si>
    <t>Chapisco para parede interna ou externa com argamassa de cimento e areia.</t>
  </si>
  <si>
    <t>11.3</t>
  </si>
  <si>
    <t>Emboço ou reboco para parede interna ou externa ou teto.</t>
  </si>
  <si>
    <t>11.4</t>
  </si>
  <si>
    <t>Revestimento cerâmico assentado com argamassa pré-fabricada e rejuntado</t>
  </si>
  <si>
    <t>11.5</t>
  </si>
  <si>
    <t>Revestimento (parede) em Pastilha de vidro, assentada com argamassa colante e rejunte.</t>
  </si>
  <si>
    <t>11.6</t>
  </si>
  <si>
    <t>Laminado melamínico para revestimento (piso ou parede) interno</t>
  </si>
  <si>
    <t>11.7</t>
  </si>
  <si>
    <t>Revestimento de parede com pedra São Tomé filetada (tipo "canjiquinha")</t>
  </si>
  <si>
    <t>11.8</t>
  </si>
  <si>
    <t>Revestimento em mármore branco (parede), assentado e rejuntado</t>
  </si>
  <si>
    <t>11.9</t>
  </si>
  <si>
    <t>Revestimento em Pastilha Cerâmica, assentada com argamassa colante e rejunte.</t>
  </si>
  <si>
    <t>DIVISÓRIAS, FORROS E PISOS FALSOS</t>
  </si>
  <si>
    <t>12.1</t>
  </si>
  <si>
    <t>Divisória texturizada cega</t>
  </si>
  <si>
    <t>12.2</t>
  </si>
  <si>
    <t>Divisória texturizada cega/vidro</t>
  </si>
  <si>
    <t>12.3</t>
  </si>
  <si>
    <t>Porta de divisória, Inclui  batente e guarnições.</t>
  </si>
  <si>
    <t>12.4</t>
  </si>
  <si>
    <t>Forro de fibra mineral, incluindo fixação, com estrutura</t>
  </si>
  <si>
    <t>12.5</t>
  </si>
  <si>
    <t>Forro de gesso acartonado, estruturado ou aramado</t>
  </si>
  <si>
    <t>12.6</t>
  </si>
  <si>
    <t>Forro de placa de gesso pre-moldada,  incluindo fixação</t>
  </si>
  <si>
    <t>12.7</t>
  </si>
  <si>
    <t>Junta de dilatação para forro de gesso</t>
  </si>
  <si>
    <t>12.8</t>
  </si>
  <si>
    <t>Piso elevado com estrutura</t>
  </si>
  <si>
    <t>12.9</t>
  </si>
  <si>
    <t>Forro de gesso, incluindo fixação, sem estrutura</t>
  </si>
  <si>
    <t>12.10</t>
  </si>
  <si>
    <t>Forro de fibra mineral, incluindo fixação, sem estrutura</t>
  </si>
  <si>
    <t>12.11</t>
  </si>
  <si>
    <t>Piso elevado sem estrutura</t>
  </si>
  <si>
    <t>12.12</t>
  </si>
  <si>
    <t>Ajuste do forro de fibra mineral</t>
  </si>
  <si>
    <t>12.13</t>
  </si>
  <si>
    <t>Forro de PVC, incluindo fixação, sem estrutura</t>
  </si>
  <si>
    <t>12.14</t>
  </si>
  <si>
    <t>Forro de gesso (RU), incluindo fixação, sem estrutura</t>
  </si>
  <si>
    <t>CARPINTARIA / MARCENARIA</t>
  </si>
  <si>
    <t>13.1</t>
  </si>
  <si>
    <t>Batente e guarnição para Porta de madeira, até 0,90 m</t>
  </si>
  <si>
    <t>13.2</t>
  </si>
  <si>
    <t>Porta de madeira até 0,80 x 2,10 m, interna/externa, sem ferragens, inclusive retirada da Porta antiga</t>
  </si>
  <si>
    <t>13.3</t>
  </si>
  <si>
    <t>Porta de madeira 0,90 x 2,10 m, interna/externa, sem ferragens,  inclusive retirada da Porta antiga</t>
  </si>
  <si>
    <t>13.4</t>
  </si>
  <si>
    <t>Desmontagem de divisórias (cega, vidro ou tecido)</t>
  </si>
  <si>
    <t>13.5</t>
  </si>
  <si>
    <t>Desmontagem de estação de trabalho ou mesa de reunião</t>
  </si>
  <si>
    <t>13.6</t>
  </si>
  <si>
    <t>Desmontagem de guichê de caixa</t>
  </si>
  <si>
    <t>13.7</t>
  </si>
  <si>
    <t>Ajuste de divisórias</t>
  </si>
  <si>
    <t>13.8</t>
  </si>
  <si>
    <t>Manutenção de guichê</t>
  </si>
  <si>
    <t>13.9</t>
  </si>
  <si>
    <t>Montagem de estação de trabalho ou mesa de reunião</t>
  </si>
  <si>
    <t>13.10</t>
  </si>
  <si>
    <t>Montagem de divisórias (cega, vidro ou tecido)</t>
  </si>
  <si>
    <t>13.11</t>
  </si>
  <si>
    <t>Montagem de estação de guichê de caixa ou mesa guichê</t>
  </si>
  <si>
    <t>13.12</t>
  </si>
  <si>
    <t>Deslocamento ou remanejamento de mobiliário dentro da agência</t>
  </si>
  <si>
    <t>13.13</t>
  </si>
  <si>
    <t>Divisória Padrão Guichê  ou Biombo</t>
  </si>
  <si>
    <t>13.14</t>
  </si>
  <si>
    <t>Montagem e fixação de carenagens (ex: remus, estilo, high-tech,  nova ambiência, padrão 98 ou similares)</t>
  </si>
  <si>
    <t>13.15</t>
  </si>
  <si>
    <t>Fixação de prateleira de vidro em carenagens</t>
  </si>
  <si>
    <t>13.16</t>
  </si>
  <si>
    <t>Persiana de enrolar para carenagens</t>
  </si>
  <si>
    <t>13.17</t>
  </si>
  <si>
    <t>Lente de luminária para carenagens</t>
  </si>
  <si>
    <t>13.18</t>
  </si>
  <si>
    <t>Divisória de fechamento ou tampão, conforme padrão existente</t>
  </si>
  <si>
    <t>13.19</t>
  </si>
  <si>
    <t>Porta de madeira em compensado c/laminado, sem ferragens</t>
  </si>
  <si>
    <t>13.20</t>
  </si>
  <si>
    <t>Ajuste e manutenção de portas</t>
  </si>
  <si>
    <t>13.21</t>
  </si>
  <si>
    <t>Manutenção de dobradiça ou fechadura de armários/móveis</t>
  </si>
  <si>
    <t>13.22</t>
  </si>
  <si>
    <t>Desmontagem de carenagens (ex: remus, estilo, high-tech,  nova ambiência, padrão 98 ou similares)</t>
  </si>
  <si>
    <t>SERRALHERIA</t>
  </si>
  <si>
    <t>14.1</t>
  </si>
  <si>
    <t>Janela de aço basculante, fixação com argamassa, sem vidros</t>
  </si>
  <si>
    <t>14.2</t>
  </si>
  <si>
    <t>Janela de aço de correr, fixação com argamassa, sem vidro</t>
  </si>
  <si>
    <t>14.3</t>
  </si>
  <si>
    <t>Refixação de corrimão e guarda corpo fixado na parede ou no piso</t>
  </si>
  <si>
    <t>14.4</t>
  </si>
  <si>
    <t>Corrimão tubular em aço galvanizado 1 1/2", instalado, incluindo APLICAÇÃO de fundo anticorrosivo óxido de ferro e PINTURA esmalte</t>
  </si>
  <si>
    <t>14.5</t>
  </si>
  <si>
    <t>Guarda corpo em tubo galvanizado com fundo anticorrosivo e pintura em esmalte sintetico</t>
  </si>
  <si>
    <t>14.6</t>
  </si>
  <si>
    <t>Recuperação de grades, corrimãos e outros elementos metálicos</t>
  </si>
  <si>
    <t>14.7</t>
  </si>
  <si>
    <t>Recuperação de estruturas metálicas de pórticos de acesso, totens, letreiros, medalhões, bandeiras e brises</t>
  </si>
  <si>
    <t>14.8</t>
  </si>
  <si>
    <t>Grade de proteção de ferro, colocação e acabamento</t>
  </si>
  <si>
    <t>14.9</t>
  </si>
  <si>
    <t>Chapa metálica inox, para portas de madeira</t>
  </si>
  <si>
    <t>14.10</t>
  </si>
  <si>
    <t>Prolongador de suporte de TCC para teto</t>
  </si>
  <si>
    <t>14.11</t>
  </si>
  <si>
    <t>Fixação de suporte de TCC em parede ou teto</t>
  </si>
  <si>
    <t>14.12</t>
  </si>
  <si>
    <t>Instalação de alçapão metálico com caixilho</t>
  </si>
  <si>
    <t>14.13</t>
  </si>
  <si>
    <t>Manutenção preventiva em porta de enrolar de aço automática</t>
  </si>
  <si>
    <t>14.14</t>
  </si>
  <si>
    <t>Substituição do Automatizador de portas de enrolar automáticas até 1000 kg</t>
  </si>
  <si>
    <t>14.15</t>
  </si>
  <si>
    <t>Substituição do Automatizador de portas de enrolar automáticas até 500 kg</t>
  </si>
  <si>
    <t>14.16</t>
  </si>
  <si>
    <t>Substituição de chapa testeira de porta de enrolar de aço automática</t>
  </si>
  <si>
    <t>14.17</t>
  </si>
  <si>
    <t>Substituição de Lâminas de aço vazadas (Transvision) até 5 m²</t>
  </si>
  <si>
    <t>14.18</t>
  </si>
  <si>
    <t>Substituição de Lâminas de aço vazadas (Transvision) acima de 5 m² até 15 m²</t>
  </si>
  <si>
    <t>14.19</t>
  </si>
  <si>
    <t>Substituição de Lâminas de aço vazadas (Transvision) superior a 15 m²</t>
  </si>
  <si>
    <t>14.20</t>
  </si>
  <si>
    <t>Substituição de guia telescópica para porta de enrolar de aço automática</t>
  </si>
  <si>
    <t>14.21</t>
  </si>
  <si>
    <t>Substituição da soleira de porta de enrolar de aço automática</t>
  </si>
  <si>
    <t>14.22</t>
  </si>
  <si>
    <t>Substituição do eixo de sustentação de porta de enrolar de aço automática</t>
  </si>
  <si>
    <t>14.23</t>
  </si>
  <si>
    <t>Substituição de central de controle remoto de porta de enrolar de aço automática</t>
  </si>
  <si>
    <t>14.24</t>
  </si>
  <si>
    <t>Substituição da botoeira de acionamento de porta de enrolar de aço automática</t>
  </si>
  <si>
    <t>14.25</t>
  </si>
  <si>
    <t>Substituição do sistema de infravermelho de porta de enrolar de aço automática</t>
  </si>
  <si>
    <t>14.26</t>
  </si>
  <si>
    <t>Substituição de dobradiça de portinhola de porta de enrolar de aço automática</t>
  </si>
  <si>
    <t>14.27</t>
  </si>
  <si>
    <t>Substituição de fechadura de portinhola de porta de enrolar de aço automática</t>
  </si>
  <si>
    <t>14.28</t>
  </si>
  <si>
    <t>Substituição de laminas e estrutura de portinhola de porta de enrolar de aço automática</t>
  </si>
  <si>
    <t>14.29</t>
  </si>
  <si>
    <t>Substituição de Nobreak de automatizador de portas de enrolar automática</t>
  </si>
  <si>
    <t>FERRAGENS</t>
  </si>
  <si>
    <t>15.1</t>
  </si>
  <si>
    <t>Ferragem em aço inox, para Porta de vidro temperado (dobradiças, trinco, contra-fechadura  e fechadura  chaveada completa)</t>
  </si>
  <si>
    <t>cj</t>
  </si>
  <si>
    <t>15.2</t>
  </si>
  <si>
    <t>Ferragem para Porta de madeira (com 3 dobradiças) - Substituição/instalação</t>
  </si>
  <si>
    <t>15.3</t>
  </si>
  <si>
    <t>Ferragem para Porta de madeira (fechadura completa) - Substituição/instalação</t>
  </si>
  <si>
    <t>15.4</t>
  </si>
  <si>
    <t>Trinco de piso c/espelho</t>
  </si>
  <si>
    <t>15.5</t>
  </si>
  <si>
    <t>Mola aérea hidráulica - Substituição/instalação</t>
  </si>
  <si>
    <t>15.6</t>
  </si>
  <si>
    <t>Mola de Piso hidráulica - (kit completo-pino, espelho, parafusos, mola, etc. com regulagem) - Substituição/instalação</t>
  </si>
  <si>
    <t>15.7</t>
  </si>
  <si>
    <t>Mola hidráulica de Piso ou Aérea - Manutenção (ajuste e regulagem)</t>
  </si>
  <si>
    <t>15.8</t>
  </si>
  <si>
    <t>Puxador tipo alça em aço escovado para Porta de vidro, duplo (interna e externa)</t>
  </si>
  <si>
    <t>15.9</t>
  </si>
  <si>
    <t>Fechadura tubular para porta em divisória cega</t>
  </si>
  <si>
    <t>15.10</t>
  </si>
  <si>
    <t>Trilho e roldana para Porta retrátil e de correr - substituição</t>
  </si>
  <si>
    <t>15.11</t>
  </si>
  <si>
    <t>Puxador tipo bola</t>
  </si>
  <si>
    <t>15.12</t>
  </si>
  <si>
    <t>Dobradiça com mola (ref. Pagé)</t>
  </si>
  <si>
    <t>15.13</t>
  </si>
  <si>
    <t>Fechadura e contra fechadura para Porta de vidro lamindo/temperado pivotante</t>
  </si>
  <si>
    <t>15.14</t>
  </si>
  <si>
    <t>Fechadura Tipo Bico de Papagaio para Porta de vidro laminado/temperado de correr interna/externa</t>
  </si>
  <si>
    <t>15.15</t>
  </si>
  <si>
    <t>Fechadura de segurança tetra para porta de madeira ou metálica</t>
  </si>
  <si>
    <t>15.16</t>
  </si>
  <si>
    <t>Reparo e ajuste de fechaduras diversas</t>
  </si>
  <si>
    <t>15.17</t>
  </si>
  <si>
    <t>Fechadura tipo Livre/Ocupado</t>
  </si>
  <si>
    <t>VIDRAÇARIA</t>
  </si>
  <si>
    <t>16.1</t>
  </si>
  <si>
    <t>Vidro cristal liso 4 mm colocado em caixilho com massa</t>
  </si>
  <si>
    <t>16.2</t>
  </si>
  <si>
    <t>Vidro cristal liso 6 mm colocado em caixilho com massa</t>
  </si>
  <si>
    <t>16.3</t>
  </si>
  <si>
    <t>Vidro fantasia 4 mm colocado em caixilho com massa</t>
  </si>
  <si>
    <t>16.4</t>
  </si>
  <si>
    <t>Vidro aramado, colocado em caixilho, fixado com massa, espessura 6 mm</t>
  </si>
  <si>
    <t>16.5</t>
  </si>
  <si>
    <t>Vidro temperado incolor 10 mm colocado em caixilho com gaxeta de neoprene</t>
  </si>
  <si>
    <t>16.6</t>
  </si>
  <si>
    <t>Vidro cristal laminado, colocado em caixilho com ou sem baguetes, com gaxeta de neoprene espessuras de 8mm</t>
  </si>
  <si>
    <t>16.7</t>
  </si>
  <si>
    <t>Vidro cristal laminado, colocado em caixilho com ou sem baguetes, com gaxeta de neoprene espessuras de 10mm</t>
  </si>
  <si>
    <t>16.8</t>
  </si>
  <si>
    <t>Vidro jateado 6mm</t>
  </si>
  <si>
    <t>16.9</t>
  </si>
  <si>
    <t>Porta de vidro temperado incolor 10mm, sem ferragens, substituição</t>
  </si>
  <si>
    <t>16.10</t>
  </si>
  <si>
    <t>Conjunto para fixação de vidro temperado (montante/perfil)</t>
  </si>
  <si>
    <t>16.11</t>
  </si>
  <si>
    <t>Conjunto para fixação de vidros comuns (montante/perfil)</t>
  </si>
  <si>
    <t>16.12</t>
  </si>
  <si>
    <t xml:space="preserve">Aplicação de adesivo jateado em vidro temperado </t>
  </si>
  <si>
    <t>16.13</t>
  </si>
  <si>
    <t>Película em impressão digital de vinil auto-adesivo liso ou perfurado</t>
  </si>
  <si>
    <t>16.14</t>
  </si>
  <si>
    <t>Espelho lapidado ou bizotado, inclusive instalação</t>
  </si>
  <si>
    <t>16.15</t>
  </si>
  <si>
    <t>Prateleira de vidro temperado 12mm, serigrafada cor azul para Carenagens</t>
  </si>
  <si>
    <t>16.16</t>
  </si>
  <si>
    <t>Persiana vertical em tecido</t>
  </si>
  <si>
    <t>16.17</t>
  </si>
  <si>
    <t>Persiana rolô em tecido com blackout</t>
  </si>
  <si>
    <t>16.18</t>
  </si>
  <si>
    <t>Manutenção de persianas</t>
  </si>
  <si>
    <t>PINTURA</t>
  </si>
  <si>
    <t>17.1</t>
  </si>
  <si>
    <t>Pintura em esmalte sintético standard em estrutura metálica com duas demãos</t>
  </si>
  <si>
    <t>17.2</t>
  </si>
  <si>
    <t xml:space="preserve">Emassamento de parede interna ou teto com massa corrida a base de PVA com duas demãos </t>
  </si>
  <si>
    <t>17.3</t>
  </si>
  <si>
    <t>Pintura texturizada em parede ou teto interna ou externa</t>
  </si>
  <si>
    <t>17.4</t>
  </si>
  <si>
    <t>Pintura em látex acrílica standard fosca sem emassamento, 3 demãos, com aplicação de selador para exterior</t>
  </si>
  <si>
    <t>17.5</t>
  </si>
  <si>
    <t>Emassamento de parede ou teto externo com massa acrílica com duas demãos</t>
  </si>
  <si>
    <t>17.6</t>
  </si>
  <si>
    <t xml:space="preserve">Pintura em látex acrílica premium fosca em paredes internas ou externas, exceto muros, com três demãos, sem emassamento, com aplicação de selador para alvenaria exterior.  </t>
  </si>
  <si>
    <t>17.7</t>
  </si>
  <si>
    <t>Pintura em esmalte sintético para madeira com duas demãos, sem emassamento</t>
  </si>
  <si>
    <t>17.8</t>
  </si>
  <si>
    <t xml:space="preserve">Pintura para piso a base de resina acrílica - piso, faixas de demarcação de vagas, PNE, carro forte e similares </t>
  </si>
  <si>
    <t>17.9</t>
  </si>
  <si>
    <t>Pintura Automotiva</t>
  </si>
  <si>
    <t>17.10</t>
  </si>
  <si>
    <t>Pintura em látex acrílica econômica fosca, em muros, com duas demãos, sem emassamento, com aplicação de selador para alvenaria exterior</t>
  </si>
  <si>
    <t>17.11</t>
  </si>
  <si>
    <t xml:space="preserve">Pintura em látex acrílica premium acetinada em paredes internas ou externas, exceto muros, com três demãos, sem emassamento, com aplicação de selador para alvenaria exterior.  </t>
  </si>
  <si>
    <t>ENCERAMENTO E LUSTRAÇÃO</t>
  </si>
  <si>
    <t>INST. ELÉTRICAS, TELEC. E  INFORMÁTICA</t>
  </si>
  <si>
    <t>19.1</t>
  </si>
  <si>
    <t>Ponto elétrico duplo - Custos Fixos</t>
  </si>
  <si>
    <t>19.2</t>
  </si>
  <si>
    <t xml:space="preserve">Infraestrutura para instalações elétricas, lógicas ou de telefonia, até 1". </t>
  </si>
  <si>
    <t>19.3</t>
  </si>
  <si>
    <t>Ponto elétrico simples - Custos fixos</t>
  </si>
  <si>
    <t>19.4</t>
  </si>
  <si>
    <t>Infraestrutura para instalações elétricas, lógicas ou de telefonia, 1,25" até 2"</t>
  </si>
  <si>
    <t>19.5</t>
  </si>
  <si>
    <t>Infraestrutura para instalações elétricas, lógicas ou de telefonia com eletrocalhas de alumínio</t>
  </si>
  <si>
    <t>19.6</t>
  </si>
  <si>
    <t>Espelhos / Placas / Tampas</t>
  </si>
  <si>
    <t>19.7</t>
  </si>
  <si>
    <t>Adaptador 2P+T / 10 A - 20 A (padrão novo / padrão antigo)</t>
  </si>
  <si>
    <t>19.8</t>
  </si>
  <si>
    <t>Ponto lógico duplo - Custos Fixos</t>
  </si>
  <si>
    <t>19.9</t>
  </si>
  <si>
    <t>Desinstalação/Instalação de luminária</t>
  </si>
  <si>
    <t>19.10</t>
  </si>
  <si>
    <t>Ponto lógico/alarme  - Custos Fixos</t>
  </si>
  <si>
    <t>19.11</t>
  </si>
  <si>
    <t>Suporte para fixação da fechadura eletromagnética para autoatendimento</t>
  </si>
  <si>
    <t>19.12</t>
  </si>
  <si>
    <t>Contator Bipolar de Potencia até 50A</t>
  </si>
  <si>
    <t>19.13</t>
  </si>
  <si>
    <t xml:space="preserve">Certificação, identificação e/ou habilitação de ponto lógico existente </t>
  </si>
  <si>
    <t>19.14</t>
  </si>
  <si>
    <t>Desinstalação/Instalação de suporte de câmera de CFTV</t>
  </si>
  <si>
    <t>19.15</t>
  </si>
  <si>
    <t>Ponto para câmera de CFTV novo - Custos Fixos</t>
  </si>
  <si>
    <t>19.16</t>
  </si>
  <si>
    <t>Desinstalação/Instalação de equipamentos de WIFI e Access Point</t>
  </si>
  <si>
    <t>19.17</t>
  </si>
  <si>
    <t>Luminária LED Direcional - Embutir</t>
  </si>
  <si>
    <t>19.18</t>
  </si>
  <si>
    <t>Lâmpada LED 14W T5</t>
  </si>
  <si>
    <t>19.19</t>
  </si>
  <si>
    <t>Reator eletrônico, partida rápida, alto fator de potência, 2 x 14W a 2x32W</t>
  </si>
  <si>
    <t>19.20</t>
  </si>
  <si>
    <t>Refletor /projetor de uso externo de 150 até 400W sem lâmpada e sem reator</t>
  </si>
  <si>
    <t>19.21</t>
  </si>
  <si>
    <t>Fonte de alimentação para Sinalização LED</t>
  </si>
  <si>
    <t>19.22</t>
  </si>
  <si>
    <t>Placa de LED para Sinalização (letreiro, totem, bandeira, medalhão, pórtico, painel, etc.)</t>
  </si>
  <si>
    <t>19.23</t>
  </si>
  <si>
    <t xml:space="preserve">Reator Vapor Metálico Interno / Externo até 150W 220V </t>
  </si>
  <si>
    <t>19.24</t>
  </si>
  <si>
    <t xml:space="preserve">Reator Vapor Metálico Interno / Externo 400W 220V </t>
  </si>
  <si>
    <t>19.25</t>
  </si>
  <si>
    <t>Lâmpada fluorescente tubular 14 W T5</t>
  </si>
  <si>
    <t>19.26</t>
  </si>
  <si>
    <t xml:space="preserve">Lâmpada fluorescente compacta integrada 25W </t>
  </si>
  <si>
    <t>19.27</t>
  </si>
  <si>
    <t>Lâmpada fluorescente tubular 16 W T8</t>
  </si>
  <si>
    <t>19.28</t>
  </si>
  <si>
    <t>Lâmpada fluorescente tubular 32W</t>
  </si>
  <si>
    <t>19.29</t>
  </si>
  <si>
    <t>Lâmpada fluorescente tubular T5 28W</t>
  </si>
  <si>
    <t>19.30</t>
  </si>
  <si>
    <t>Lâmpada para refletor/projetor de uso externo potência de 250 W</t>
  </si>
  <si>
    <t>19.31</t>
  </si>
  <si>
    <t xml:space="preserve">Lâmpada de vapor de sodio de 250w /220v </t>
  </si>
  <si>
    <t>19.32</t>
  </si>
  <si>
    <t>Lâmpada halógena par20 de 50w / 127v / 220v</t>
  </si>
  <si>
    <t>19.33</t>
  </si>
  <si>
    <t>Lâmpada Vapor Metálico PAR20 35W / E27 / 220V / 3000K</t>
  </si>
  <si>
    <t>19.34</t>
  </si>
  <si>
    <t>Lâmpada LED Bulbo ou PAR20</t>
  </si>
  <si>
    <t>19.35</t>
  </si>
  <si>
    <t xml:space="preserve">Fita de LED </t>
  </si>
  <si>
    <t>19.36</t>
  </si>
  <si>
    <t>Lâmpada LED tubular bivolt 9/10W</t>
  </si>
  <si>
    <t>19.37</t>
  </si>
  <si>
    <t>Lâmpada LED tubular bivolt 18/20W</t>
  </si>
  <si>
    <t>19.38</t>
  </si>
  <si>
    <t>Lâmpada fluorescente tubular HO 110W, 220V</t>
  </si>
  <si>
    <t>19.39</t>
  </si>
  <si>
    <t>Lâmpada Vapor metálico 150W, base E27/E40</t>
  </si>
  <si>
    <t>19.40</t>
  </si>
  <si>
    <t>Lâmpada Vapor metálico 400W, base E40</t>
  </si>
  <si>
    <t>19.41</t>
  </si>
  <si>
    <t>Lâmpada vapor metálico 250W base E40</t>
  </si>
  <si>
    <t>19.42</t>
  </si>
  <si>
    <t>Luminária LED Quadrada - Embutir/Sobrepor</t>
  </si>
  <si>
    <t>19.43</t>
  </si>
  <si>
    <t xml:space="preserve">Luminária Led autonoma de iluminação de emergência com 30 Leds </t>
  </si>
  <si>
    <t>19.44</t>
  </si>
  <si>
    <t>Luminária Fluorescente Retangular Completa, de Embutir ou de Sobrepor,  2x25W  a 2x32W</t>
  </si>
  <si>
    <t>19.45</t>
  </si>
  <si>
    <t>Luminária Fluorescente Quadrada Completa, de Embutir ou de Sobrepor,  4x14W a  4x16W</t>
  </si>
  <si>
    <t>19.46</t>
  </si>
  <si>
    <t>Luminária fluorescente retangular completa, de embutir ou de sobrepor,  2x14W a  2x16W</t>
  </si>
  <si>
    <t>19.47</t>
  </si>
  <si>
    <t>Luminária circular completa de sobrepor ou embutir, para duas lâmpadas fluorescentes compactas integradas ou fluorescentes 4 pinos de 26W</t>
  </si>
  <si>
    <t>19.48</t>
  </si>
  <si>
    <t>Refletor em alumínio, 60 Leds, bivolt, uso externo</t>
  </si>
  <si>
    <t>19.49</t>
  </si>
  <si>
    <t>Sensor de Presença - Regulagem e Ajustes</t>
  </si>
  <si>
    <t>19.50</t>
  </si>
  <si>
    <t>Sensor de presença teto/parede para controle de iluminação, uso geral, com ou sem fotocélula</t>
  </si>
  <si>
    <t>19.51</t>
  </si>
  <si>
    <t>Manutenção / Programação de Quadro de Comando e Automação</t>
  </si>
  <si>
    <t>19.52</t>
  </si>
  <si>
    <t>Disjuntor bipolar até 32A</t>
  </si>
  <si>
    <t>19.53</t>
  </si>
  <si>
    <t>Quadros elétricos - Manutenção</t>
  </si>
  <si>
    <t>19.54</t>
  </si>
  <si>
    <t>Disjuntor termomagnético tripolar 300 a 400 A / 600 V, tipo JXD / ICC - 40 KA</t>
  </si>
  <si>
    <t>19.55</t>
  </si>
  <si>
    <t>Disjuntor termomagnético tripolar até 200A/35KA</t>
  </si>
  <si>
    <t>19.56</t>
  </si>
  <si>
    <t>Disjuntor tripolar até 100A</t>
  </si>
  <si>
    <t>19.57</t>
  </si>
  <si>
    <t>Disjuntor tripolar até 50A</t>
  </si>
  <si>
    <t>19.58</t>
  </si>
  <si>
    <t>Disjuntor bipolar até 50A</t>
  </si>
  <si>
    <t>19.59</t>
  </si>
  <si>
    <t xml:space="preserve">Disjuntor monopolar até 50A </t>
  </si>
  <si>
    <t>19.60</t>
  </si>
  <si>
    <t>Dispositivo de proteção contra surto DPS 20KA/275V</t>
  </si>
  <si>
    <t>19.61</t>
  </si>
  <si>
    <t>Dispositivo de proteção contra surto DPS 45KA/275V</t>
  </si>
  <si>
    <t>19.62</t>
  </si>
  <si>
    <t>Dispositivo de proteção contra surto DPS 90KA/275V</t>
  </si>
  <si>
    <t>19.63</t>
  </si>
  <si>
    <t>Dispositivo diferencial residual DR bipolar 220V/127V - 30ma - 63A</t>
  </si>
  <si>
    <t>19.64</t>
  </si>
  <si>
    <t>Dispositivo diferencial residual DR Tetrapolar (4P) 30ma – 25A</t>
  </si>
  <si>
    <t>19.65</t>
  </si>
  <si>
    <t>Dispositivo diferencial residual DR Tetrapolar (4P) 30ma – 63A</t>
  </si>
  <si>
    <t>19.66</t>
  </si>
  <si>
    <t>Contator de Potencia até 12A</t>
  </si>
  <si>
    <t>19.67</t>
  </si>
  <si>
    <t>Contator de Potencia até 45A</t>
  </si>
  <si>
    <t>19.68</t>
  </si>
  <si>
    <t>Contator de Potencia até 94A</t>
  </si>
  <si>
    <t>19.69</t>
  </si>
  <si>
    <t>Bloco de Contato  Auxiliar 1na + 1nf</t>
  </si>
  <si>
    <t>19.70</t>
  </si>
  <si>
    <t>Bloco de Contato  Auxiliar 2na + 2nf</t>
  </si>
  <si>
    <t>19.71</t>
  </si>
  <si>
    <t>Placa em Policarbonato 3mm para proteção de quadros elétricos</t>
  </si>
  <si>
    <t>19.72</t>
  </si>
  <si>
    <t>19.73</t>
  </si>
  <si>
    <t>19.74</t>
  </si>
  <si>
    <t>19.75</t>
  </si>
  <si>
    <t>19.76</t>
  </si>
  <si>
    <t>19.77</t>
  </si>
  <si>
    <t>Timer digital - Programação ou alteração da programação do timer digital</t>
  </si>
  <si>
    <t>19.78</t>
  </si>
  <si>
    <t>Timer digital - Interruptor horário, 127/220V/16A</t>
  </si>
  <si>
    <t>19.79</t>
  </si>
  <si>
    <t>Timer digital - Interruptor horário, 127/220V/16A - 2 Canais</t>
  </si>
  <si>
    <t>19.80</t>
  </si>
  <si>
    <t>Luminária LED circular ou quadrada</t>
  </si>
  <si>
    <t>19.81</t>
  </si>
  <si>
    <t>Luminária tipo tartaruga para uso interno ou externo</t>
  </si>
  <si>
    <t>19.82</t>
  </si>
  <si>
    <t>Refletor LED em alumínio, 150W/200W, bivolt, uso externo</t>
  </si>
  <si>
    <t>19.83</t>
  </si>
  <si>
    <t>Bloco autônomo emergência com dois faróis 1200 lúmens</t>
  </si>
  <si>
    <t>19.84</t>
  </si>
  <si>
    <t>Bloco autônomo emergência com dois faróis 2200 lúmens</t>
  </si>
  <si>
    <t>19.85</t>
  </si>
  <si>
    <t>Unidade Autônoma para iluminação de emergência fluxo luminoso mínimo de 500 lúmens</t>
  </si>
  <si>
    <t>19.86</t>
  </si>
  <si>
    <t>Circuito Elétrico MonoFásico ou Bifásico até 25A</t>
  </si>
  <si>
    <t>19.87</t>
  </si>
  <si>
    <t>Circuito Elétrico MonoFásico ou Bifásico até 50A</t>
  </si>
  <si>
    <t>19.88</t>
  </si>
  <si>
    <t>Fonte de Alimentação estabilizada para câmera CFTV 127/220VAC /12VCC/25A</t>
  </si>
  <si>
    <t>19.89</t>
  </si>
  <si>
    <t>Driver de corrente para lâmpadas ou fitas de led (12 ou 24 vdc - 6a - 127v/220v)</t>
  </si>
  <si>
    <t>19.90</t>
  </si>
  <si>
    <t>Luminária circular LED orientável orbital</t>
  </si>
  <si>
    <t>19.91</t>
  </si>
  <si>
    <t>Patch Panel 24 portas Cat5e c/ guia de cabos 1U</t>
  </si>
  <si>
    <t>19.92</t>
  </si>
  <si>
    <t>Patch Cord flexivel Cat5e / 10m</t>
  </si>
  <si>
    <t>19.93</t>
  </si>
  <si>
    <t>Patch Cord flexivel Cat5e / 5m</t>
  </si>
  <si>
    <t>19.94</t>
  </si>
  <si>
    <t xml:space="preserve">Patch Cord flexivel Cat5e / 2,5m </t>
  </si>
  <si>
    <t>19.95</t>
  </si>
  <si>
    <t>Patch cord flexivel Cat5e / 1,5m</t>
  </si>
  <si>
    <t>19.96</t>
  </si>
  <si>
    <t>Manutenção do Sistema de Controle de Acesso</t>
  </si>
  <si>
    <t>19.97</t>
  </si>
  <si>
    <t>Circuito Elétrico Trifásico até 50A</t>
  </si>
  <si>
    <t>19.98</t>
  </si>
  <si>
    <t>Teclado de senhas digital, para controle de acesso</t>
  </si>
  <si>
    <t>19.99</t>
  </si>
  <si>
    <t xml:space="preserve">Patch Cord flexivel Cat6e / 2,5m </t>
  </si>
  <si>
    <t>19.100</t>
  </si>
  <si>
    <t xml:space="preserve">Caixa quebra vidro de emergência </t>
  </si>
  <si>
    <t>19.101</t>
  </si>
  <si>
    <t>Botão Emulador (botão de saida)</t>
  </si>
  <si>
    <t>19.102</t>
  </si>
  <si>
    <t>Suporte para fixação da fechadura</t>
  </si>
  <si>
    <t>19.103</t>
  </si>
  <si>
    <t>Fonte de alimentação com carregador de bateria e placa ATM para Fechadura Eletromagnética força de tração 150kgf</t>
  </si>
  <si>
    <t>19.104</t>
  </si>
  <si>
    <t>Fechadura Eletromagnética força de tração 150kgf</t>
  </si>
  <si>
    <t>19.105</t>
  </si>
  <si>
    <t>Fechadura Elétrica com fonte de alimentação</t>
  </si>
  <si>
    <t>19.106</t>
  </si>
  <si>
    <t>Instalação/Susbtituição de cabo coaxial</t>
  </si>
  <si>
    <t>19.107</t>
  </si>
  <si>
    <t>No-Break e/ou banco de baterias - substuição/relocalização/instalação</t>
  </si>
  <si>
    <t>19.108</t>
  </si>
  <si>
    <t>Aterramento / SPDA - revisão geral</t>
  </si>
  <si>
    <t>19.109</t>
  </si>
  <si>
    <t>Aterramento / SPDA - Haste de aterramento em cobre 3/4"x3m com cabo e conector</t>
  </si>
  <si>
    <t>19.110</t>
  </si>
  <si>
    <t>Encaixotamento e retirada de equipamentos diversos - Desocupação de Imóvel</t>
  </si>
  <si>
    <t>19.111</t>
  </si>
  <si>
    <t>Manutenção em Bomba de água de 1/4 cv a 5cv</t>
  </si>
  <si>
    <t>19.112</t>
  </si>
  <si>
    <t>Bomba de água de 1/4 cv</t>
  </si>
  <si>
    <t>19.113</t>
  </si>
  <si>
    <t>Bomba de água de 1/2 cv</t>
  </si>
  <si>
    <t>19.114</t>
  </si>
  <si>
    <t>Bomba de água de 1 cv</t>
  </si>
  <si>
    <t>19.115</t>
  </si>
  <si>
    <t>Quadro de Telefonia (DG) - Manutenção</t>
  </si>
  <si>
    <t>19.116</t>
  </si>
  <si>
    <t>Cabo Telefone CCI 50x10</t>
  </si>
  <si>
    <t>19.117</t>
  </si>
  <si>
    <t>Cabo Telefone CCI 50x20</t>
  </si>
  <si>
    <t>19.118</t>
  </si>
  <si>
    <t>Cabo Telefone CCI 50x30</t>
  </si>
  <si>
    <t>19.119</t>
  </si>
  <si>
    <t>Acompanhamento de implantação de equipamentos</t>
  </si>
  <si>
    <t>19.120</t>
  </si>
  <si>
    <t>Laudo de medição de nível de iluminamento</t>
  </si>
  <si>
    <t>19.121</t>
  </si>
  <si>
    <t>Laudo de medição de resistência de aterramento</t>
  </si>
  <si>
    <t>19.122</t>
  </si>
  <si>
    <t>Remoção de Infraestrutura elétrica e Lógica - Desocupação de Imóvel</t>
  </si>
  <si>
    <t>19.123</t>
  </si>
  <si>
    <t>Remoção de Luminária - Desocupação de Imóvel</t>
  </si>
  <si>
    <t>19.124</t>
  </si>
  <si>
    <t>Relé Fotoelétrico</t>
  </si>
  <si>
    <t>19.125</t>
  </si>
  <si>
    <t>Luminária circular de embutir com foco orientável</t>
  </si>
  <si>
    <t>19.126</t>
  </si>
  <si>
    <t>Adesivo para Fechadura Eletromagnética força de tração 150kgf</t>
  </si>
  <si>
    <t>19.127</t>
  </si>
  <si>
    <t>Bateria 12 V - 7 Ah</t>
  </si>
  <si>
    <t>19.128</t>
  </si>
  <si>
    <t>BATERIA 12V até 70AH</t>
  </si>
  <si>
    <t>19.129</t>
  </si>
  <si>
    <t>Ponto lógico - manutenção - troca de cabo UTP</t>
  </si>
  <si>
    <t>19.130</t>
  </si>
  <si>
    <t>Ponto elétrico - manutenção - troca de cabo elétrico</t>
  </si>
  <si>
    <t>INSTALAÇÕES DE ÁGUA</t>
  </si>
  <si>
    <t>20.1</t>
  </si>
  <si>
    <t>Registro de gaveta bruto com ADAPTADOR SOLDÁVEL para PVC, Ø 15 mm - 1/2"</t>
  </si>
  <si>
    <t>20.2</t>
  </si>
  <si>
    <t>Registro de gaveta bruto com ADAPTADOR SOLDÁVEL para PVC, Ø 20 mm - 3/4"</t>
  </si>
  <si>
    <t>20.3</t>
  </si>
  <si>
    <t>Registro de gaveta bruto com canopla cromada e adaptador para PVC , Ø 25 mm - 1"</t>
  </si>
  <si>
    <t>20.4</t>
  </si>
  <si>
    <t>Registro de gaveta bruto com canopla cromada e adaptador para PVC , Ø 40 mm - 1 1/2"</t>
  </si>
  <si>
    <t>20.5</t>
  </si>
  <si>
    <t>Registro de gaveta bruto com ADAPTADOR para PVC, Ø 25 mm - 1"</t>
  </si>
  <si>
    <t>20.6</t>
  </si>
  <si>
    <t>Registro de gaveta bruto com ADAPTADOR para PVC, Ø 32 mm - 1 1/4"</t>
  </si>
  <si>
    <t>20.7</t>
  </si>
  <si>
    <t>Registro de gaveta bruto com ADAPTADOR para PVC, Ø 40 mm - 1 1/2"</t>
  </si>
  <si>
    <t>20.8</t>
  </si>
  <si>
    <t>Registro de gaveta bruto com ADAPTADOR para PVC, Ø 50 mm - 2"</t>
  </si>
  <si>
    <t>20.9</t>
  </si>
  <si>
    <t>Registro de gaveta bruto com ADAPTADOR para PVC, Ø 65 mm - 2 1/2"</t>
  </si>
  <si>
    <t>20.10</t>
  </si>
  <si>
    <t>Registro de pressão com canopla até Ø 25 mm - 1"</t>
  </si>
  <si>
    <t>20.11</t>
  </si>
  <si>
    <t>Torneira de bóia até 1 1/4"</t>
  </si>
  <si>
    <t>20.12</t>
  </si>
  <si>
    <t>Reservatório  de fibra de vidro - capacidade de 1000 litros</t>
  </si>
  <si>
    <t>20.13</t>
  </si>
  <si>
    <t>Reservatório  de fibra de vidro - capacidade de 2000 litros</t>
  </si>
  <si>
    <t>20.14</t>
  </si>
  <si>
    <t>Correção de vazamentos hidráulicos, inclusive detecção de vazamento</t>
  </si>
  <si>
    <t>20.15</t>
  </si>
  <si>
    <t>Desentupimento de rede de água pluvial, hidráulica, ralos, pias, lavatórios, sifão, tanques, bebedouro e válvulas</t>
  </si>
  <si>
    <t>20.16</t>
  </si>
  <si>
    <t>Desentupimento de Instalações de Esgoto, bacia sanitária e mictórios</t>
  </si>
  <si>
    <t>20.17</t>
  </si>
  <si>
    <t>Desentupimento de Instalações de Esgoto em geral com Equipamentos Especiais</t>
  </si>
  <si>
    <t>h</t>
  </si>
  <si>
    <t>20.18</t>
  </si>
  <si>
    <t>Válvula de descarga metálica</t>
  </si>
  <si>
    <t>20.19</t>
  </si>
  <si>
    <t>Desentupimento de Dreno de Ar condicionado</t>
  </si>
  <si>
    <t>20.20</t>
  </si>
  <si>
    <t>Ponto de água fria (até 6m)</t>
  </si>
  <si>
    <t>20.21</t>
  </si>
  <si>
    <t>Válvula de retenção  de pé com crivo até Ø 25mm (1")</t>
  </si>
  <si>
    <t>20.22</t>
  </si>
  <si>
    <t>Registro regulador de Vazão</t>
  </si>
  <si>
    <t>20.23</t>
  </si>
  <si>
    <t>Correção de vazamentos hidráulicos em tubulação metálica, inclusive detecção de vazamento.</t>
  </si>
  <si>
    <t>INSTALAÇÕES CONTRA INCÊNDIO</t>
  </si>
  <si>
    <t>21.1</t>
  </si>
  <si>
    <t>Mangueira tipo 2 com união de engate rápido, DN = 1 1/2" (38 mm)</t>
  </si>
  <si>
    <t>21.2</t>
  </si>
  <si>
    <t>Esguicho latão com engate rápido, DN = 2 1/2", requinte fixo</t>
  </si>
  <si>
    <t>21.3</t>
  </si>
  <si>
    <t>Adaptador de engate rápido em latão de 2 1/2" x 1 1/2"</t>
  </si>
  <si>
    <t>21.4</t>
  </si>
  <si>
    <t>Registro globo angular 45°, Ø 65 mm (2 1/2")</t>
  </si>
  <si>
    <t>21.5</t>
  </si>
  <si>
    <t>Chave para conexão de engate rápido tipo STORZ (dupla)</t>
  </si>
  <si>
    <t>21.6</t>
  </si>
  <si>
    <t>Tampa em ferro fundido para HIDRANTE de recalque (40X60cm)</t>
  </si>
  <si>
    <t>21.7</t>
  </si>
  <si>
    <t>Suporte de parede para extintor</t>
  </si>
  <si>
    <t>21.8</t>
  </si>
  <si>
    <t>Suporte de piso para extintor</t>
  </si>
  <si>
    <t>21.9</t>
  </si>
  <si>
    <t>Placa de sinalização PPCI fotoluminescente em PVC, adesivada</t>
  </si>
  <si>
    <t>21.10</t>
  </si>
  <si>
    <t>Detector óptico de fumaça endereçavel</t>
  </si>
  <si>
    <t>21.11</t>
  </si>
  <si>
    <t>Detector termovelocimétrico endereçavel</t>
  </si>
  <si>
    <t>21.12</t>
  </si>
  <si>
    <t>Acionador alarme de incêndio</t>
  </si>
  <si>
    <t>21.13</t>
  </si>
  <si>
    <t>Sinalizador audiovisual endereçavel</t>
  </si>
  <si>
    <t>INSTALAÇÕES SANITÁRIAS, DE ESGOTO E ÁGUAS PLUVIAIS</t>
  </si>
  <si>
    <t>22.1</t>
  </si>
  <si>
    <t>Manutenção em caixas de descarga Montana e  caixa acoplada convencional - Reparo</t>
  </si>
  <si>
    <t>22.2</t>
  </si>
  <si>
    <t>Manutenção em caixas de descarga Montana - Troca de Espelho</t>
  </si>
  <si>
    <t>22.3</t>
  </si>
  <si>
    <t>Manutenção de válvula de descarga - Reparo</t>
  </si>
  <si>
    <t>22.4</t>
  </si>
  <si>
    <t>Manutenção de Torneira - Reparo</t>
  </si>
  <si>
    <t>22.5</t>
  </si>
  <si>
    <t>Manutenção de bacia sanitária</t>
  </si>
  <si>
    <t>22.6</t>
  </si>
  <si>
    <t>Caixa sifonada de PVC, 3 a 5 saídas, com tampa metálica</t>
  </si>
  <si>
    <t>22.7</t>
  </si>
  <si>
    <t>Ponto de esgoto (até 6m)</t>
  </si>
  <si>
    <t>22.8</t>
  </si>
  <si>
    <t>Ralo Semiesférico (tipo abacaxi)</t>
  </si>
  <si>
    <t>22.9</t>
  </si>
  <si>
    <t>Chave de Bóia automática</t>
  </si>
  <si>
    <t>22.10</t>
  </si>
  <si>
    <t xml:space="preserve">Ralo sifonado de PVC rígido </t>
  </si>
  <si>
    <t>22.11</t>
  </si>
  <si>
    <t>VÁLVULA de retenção horizontal ou vertical -2 1/2"</t>
  </si>
  <si>
    <t>22.12</t>
  </si>
  <si>
    <t>Comando de descarga duplo, completo</t>
  </si>
  <si>
    <t>INSTALAÇÕES ESPECIAIS</t>
  </si>
  <si>
    <t>INSTALAÇÕES DE GÁS</t>
  </si>
  <si>
    <t>INSTALAÇÕES DE TRANSPORTE VERTICAL</t>
  </si>
  <si>
    <t>INSTALAÇÕES DE AR COND., VENT. E AQUECIMENTO</t>
  </si>
  <si>
    <t>LIXO</t>
  </si>
  <si>
    <t>EQUIPAMENTOS SANITÁRIOS E DE COZINHA</t>
  </si>
  <si>
    <t>28.1</t>
  </si>
  <si>
    <t>Bacia sanitária de louça com caixa acoplada, com tampa e acessórios</t>
  </si>
  <si>
    <t>28.2</t>
  </si>
  <si>
    <t>Bacia de louça sifonada, com tampa e acessórios</t>
  </si>
  <si>
    <t>28.3</t>
  </si>
  <si>
    <t>BARRA de apoio em aço inox até - 90 cm - 1.1/2" - NBR 9050</t>
  </si>
  <si>
    <t>28.4</t>
  </si>
  <si>
    <t>BARRA de apoio de canto, em aço inox - até 80 x 80 cm - 1.1/2" - NBR 9050</t>
  </si>
  <si>
    <t>28.5</t>
  </si>
  <si>
    <t>Refixação de barra de apoio PPNE, conforme NBR 9050</t>
  </si>
  <si>
    <t>28.6</t>
  </si>
  <si>
    <t>Caixa de descarga suspensa embutida (padrão Montana 9000) inclusive instalação e acessórios padronizados</t>
  </si>
  <si>
    <t>28.7</t>
  </si>
  <si>
    <t>Cuba  - Colagem</t>
  </si>
  <si>
    <t>28.8</t>
  </si>
  <si>
    <t>Cuba em louça para embutir</t>
  </si>
  <si>
    <t>28.9</t>
  </si>
  <si>
    <t>Dosador de sabão tipo dispenser - capacidade 1000ml</t>
  </si>
  <si>
    <t>28.10</t>
  </si>
  <si>
    <t>Dispenser para copo descartável</t>
  </si>
  <si>
    <t>28.11</t>
  </si>
  <si>
    <t>Ducha higiênica manual cromada</t>
  </si>
  <si>
    <t>28.12</t>
  </si>
  <si>
    <t>Manutenção ducha higiênica</t>
  </si>
  <si>
    <t>28.13</t>
  </si>
  <si>
    <t>Engate flexível para água</t>
  </si>
  <si>
    <t>28.14</t>
  </si>
  <si>
    <t>Lavatório com coluna suspensa</t>
  </si>
  <si>
    <t>28.15</t>
  </si>
  <si>
    <t>Válvula de escoamento para lavatório ou cuba</t>
  </si>
  <si>
    <t>28.16</t>
  </si>
  <si>
    <t>Lavatório de canto sem coluna, inclusive válvula</t>
  </si>
  <si>
    <t>28.17</t>
  </si>
  <si>
    <t>Mictório de louça individual</t>
  </si>
  <si>
    <t>28.18</t>
  </si>
  <si>
    <t>Dispenser papel higiênico</t>
  </si>
  <si>
    <t>28.19</t>
  </si>
  <si>
    <t>Dispenser para toalha de papel</t>
  </si>
  <si>
    <t>28.20</t>
  </si>
  <si>
    <t>Sifão flexível</t>
  </si>
  <si>
    <t>28.21</t>
  </si>
  <si>
    <t>Sifão metálico para lavatório</t>
  </si>
  <si>
    <t>28.22</t>
  </si>
  <si>
    <t>Válvula de descarga p/ mictório c/ fechamento automático</t>
  </si>
  <si>
    <t>28.23</t>
  </si>
  <si>
    <t>Bacia PPNE, com assento e acessórios</t>
  </si>
  <si>
    <t>28.24</t>
  </si>
  <si>
    <t>Assento poliéster para PPNE</t>
  </si>
  <si>
    <t>28.25</t>
  </si>
  <si>
    <t>Assento Plástico</t>
  </si>
  <si>
    <t>28.26</t>
  </si>
  <si>
    <t>Torneira metálica para tanque</t>
  </si>
  <si>
    <t>28.27</t>
  </si>
  <si>
    <t>Torneira para lavatório de parede, fechamento automático</t>
  </si>
  <si>
    <t>28.28</t>
  </si>
  <si>
    <t>Torneira para lavatório de mesa, fechamento automático</t>
  </si>
  <si>
    <t>28.29</t>
  </si>
  <si>
    <t>Tampo/Bancada em granito</t>
  </si>
  <si>
    <t>28.30</t>
  </si>
  <si>
    <t>Bebedouro - Instalação</t>
  </si>
  <si>
    <t>28.31</t>
  </si>
  <si>
    <t>Fixação de equipamentos sanitários</t>
  </si>
  <si>
    <t>28.32</t>
  </si>
  <si>
    <t>Torneira para banheiro PNE com alavanca para acionamento</t>
  </si>
  <si>
    <t>28.33</t>
  </si>
  <si>
    <t>Torneira metálica para copa ou cozinha</t>
  </si>
  <si>
    <t>28.34</t>
  </si>
  <si>
    <t>Dosador de sabão tipo dispenser  de parede</t>
  </si>
  <si>
    <t>DIVERSOS</t>
  </si>
  <si>
    <t>29.1</t>
  </si>
  <si>
    <t>Sinalização símbolo acessibilidade (adesivos)</t>
  </si>
  <si>
    <t>29.2</t>
  </si>
  <si>
    <t>Adesivos padrão BB (ex: remus, estilo, high-tech,  nova ambiência, padrão 98 ou similares) com/sem mensagens (segurança, horário da agência, SAA, ou similares.)</t>
  </si>
  <si>
    <t>29.3</t>
  </si>
  <si>
    <t>Sinalização visual e tátil no acesso - PLACA 30x18 cm</t>
  </si>
  <si>
    <t>29.4</t>
  </si>
  <si>
    <t xml:space="preserve">Borda de piso fotoluminescente - autoadesivo (referência: Fita Antiderrapante Fosforescente Neon Safety-Walk 3M) - largura: 50mm </t>
  </si>
  <si>
    <t>29.5</t>
  </si>
  <si>
    <t>Alarme de emergência sem fio para sanitário de PPNE (botoeira/alarme sonoro e visual)</t>
  </si>
  <si>
    <t>29.6</t>
  </si>
  <si>
    <t>Piso tátil de borracha - direcional ou alerta (por placa)</t>
  </si>
  <si>
    <t>29.7</t>
  </si>
  <si>
    <t>Faixa adesiva de segurança de fachada</t>
  </si>
  <si>
    <t>29.8</t>
  </si>
  <si>
    <t>Grafema em vinil adesivo jateado</t>
  </si>
  <si>
    <t>29.9</t>
  </si>
  <si>
    <t>Placa interna - pictogramas diversos - em acrílico (e=8mm) fixados com pinos metálicos cromados - dim.13x30 cm</t>
  </si>
  <si>
    <t>29.10</t>
  </si>
  <si>
    <t>Placa interna - pictogramas diversos - em acrílico (e=8mm) fixados com pinos metálicos cromados - dim.20x20cm</t>
  </si>
  <si>
    <t>29.11</t>
  </si>
  <si>
    <t>Fita adesiva de piso (amarela / preta / vermelha)</t>
  </si>
  <si>
    <t>29.12</t>
  </si>
  <si>
    <t>Fita antiderrapante para degraus de escada ou rampas</t>
  </si>
  <si>
    <t>29.13</t>
  </si>
  <si>
    <t>Sinalização externa - substituição de película (para medalhão, bandeira, letreiros, pórticos de acesso, tótens e similares).</t>
  </si>
  <si>
    <t>29.14</t>
  </si>
  <si>
    <t>Sinalização externa - substituição de policarbonato e película, inclusive montagem da marca e instalação (para medalhão, bandeira, letreiros, pórticos de acesso e similares)</t>
  </si>
  <si>
    <t>29.15</t>
  </si>
  <si>
    <t>Sinalização externa - substituição de policarbonato e película, inclusive montagem da marca e instalação (para TOTENS)</t>
  </si>
  <si>
    <t>29.16</t>
  </si>
  <si>
    <t>Caixa de passagem de Massas Metálicas-CPMM, em policarbonato.</t>
  </si>
  <si>
    <t>29.17</t>
  </si>
  <si>
    <t>Desfixação de terminais de TAA/TTE</t>
  </si>
  <si>
    <t>29.18</t>
  </si>
  <si>
    <t>Fixação de terminais de TAA/TTE</t>
  </si>
  <si>
    <t>29.19</t>
  </si>
  <si>
    <t>Sinalização externa - retirada de letreiros, totem, bandeira, medalhão, pórtico de acesso.</t>
  </si>
  <si>
    <t>29.20</t>
  </si>
  <si>
    <t>Sinalização interna  - retirada de toda a caracterização interna própria</t>
  </si>
  <si>
    <t>29.21</t>
  </si>
  <si>
    <t>Fornecimento e instalação de divisória de privacidade de TAA em policarbonato para carenagem</t>
  </si>
  <si>
    <t>29.22</t>
  </si>
  <si>
    <t>Ajuste de biombo, divisórias, carenagens e mobiliário em geral</t>
  </si>
  <si>
    <t>29.23</t>
  </si>
  <si>
    <t>Fornecimento e instalação de biombo de privacidade em policarbonato</t>
  </si>
  <si>
    <t>29.24</t>
  </si>
  <si>
    <t>Remoção de adesivos e limpeza</t>
  </si>
  <si>
    <t>29.25</t>
  </si>
  <si>
    <t>Reparo de carenagens - Padrões BB</t>
  </si>
  <si>
    <t>29.26</t>
  </si>
  <si>
    <t>Recolagem de piso tátil de borracha - direcional ou alerta (por placa)</t>
  </si>
  <si>
    <t>29.27</t>
  </si>
  <si>
    <t>Sinalização tátil para corrimão - Plaqueta em braile</t>
  </si>
  <si>
    <t>29.28</t>
  </si>
  <si>
    <t>Sinalização tátil para corrimão - Anel de borracha</t>
  </si>
  <si>
    <t>29.29</t>
  </si>
  <si>
    <t>Instalação de kit de ar condicionado</t>
  </si>
  <si>
    <t>29.30</t>
  </si>
  <si>
    <t>Piso tátil de concreto - direcional ou alerta (por placa)</t>
  </si>
  <si>
    <t>29.31</t>
  </si>
  <si>
    <t>Caminhão Munck</t>
  </si>
  <si>
    <t>29.32</t>
  </si>
  <si>
    <t>Sinalização Externa - Bandeira</t>
  </si>
  <si>
    <t>29.33</t>
  </si>
  <si>
    <t>Sinalização Externa - Medalhão com logotipo BB</t>
  </si>
  <si>
    <t>29.34</t>
  </si>
  <si>
    <t>Sinalização Externa - Letreiro (módulo padrão básico de 4,10 m)</t>
  </si>
  <si>
    <t>29.35</t>
  </si>
  <si>
    <t>Sinalização Externa - Letreiro (módulo padrão básico de 4,10 m com redução de até 2/3)</t>
  </si>
  <si>
    <t>29.36</t>
  </si>
  <si>
    <t>Sinalização Externa - Letreiro (módulo padrão estendido de 5,80 m)</t>
  </si>
  <si>
    <t>29.37</t>
  </si>
  <si>
    <t>Sinalização Externa - Letreiro (módulo padrão estendido de 7,50 m)</t>
  </si>
  <si>
    <t>29.38</t>
  </si>
  <si>
    <t>Sinalização Externa - Letreiro (módulo padrão básico com bandeira de 7,75 m)</t>
  </si>
  <si>
    <t>29.39</t>
  </si>
  <si>
    <t>Sinalização Externa - Letreiro (módulo padrão estendido com bandeira de 10,30 m)</t>
  </si>
  <si>
    <t>29.40</t>
  </si>
  <si>
    <t>Sinalização Externa - Totem externo 4,10 m</t>
  </si>
  <si>
    <t>29.41</t>
  </si>
  <si>
    <t>Sinalização Externa - Totem externo 7,50 m</t>
  </si>
  <si>
    <t>29.42</t>
  </si>
  <si>
    <t>Sinalização Externa - Totem externo 12,00 m</t>
  </si>
  <si>
    <t>29.43</t>
  </si>
  <si>
    <t>Vedações em geral (janelas, portas, pias e similares)</t>
  </si>
  <si>
    <t>29.44</t>
  </si>
  <si>
    <t>Piso tátil de Inox - direcional (pinos) ou alerta (faixas)</t>
  </si>
  <si>
    <t>29.45</t>
  </si>
  <si>
    <t>Piso tátil de PVC - direcional (pinos) ou alerta (faixas)</t>
  </si>
  <si>
    <t>29.46</t>
  </si>
  <si>
    <t>Sinalização visual e tátil no acesso - PLACA 12x18 cm</t>
  </si>
  <si>
    <t>29.47</t>
  </si>
  <si>
    <t>Sinalização visual e tátil no acesso - PLACA 40x18 cm</t>
  </si>
  <si>
    <t>29.48</t>
  </si>
  <si>
    <t>Sinalização visual e tátil no acesso - PLACA 44x18 cm</t>
  </si>
  <si>
    <t>29.49</t>
  </si>
  <si>
    <t>Proteção/Ocultação Sinalização Externa - Letreiros, totem, bandeira, medalhão, pórtico de acesso.</t>
  </si>
  <si>
    <t>29.50</t>
  </si>
  <si>
    <t>Caminhão com Cesto Aereo Isolado</t>
  </si>
  <si>
    <t>29.51</t>
  </si>
  <si>
    <t>Manutenção Preventiva de Elementos de Sinalização LED - Padrão BB</t>
  </si>
  <si>
    <t>LIMPEZA E VERIFICAÇÃO FINAL</t>
  </si>
  <si>
    <t>TOTAL</t>
  </si>
  <si>
    <t>TOTAL DO ORÇAMENTO COM BDI INCLUSO:</t>
  </si>
  <si>
    <t>CESUP INFRA REDE NORTE</t>
  </si>
  <si>
    <t xml:space="preserve">Planilha de APOIO
Consolidação da carta proposta </t>
  </si>
  <si>
    <t>Não mexer nos dados abaixo. Valores unitários do orçamento estimado pelo Banco, já incluído o BDI e os encargos sociais.</t>
  </si>
  <si>
    <t>Unitário
Material
Referência</t>
  </si>
  <si>
    <t>Unitário 
Mão de Obra 
Referência</t>
  </si>
  <si>
    <t>Valor do orçamento estimado na licitação</t>
  </si>
  <si>
    <t>AJUSTE do desconto (lance) para fechar no valor 
próximo do orçamento arrematado (%)</t>
  </si>
  <si>
    <t>Informe o valor do orçamento arrematado 
(após o lance)</t>
  </si>
  <si>
    <r>
      <t xml:space="preserve">Valor do orçamento estimado contratado
(c/ efeitos do arredondamento) 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</si>
  <si>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Fator de desconto linear proposto na licitação 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</si>
  <si>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rPr>
        <i/>
        <vertAlign val="superscript"/>
        <sz val="10"/>
        <color theme="1"/>
        <rFont val="Calibri"/>
        <family val="2"/>
        <scheme val="minor"/>
      </rPr>
      <t>1</t>
    </r>
    <r>
      <rPr>
        <i/>
        <sz val="10"/>
        <color theme="1"/>
        <rFont val="Calibri"/>
        <family val="2"/>
        <scheme val="minor"/>
      </rPr>
      <t xml:space="preserve"> Valor do orçamento estimado contratado não pode ficar superior ao valor do orçamento arrematado;
</t>
    </r>
    <r>
      <rPr>
        <i/>
        <vertAlign val="super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 xml:space="preserve"> Fator de desconto linear proposto na licitação deverá ser igual ou superior ao da proposta apresentada.</t>
    </r>
  </si>
  <si>
    <t>A interessada deverá preencher somente os campos em amarelo que consta na aba abaixo.
O valor efetivo do orçamento ajustado e do desconto calculado, após os efeitos do arredondamento, aparecerá nos campos em azul.</t>
  </si>
  <si>
    <r>
      <rPr>
        <b/>
        <sz val="11"/>
        <color theme="1"/>
        <rFont val="Calibri"/>
        <family val="2"/>
        <scheme val="minor"/>
      </rPr>
      <t xml:space="preserve">ATENÇÃO: 
</t>
    </r>
    <r>
      <rPr>
        <sz val="11"/>
        <color theme="1"/>
        <rFont val="Calibri"/>
        <family val="2"/>
        <scheme val="minor"/>
      </rPr>
      <t xml:space="preserve">
1) Por se tratar de licitação pelo maior desconto, este desconto deve incidir de forma linear a todos os serviços do lote, já contabilizados o BDI e os Encargos Sociais, conforme especificado no edital.
2) A proponente, sob pena de desclassificação, não pode alterar descrição dos serviços, quantitativos, unidades ou fórmulas da planilha.
3) A interessada pode utilizar modelo próprio de planilha para cálculo, entretanto, a planilha final a ser apresentada juntamente com a proposta, deverá ter a mesma formatação do orçamento estimado que compõe a licitação.
4) Na planilha contratada serão consideradas SOMENTE as 2 (duas) primeiras casas decimais, desprezando-se as demais. Adotando-se a fórmula com a função excel: "Truncar".</t>
    </r>
  </si>
  <si>
    <t>CUSTOS INDIRETOS</t>
  </si>
  <si>
    <t>Administração Central (AC)</t>
  </si>
  <si>
    <t>Seguros (S) + Garantia (G)</t>
  </si>
  <si>
    <t>Riscos R)</t>
  </si>
  <si>
    <t>Despesas Financeiras (DF)</t>
  </si>
  <si>
    <t>BONIFICAÇÃO</t>
  </si>
  <si>
    <t>Lucro Bruto (LB)</t>
  </si>
  <si>
    <t>TRIBUTOS (T)</t>
  </si>
  <si>
    <t>ISS</t>
  </si>
  <si>
    <t>PIS / PASEP</t>
  </si>
  <si>
    <t>COFINS</t>
  </si>
  <si>
    <t>CPRB</t>
  </si>
  <si>
    <t>BDI SERVIÇOS</t>
  </si>
  <si>
    <t>BDI = [[(1+(AC+S+G+R))*(1+DF)*(1+LB)]/(1-T)]-1</t>
  </si>
  <si>
    <t>1 - O cálculo do BDI segue a metodologia estabelecida no item 9.10 do Voto do Acórdão 2369/2011 - TCU - Plenário. O IR e a CSLL não fazem parte do cálculo.
2 - Valores Referenciais dados pelo Acórdão 2622/2013 - TCU - Plenário.
3 - A parcela referente aos Seguros (S) é inversa à parcela de Riscos (R), ou seja, quanto maior a cobertura dos seguros contratados, menor a taxa de risco a ser considerada no BDI. Sendo assim, optou-se por representá-las na planilha de forma unificada. Poderão estar contabilizados na parcela os Seguros de Risco de Engenharia e de Responsabilidade Civil, dentre outros.
4 - Conforme orientações do TCU, publicadas no guia ORIENTAÇÕES PARA ELABORAÇÃO DE PLANILHAS ORÇAMENTÁRIAS DE OBRAS PÚBLICAS, a CPRB (Contribuição Previdenciária Sobre a Receita Bruta) deve ser incluída no cálculo do BDI de orçamentos que consideram a desoneração da folha de pagamentos.</t>
  </si>
  <si>
    <r>
      <rPr>
        <b/>
        <sz val="11"/>
        <color theme="1"/>
        <rFont val="Calibri"/>
        <family val="2"/>
        <scheme val="minor"/>
      </rPr>
      <t>Observação</t>
    </r>
    <r>
      <rPr>
        <sz val="11"/>
        <color theme="1"/>
        <rFont val="Calibri"/>
        <family val="2"/>
        <scheme val="minor"/>
      </rPr>
      <t>: O PROPONENTE utilizará a incidência da CPRB somente se estiver enquadrado como desonerado.</t>
    </r>
  </si>
  <si>
    <t>Cabo de cobre flexivel anti-chama 0,6/1kv de 10 a 16mm2</t>
  </si>
  <si>
    <t>Cabo de cobre flexivel anti-chama 0,6/1kv de 25 a 35mm2</t>
  </si>
  <si>
    <t>Cabo de cobre flexivel anti-chama 0,6/1kv de 50 a 70mm2</t>
  </si>
  <si>
    <t>Cabo de cobre flexível anti-chama 0,6/1kv de 95 a 150mm2</t>
  </si>
  <si>
    <t>Cabo de cobre flexível anti-chama 0,6/1kv de 185 a 240mm2</t>
  </si>
  <si>
    <t>ATENÇÃO: A PROPONENTE DEVE PREENCHER SOMENTE OS CAMPOS EM AMARELO.</t>
  </si>
  <si>
    <t>Serviços, subcontratações e acionamentos de Serviços de Engenharia.</t>
  </si>
  <si>
    <t>COMPOSIÇÃO ESTIMADA DO BDI</t>
  </si>
  <si>
    <t>LOTE 02 - Tangará da Serra, Sinop e Barra do Garças (Mato Grosso)</t>
  </si>
  <si>
    <r>
      <t xml:space="preserve">ATENÇÃO: A PROPONENTE DEVE PREENCHER SOMENTE OS CAMPOS EM AMARELO.
DEVE PREENCHER AS COLUNAS DOS VALORES UNITÁRIOS (MATERIAL E MÃO DE OBRA) COM BASE NO DESCONTO QUE OFERTOU NO PREGÃO, </t>
    </r>
    <r>
      <rPr>
        <b/>
        <u/>
        <sz val="11"/>
        <rFont val="Calibri"/>
        <family val="2"/>
        <scheme val="minor"/>
      </rPr>
      <t>ARREDONDANDO SEMPRE PARA DUAS CASAS DECIMAIS</t>
    </r>
    <r>
      <rPr>
        <b/>
        <sz val="11"/>
        <rFont val="Calibri"/>
        <family val="2"/>
        <scheme val="minor"/>
      </rPr>
      <t>.
POR SE TRATAR DE LICITAÇÃO PELO MAIOR DESCONTO, ESTE DESCONTO DEVE INCIDIR DE FORMA LINEAR, OU SEJA SEM VARIAÇÃO, AO LONGO DE TODA A COLUNA DE "TOTAL GERAL ROTEIRO", CONFORME ESPECIFICADO NO EDITAL.
A PROPONENTE, SOB PENA DE DESCLASSIFICAÇÃO, NÃO PODE ALTERAR DESCRIÇÃO DOS SERVIÇOS, QUANTITATIVOS, UNIDADES OU FÓRMULAS DA PLANILHA.</t>
    </r>
  </si>
  <si>
    <t>RAT - RELATÓRIO DE ATENDIMENTO</t>
  </si>
  <si>
    <t>EXECUÇÃO DOS SERVIÇOS</t>
  </si>
  <si>
    <t>Número da solicitação</t>
  </si>
  <si>
    <t>Data/hora Abertura</t>
  </si>
  <si>
    <t>Contrato de Manutenção</t>
  </si>
  <si>
    <t>Contratada</t>
  </si>
  <si>
    <t xml:space="preserve"> </t>
  </si>
  <si>
    <t>MAFFENG ENGENHARIA E MANUTENÇÃO</t>
  </si>
  <si>
    <t>Sinistro</t>
  </si>
  <si>
    <t>Prazo de atendimento</t>
  </si>
  <si>
    <t>Tipo de Manutenção</t>
  </si>
  <si>
    <t>Nível de Ocorrência</t>
  </si>
  <si>
    <t>(Sim/Não)</t>
  </si>
  <si>
    <t>(Preventiva/Corretiva)</t>
  </si>
  <si>
    <t>(Emergencial/Urgente/Normal)</t>
  </si>
  <si>
    <t>Prefixo / SB - Dependência Beneficiada</t>
  </si>
  <si>
    <t>Endereço</t>
  </si>
  <si>
    <t>Informações de Contato</t>
  </si>
  <si>
    <t>Matrícula / Nome - Funcionário Solicitante</t>
  </si>
  <si>
    <t>SERVIÇOS SOLICITADOS - Portal de Manutenção</t>
  </si>
  <si>
    <t>Descrição do serviço, Tipo, Quantidade, Local de Atendimento e Prioridade*</t>
  </si>
  <si>
    <t>Situação (Código**)</t>
  </si>
  <si>
    <t>* Preencher com as informações do Portal de Manutenção da DISEC. ** Preencher o campo situação com os códigos a seguir: 1. Serviço concluído sem pendências; 2. Serviço cancelado pelo demandante; 3. Atendimento Parcial; 4. Confecção de orçamento, para execução do serviço demanda autorização por parte do CESUP Suprimentos; 5. Não Atendido. 6. Mitigação de Riscos ou primeiro atendimento</t>
  </si>
  <si>
    <t xml:space="preserve">ORÇAMENTO DOS SERVIÇOS REALIZADOS </t>
  </si>
  <si>
    <t>DESCRIÇÃO</t>
  </si>
  <si>
    <t>QTD.</t>
  </si>
  <si>
    <t>UND.</t>
  </si>
  <si>
    <t>VALOR UNITÁRIO</t>
  </si>
  <si>
    <t>MAT UNIT</t>
  </si>
  <si>
    <t>MAO. UNIT</t>
  </si>
  <si>
    <t>MAT TOTAL</t>
  </si>
  <si>
    <t>MAO TOTAL</t>
  </si>
  <si>
    <t>VALOR TOTAL</t>
  </si>
  <si>
    <t>RESUMO DO ORÇAMENTO DOS SERVIÇOS SOLICITADOS</t>
  </si>
  <si>
    <t>Data / Hora Conclusão</t>
  </si>
  <si>
    <t>Valor de Materiais + Mão de Obra</t>
  </si>
  <si>
    <t>Valor Total</t>
  </si>
  <si>
    <t>+</t>
  </si>
  <si>
    <t>Observações</t>
  </si>
  <si>
    <t>________________________________________________</t>
  </si>
  <si>
    <t>___________________________________________________________________________________</t>
  </si>
  <si>
    <t>VISTO REPRESENTANTE DA EMPRESA CONTRATADA</t>
  </si>
  <si>
    <t>CARIMBO E VISTO DA DEPENDÊNCIA</t>
  </si>
  <si>
    <t>TÉCNICO</t>
  </si>
  <si>
    <t>ENGENHEIRO</t>
  </si>
  <si>
    <t>______________________________________</t>
  </si>
  <si>
    <t>AUXILIAR</t>
  </si>
  <si>
    <t>Data e hora</t>
  </si>
  <si>
    <t>RESPONSÁVEL TÉCNICO</t>
  </si>
  <si>
    <t>CHEGADA</t>
  </si>
  <si>
    <t>SAÍDA</t>
  </si>
  <si>
    <t>CARIMBO - NÚMERO / VISTO DO CREA</t>
  </si>
  <si>
    <t>O RAT deverá ser emitido em 3 vias sendo, a 1º para a dependência beneficiada, a 2º para a empresa contratada e a 3º CESUP Suprimentos</t>
  </si>
  <si>
    <t>Conformidade do atendimento no local dos serviços</t>
  </si>
  <si>
    <t>MÓDULO DEMANDANTE / BENEFICIÁRIO / CONTRATANTE PREENCHIMENTO PELO PREPOSTO DO BANCO DO BRASIL</t>
  </si>
  <si>
    <t>Matrícula</t>
  </si>
  <si>
    <t>Nome Funcionário Preposto</t>
  </si>
  <si>
    <t>Questionário</t>
  </si>
  <si>
    <t>Atendeu</t>
  </si>
  <si>
    <t>Não Atendeu</t>
  </si>
  <si>
    <t>Prazo de Atendimento</t>
  </si>
  <si>
    <t>Qualidade dos serviços executados</t>
  </si>
  <si>
    <t>Discrição e Presteza dos funcionários</t>
  </si>
  <si>
    <t>RESUMO DO ORÇAMENTO DOS SERVIÇOS EXECUTADOS</t>
  </si>
  <si>
    <r>
      <t xml:space="preserve">Sr. </t>
    </r>
    <r>
      <rPr>
        <b/>
        <sz val="10"/>
        <color theme="1"/>
        <rFont val="Calibri"/>
        <family val="2"/>
        <scheme val="minor"/>
      </rPr>
      <t>ADMINISTRADOR PREDIAL</t>
    </r>
    <r>
      <rPr>
        <sz val="10"/>
        <color theme="1"/>
        <rFont val="Calibri"/>
        <family val="2"/>
        <scheme val="minor"/>
      </rPr>
      <t>, antes de assinar o RAT (Relatório de Atendimento), deve-se observar que:</t>
    </r>
  </si>
  <si>
    <t xml:space="preserve">1.    A Situação (código, em "Serviços Solicitados") foi preenchida adequadamente para cada serviço solicitado e que os serviços </t>
  </si>
  <si>
    <t>registrados como concluídos, ficaram sem pendências;</t>
  </si>
  <si>
    <t>2.    Os serviços solicitados, porém não executados ou executados parcialmente, tiveram um valor descontado no campo "Resumo do Orçamento dos</t>
  </si>
  <si>
    <t>Serviços Executados".</t>
  </si>
  <si>
    <t>3.    O documento deverá ser totalmente preenchido, em  todos os campos e sem rasuras. Inutilizar os espaços em branco;</t>
  </si>
  <si>
    <t>4.    A segunda via do RAT deverá ficar arquivada na dependência beneficiária para consultas  futuras;</t>
  </si>
  <si>
    <t>5.    Deve-se registrar no Portal de Manutenção da DISEC as informações contidas no RAT.</t>
  </si>
  <si>
    <t>Dúvidas quanto aos itens, quantitativos e valores aplicados aos serviços, deverão ser sanadas com a CONTRATADA durante o atendimento. Caso não</t>
  </si>
  <si>
    <t>ocorra o esclarecimento, consultar o CESUP SUPRIMENTOS.</t>
  </si>
  <si>
    <t>Lembramos  que o ADMINISTRADOR PREDIAL é o responsável pela fiscalização dos serviços executados na dependência e que a</t>
  </si>
  <si>
    <t>validação da tais serviços e dada pela sua assinatura no RAT, servindo de embasamento para eventuais notificaçoes ou aplicações de sanções ao prestador</t>
  </si>
  <si>
    <t>dos serviços</t>
  </si>
  <si>
    <t>Parecer do Responsável Técnico / Contratada</t>
  </si>
  <si>
    <r>
      <t>O RAT deverá ser emitido em 3 vias, sendo: a 1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Depêndencia Beneficiária, 2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Empresa Contratada, e em 3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 CESUP Suprimentos</t>
    </r>
  </si>
  <si>
    <t xml:space="preserve"> 2025.7421.3575</t>
  </si>
  <si>
    <r>
      <rPr>
        <b/>
        <sz val="9"/>
        <rFont val="Arial"/>
        <family val="2"/>
      </rPr>
      <t>PREFIXO</t>
    </r>
  </si>
  <si>
    <r>
      <rPr>
        <b/>
        <sz val="9"/>
        <rFont val="Arial"/>
        <family val="2"/>
      </rPr>
      <t>SB</t>
    </r>
  </si>
  <si>
    <r>
      <rPr>
        <b/>
        <sz val="9"/>
        <rFont val="Arial"/>
        <family val="2"/>
      </rPr>
      <t>NOME</t>
    </r>
  </si>
  <si>
    <r>
      <rPr>
        <b/>
        <sz val="9"/>
        <rFont val="Arial"/>
        <family val="2"/>
      </rPr>
      <t>ENDEREÇO</t>
    </r>
  </si>
  <si>
    <r>
      <rPr>
        <b/>
        <sz val="9"/>
        <rFont val="Arial"/>
        <family val="2"/>
      </rPr>
      <t>BAIRRO</t>
    </r>
  </si>
  <si>
    <r>
      <rPr>
        <b/>
        <sz val="9"/>
        <rFont val="Arial"/>
        <family val="2"/>
      </rPr>
      <t>MUNICÍPIO</t>
    </r>
  </si>
  <si>
    <r>
      <rPr>
        <sz val="9"/>
        <rFont val="Arial MT"/>
        <family val="2"/>
      </rPr>
      <t>DIAMANTINO</t>
    </r>
  </si>
  <si>
    <r>
      <rPr>
        <sz val="9"/>
        <rFont val="Arial MT"/>
        <family val="2"/>
      </rPr>
      <t>R.JOAO BATISTA DE ALMEIDA,187</t>
    </r>
  </si>
  <si>
    <r>
      <rPr>
        <sz val="9"/>
        <rFont val="Arial MT"/>
        <family val="2"/>
      </rPr>
      <t>CENTRO</t>
    </r>
  </si>
  <si>
    <r>
      <rPr>
        <sz val="9"/>
        <rFont val="Arial MT"/>
        <family val="2"/>
      </rPr>
      <t>BARRA DO BUGRES</t>
    </r>
  </si>
  <si>
    <r>
      <rPr>
        <sz val="9"/>
        <rFont val="Arial MT"/>
        <family val="2"/>
      </rPr>
      <t>PCA.ELIAZARIO A.J.SOUZA,1000</t>
    </r>
  </si>
  <si>
    <r>
      <rPr>
        <sz val="9"/>
        <rFont val="Arial MT"/>
        <family val="2"/>
      </rPr>
      <t>VILA BELA S.TRINDADE</t>
    </r>
  </si>
  <si>
    <r>
      <rPr>
        <sz val="9"/>
        <rFont val="Arial MT"/>
        <family val="2"/>
      </rPr>
      <t>R.LINO BISPO DE OLIVEIRA,493</t>
    </r>
  </si>
  <si>
    <r>
      <rPr>
        <sz val="9"/>
        <rFont val="Arial MT"/>
        <family val="2"/>
      </rPr>
      <t xml:space="preserve">VILA BELA DA
</t>
    </r>
    <r>
      <rPr>
        <sz val="9"/>
        <rFont val="Arial MT"/>
        <family val="2"/>
      </rPr>
      <t>SANTÍSSIMA TRINDADE</t>
    </r>
  </si>
  <si>
    <r>
      <rPr>
        <sz val="9"/>
        <rFont val="Arial MT"/>
        <family val="2"/>
      </rPr>
      <t>COMODORO</t>
    </r>
  </si>
  <si>
    <r>
      <rPr>
        <sz val="9"/>
        <rFont val="Arial MT"/>
        <family val="2"/>
      </rPr>
      <t>AV. PREFEITO VALDIR MAZUTTI, 385N</t>
    </r>
  </si>
  <si>
    <r>
      <rPr>
        <sz val="9"/>
        <rFont val="Arial MT"/>
        <family val="2"/>
      </rPr>
      <t>ARENAPOLIS</t>
    </r>
  </si>
  <si>
    <r>
      <rPr>
        <sz val="9"/>
        <rFont val="Arial MT"/>
        <family val="2"/>
      </rPr>
      <t>AV.PREF.CAIO,625</t>
    </r>
  </si>
  <si>
    <r>
      <rPr>
        <sz val="9"/>
        <rFont val="Arial MT"/>
        <family val="2"/>
      </rPr>
      <t>V.NOVA</t>
    </r>
  </si>
  <si>
    <r>
      <rPr>
        <sz val="9"/>
        <rFont val="Arial MT"/>
        <family val="2"/>
      </rPr>
      <t>ARENÁPOLIS</t>
    </r>
  </si>
  <si>
    <r>
      <rPr>
        <sz val="9"/>
        <rFont val="Arial MT"/>
        <family val="2"/>
      </rPr>
      <t>MIRASSOL D OESTE</t>
    </r>
  </si>
  <si>
    <r>
      <rPr>
        <sz val="9"/>
        <rFont val="Arial MT"/>
        <family val="2"/>
      </rPr>
      <t>R.PAULO MENDONCA,284</t>
    </r>
  </si>
  <si>
    <r>
      <rPr>
        <sz val="9"/>
        <rFont val="Arial MT"/>
        <family val="2"/>
      </rPr>
      <t>MIRASSOL D`OESTE</t>
    </r>
  </si>
  <si>
    <r>
      <rPr>
        <sz val="9"/>
        <rFont val="Arial MT"/>
        <family val="2"/>
      </rPr>
      <t>A.C.PORTO ESPERIDIAO</t>
    </r>
  </si>
  <si>
    <r>
      <rPr>
        <sz val="9"/>
        <rFont val="Arial MT"/>
        <family val="2"/>
      </rPr>
      <t>R.ARNALDO JORGE DA CUNHA,444</t>
    </r>
  </si>
  <si>
    <r>
      <rPr>
        <sz val="9"/>
        <rFont val="Arial MT"/>
        <family val="2"/>
      </rPr>
      <t>PORTO ESPERIDIÃO</t>
    </r>
  </si>
  <si>
    <r>
      <rPr>
        <sz val="9"/>
        <rFont val="Arial MT"/>
        <family val="2"/>
      </rPr>
      <t>TANGARA DA SERRA</t>
    </r>
  </si>
  <si>
    <r>
      <rPr>
        <sz val="9"/>
        <rFont val="Arial MT"/>
        <family val="2"/>
      </rPr>
      <t>AV.BRASIL,51-S</t>
    </r>
  </si>
  <si>
    <r>
      <rPr>
        <sz val="9"/>
        <rFont val="Arial MT"/>
        <family val="2"/>
      </rPr>
      <t>TANGARÁ DA SERRA</t>
    </r>
  </si>
  <si>
    <r>
      <rPr>
        <sz val="9"/>
        <rFont val="Arial MT"/>
        <family val="2"/>
      </rPr>
      <t>SAPEZAL</t>
    </r>
  </si>
  <si>
    <r>
      <rPr>
        <sz val="9"/>
        <rFont val="Arial MT"/>
        <family val="2"/>
      </rPr>
      <t>AV.TRAIRA,1329</t>
    </r>
  </si>
  <si>
    <r>
      <rPr>
        <sz val="9"/>
        <rFont val="Arial MT"/>
        <family val="2"/>
      </rPr>
      <t>JAURU</t>
    </r>
  </si>
  <si>
    <r>
      <rPr>
        <sz val="9"/>
        <rFont val="Arial MT"/>
        <family val="2"/>
      </rPr>
      <t>AV.SANTOS DUMONT,590</t>
    </r>
  </si>
  <si>
    <r>
      <rPr>
        <sz val="9"/>
        <rFont val="Arial MT"/>
        <family val="2"/>
      </rPr>
      <t>PONTES E LACERDA</t>
    </r>
  </si>
  <si>
    <r>
      <rPr>
        <sz val="9"/>
        <rFont val="Arial MT"/>
        <family val="2"/>
      </rPr>
      <t>AV.MUNICIPAL,1174</t>
    </r>
  </si>
  <si>
    <r>
      <rPr>
        <sz val="9"/>
        <rFont val="Arial MT"/>
        <family val="2"/>
      </rPr>
      <t>S.JOSE QUATRO MARCOS</t>
    </r>
  </si>
  <si>
    <r>
      <rPr>
        <sz val="9"/>
        <rFont val="Arial MT"/>
        <family val="2"/>
      </rPr>
      <t>AV.MATO GROSSO,950</t>
    </r>
  </si>
  <si>
    <r>
      <rPr>
        <sz val="9"/>
        <rFont val="Arial MT"/>
        <family val="2"/>
      </rPr>
      <t xml:space="preserve">SÃO JOSÉ DOS
</t>
    </r>
    <r>
      <rPr>
        <sz val="9"/>
        <rFont val="Arial MT"/>
        <family val="2"/>
      </rPr>
      <t>QUATRO MARCOS</t>
    </r>
  </si>
  <si>
    <r>
      <rPr>
        <sz val="9"/>
        <rFont val="Arial MT"/>
        <family val="2"/>
      </rPr>
      <t>RIO BRANCO</t>
    </r>
  </si>
  <si>
    <r>
      <rPr>
        <sz val="9"/>
        <rFont val="Arial MT"/>
        <family val="2"/>
      </rPr>
      <t>R.PEDRO INOCENCIO DE ARAUJO,400</t>
    </r>
  </si>
  <si>
    <r>
      <rPr>
        <sz val="9"/>
        <rFont val="Arial MT"/>
        <family val="2"/>
      </rPr>
      <t>CIDADE ALTA</t>
    </r>
  </si>
  <si>
    <r>
      <rPr>
        <sz val="9"/>
        <rFont val="Arial MT"/>
        <family val="2"/>
      </rPr>
      <t>ARAPUTANGA</t>
    </r>
  </si>
  <si>
    <r>
      <rPr>
        <sz val="9"/>
        <rFont val="Arial MT"/>
        <family val="2"/>
      </rPr>
      <t>AV.CASTELO BRANCO,386</t>
    </r>
  </si>
  <si>
    <r>
      <rPr>
        <sz val="9"/>
        <rFont val="Arial MT"/>
        <family val="2"/>
      </rPr>
      <t xml:space="preserve">CAMPO NOVO
</t>
    </r>
    <r>
      <rPr>
        <sz val="9"/>
        <rFont val="Arial MT"/>
        <family val="2"/>
      </rPr>
      <t>PARECIS</t>
    </r>
  </si>
  <si>
    <r>
      <rPr>
        <sz val="9"/>
        <rFont val="Arial MT"/>
        <family val="2"/>
      </rPr>
      <t xml:space="preserve">AV.RIO GRANDE DO SUL,493-
</t>
    </r>
    <r>
      <rPr>
        <sz val="9"/>
        <rFont val="Arial MT"/>
        <family val="2"/>
      </rPr>
      <t>NE</t>
    </r>
  </si>
  <si>
    <r>
      <rPr>
        <sz val="9"/>
        <rFont val="Arial MT"/>
        <family val="2"/>
      </rPr>
      <t xml:space="preserve">CAMPO NOVO
</t>
    </r>
    <r>
      <rPr>
        <sz val="9"/>
        <rFont val="Arial MT"/>
        <family val="2"/>
      </rPr>
      <t>DO PARECIS</t>
    </r>
  </si>
  <si>
    <r>
      <rPr>
        <sz val="9"/>
        <rFont val="Arial MT"/>
        <family val="2"/>
      </rPr>
      <t>SAO JOSE RIO CLARO</t>
    </r>
  </si>
  <si>
    <r>
      <rPr>
        <sz val="9"/>
        <rFont val="Arial MT"/>
        <family val="2"/>
      </rPr>
      <t>AV.MATO GROSSO,329</t>
    </r>
  </si>
  <si>
    <r>
      <rPr>
        <sz val="9"/>
        <rFont val="Arial MT"/>
        <family val="2"/>
      </rPr>
      <t>SÃO JOSÉ DO RIO CLARO</t>
    </r>
  </si>
  <si>
    <r>
      <rPr>
        <sz val="9"/>
        <rFont val="Arial MT"/>
        <family val="2"/>
      </rPr>
      <t>NOVA OLIMPIA</t>
    </r>
  </si>
  <si>
    <r>
      <rPr>
        <sz val="9"/>
        <rFont val="Arial MT"/>
        <family val="2"/>
      </rPr>
      <t>AV.MATO GROSSO, 646-W</t>
    </r>
  </si>
  <si>
    <r>
      <rPr>
        <sz val="9"/>
        <rFont val="Arial MT"/>
        <family val="2"/>
      </rPr>
      <t>NOVA OLÍMPIA</t>
    </r>
  </si>
  <si>
    <r>
      <rPr>
        <sz val="9"/>
        <rFont val="Arial MT"/>
        <family val="2"/>
      </rPr>
      <t>DENISE</t>
    </r>
  </si>
  <si>
    <r>
      <rPr>
        <sz val="9"/>
        <rFont val="Arial MT"/>
        <family val="2"/>
      </rPr>
      <t xml:space="preserve">AV.JULIO DOMINGOS DE
</t>
    </r>
    <r>
      <rPr>
        <sz val="9"/>
        <rFont val="Arial MT"/>
        <family val="2"/>
      </rPr>
      <t>CAMPOS, 1022</t>
    </r>
  </si>
  <si>
    <r>
      <rPr>
        <sz val="9"/>
        <rFont val="Arial MT"/>
        <family val="2"/>
      </rPr>
      <t>PLT-7138 TANGARA</t>
    </r>
  </si>
  <si>
    <r>
      <rPr>
        <sz val="9"/>
        <rFont val="Arial MT"/>
        <family val="2"/>
      </rPr>
      <t xml:space="preserve">R.OLIVIO DE LIMA, 96-W
</t>
    </r>
    <r>
      <rPr>
        <sz val="9"/>
        <rFont val="Arial MT"/>
        <family val="2"/>
      </rPr>
      <t>QD.38, LOTES 5/6</t>
    </r>
  </si>
  <si>
    <r>
      <rPr>
        <sz val="9"/>
        <rFont val="Arial MT"/>
        <family val="2"/>
      </rPr>
      <t xml:space="preserve">TANGARÁ DA
</t>
    </r>
    <r>
      <rPr>
        <sz val="9"/>
        <rFont val="Arial MT"/>
        <family val="2"/>
      </rPr>
      <t>SERRA</t>
    </r>
  </si>
  <si>
    <r>
      <rPr>
        <sz val="9"/>
        <rFont val="Arial MT"/>
        <family val="2"/>
      </rPr>
      <t>BRASNORTE</t>
    </r>
  </si>
  <si>
    <r>
      <rPr>
        <sz val="9"/>
        <rFont val="Arial MT"/>
        <family val="2"/>
      </rPr>
      <t>R.IGUATEMI,472</t>
    </r>
  </si>
  <si>
    <r>
      <rPr>
        <sz val="9"/>
        <rFont val="Arial MT"/>
        <family val="2"/>
      </rPr>
      <t>NOVA MARINGA</t>
    </r>
  </si>
  <si>
    <r>
      <rPr>
        <sz val="9"/>
        <rFont val="Arial MT"/>
        <family val="2"/>
      </rPr>
      <t xml:space="preserve">AV.AMOS BERNARDINO
</t>
    </r>
    <r>
      <rPr>
        <sz val="9"/>
        <rFont val="Arial MT"/>
        <family val="2"/>
      </rPr>
      <t>ZANCHET,S/N</t>
    </r>
  </si>
  <si>
    <r>
      <rPr>
        <sz val="9"/>
        <rFont val="Arial MT"/>
        <family val="2"/>
      </rPr>
      <t>NOVA MARINGÁ</t>
    </r>
  </si>
  <si>
    <r>
      <rPr>
        <sz val="9"/>
        <rFont val="Arial MT"/>
        <family val="2"/>
      </rPr>
      <t>CAMPOS DE JULIO</t>
    </r>
  </si>
  <si>
    <r>
      <rPr>
        <sz val="9"/>
        <rFont val="Arial MT"/>
        <family val="2"/>
      </rPr>
      <t>AV VALDIR MASUTTI, 521-E</t>
    </r>
  </si>
  <si>
    <r>
      <rPr>
        <sz val="9"/>
        <rFont val="Arial MT"/>
        <family val="2"/>
      </rPr>
      <t xml:space="preserve">CAMPOS DE
</t>
    </r>
    <r>
      <rPr>
        <sz val="9"/>
        <rFont val="Arial MT"/>
        <family val="2"/>
      </rPr>
      <t>JÚLIO</t>
    </r>
  </si>
  <si>
    <r>
      <rPr>
        <sz val="9"/>
        <rFont val="Arial MT"/>
        <family val="2"/>
      </rPr>
      <t>ALTOS DA SERRA</t>
    </r>
  </si>
  <si>
    <r>
      <rPr>
        <sz val="9"/>
        <rFont val="Arial MT"/>
        <family val="2"/>
      </rPr>
      <t>R.OLIVIO DE LIMA, 96-W</t>
    </r>
  </si>
  <si>
    <r>
      <rPr>
        <sz val="9"/>
        <rFont val="Arial MT"/>
        <family val="2"/>
      </rPr>
      <t>PJ-1320 MIRASSOL OES</t>
    </r>
  </si>
  <si>
    <r>
      <rPr>
        <sz val="9"/>
        <rFont val="Arial MT"/>
        <family val="2"/>
      </rPr>
      <t>PORTO ESPERIDIAO</t>
    </r>
  </si>
  <si>
    <r>
      <rPr>
        <sz val="9"/>
        <rFont val="Arial MT"/>
        <family val="2"/>
      </rPr>
      <t>AV.JANUARIO SANTANA DO CARMO,500</t>
    </r>
  </si>
  <si>
    <r>
      <rPr>
        <sz val="9"/>
        <rFont val="Arial MT"/>
        <family val="2"/>
      </rPr>
      <t>PARQUE DAS AMERICAS</t>
    </r>
  </si>
  <si>
    <r>
      <rPr>
        <sz val="9"/>
        <rFont val="Arial MT"/>
        <family val="2"/>
      </rPr>
      <t xml:space="preserve">PORTO DOS
</t>
    </r>
    <r>
      <rPr>
        <sz val="9"/>
        <rFont val="Arial MT"/>
        <family val="2"/>
      </rPr>
      <t>GAUCHOS</t>
    </r>
  </si>
  <si>
    <r>
      <rPr>
        <sz val="9"/>
        <rFont val="Arial MT"/>
        <family val="2"/>
      </rPr>
      <t>AV.GUILHERME MEYER,1220</t>
    </r>
  </si>
  <si>
    <r>
      <rPr>
        <sz val="9"/>
        <rFont val="Arial MT"/>
        <family val="2"/>
      </rPr>
      <t xml:space="preserve">PORTO DOS
</t>
    </r>
    <r>
      <rPr>
        <sz val="9"/>
        <rFont val="Arial MT"/>
        <family val="2"/>
      </rPr>
      <t>GAÚCHOS</t>
    </r>
  </si>
  <si>
    <r>
      <rPr>
        <sz val="9"/>
        <rFont val="Arial MT"/>
        <family val="2"/>
      </rPr>
      <t>ALTA FLORESTA</t>
    </r>
  </si>
  <si>
    <r>
      <rPr>
        <sz val="9"/>
        <rFont val="Arial MT"/>
        <family val="2"/>
      </rPr>
      <t>RUA U 4, N 99</t>
    </r>
  </si>
  <si>
    <r>
      <rPr>
        <sz val="9"/>
        <rFont val="Arial MT"/>
        <family val="2"/>
      </rPr>
      <t>CANTEIRO CENTRAL</t>
    </r>
  </si>
  <si>
    <r>
      <rPr>
        <sz val="9"/>
        <rFont val="Arial MT"/>
        <family val="2"/>
      </rPr>
      <t>A.C.CARLINDA</t>
    </r>
  </si>
  <si>
    <r>
      <rPr>
        <sz val="9"/>
        <rFont val="Arial MT"/>
        <family val="2"/>
      </rPr>
      <t>AV.TANCREDO DE ALMEIDA NEVES,S/N</t>
    </r>
  </si>
  <si>
    <r>
      <rPr>
        <sz val="9"/>
        <rFont val="Arial MT"/>
        <family val="2"/>
      </rPr>
      <t>CARLINDA</t>
    </r>
  </si>
  <si>
    <r>
      <rPr>
        <sz val="9"/>
        <rFont val="Arial MT"/>
        <family val="2"/>
      </rPr>
      <t>SINOP</t>
    </r>
  </si>
  <si>
    <r>
      <rPr>
        <sz val="9"/>
        <rFont val="Arial MT"/>
        <family val="2"/>
      </rPr>
      <t>AV.GOVERNADOR JULIO CAMPOS,130</t>
    </r>
  </si>
  <si>
    <r>
      <rPr>
        <sz val="9"/>
        <rFont val="Arial MT"/>
        <family val="2"/>
      </rPr>
      <t>ST COMERCIAL</t>
    </r>
  </si>
  <si>
    <r>
      <rPr>
        <sz val="9"/>
        <rFont val="Arial MT"/>
        <family val="2"/>
      </rPr>
      <t>ARIPUANA</t>
    </r>
  </si>
  <si>
    <r>
      <rPr>
        <sz val="9"/>
        <rFont val="Arial MT"/>
        <family val="2"/>
      </rPr>
      <t>AV DOIS DE DEZEMBRO, 824</t>
    </r>
  </si>
  <si>
    <r>
      <rPr>
        <sz val="9"/>
        <rFont val="Arial MT"/>
        <family val="2"/>
      </rPr>
      <t>ARIPUANÃ</t>
    </r>
  </si>
  <si>
    <r>
      <rPr>
        <sz val="9"/>
        <rFont val="Arial MT"/>
        <family val="2"/>
      </rPr>
      <t>A.C.COTRIGUACU</t>
    </r>
  </si>
  <si>
    <r>
      <rPr>
        <sz val="9"/>
        <rFont val="Arial MT"/>
        <family val="2"/>
      </rPr>
      <t>AV.20 DE DEZEMBRO,22</t>
    </r>
  </si>
  <si>
    <r>
      <rPr>
        <sz val="9"/>
        <rFont val="Arial MT"/>
        <family val="2"/>
      </rPr>
      <t>COTRIGUAÇU</t>
    </r>
  </si>
  <si>
    <r>
      <rPr>
        <sz val="9"/>
        <rFont val="Arial MT"/>
        <family val="2"/>
      </rPr>
      <t>SORRISO</t>
    </r>
  </si>
  <si>
    <r>
      <rPr>
        <sz val="9"/>
        <rFont val="Arial MT"/>
        <family val="2"/>
      </rPr>
      <t>RUA DOS ESTADOS,434</t>
    </r>
  </si>
  <si>
    <r>
      <rPr>
        <sz val="9"/>
        <rFont val="Arial MT"/>
        <family val="2"/>
      </rPr>
      <t>CENTRO-SUL</t>
    </r>
  </si>
  <si>
    <r>
      <rPr>
        <sz val="9"/>
        <rFont val="Arial MT"/>
        <family val="2"/>
      </rPr>
      <t>GUARANTA DO NORTE</t>
    </r>
  </si>
  <si>
    <r>
      <rPr>
        <sz val="9"/>
        <rFont val="Arial MT"/>
        <family val="2"/>
      </rPr>
      <t>AV.JATOBA,1230</t>
    </r>
  </si>
  <si>
    <r>
      <rPr>
        <sz val="9"/>
        <rFont val="Arial MT"/>
        <family val="2"/>
      </rPr>
      <t>GUARANTÃ DO NORTE</t>
    </r>
  </si>
  <si>
    <r>
      <rPr>
        <sz val="9"/>
        <rFont val="Arial MT"/>
        <family val="2"/>
      </rPr>
      <t>COLIDER</t>
    </r>
  </si>
  <si>
    <r>
      <rPr>
        <sz val="9"/>
        <rFont val="Arial MT"/>
        <family val="2"/>
      </rPr>
      <t>AV.MAL.RONDON,208</t>
    </r>
  </si>
  <si>
    <r>
      <rPr>
        <sz val="9"/>
        <rFont val="Arial MT"/>
        <family val="2"/>
      </rPr>
      <t>COLÍDER</t>
    </r>
  </si>
  <si>
    <r>
      <rPr>
        <sz val="9"/>
        <rFont val="Arial MT"/>
        <family val="2"/>
      </rPr>
      <t>VILA RICA</t>
    </r>
  </si>
  <si>
    <r>
      <rPr>
        <sz val="9"/>
        <rFont val="Arial MT"/>
        <family val="2"/>
      </rPr>
      <t>AVENIDA BRASIL, 296</t>
    </r>
  </si>
  <si>
    <r>
      <rPr>
        <sz val="9"/>
        <rFont val="Arial MT"/>
        <family val="2"/>
      </rPr>
      <t>SETOR SUL</t>
    </r>
  </si>
  <si>
    <r>
      <rPr>
        <sz val="9"/>
        <rFont val="Arial MT"/>
        <family val="2"/>
      </rPr>
      <t>TELES PIRES</t>
    </r>
  </si>
  <si>
    <r>
      <rPr>
        <sz val="9"/>
        <rFont val="Arial MT"/>
        <family val="2"/>
      </rPr>
      <t>AV.BLUMENAU,2424</t>
    </r>
  </si>
  <si>
    <r>
      <rPr>
        <sz val="9"/>
        <rFont val="Arial MT"/>
        <family val="2"/>
      </rPr>
      <t>JARDIM ALVORADA</t>
    </r>
  </si>
  <si>
    <r>
      <rPr>
        <sz val="9"/>
        <rFont val="Arial MT"/>
        <family val="2"/>
      </rPr>
      <t>JUINA</t>
    </r>
  </si>
  <si>
    <r>
      <rPr>
        <sz val="9"/>
        <rFont val="Arial MT"/>
        <family val="2"/>
      </rPr>
      <t xml:space="preserve">AVENIDA MATO
</t>
    </r>
    <r>
      <rPr>
        <sz val="9"/>
        <rFont val="Arial MT"/>
        <family val="2"/>
      </rPr>
      <t>GROSSO,214-N</t>
    </r>
  </si>
  <si>
    <r>
      <rPr>
        <sz val="9"/>
        <rFont val="Arial MT"/>
        <family val="2"/>
      </rPr>
      <t>MODULO 2</t>
    </r>
  </si>
  <si>
    <r>
      <rPr>
        <sz val="9"/>
        <rFont val="Arial MT"/>
        <family val="2"/>
      </rPr>
      <t>JUÍNA</t>
    </r>
  </si>
  <si>
    <r>
      <rPr>
        <sz val="9"/>
        <rFont val="Arial MT"/>
        <family val="2"/>
      </rPr>
      <t>JUARA</t>
    </r>
  </si>
  <si>
    <r>
      <rPr>
        <sz val="9"/>
        <rFont val="Arial MT"/>
        <family val="2"/>
      </rPr>
      <t>AV.RIO ARINOS,329-S</t>
    </r>
  </si>
  <si>
    <r>
      <rPr>
        <sz val="9"/>
        <rFont val="Arial MT"/>
        <family val="2"/>
      </rPr>
      <t xml:space="preserve">LUCAS DO RIO
</t>
    </r>
    <r>
      <rPr>
        <sz val="9"/>
        <rFont val="Arial MT"/>
        <family val="2"/>
      </rPr>
      <t>VERDE</t>
    </r>
  </si>
  <si>
    <r>
      <rPr>
        <sz val="9"/>
        <rFont val="Arial MT"/>
        <family val="2"/>
      </rPr>
      <t xml:space="preserve">AV.RIO GRANDE DO SUL,90-
</t>
    </r>
    <r>
      <rPr>
        <sz val="9"/>
        <rFont val="Arial MT"/>
        <family val="2"/>
      </rPr>
      <t>E</t>
    </r>
  </si>
  <si>
    <r>
      <rPr>
        <sz val="9"/>
        <rFont val="Arial MT"/>
        <family val="2"/>
      </rPr>
      <t>PLT-4270 SINOP</t>
    </r>
  </si>
  <si>
    <r>
      <rPr>
        <sz val="9"/>
        <rFont val="Arial MT"/>
        <family val="2"/>
      </rPr>
      <t xml:space="preserve">AV. GOV. JULIO CAMPOS,
</t>
    </r>
    <r>
      <rPr>
        <sz val="9"/>
        <rFont val="Arial MT"/>
        <family val="2"/>
      </rPr>
      <t>1377</t>
    </r>
  </si>
  <si>
    <r>
      <rPr>
        <sz val="9"/>
        <rFont val="Arial MT"/>
        <family val="2"/>
      </rPr>
      <t>TERRA NOVA DO NORTE</t>
    </r>
  </si>
  <si>
    <r>
      <rPr>
        <sz val="9"/>
        <rFont val="Arial MT"/>
        <family val="2"/>
      </rPr>
      <t>PCA.TREZE DE MAIO,47</t>
    </r>
  </si>
  <si>
    <r>
      <rPr>
        <sz val="9"/>
        <rFont val="Arial MT"/>
        <family val="2"/>
      </rPr>
      <t>MATUPA</t>
    </r>
  </si>
  <si>
    <r>
      <rPr>
        <sz val="9"/>
        <rFont val="Arial MT"/>
        <family val="2"/>
      </rPr>
      <t>AV.DEP.SEBASTIAO ALVES JUNIOR,740</t>
    </r>
  </si>
  <si>
    <r>
      <rPr>
        <sz val="9"/>
        <rFont val="Arial MT"/>
        <family val="2"/>
      </rPr>
      <t>MATUPÁ</t>
    </r>
  </si>
  <si>
    <r>
      <rPr>
        <sz val="9"/>
        <rFont val="Arial MT"/>
        <family val="2"/>
      </rPr>
      <t>CONFRESA</t>
    </r>
  </si>
  <si>
    <r>
      <rPr>
        <sz val="9"/>
        <rFont val="Arial MT"/>
        <family val="2"/>
      </rPr>
      <t>AV.CENTRO OESTE, 355</t>
    </r>
  </si>
  <si>
    <r>
      <rPr>
        <sz val="9"/>
        <rFont val="Arial MT"/>
        <family val="2"/>
      </rPr>
      <t>TAPURAH</t>
    </r>
  </si>
  <si>
    <r>
      <rPr>
        <sz val="9"/>
        <rFont val="Arial MT"/>
        <family val="2"/>
      </rPr>
      <t>AV PARANA, 1.393</t>
    </r>
  </si>
  <si>
    <r>
      <rPr>
        <sz val="9"/>
        <rFont val="Arial MT"/>
        <family val="2"/>
      </rPr>
      <t xml:space="preserve">NOVA MONTE
</t>
    </r>
    <r>
      <rPr>
        <sz val="9"/>
        <rFont val="Arial MT"/>
        <family val="2"/>
      </rPr>
      <t>VERDE</t>
    </r>
  </si>
  <si>
    <r>
      <rPr>
        <sz val="9"/>
        <rFont val="Arial MT"/>
        <family val="2"/>
      </rPr>
      <t>AV.MATO GROSSO,28</t>
    </r>
  </si>
  <si>
    <r>
      <rPr>
        <sz val="9"/>
        <rFont val="Arial MT"/>
        <family val="2"/>
      </rPr>
      <t>TABAPORA</t>
    </r>
  </si>
  <si>
    <r>
      <rPr>
        <sz val="9"/>
        <rFont val="Arial MT"/>
        <family val="2"/>
      </rPr>
      <t>AV.DR.CARLOS VIDOTTO,824</t>
    </r>
  </si>
  <si>
    <r>
      <rPr>
        <sz val="9"/>
        <rFont val="Arial MT"/>
        <family val="2"/>
      </rPr>
      <t>TABAPORÃ</t>
    </r>
  </si>
  <si>
    <r>
      <rPr>
        <sz val="9"/>
        <rFont val="Arial MT"/>
        <family val="2"/>
      </rPr>
      <t>NOVA UBIRATA</t>
    </r>
  </si>
  <si>
    <r>
      <rPr>
        <sz val="9"/>
        <rFont val="Arial MT"/>
        <family val="2"/>
      </rPr>
      <t>R.RIO GRANDE DO SUL,1541</t>
    </r>
  </si>
  <si>
    <r>
      <rPr>
        <sz val="9"/>
        <rFont val="Arial MT"/>
        <family val="2"/>
      </rPr>
      <t>NOVA UBIRATÃ</t>
    </r>
  </si>
  <si>
    <r>
      <rPr>
        <sz val="9"/>
        <rFont val="Arial MT"/>
        <family val="2"/>
      </rPr>
      <t>ITAUBA</t>
    </r>
  </si>
  <si>
    <r>
      <rPr>
        <sz val="9"/>
        <rFont val="Arial MT"/>
        <family val="2"/>
      </rPr>
      <t>AV.BRASIL,42</t>
    </r>
  </si>
  <si>
    <r>
      <rPr>
        <sz val="9"/>
        <rFont val="Arial MT"/>
        <family val="2"/>
      </rPr>
      <t>ITAÚBA</t>
    </r>
  </si>
  <si>
    <r>
      <rPr>
        <sz val="9"/>
        <rFont val="Arial MT"/>
        <family val="2"/>
      </rPr>
      <t>PLT CORP BK SINOP</t>
    </r>
  </si>
  <si>
    <r>
      <rPr>
        <sz val="9"/>
        <rFont val="Arial MT"/>
        <family val="2"/>
      </rPr>
      <t>AV GOVERNADOR JULIO CAMPOS, 1377</t>
    </r>
  </si>
  <si>
    <r>
      <rPr>
        <sz val="9"/>
        <rFont val="Arial MT"/>
        <family val="2"/>
      </rPr>
      <t>PLT CORP BK SORRISO</t>
    </r>
  </si>
  <si>
    <r>
      <rPr>
        <sz val="9"/>
        <rFont val="Arial MT"/>
        <family val="2"/>
      </rPr>
      <t>RUA DOS ESTADOS, 434</t>
    </r>
  </si>
  <si>
    <r>
      <rPr>
        <sz val="9"/>
        <rFont val="Arial MT"/>
        <family val="2"/>
      </rPr>
      <t>EMPRESA SINOP</t>
    </r>
  </si>
  <si>
    <r>
      <rPr>
        <sz val="9"/>
        <rFont val="Arial MT"/>
        <family val="2"/>
      </rPr>
      <t xml:space="preserve">AV. GOV. JULIO
</t>
    </r>
    <r>
      <rPr>
        <sz val="9"/>
        <rFont val="Arial MT"/>
        <family val="2"/>
      </rPr>
      <t>CAMPOS,1377</t>
    </r>
  </si>
  <si>
    <r>
      <rPr>
        <sz val="9"/>
        <rFont val="Arial MT"/>
        <family val="2"/>
      </rPr>
      <t>PJ-1779 COLIDER</t>
    </r>
  </si>
  <si>
    <r>
      <rPr>
        <sz val="9"/>
        <rFont val="Arial MT"/>
        <family val="2"/>
      </rPr>
      <t>VERA</t>
    </r>
  </si>
  <si>
    <r>
      <rPr>
        <sz val="9"/>
        <rFont val="Arial MT"/>
        <family val="2"/>
      </rPr>
      <t>AV.BRASIL,2079</t>
    </r>
  </si>
  <si>
    <r>
      <rPr>
        <sz val="9"/>
        <rFont val="Arial MT"/>
        <family val="2"/>
      </rPr>
      <t>MARCELANDIA</t>
    </r>
  </si>
  <si>
    <r>
      <rPr>
        <sz val="9"/>
        <rFont val="Arial MT"/>
        <family val="2"/>
      </rPr>
      <t>R.DRACENA,945</t>
    </r>
  </si>
  <si>
    <r>
      <rPr>
        <sz val="9"/>
        <rFont val="Arial MT"/>
        <family val="2"/>
      </rPr>
      <t>MARCELÂNDIA</t>
    </r>
  </si>
  <si>
    <r>
      <rPr>
        <sz val="9"/>
        <rFont val="Arial MT"/>
        <family val="2"/>
      </rPr>
      <t>SOP-PRIVATE SORRISO</t>
    </r>
  </si>
  <si>
    <r>
      <rPr>
        <sz val="9"/>
        <rFont val="Arial MT"/>
        <family val="2"/>
      </rPr>
      <t>RUA DOS ESTADOS 434</t>
    </r>
  </si>
  <si>
    <r>
      <rPr>
        <sz val="9"/>
        <rFont val="Arial MT"/>
        <family val="2"/>
      </rPr>
      <t xml:space="preserve">NOVA CANAA DO
</t>
    </r>
    <r>
      <rPr>
        <sz val="9"/>
        <rFont val="Arial MT"/>
        <family val="2"/>
      </rPr>
      <t>NORTE</t>
    </r>
  </si>
  <si>
    <r>
      <rPr>
        <sz val="9"/>
        <rFont val="Arial MT"/>
        <family val="2"/>
      </rPr>
      <t>AV.BRASIL,105</t>
    </r>
  </si>
  <si>
    <r>
      <rPr>
        <sz val="9"/>
        <rFont val="Arial MT"/>
        <family val="2"/>
      </rPr>
      <t xml:space="preserve">NOVA CANAÃ DO
</t>
    </r>
    <r>
      <rPr>
        <sz val="9"/>
        <rFont val="Arial MT"/>
        <family val="2"/>
      </rPr>
      <t>NORTE</t>
    </r>
  </si>
  <si>
    <r>
      <rPr>
        <sz val="9"/>
        <rFont val="Arial MT"/>
        <family val="2"/>
      </rPr>
      <t>CLAUDIA</t>
    </r>
  </si>
  <si>
    <r>
      <rPr>
        <sz val="9"/>
        <rFont val="Arial MT"/>
        <family val="2"/>
      </rPr>
      <t>AV.GASPAR DUTRA,1124</t>
    </r>
  </si>
  <si>
    <r>
      <rPr>
        <sz val="9"/>
        <rFont val="Arial MT"/>
        <family val="2"/>
      </rPr>
      <t>CLÁUDIA</t>
    </r>
  </si>
  <si>
    <r>
      <rPr>
        <sz val="9"/>
        <rFont val="Arial MT"/>
        <family val="2"/>
      </rPr>
      <t>PEIXOTO DE AZEVEDO</t>
    </r>
  </si>
  <si>
    <r>
      <rPr>
        <sz val="9"/>
        <rFont val="Arial MT"/>
        <family val="2"/>
      </rPr>
      <t>AV.ITAMAR DIAS,S/N</t>
    </r>
  </si>
  <si>
    <r>
      <rPr>
        <sz val="9"/>
        <rFont val="Arial MT"/>
        <family val="2"/>
      </rPr>
      <t>IPIRANGA DO NORTE</t>
    </r>
  </si>
  <si>
    <r>
      <rPr>
        <sz val="9"/>
        <rFont val="Arial MT"/>
        <family val="2"/>
      </rPr>
      <t>R.DOS GIRASSOIS,821</t>
    </r>
  </si>
  <si>
    <r>
      <rPr>
        <sz val="9"/>
        <rFont val="Arial MT"/>
        <family val="2"/>
      </rPr>
      <t>GAUCHA DO NORTE</t>
    </r>
  </si>
  <si>
    <r>
      <rPr>
        <sz val="9"/>
        <rFont val="Arial MT"/>
        <family val="2"/>
      </rPr>
      <t>AV.BRASIL,1234</t>
    </r>
  </si>
  <si>
    <r>
      <rPr>
        <sz val="9"/>
        <rFont val="Arial MT"/>
        <family val="2"/>
      </rPr>
      <t xml:space="preserve">GAÚCHA DO
</t>
    </r>
    <r>
      <rPr>
        <sz val="9"/>
        <rFont val="Arial MT"/>
        <family val="2"/>
      </rPr>
      <t>NORTE</t>
    </r>
  </si>
  <si>
    <r>
      <rPr>
        <sz val="9"/>
        <rFont val="Arial MT"/>
        <family val="2"/>
      </rPr>
      <t>COLNIZA</t>
    </r>
  </si>
  <si>
    <r>
      <rPr>
        <sz val="9"/>
        <rFont val="Arial MT"/>
        <family val="2"/>
      </rPr>
      <t>AV.DOIS MIL,2510</t>
    </r>
  </si>
  <si>
    <r>
      <rPr>
        <sz val="9"/>
        <rFont val="Arial MT"/>
        <family val="2"/>
      </rPr>
      <t>COTRIGUACU</t>
    </r>
  </si>
  <si>
    <r>
      <rPr>
        <sz val="9"/>
        <rFont val="Arial MT"/>
        <family val="2"/>
      </rPr>
      <t>AV.TAMBULERO,33</t>
    </r>
  </si>
  <si>
    <r>
      <rPr>
        <sz val="9"/>
        <rFont val="Arial MT"/>
        <family val="2"/>
      </rPr>
      <t>FELIZ NATAL</t>
    </r>
  </si>
  <si>
    <r>
      <rPr>
        <sz val="9"/>
        <rFont val="Arial MT"/>
        <family val="2"/>
      </rPr>
      <t>R.DIONIZIO CERQUEIRA,753</t>
    </r>
  </si>
  <si>
    <r>
      <rPr>
        <sz val="9"/>
        <rFont val="Arial MT"/>
        <family val="2"/>
      </rPr>
      <t>PARANAITA</t>
    </r>
  </si>
  <si>
    <r>
      <rPr>
        <sz val="9"/>
        <rFont val="Arial MT"/>
        <family val="2"/>
      </rPr>
      <t xml:space="preserve">R.LUDOVICO DA RIVA
</t>
    </r>
    <r>
      <rPr>
        <sz val="9"/>
        <rFont val="Arial MT"/>
        <family val="2"/>
      </rPr>
      <t>NETO,125</t>
    </r>
  </si>
  <si>
    <r>
      <rPr>
        <sz val="9"/>
        <rFont val="Arial MT"/>
        <family val="2"/>
      </rPr>
      <t>PARANAÍTA</t>
    </r>
  </si>
  <si>
    <r>
      <rPr>
        <sz val="9"/>
        <rFont val="Arial MT"/>
        <family val="2"/>
      </rPr>
      <t>LUVERDENSE</t>
    </r>
  </si>
  <si>
    <r>
      <rPr>
        <sz val="9"/>
        <rFont val="Arial MT"/>
        <family val="2"/>
      </rPr>
      <t>AVENIDA BRASIL, 300-S</t>
    </r>
  </si>
  <si>
    <r>
      <rPr>
        <sz val="9"/>
        <rFont val="Arial MT"/>
        <family val="2"/>
      </rPr>
      <t>ALVORADA</t>
    </r>
  </si>
  <si>
    <r>
      <rPr>
        <sz val="9"/>
        <rFont val="Arial MT"/>
        <family val="2"/>
      </rPr>
      <t>GUIRATINGA</t>
    </r>
  </si>
  <si>
    <r>
      <rPr>
        <sz val="9"/>
        <rFont val="Arial MT"/>
        <family val="2"/>
      </rPr>
      <t>AV.RIO BRANCO,669</t>
    </r>
  </si>
  <si>
    <r>
      <rPr>
        <sz val="9"/>
        <rFont val="Arial MT"/>
        <family val="2"/>
      </rPr>
      <t>ALTO ARAGUAIA</t>
    </r>
  </si>
  <si>
    <r>
      <rPr>
        <sz val="9"/>
        <rFont val="Arial MT"/>
        <family val="2"/>
      </rPr>
      <t>AV.CARLOS HUGUENEY,876</t>
    </r>
  </si>
  <si>
    <r>
      <rPr>
        <sz val="9"/>
        <rFont val="Arial MT"/>
        <family val="2"/>
      </rPr>
      <t>BARRA DO GARCAS</t>
    </r>
  </si>
  <si>
    <r>
      <rPr>
        <sz val="9"/>
        <rFont val="Arial MT"/>
        <family val="2"/>
      </rPr>
      <t>AV.MIN.JOAO ALBERTO,561</t>
    </r>
  </si>
  <si>
    <r>
      <rPr>
        <sz val="9"/>
        <rFont val="Arial MT"/>
        <family val="2"/>
      </rPr>
      <t>BARRA DO GARÇAS</t>
    </r>
  </si>
  <si>
    <r>
      <rPr>
        <sz val="9"/>
        <rFont val="Arial MT"/>
        <family val="2"/>
      </rPr>
      <t>SAO FELIX ARAGUAIA</t>
    </r>
  </si>
  <si>
    <r>
      <rPr>
        <sz val="9"/>
        <rFont val="Arial MT"/>
        <family val="2"/>
      </rPr>
      <t>AV.DOM PEDRO CASALDALIGA,1187</t>
    </r>
  </si>
  <si>
    <r>
      <rPr>
        <sz val="9"/>
        <rFont val="Arial MT"/>
        <family val="2"/>
      </rPr>
      <t>VILA SANTO ANTONIO</t>
    </r>
  </si>
  <si>
    <r>
      <rPr>
        <sz val="9"/>
        <rFont val="Arial MT"/>
        <family val="2"/>
      </rPr>
      <t>SÃO FÉLIX DO ARAGUAIA</t>
    </r>
  </si>
  <si>
    <r>
      <rPr>
        <sz val="9"/>
        <rFont val="Arial MT"/>
        <family val="2"/>
      </rPr>
      <t>TORIXOREU</t>
    </r>
  </si>
  <si>
    <r>
      <rPr>
        <sz val="9"/>
        <rFont val="Arial MT"/>
        <family val="2"/>
      </rPr>
      <t>AV.DOM BOSCO,693</t>
    </r>
  </si>
  <si>
    <r>
      <rPr>
        <sz val="9"/>
        <rFont val="Arial MT"/>
        <family val="2"/>
      </rPr>
      <t>TORIXORÉU</t>
    </r>
  </si>
  <si>
    <r>
      <rPr>
        <sz val="9"/>
        <rFont val="Arial MT"/>
        <family val="2"/>
      </rPr>
      <t>AGUA BOA</t>
    </r>
  </si>
  <si>
    <r>
      <rPr>
        <sz val="9"/>
        <rFont val="Arial MT"/>
        <family val="2"/>
      </rPr>
      <t>R.OITO,405</t>
    </r>
  </si>
  <si>
    <r>
      <rPr>
        <sz val="9"/>
        <rFont val="Arial MT"/>
        <family val="2"/>
      </rPr>
      <t>ÁGUA BOA</t>
    </r>
  </si>
  <si>
    <r>
      <rPr>
        <sz val="9"/>
        <rFont val="Arial MT"/>
        <family val="2"/>
      </rPr>
      <t>CANARANA-MT</t>
    </r>
  </si>
  <si>
    <r>
      <rPr>
        <sz val="9"/>
        <rFont val="Arial MT"/>
        <family val="2"/>
      </rPr>
      <t>AV.PARANA,78</t>
    </r>
  </si>
  <si>
    <r>
      <rPr>
        <sz val="9"/>
        <rFont val="Arial MT"/>
        <family val="2"/>
      </rPr>
      <t>CANARANA</t>
    </r>
  </si>
  <si>
    <r>
      <rPr>
        <sz val="9"/>
        <rFont val="Arial MT"/>
        <family val="2"/>
      </rPr>
      <t>NOVA XAVANTINA</t>
    </r>
  </si>
  <si>
    <r>
      <rPr>
        <sz val="9"/>
        <rFont val="Arial MT"/>
        <family val="2"/>
      </rPr>
      <t>AVENIDA MATO GROSSO, 93</t>
    </r>
  </si>
  <si>
    <r>
      <rPr>
        <sz val="9"/>
        <rFont val="Arial MT"/>
        <family val="2"/>
      </rPr>
      <t>CENTRO COMERCIAL</t>
    </r>
  </si>
  <si>
    <r>
      <rPr>
        <sz val="9"/>
        <rFont val="Arial MT"/>
        <family val="2"/>
      </rPr>
      <t>ITIQUIRA</t>
    </r>
  </si>
  <si>
    <r>
      <rPr>
        <sz val="9"/>
        <rFont val="Arial MT"/>
        <family val="2"/>
      </rPr>
      <t>AV.PEDRO CAMPOS,779</t>
    </r>
  </si>
  <si>
    <r>
      <rPr>
        <sz val="9"/>
        <rFont val="Arial MT"/>
        <family val="2"/>
      </rPr>
      <t>PARANATINGA</t>
    </r>
  </si>
  <si>
    <r>
      <rPr>
        <sz val="9"/>
        <rFont val="Arial MT"/>
        <family val="2"/>
      </rPr>
      <t>AVENIDA BRASIL, 1884, CENTRO</t>
    </r>
  </si>
  <si>
    <r>
      <rPr>
        <sz val="9"/>
        <rFont val="Arial MT"/>
        <family val="2"/>
      </rPr>
      <t>ALTO GARCAS</t>
    </r>
  </si>
  <si>
    <r>
      <rPr>
        <sz val="9"/>
        <rFont val="Arial MT"/>
        <family val="2"/>
      </rPr>
      <t>AV.SETE DE SETEMBRO,392</t>
    </r>
  </si>
  <si>
    <r>
      <rPr>
        <sz val="9"/>
        <rFont val="Arial MT"/>
        <family val="2"/>
      </rPr>
      <t>ALTO GARÇAS</t>
    </r>
  </si>
  <si>
    <r>
      <rPr>
        <sz val="9"/>
        <rFont val="Arial MT"/>
        <family val="2"/>
      </rPr>
      <t>CAMPINAPOLIS</t>
    </r>
  </si>
  <si>
    <r>
      <rPr>
        <sz val="9"/>
        <rFont val="Arial MT"/>
        <family val="2"/>
      </rPr>
      <t>R.VER.AMELIO RIBEIRO,850</t>
    </r>
  </si>
  <si>
    <r>
      <rPr>
        <sz val="9"/>
        <rFont val="Arial MT"/>
        <family val="2"/>
      </rPr>
      <t>CAMPINÁPOLIS</t>
    </r>
  </si>
  <si>
    <r>
      <rPr>
        <sz val="9"/>
        <rFont val="Arial MT"/>
        <family val="2"/>
      </rPr>
      <t xml:space="preserve">PJ-0512 ALTO
</t>
    </r>
    <r>
      <rPr>
        <sz val="9"/>
        <rFont val="Arial MT"/>
        <family val="2"/>
      </rPr>
      <t>ARAGUAI</t>
    </r>
  </si>
  <si>
    <r>
      <rPr>
        <sz val="9"/>
        <rFont val="Arial MT"/>
        <family val="2"/>
      </rPr>
      <t>QUERENCIA</t>
    </r>
  </si>
  <si>
    <r>
      <rPr>
        <sz val="9"/>
        <rFont val="Arial MT"/>
        <family val="2"/>
      </rPr>
      <t>AV.CUIABA,280</t>
    </r>
  </si>
  <si>
    <r>
      <rPr>
        <sz val="9"/>
        <rFont val="Arial MT"/>
        <family val="2"/>
      </rPr>
      <t>QUERÊNCIA</t>
    </r>
  </si>
  <si>
    <r>
      <rPr>
        <sz val="9"/>
        <rFont val="Arial MT"/>
        <family val="2"/>
      </rPr>
      <t>ALTO TAQUARI</t>
    </r>
  </si>
  <si>
    <r>
      <rPr>
        <sz val="9"/>
        <rFont val="Arial MT"/>
        <family val="2"/>
      </rPr>
      <t>AV.MACARIO SUBTIL OLIVEIRA,467</t>
    </r>
  </si>
  <si>
    <r>
      <rPr>
        <sz val="9"/>
        <rFont val="Arial MT"/>
        <family val="2"/>
      </rPr>
      <t>NOVO SAO JOAQUIM</t>
    </r>
  </si>
  <si>
    <r>
      <rPr>
        <sz val="9"/>
        <rFont val="Arial MT"/>
        <family val="2"/>
      </rPr>
      <t>AV.OSCAR ZAIDEN DE MENEZES,1240</t>
    </r>
  </si>
  <si>
    <r>
      <rPr>
        <sz val="9"/>
        <rFont val="Arial MT"/>
        <family val="2"/>
      </rPr>
      <t>NOVO SÃO JOAQUIM</t>
    </r>
  </si>
  <si>
    <t>Lote 02: Mato Grosso (Tangará da Serra, Sinop e Barra do Garças)</t>
  </si>
  <si>
    <t>Cidade-Base: Tangará da Serra</t>
  </si>
  <si>
    <t>Cidade Base: Sinop</t>
  </si>
  <si>
    <t>Cidade Base: Barra do Garças</t>
  </si>
  <si>
    <t>Preventiva</t>
  </si>
  <si>
    <t>Normal</t>
  </si>
  <si>
    <t>Responsável</t>
  </si>
  <si>
    <t>Levantamento Preventivo</t>
  </si>
  <si>
    <t xml:space="preserve">Não </t>
  </si>
  <si>
    <t>F9128192 -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</si>
</sst>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0.000"/>
    <numFmt numFmtId="166" formatCode="_(* #,##0.00_);_(* \(#,##0.00\);_(* &quot;-&quot;??_);_(@_)"/>
    <numFmt numFmtId="167" formatCode="0.0000%"/>
    <numFmt numFmtId="168" formatCode="&quot;R$&quot;\ 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Times New Roman"/>
      <charset val="204"/>
    </font>
    <font>
      <sz val="9"/>
      <name val="Arial MT"/>
    </font>
    <font>
      <sz val="9"/>
      <name val="Arial MT"/>
      <family val="2"/>
    </font>
    <font>
      <sz val="9"/>
      <color rgb="FF000000"/>
      <name val="Arial MT"/>
      <family val="2"/>
    </font>
    <font>
      <b/>
      <sz val="9"/>
      <name val="Arial"/>
      <family val="2"/>
    </font>
    <font>
      <b/>
      <sz val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theme="1" tint="0.49998474074526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/>
      <bottom/>
      <diagonal/>
    </border>
    <border>
      <left style="thick">
        <color rgb="FFFFFF00"/>
      </left>
      <right/>
      <top style="thin">
        <color indexed="64"/>
      </top>
      <bottom/>
      <diagonal/>
    </border>
    <border>
      <left/>
      <right style="thick">
        <color rgb="FFFFFF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/>
      <bottom style="thin">
        <color indexed="64"/>
      </bottom>
      <diagonal/>
    </border>
    <border>
      <left/>
      <right style="thick">
        <color rgb="FFFFFF00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</cellStyleXfs>
  <cellXfs count="408">
    <xf numFmtId="0" fontId="0" fillId="0" borderId="0" xfId="0"/>
    <xf numFmtId="49" fontId="4" fillId="3" borderId="0" xfId="1" applyNumberFormat="1" applyFont="1" applyFill="1" applyBorder="1" applyAlignment="1" applyProtection="1">
      <alignment horizontal="left" vertical="center"/>
    </xf>
    <xf numFmtId="49" fontId="4" fillId="4" borderId="0" xfId="1" applyNumberFormat="1" applyFont="1" applyFill="1" applyBorder="1" applyAlignment="1" applyProtection="1">
      <alignment horizontal="right" vertical="center"/>
    </xf>
    <xf numFmtId="49" fontId="6" fillId="6" borderId="2" xfId="1" applyNumberFormat="1" applyFont="1" applyFill="1" applyBorder="1" applyAlignment="1" applyProtection="1">
      <alignment horizontal="left" vertical="center"/>
    </xf>
    <xf numFmtId="4" fontId="5" fillId="5" borderId="8" xfId="1" applyNumberFormat="1" applyFont="1" applyFill="1" applyBorder="1" applyAlignment="1" applyProtection="1">
      <alignment horizontal="center" vertical="center"/>
    </xf>
    <xf numFmtId="4" fontId="5" fillId="8" borderId="12" xfId="1" applyNumberFormat="1" applyFont="1" applyFill="1" applyBorder="1" applyAlignment="1" applyProtection="1">
      <alignment horizontal="center" vertical="center" wrapText="1"/>
    </xf>
    <xf numFmtId="4" fontId="4" fillId="0" borderId="18" xfId="1" applyNumberFormat="1" applyFont="1" applyFill="1" applyBorder="1" applyAlignment="1" applyProtection="1">
      <alignment horizontal="center" vertical="center"/>
    </xf>
    <xf numFmtId="4" fontId="4" fillId="10" borderId="19" xfId="1" applyNumberFormat="1" applyFont="1" applyFill="1" applyBorder="1" applyAlignment="1" applyProtection="1">
      <alignment horizontal="center" vertical="center"/>
    </xf>
    <xf numFmtId="4" fontId="2" fillId="9" borderId="15" xfId="1" applyNumberFormat="1" applyFont="1" applyFill="1" applyBorder="1" applyAlignment="1" applyProtection="1">
      <alignment horizontal="center" vertical="center"/>
    </xf>
    <xf numFmtId="4" fontId="2" fillId="9" borderId="16" xfId="1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0" fillId="0" borderId="0" xfId="0" applyNumberFormat="1"/>
    <xf numFmtId="0" fontId="0" fillId="12" borderId="0" xfId="0" applyFill="1"/>
    <xf numFmtId="0" fontId="4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49" fontId="5" fillId="8" borderId="10" xfId="0" applyNumberFormat="1" applyFont="1" applyFill="1" applyBorder="1" applyAlignment="1">
      <alignment horizontal="left" vertical="center"/>
    </xf>
    <xf numFmtId="2" fontId="5" fillId="8" borderId="10" xfId="0" applyNumberFormat="1" applyFont="1" applyFill="1" applyBorder="1" applyAlignment="1">
      <alignment horizontal="left" vertical="center"/>
    </xf>
    <xf numFmtId="1" fontId="5" fillId="8" borderId="11" xfId="0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horizontal="center" vertical="center"/>
    </xf>
    <xf numFmtId="4" fontId="5" fillId="8" borderId="13" xfId="1" applyNumberFormat="1" applyFont="1" applyFill="1" applyBorder="1" applyAlignment="1" applyProtection="1">
      <alignment horizontal="center" vertical="center" wrapText="1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left" vertical="center" wrapText="1"/>
    </xf>
    <xf numFmtId="1" fontId="2" fillId="9" borderId="15" xfId="0" applyNumberFormat="1" applyFont="1" applyFill="1" applyBorder="1" applyAlignment="1">
      <alignment horizontal="center" vertical="center" wrapText="1"/>
    </xf>
    <xf numFmtId="2" fontId="2" fillId="9" borderId="1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/>
    <xf numFmtId="44" fontId="0" fillId="0" borderId="0" xfId="0" applyNumberFormat="1"/>
    <xf numFmtId="0" fontId="0" fillId="9" borderId="18" xfId="0" applyFill="1" applyBorder="1" applyAlignment="1">
      <alignment wrapText="1"/>
    </xf>
    <xf numFmtId="0" fontId="0" fillId="9" borderId="18" xfId="0" applyFill="1" applyBorder="1"/>
    <xf numFmtId="0" fontId="4" fillId="10" borderId="17" xfId="0" applyFont="1" applyFill="1" applyBorder="1" applyAlignment="1">
      <alignment horizontal="center" vertical="center"/>
    </xf>
    <xf numFmtId="3" fontId="4" fillId="10" borderId="18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justify" vertical="center" wrapText="1"/>
    </xf>
    <xf numFmtId="1" fontId="4" fillId="2" borderId="18" xfId="0" applyNumberFormat="1" applyFont="1" applyFill="1" applyBorder="1" applyAlignment="1">
      <alignment horizontal="center" vertical="center" wrapText="1"/>
    </xf>
    <xf numFmtId="4" fontId="4" fillId="2" borderId="18" xfId="0" applyNumberFormat="1" applyFont="1" applyFill="1" applyBorder="1" applyAlignment="1">
      <alignment horizontal="center" vertical="center" wrapText="1"/>
    </xf>
    <xf numFmtId="4" fontId="4" fillId="2" borderId="18" xfId="1" applyNumberFormat="1" applyFont="1" applyFill="1" applyBorder="1" applyAlignment="1" applyProtection="1">
      <alignment horizontal="center" vertical="center"/>
    </xf>
    <xf numFmtId="4" fontId="4" fillId="2" borderId="19" xfId="1" applyNumberFormat="1" applyFont="1" applyFill="1" applyBorder="1" applyAlignment="1" applyProtection="1">
      <alignment horizontal="center" vertical="center"/>
    </xf>
    <xf numFmtId="2" fontId="0" fillId="0" borderId="18" xfId="0" applyNumberFormat="1" applyBorder="1" applyAlignment="1">
      <alignment horizontal="right" vertical="center" wrapText="1"/>
    </xf>
    <xf numFmtId="2" fontId="0" fillId="0" borderId="18" xfId="0" applyNumberFormat="1" applyBorder="1" applyAlignment="1">
      <alignment horizontal="right" vertical="center"/>
    </xf>
    <xf numFmtId="43" fontId="0" fillId="0" borderId="0" xfId="1" applyFont="1" applyProtection="1"/>
    <xf numFmtId="10" fontId="0" fillId="0" borderId="0" xfId="0" applyNumberFormat="1" applyAlignment="1">
      <alignment wrapText="1"/>
    </xf>
    <xf numFmtId="0" fontId="0" fillId="12" borderId="28" xfId="0" applyFill="1" applyBorder="1"/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2" fontId="2" fillId="9" borderId="18" xfId="0" applyNumberFormat="1" applyFont="1" applyFill="1" applyBorder="1" applyAlignment="1">
      <alignment horizontal="left" vertical="center" wrapText="1"/>
    </xf>
    <xf numFmtId="1" fontId="2" fillId="9" borderId="18" xfId="0" applyNumberFormat="1" applyFont="1" applyFill="1" applyBorder="1" applyAlignment="1">
      <alignment horizontal="center" vertical="center" wrapText="1"/>
    </xf>
    <xf numFmtId="2" fontId="3" fillId="9" borderId="18" xfId="0" applyNumberFormat="1" applyFont="1" applyFill="1" applyBorder="1" applyAlignment="1">
      <alignment horizontal="center" vertical="center" wrapText="1"/>
    </xf>
    <xf numFmtId="4" fontId="2" fillId="9" borderId="18" xfId="1" applyNumberFormat="1" applyFont="1" applyFill="1" applyBorder="1" applyAlignment="1" applyProtection="1">
      <alignment horizontal="center" vertical="center"/>
    </xf>
    <xf numFmtId="4" fontId="2" fillId="9" borderId="19" xfId="1" applyNumberFormat="1" applyFont="1" applyFill="1" applyBorder="1" applyAlignment="1" applyProtection="1">
      <alignment horizontal="center" vertical="center"/>
    </xf>
    <xf numFmtId="2" fontId="0" fillId="9" borderId="18" xfId="0" applyNumberFormat="1" applyFill="1" applyBorder="1" applyAlignment="1">
      <alignment horizontal="right" vertical="center" wrapText="1"/>
    </xf>
    <xf numFmtId="2" fontId="0" fillId="9" borderId="18" xfId="0" applyNumberFormat="1" applyFill="1" applyBorder="1" applyAlignment="1">
      <alignment horizontal="right" vertical="center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/>
    <xf numFmtId="0" fontId="0" fillId="12" borderId="0" xfId="0" applyFill="1" applyAlignment="1">
      <alignment vertical="center" wrapText="1"/>
    </xf>
    <xf numFmtId="4" fontId="4" fillId="2" borderId="15" xfId="1" applyNumberFormat="1" applyFont="1" applyFill="1" applyBorder="1" applyAlignment="1" applyProtection="1">
      <alignment horizontal="center" vertical="center"/>
    </xf>
    <xf numFmtId="4" fontId="4" fillId="2" borderId="20" xfId="1" applyNumberFormat="1" applyFont="1" applyFill="1" applyBorder="1" applyAlignment="1" applyProtection="1">
      <alignment horizontal="center" vertical="center"/>
    </xf>
    <xf numFmtId="49" fontId="4" fillId="10" borderId="18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2" fontId="4" fillId="0" borderId="18" xfId="0" applyNumberFormat="1" applyFont="1" applyBorder="1" applyAlignment="1">
      <alignment horizontal="justify" vertical="center" wrapText="1"/>
    </xf>
    <xf numFmtId="4" fontId="4" fillId="0" borderId="18" xfId="0" applyNumberFormat="1" applyFont="1" applyBorder="1" applyAlignment="1">
      <alignment horizontal="left" vertical="center" wrapText="1"/>
    </xf>
    <xf numFmtId="4" fontId="4" fillId="0" borderId="18" xfId="0" applyNumberFormat="1" applyFont="1" applyBorder="1" applyAlignment="1">
      <alignment horizontal="center" vertical="center" wrapText="1"/>
    </xf>
    <xf numFmtId="0" fontId="2" fillId="9" borderId="18" xfId="3" applyFont="1" applyFill="1" applyBorder="1" applyAlignment="1">
      <alignment horizontal="center" vertical="center"/>
    </xf>
    <xf numFmtId="2" fontId="2" fillId="9" borderId="18" xfId="3" applyNumberFormat="1" applyFont="1" applyFill="1" applyBorder="1" applyAlignment="1">
      <alignment horizontal="left" vertical="center" wrapText="1"/>
    </xf>
    <xf numFmtId="49" fontId="4" fillId="10" borderId="18" xfId="3" applyNumberFormat="1" applyFont="1" applyFill="1" applyBorder="1" applyAlignment="1">
      <alignment horizontal="center" vertical="center"/>
    </xf>
    <xf numFmtId="2" fontId="2" fillId="9" borderId="18" xfId="3" applyNumberFormat="1" applyFont="1" applyFill="1" applyBorder="1" applyAlignment="1">
      <alignment horizontal="left" vertical="center"/>
    </xf>
    <xf numFmtId="0" fontId="0" fillId="9" borderId="18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49" fontId="4" fillId="0" borderId="0" xfId="3" applyNumberFormat="1" applyFont="1" applyAlignment="1">
      <alignment horizontal="left" vertical="center" wrapText="1"/>
    </xf>
    <xf numFmtId="1" fontId="4" fillId="0" borderId="0" xfId="3" applyNumberFormat="1" applyFont="1" applyAlignment="1">
      <alignment vertical="center" wrapText="1"/>
    </xf>
    <xf numFmtId="0" fontId="4" fillId="0" borderId="0" xfId="3" applyFont="1" applyAlignment="1">
      <alignment horizontal="center" vertical="center" wrapText="1"/>
    </xf>
    <xf numFmtId="4" fontId="4" fillId="0" borderId="0" xfId="3" applyNumberFormat="1" applyFont="1" applyAlignment="1">
      <alignment horizontal="center" vertical="center"/>
    </xf>
    <xf numFmtId="4" fontId="4" fillId="0" borderId="0" xfId="4" applyNumberFormat="1" applyFont="1" applyFill="1" applyBorder="1" applyAlignment="1" applyProtection="1">
      <alignment horizontal="center" vertical="center"/>
    </xf>
    <xf numFmtId="4" fontId="4" fillId="0" borderId="0" xfId="4" applyNumberFormat="1" applyFont="1" applyFill="1" applyBorder="1" applyAlignment="1" applyProtection="1">
      <alignment vertical="center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11" borderId="31" xfId="0" applyFont="1" applyFill="1" applyBorder="1" applyAlignment="1">
      <alignment horizontal="center" vertical="center"/>
    </xf>
    <xf numFmtId="49" fontId="6" fillId="11" borderId="32" xfId="3" applyNumberFormat="1" applyFont="1" applyFill="1" applyBorder="1" applyAlignment="1">
      <alignment horizontal="left" vertical="center"/>
    </xf>
    <xf numFmtId="2" fontId="6" fillId="11" borderId="32" xfId="3" applyNumberFormat="1" applyFont="1" applyFill="1" applyBorder="1" applyAlignment="1">
      <alignment horizontal="left" vertical="center" wrapText="1"/>
    </xf>
    <xf numFmtId="1" fontId="6" fillId="11" borderId="32" xfId="3" applyNumberFormat="1" applyFont="1" applyFill="1" applyBorder="1" applyAlignment="1">
      <alignment horizontal="center" vertical="center" wrapText="1"/>
    </xf>
    <xf numFmtId="2" fontId="9" fillId="11" borderId="32" xfId="3" applyNumberFormat="1" applyFont="1" applyFill="1" applyBorder="1" applyAlignment="1">
      <alignment horizontal="center" vertical="center" wrapText="1"/>
    </xf>
    <xf numFmtId="4" fontId="6" fillId="11" borderId="32" xfId="4" applyNumberFormat="1" applyFont="1" applyFill="1" applyBorder="1" applyAlignment="1" applyProtection="1">
      <alignment horizontal="center" vertical="center"/>
    </xf>
    <xf numFmtId="4" fontId="10" fillId="11" borderId="32" xfId="4" applyNumberFormat="1" applyFont="1" applyFill="1" applyBorder="1" applyAlignment="1" applyProtection="1">
      <alignment horizontal="center" vertical="center"/>
    </xf>
    <xf numFmtId="4" fontId="10" fillId="11" borderId="33" xfId="4" applyNumberFormat="1" applyFont="1" applyFill="1" applyBorder="1" applyAlignment="1" applyProtection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36" xfId="0" applyFill="1" applyBorder="1"/>
    <xf numFmtId="0" fontId="12" fillId="16" borderId="38" xfId="0" applyFont="1" applyFill="1" applyBorder="1" applyAlignment="1">
      <alignment horizontal="center" vertical="center"/>
    </xf>
    <xf numFmtId="10" fontId="12" fillId="16" borderId="13" xfId="6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9" fontId="6" fillId="5" borderId="0" xfId="1" applyNumberFormat="1" applyFont="1" applyFill="1" applyBorder="1" applyAlignment="1">
      <alignment horizontal="left" vertical="center"/>
    </xf>
    <xf numFmtId="49" fontId="6" fillId="5" borderId="7" xfId="1" applyNumberFormat="1" applyFont="1" applyFill="1" applyBorder="1" applyAlignment="1">
      <alignment horizontal="left" vertical="center"/>
    </xf>
    <xf numFmtId="1" fontId="4" fillId="5" borderId="7" xfId="1" applyNumberFormat="1" applyFont="1" applyFill="1" applyBorder="1" applyAlignment="1">
      <alignment horizontal="right" vertical="center" wrapText="1"/>
    </xf>
    <xf numFmtId="4" fontId="4" fillId="5" borderId="7" xfId="1" applyNumberFormat="1" applyFont="1" applyFill="1" applyBorder="1" applyAlignment="1">
      <alignment horizontal="right" vertical="center"/>
    </xf>
    <xf numFmtId="4" fontId="5" fillId="5" borderId="7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left" vertical="center"/>
    </xf>
    <xf numFmtId="10" fontId="7" fillId="7" borderId="0" xfId="2" applyNumberFormat="1" applyFont="1" applyFill="1" applyBorder="1" applyAlignment="1">
      <alignment horizontal="left" vertical="center" wrapText="1"/>
    </xf>
    <xf numFmtId="165" fontId="4" fillId="7" borderId="0" xfId="1" applyNumberFormat="1" applyFont="1" applyFill="1" applyBorder="1" applyAlignment="1">
      <alignment horizontal="right" vertical="center" wrapText="1"/>
    </xf>
    <xf numFmtId="4" fontId="4" fillId="7" borderId="0" xfId="1" applyNumberFormat="1" applyFont="1" applyFill="1" applyBorder="1" applyAlignment="1">
      <alignment horizontal="center" vertical="center" wrapText="1"/>
    </xf>
    <xf numFmtId="4" fontId="4" fillId="7" borderId="0" xfId="1" applyNumberFormat="1" applyFont="1" applyFill="1" applyBorder="1" applyAlignment="1">
      <alignment horizontal="right" vertical="center"/>
    </xf>
    <xf numFmtId="1" fontId="5" fillId="8" borderId="11" xfId="0" applyNumberFormat="1" applyFont="1" applyFill="1" applyBorder="1" applyAlignment="1" applyProtection="1">
      <alignment horizontal="center" vertical="center"/>
      <protection locked="0"/>
    </xf>
    <xf numFmtId="2" fontId="5" fillId="8" borderId="11" xfId="0" applyNumberFormat="1" applyFont="1" applyFill="1" applyBorder="1" applyAlignment="1">
      <alignment horizontal="center" vertical="center"/>
    </xf>
    <xf numFmtId="4" fontId="5" fillId="8" borderId="13" xfId="1" applyNumberFormat="1" applyFont="1" applyFill="1" applyBorder="1" applyAlignment="1" applyProtection="1">
      <alignment horizontal="center" vertical="center" wrapText="1"/>
      <protection locked="0"/>
    </xf>
    <xf numFmtId="4" fontId="2" fillId="9" borderId="15" xfId="1" applyNumberFormat="1" applyFont="1" applyFill="1" applyBorder="1" applyAlignment="1" applyProtection="1">
      <alignment horizontal="center" vertical="center"/>
      <protection locked="0"/>
    </xf>
    <xf numFmtId="4" fontId="2" fillId="9" borderId="20" xfId="1" applyNumberFormat="1" applyFont="1" applyFill="1" applyBorder="1" applyAlignment="1" applyProtection="1">
      <alignment horizontal="center" vertical="center"/>
      <protection locked="0"/>
    </xf>
    <xf numFmtId="4" fontId="2" fillId="9" borderId="39" xfId="1" applyNumberFormat="1" applyFont="1" applyFill="1" applyBorder="1" applyAlignment="1" applyProtection="1">
      <alignment horizontal="center" vertical="center"/>
      <protection locked="0"/>
    </xf>
    <xf numFmtId="4" fontId="2" fillId="9" borderId="16" xfId="1" applyNumberFormat="1" applyFont="1" applyFill="1" applyBorder="1" applyAlignment="1" applyProtection="1">
      <alignment horizontal="center" vertical="center"/>
      <protection locked="0"/>
    </xf>
    <xf numFmtId="4" fontId="2" fillId="9" borderId="18" xfId="1" applyNumberFormat="1" applyFont="1" applyFill="1" applyBorder="1" applyAlignment="1" applyProtection="1">
      <alignment horizontal="center" vertical="center"/>
      <protection locked="0"/>
    </xf>
    <xf numFmtId="4" fontId="2" fillId="9" borderId="34" xfId="1" applyNumberFormat="1" applyFont="1" applyFill="1" applyBorder="1" applyAlignment="1" applyProtection="1">
      <alignment horizontal="center" vertical="center"/>
      <protection locked="0"/>
    </xf>
    <xf numFmtId="4" fontId="2" fillId="9" borderId="19" xfId="1" applyNumberFormat="1" applyFont="1" applyFill="1" applyBorder="1" applyAlignment="1" applyProtection="1">
      <alignment horizontal="center" vertical="center"/>
      <protection locked="0"/>
    </xf>
    <xf numFmtId="4" fontId="4" fillId="0" borderId="0" xfId="4" applyNumberFormat="1" applyFont="1" applyFill="1" applyBorder="1" applyAlignment="1" applyProtection="1">
      <alignment horizontal="center" vertical="center"/>
      <protection locked="0"/>
    </xf>
    <xf numFmtId="4" fontId="4" fillId="0" borderId="0" xfId="4" applyNumberFormat="1" applyFont="1" applyFill="1" applyBorder="1" applyAlignment="1" applyProtection="1">
      <alignment vertical="center"/>
      <protection locked="0"/>
    </xf>
    <xf numFmtId="4" fontId="4" fillId="15" borderId="18" xfId="1" applyNumberFormat="1" applyFont="1" applyFill="1" applyBorder="1" applyAlignment="1" applyProtection="1">
      <alignment horizontal="center" vertical="center"/>
      <protection locked="0"/>
    </xf>
    <xf numFmtId="4" fontId="4" fillId="15" borderId="34" xfId="1" applyNumberFormat="1" applyFont="1" applyFill="1" applyBorder="1" applyAlignment="1" applyProtection="1">
      <alignment horizontal="center" vertical="center"/>
      <protection locked="0"/>
    </xf>
    <xf numFmtId="4" fontId="4" fillId="15" borderId="15" xfId="1" applyNumberFormat="1" applyFont="1" applyFill="1" applyBorder="1" applyAlignment="1" applyProtection="1">
      <alignment horizontal="center" vertical="center"/>
      <protection locked="0"/>
    </xf>
    <xf numFmtId="4" fontId="4" fillId="15" borderId="20" xfId="1" applyNumberFormat="1" applyFont="1" applyFill="1" applyBorder="1" applyAlignment="1" applyProtection="1">
      <alignment horizontal="center" vertical="center"/>
      <protection locked="0"/>
    </xf>
    <xf numFmtId="10" fontId="0" fillId="15" borderId="16" xfId="0" applyNumberFormat="1" applyFill="1" applyBorder="1" applyAlignment="1">
      <alignment horizontal="center" vertical="center"/>
    </xf>
    <xf numFmtId="10" fontId="0" fillId="15" borderId="19" xfId="0" applyNumberFormat="1" applyFill="1" applyBorder="1" applyAlignment="1">
      <alignment horizontal="center" vertical="center"/>
    </xf>
    <xf numFmtId="10" fontId="4" fillId="15" borderId="37" xfId="0" applyNumberFormat="1" applyFont="1" applyFill="1" applyBorder="1" applyAlignment="1">
      <alignment horizontal="center" vertical="center"/>
    </xf>
    <xf numFmtId="0" fontId="12" fillId="0" borderId="0" xfId="0" applyFont="1"/>
    <xf numFmtId="49" fontId="12" fillId="0" borderId="0" xfId="0" applyNumberFormat="1" applyFont="1"/>
    <xf numFmtId="0" fontId="12" fillId="0" borderId="50" xfId="0" applyFont="1" applyBorder="1" applyAlignment="1" applyProtection="1">
      <alignment horizontal="center" vertical="center"/>
      <protection locked="0"/>
    </xf>
    <xf numFmtId="0" fontId="12" fillId="16" borderId="18" xfId="0" applyFont="1" applyFill="1" applyBorder="1" applyAlignment="1">
      <alignment horizontal="center" vertical="center"/>
    </xf>
    <xf numFmtId="3" fontId="19" fillId="0" borderId="50" xfId="0" applyNumberFormat="1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0" fontId="12" fillId="16" borderId="50" xfId="0" applyFont="1" applyFill="1" applyBorder="1" applyAlignment="1">
      <alignment horizontal="center" vertical="center"/>
    </xf>
    <xf numFmtId="168" fontId="23" fillId="0" borderId="50" xfId="0" applyNumberFormat="1" applyFont="1" applyBorder="1" applyAlignment="1">
      <alignment horizontal="center" vertical="center"/>
    </xf>
    <xf numFmtId="168" fontId="23" fillId="0" borderId="34" xfId="0" applyNumberFormat="1" applyFont="1" applyBorder="1" applyAlignment="1">
      <alignment horizontal="center" vertical="center"/>
    </xf>
    <xf numFmtId="168" fontId="23" fillId="0" borderId="5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16" borderId="42" xfId="0" applyFont="1" applyFill="1" applyBorder="1" applyAlignment="1">
      <alignment horizontal="center" vertical="center"/>
    </xf>
    <xf numFmtId="0" fontId="12" fillId="16" borderId="5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8" fontId="23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0" fontId="27" fillId="0" borderId="0" xfId="7" applyAlignment="1">
      <alignment horizontal="left" vertical="top"/>
    </xf>
    <xf numFmtId="0" fontId="27" fillId="0" borderId="0" xfId="7" applyAlignment="1">
      <alignment horizontal="left" vertical="center"/>
    </xf>
    <xf numFmtId="0" fontId="27" fillId="0" borderId="0" xfId="7" applyAlignment="1">
      <alignment horizontal="center" vertical="top"/>
    </xf>
    <xf numFmtId="0" fontId="32" fillId="19" borderId="18" xfId="7" applyFont="1" applyFill="1" applyBorder="1" applyAlignment="1">
      <alignment horizontal="center" vertical="top" wrapText="1"/>
    </xf>
    <xf numFmtId="1" fontId="30" fillId="0" borderId="18" xfId="7" applyNumberFormat="1" applyFont="1" applyBorder="1" applyAlignment="1">
      <alignment horizontal="center" vertical="top" shrinkToFit="1"/>
    </xf>
    <xf numFmtId="0" fontId="28" fillId="0" borderId="18" xfId="7" applyFont="1" applyBorder="1" applyAlignment="1">
      <alignment horizontal="center" vertical="top" wrapText="1"/>
    </xf>
    <xf numFmtId="0" fontId="27" fillId="0" borderId="18" xfId="7" applyBorder="1" applyAlignment="1">
      <alignment horizontal="center" vertical="top" wrapText="1"/>
    </xf>
    <xf numFmtId="1" fontId="30" fillId="0" borderId="29" xfId="7" applyNumberFormat="1" applyFont="1" applyBorder="1" applyAlignment="1">
      <alignment horizontal="center" vertical="top" shrinkToFit="1"/>
    </xf>
    <xf numFmtId="0" fontId="28" fillId="0" borderId="29" xfId="7" applyFont="1" applyBorder="1" applyAlignment="1">
      <alignment horizontal="center" vertical="top" wrapText="1"/>
    </xf>
    <xf numFmtId="0" fontId="27" fillId="0" borderId="29" xfId="7" applyBorder="1" applyAlignment="1">
      <alignment horizontal="center" vertical="top" wrapText="1"/>
    </xf>
    <xf numFmtId="1" fontId="30" fillId="0" borderId="0" xfId="7" applyNumberFormat="1" applyFont="1" applyAlignment="1">
      <alignment horizontal="center" vertical="top" shrinkToFit="1"/>
    </xf>
    <xf numFmtId="0" fontId="28" fillId="0" borderId="0" xfId="7" applyFont="1" applyAlignment="1">
      <alignment horizontal="center" vertical="top" wrapText="1"/>
    </xf>
    <xf numFmtId="0" fontId="27" fillId="0" borderId="0" xfId="7" applyAlignment="1">
      <alignment horizontal="center" vertical="top" wrapText="1"/>
    </xf>
    <xf numFmtId="0" fontId="34" fillId="0" borderId="0" xfId="7" applyFont="1" applyAlignment="1">
      <alignment horizontal="center" vertical="center" wrapText="1"/>
    </xf>
    <xf numFmtId="0" fontId="35" fillId="0" borderId="0" xfId="7" applyFont="1" applyAlignment="1">
      <alignment horizontal="center" vertical="center" wrapText="1"/>
    </xf>
    <xf numFmtId="2" fontId="19" fillId="0" borderId="18" xfId="0" applyNumberFormat="1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16" borderId="42" xfId="0" applyFont="1" applyFill="1" applyBorder="1" applyAlignment="1">
      <alignment horizontal="left" vertical="center"/>
    </xf>
    <xf numFmtId="0" fontId="12" fillId="16" borderId="43" xfId="0" applyFont="1" applyFill="1" applyBorder="1" applyAlignment="1">
      <alignment horizontal="left" vertical="center"/>
    </xf>
    <xf numFmtId="0" fontId="12" fillId="16" borderId="28" xfId="0" applyFont="1" applyFill="1" applyBorder="1" applyAlignment="1">
      <alignment horizontal="left" vertical="center"/>
    </xf>
    <xf numFmtId="0" fontId="12" fillId="16" borderId="44" xfId="0" applyFont="1" applyFill="1" applyBorder="1" applyAlignment="1">
      <alignment horizontal="left" vertical="center"/>
    </xf>
    <xf numFmtId="0" fontId="12" fillId="16" borderId="0" xfId="0" applyFont="1" applyFill="1" applyAlignment="1">
      <alignment horizontal="left" vertical="center"/>
    </xf>
    <xf numFmtId="0" fontId="12" fillId="16" borderId="18" xfId="0" applyFont="1" applyFill="1" applyBorder="1" applyAlignment="1">
      <alignment horizontal="left" vertical="center"/>
    </xf>
    <xf numFmtId="0" fontId="23" fillId="0" borderId="42" xfId="0" applyFont="1" applyBorder="1" applyAlignment="1" applyProtection="1">
      <alignment horizontal="center" vertical="center"/>
      <protection locked="0"/>
    </xf>
    <xf numFmtId="0" fontId="23" fillId="0" borderId="43" xfId="0" applyFont="1" applyBorder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9" fontId="12" fillId="0" borderId="45" xfId="0" applyNumberFormat="1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center" vertical="center"/>
    </xf>
    <xf numFmtId="49" fontId="12" fillId="0" borderId="46" xfId="0" applyNumberFormat="1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16" borderId="45" xfId="0" applyFont="1" applyFill="1" applyBorder="1" applyAlignment="1">
      <alignment horizontal="left"/>
    </xf>
    <xf numFmtId="0" fontId="12" fillId="16" borderId="27" xfId="0" applyFont="1" applyFill="1" applyBorder="1" applyAlignment="1">
      <alignment horizontal="left"/>
    </xf>
    <xf numFmtId="0" fontId="12" fillId="16" borderId="45" xfId="0" applyFont="1" applyFill="1" applyBorder="1" applyAlignment="1">
      <alignment horizontal="left" vertical="center"/>
    </xf>
    <xf numFmtId="0" fontId="12" fillId="16" borderId="27" xfId="0" applyFont="1" applyFill="1" applyBorder="1" applyAlignment="1">
      <alignment horizontal="left" vertical="center"/>
    </xf>
    <xf numFmtId="0" fontId="12" fillId="16" borderId="46" xfId="0" applyFont="1" applyFill="1" applyBorder="1" applyAlignment="1">
      <alignment horizontal="left" vertical="center"/>
    </xf>
    <xf numFmtId="0" fontId="12" fillId="16" borderId="48" xfId="0" applyFont="1" applyFill="1" applyBorder="1" applyAlignment="1">
      <alignment horizontal="left" vertical="center"/>
    </xf>
    <xf numFmtId="0" fontId="12" fillId="16" borderId="26" xfId="0" applyFont="1" applyFill="1" applyBorder="1" applyAlignment="1">
      <alignment horizontal="left" vertical="center"/>
    </xf>
    <xf numFmtId="0" fontId="12" fillId="16" borderId="49" xfId="0" applyFont="1" applyFill="1" applyBorder="1" applyAlignment="1">
      <alignment horizontal="left" vertical="center"/>
    </xf>
    <xf numFmtId="0" fontId="12" fillId="16" borderId="22" xfId="0" applyFont="1" applyFill="1" applyBorder="1" applyAlignment="1">
      <alignment horizontal="left"/>
    </xf>
    <xf numFmtId="0" fontId="12" fillId="16" borderId="48" xfId="0" applyFont="1" applyFill="1" applyBorder="1" applyAlignment="1">
      <alignment horizontal="left"/>
    </xf>
    <xf numFmtId="0" fontId="12" fillId="16" borderId="26" xfId="0" applyFont="1" applyFill="1" applyBorder="1" applyAlignment="1">
      <alignment horizontal="left"/>
    </xf>
    <xf numFmtId="0" fontId="12" fillId="16" borderId="25" xfId="0" applyFont="1" applyFill="1" applyBorder="1" applyAlignment="1">
      <alignment horizontal="left"/>
    </xf>
    <xf numFmtId="0" fontId="12" fillId="0" borderId="42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12" fillId="16" borderId="47" xfId="0" applyFont="1" applyFill="1" applyBorder="1" applyAlignment="1">
      <alignment horizontal="left" vertical="center"/>
    </xf>
    <xf numFmtId="0" fontId="12" fillId="16" borderId="22" xfId="0" applyFont="1" applyFill="1" applyBorder="1" applyAlignment="1">
      <alignment horizontal="left" vertical="center"/>
    </xf>
    <xf numFmtId="14" fontId="12" fillId="0" borderId="42" xfId="0" applyNumberFormat="1" applyFont="1" applyBorder="1" applyAlignment="1" applyProtection="1">
      <alignment horizontal="center" vertical="center"/>
      <protection locked="0"/>
    </xf>
    <xf numFmtId="0" fontId="12" fillId="0" borderId="43" xfId="0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left" vertical="center"/>
      <protection locked="0"/>
    </xf>
    <xf numFmtId="0" fontId="12" fillId="0" borderId="28" xfId="0" applyFont="1" applyBorder="1" applyAlignment="1" applyProtection="1">
      <alignment horizontal="left" vertical="center"/>
      <protection locked="0"/>
    </xf>
    <xf numFmtId="0" fontId="12" fillId="0" borderId="43" xfId="0" applyFont="1" applyBorder="1" applyAlignment="1" applyProtection="1">
      <alignment horizontal="left" vertical="center"/>
      <protection locked="0"/>
    </xf>
    <xf numFmtId="0" fontId="12" fillId="0" borderId="28" xfId="0" applyFont="1" applyBorder="1" applyAlignment="1" applyProtection="1">
      <alignment horizontal="left" vertical="center" wrapText="1"/>
      <protection locked="0"/>
    </xf>
    <xf numFmtId="0" fontId="12" fillId="0" borderId="47" xfId="0" applyFont="1" applyBorder="1" applyAlignment="1" applyProtection="1">
      <alignment horizontal="left" vertical="center"/>
      <protection locked="0"/>
    </xf>
    <xf numFmtId="0" fontId="19" fillId="0" borderId="34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2" fontId="19" fillId="0" borderId="34" xfId="0" applyNumberFormat="1" applyFont="1" applyBorder="1" applyAlignment="1">
      <alignment horizontal="center" vertical="center"/>
    </xf>
    <xf numFmtId="2" fontId="19" fillId="0" borderId="47" xfId="0" applyNumberFormat="1" applyFont="1" applyBorder="1" applyAlignment="1">
      <alignment horizontal="center" vertical="center"/>
    </xf>
    <xf numFmtId="0" fontId="19" fillId="16" borderId="34" xfId="0" applyFont="1" applyFill="1" applyBorder="1" applyAlignment="1">
      <alignment horizontal="center" vertical="center"/>
    </xf>
    <xf numFmtId="0" fontId="19" fillId="16" borderId="28" xfId="0" applyFont="1" applyFill="1" applyBorder="1" applyAlignment="1">
      <alignment horizontal="center" vertical="center"/>
    </xf>
    <xf numFmtId="0" fontId="19" fillId="16" borderId="47" xfId="0" applyFont="1" applyFill="1" applyBorder="1" applyAlignment="1">
      <alignment horizontal="center" vertical="center"/>
    </xf>
    <xf numFmtId="0" fontId="12" fillId="16" borderId="24" xfId="0" applyFont="1" applyFill="1" applyBorder="1" applyAlignment="1">
      <alignment horizontal="left" vertical="center"/>
    </xf>
    <xf numFmtId="0" fontId="12" fillId="0" borderId="46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24" fillId="0" borderId="18" xfId="0" applyFont="1" applyBorder="1" applyAlignment="1">
      <alignment horizontal="left" vertical="center" wrapText="1"/>
    </xf>
    <xf numFmtId="0" fontId="10" fillId="16" borderId="18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42" xfId="0" applyFont="1" applyFill="1" applyBorder="1" applyAlignment="1">
      <alignment horizontal="center" vertical="center" wrapText="1"/>
    </xf>
    <xf numFmtId="0" fontId="12" fillId="16" borderId="28" xfId="0" applyFont="1" applyFill="1" applyBorder="1" applyAlignment="1">
      <alignment horizontal="center" vertical="center" wrapText="1"/>
    </xf>
    <xf numFmtId="0" fontId="12" fillId="16" borderId="47" xfId="0" applyFont="1" applyFill="1" applyBorder="1" applyAlignment="1">
      <alignment horizontal="center" vertical="center" wrapText="1"/>
    </xf>
    <xf numFmtId="0" fontId="10" fillId="16" borderId="50" xfId="0" applyFont="1" applyFill="1" applyBorder="1" applyAlignment="1">
      <alignment horizontal="center" vertical="center"/>
    </xf>
    <xf numFmtId="0" fontId="12" fillId="16" borderId="50" xfId="0" applyFont="1" applyFill="1" applyBorder="1" applyAlignment="1">
      <alignment horizontal="center" vertical="center"/>
    </xf>
    <xf numFmtId="0" fontId="12" fillId="16" borderId="5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16" borderId="50" xfId="0" applyFont="1" applyFill="1" applyBorder="1" applyAlignment="1">
      <alignment horizontal="left"/>
    </xf>
    <xf numFmtId="0" fontId="12" fillId="16" borderId="18" xfId="0" applyFont="1" applyFill="1" applyBorder="1" applyAlignment="1">
      <alignment horizontal="left"/>
    </xf>
    <xf numFmtId="0" fontId="12" fillId="16" borderId="34" xfId="0" applyFont="1" applyFill="1" applyBorder="1" applyAlignment="1">
      <alignment horizontal="left"/>
    </xf>
    <xf numFmtId="0" fontId="12" fillId="16" borderId="50" xfId="0" applyFont="1" applyFill="1" applyBorder="1" applyAlignment="1">
      <alignment horizontal="left" vertical="center"/>
    </xf>
    <xf numFmtId="0" fontId="12" fillId="0" borderId="50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14" fontId="12" fillId="0" borderId="21" xfId="0" applyNumberFormat="1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14" fontId="12" fillId="0" borderId="45" xfId="0" applyNumberFormat="1" applyFont="1" applyBorder="1" applyAlignment="1" applyProtection="1">
      <alignment horizontal="center" vertical="center"/>
      <protection locked="0"/>
    </xf>
    <xf numFmtId="0" fontId="12" fillId="0" borderId="48" xfId="0" applyFont="1" applyBorder="1" applyAlignment="1" applyProtection="1">
      <alignment horizontal="center" vertical="center"/>
      <protection locked="0"/>
    </xf>
    <xf numFmtId="0" fontId="12" fillId="0" borderId="50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4" fontId="12" fillId="0" borderId="50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51" xfId="0" applyNumberFormat="1" applyFont="1" applyBorder="1" applyAlignment="1">
      <alignment horizontal="center" vertical="center"/>
    </xf>
    <xf numFmtId="168" fontId="23" fillId="0" borderId="28" xfId="0" applyNumberFormat="1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/>
    </xf>
    <xf numFmtId="0" fontId="0" fillId="16" borderId="18" xfId="0" applyFill="1" applyBorder="1" applyAlignment="1">
      <alignment horizontal="left"/>
    </xf>
    <xf numFmtId="0" fontId="10" fillId="16" borderId="18" xfId="0" applyFont="1" applyFill="1" applyBorder="1" applyAlignment="1">
      <alignment horizontal="center" vertical="center" wrapText="1"/>
    </xf>
    <xf numFmtId="0" fontId="0" fillId="0" borderId="18" xfId="0" applyBorder="1" applyAlignment="1" applyProtection="1">
      <alignment horizontal="center"/>
      <protection locked="0"/>
    </xf>
    <xf numFmtId="0" fontId="0" fillId="0" borderId="18" xfId="0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justify"/>
    </xf>
    <xf numFmtId="0" fontId="12" fillId="16" borderId="18" xfId="0" applyFont="1" applyFill="1" applyBorder="1" applyAlignment="1">
      <alignment horizontal="center" vertical="center" wrapText="1"/>
    </xf>
    <xf numFmtId="168" fontId="23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2" fillId="18" borderId="18" xfId="0" applyFont="1" applyFill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25" fillId="0" borderId="29" xfId="0" applyFont="1" applyBorder="1" applyAlignment="1">
      <alignment horizontal="justify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164" fontId="5" fillId="4" borderId="0" xfId="1" applyNumberFormat="1" applyFont="1" applyFill="1" applyBorder="1" applyAlignment="1" applyProtection="1">
      <alignment horizontal="left" vertical="center" wrapText="1"/>
      <protection locked="0"/>
    </xf>
    <xf numFmtId="1" fontId="6" fillId="6" borderId="2" xfId="1" applyNumberFormat="1" applyFont="1" applyFill="1" applyBorder="1" applyAlignment="1" applyProtection="1">
      <alignment horizontal="center" vertical="center"/>
      <protection locked="0"/>
    </xf>
    <xf numFmtId="1" fontId="6" fillId="6" borderId="3" xfId="1" applyNumberFormat="1" applyFont="1" applyFill="1" applyBorder="1" applyAlignment="1" applyProtection="1">
      <alignment horizontal="center" vertical="center"/>
      <protection locked="0"/>
    </xf>
    <xf numFmtId="2" fontId="6" fillId="5" borderId="0" xfId="1" applyNumberFormat="1" applyFont="1" applyFill="1" applyBorder="1" applyAlignment="1">
      <alignment horizontal="center" vertical="center"/>
    </xf>
    <xf numFmtId="2" fontId="6" fillId="5" borderId="5" xfId="1" applyNumberFormat="1" applyFont="1" applyFill="1" applyBorder="1" applyAlignment="1">
      <alignment horizontal="center" vertical="center"/>
    </xf>
    <xf numFmtId="4" fontId="4" fillId="5" borderId="7" xfId="1" applyNumberFormat="1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 wrapText="1"/>
    </xf>
    <xf numFmtId="0" fontId="5" fillId="17" borderId="41" xfId="0" applyFont="1" applyFill="1" applyBorder="1" applyAlignment="1">
      <alignment horizontal="center" vertical="center" wrapText="1"/>
    </xf>
    <xf numFmtId="0" fontId="5" fillId="17" borderId="35" xfId="0" applyFont="1" applyFill="1" applyBorder="1" applyAlignment="1">
      <alignment horizontal="center" vertical="center" wrapText="1"/>
    </xf>
    <xf numFmtId="0" fontId="34" fillId="15" borderId="18" xfId="7" applyFont="1" applyFill="1" applyBorder="1" applyAlignment="1">
      <alignment horizontal="center" vertical="center" wrapText="1"/>
    </xf>
    <xf numFmtId="0" fontId="35" fillId="15" borderId="18" xfId="7" applyFont="1" applyFill="1" applyBorder="1" applyAlignment="1">
      <alignment horizontal="center" vertical="center" wrapText="1"/>
    </xf>
    <xf numFmtId="0" fontId="33" fillId="20" borderId="20" xfId="7" applyFont="1" applyFill="1" applyBorder="1" applyAlignment="1">
      <alignment horizontal="center" vertical="center" wrapText="1"/>
    </xf>
    <xf numFmtId="0" fontId="33" fillId="20" borderId="26" xfId="7" applyFont="1" applyFill="1" applyBorder="1" applyAlignment="1">
      <alignment horizontal="center" vertical="center" wrapText="1"/>
    </xf>
    <xf numFmtId="0" fontId="33" fillId="20" borderId="25" xfId="7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justify" vertical="center" wrapText="1"/>
    </xf>
    <xf numFmtId="0" fontId="0" fillId="2" borderId="3" xfId="0" applyFill="1" applyBorder="1" applyAlignment="1">
      <alignment horizontal="justify" vertical="center" wrapText="1"/>
    </xf>
    <xf numFmtId="0" fontId="0" fillId="2" borderId="4" xfId="0" applyFill="1" applyBorder="1" applyAlignment="1">
      <alignment horizontal="justify" vertical="center" wrapText="1"/>
    </xf>
    <xf numFmtId="0" fontId="0" fillId="2" borderId="5" xfId="0" applyFill="1" applyBorder="1" applyAlignment="1">
      <alignment horizontal="justify" vertical="center" wrapText="1"/>
    </xf>
    <xf numFmtId="0" fontId="0" fillId="2" borderId="6" xfId="0" applyFill="1" applyBorder="1" applyAlignment="1">
      <alignment horizontal="justify" vertical="center" wrapText="1"/>
    </xf>
    <xf numFmtId="0" fontId="0" fillId="2" borderId="8" xfId="0" applyFill="1" applyBorder="1" applyAlignment="1">
      <alignment horizontal="justify" vertical="center" wrapText="1"/>
    </xf>
    <xf numFmtId="0" fontId="0" fillId="5" borderId="1" xfId="0" applyFill="1" applyBorder="1" applyAlignment="1">
      <alignment horizontal="justify" vertical="top" wrapText="1"/>
    </xf>
    <xf numFmtId="0" fontId="0" fillId="5" borderId="3" xfId="0" applyFill="1" applyBorder="1" applyAlignment="1">
      <alignment horizontal="justify" vertical="top" wrapText="1"/>
    </xf>
    <xf numFmtId="0" fontId="0" fillId="5" borderId="6" xfId="0" applyFill="1" applyBorder="1" applyAlignment="1">
      <alignment horizontal="justify" vertical="top" wrapText="1"/>
    </xf>
    <xf numFmtId="0" fontId="0" fillId="5" borderId="8" xfId="0" applyFill="1" applyBorder="1" applyAlignment="1">
      <alignment horizontal="justify" vertical="top" wrapText="1"/>
    </xf>
    <xf numFmtId="0" fontId="19" fillId="16" borderId="1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/>
    </xf>
    <xf numFmtId="0" fontId="19" fillId="16" borderId="6" xfId="0" applyFont="1" applyFill="1" applyBorder="1" applyAlignment="1">
      <alignment horizontal="center" vertical="center"/>
    </xf>
    <xf numFmtId="0" fontId="19" fillId="16" borderId="8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2" fillId="16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left"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24" xfId="0" applyFont="1" applyFill="1" applyBorder="1" applyAlignment="1">
      <alignment horizontal="left" vertical="center" wrapText="1"/>
    </xf>
    <xf numFmtId="0" fontId="15" fillId="11" borderId="20" xfId="0" applyFont="1" applyFill="1" applyBorder="1" applyAlignment="1">
      <alignment horizontal="left" vertical="center" wrapText="1"/>
    </xf>
    <xf numFmtId="0" fontId="15" fillId="11" borderId="26" xfId="0" applyFont="1" applyFill="1" applyBorder="1" applyAlignment="1">
      <alignment horizontal="left" vertical="center" wrapText="1"/>
    </xf>
    <xf numFmtId="0" fontId="15" fillId="11" borderId="25" xfId="0" applyFont="1" applyFill="1" applyBorder="1" applyAlignment="1">
      <alignment horizontal="left" vertical="center" wrapText="1"/>
    </xf>
    <xf numFmtId="0" fontId="0" fillId="11" borderId="21" xfId="0" applyFill="1" applyBorder="1" applyAlignment="1">
      <alignment horizontal="left" vertical="center" wrapText="1"/>
    </xf>
    <xf numFmtId="0" fontId="0" fillId="11" borderId="27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3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0" fillId="11" borderId="24" xfId="0" applyFill="1" applyBorder="1" applyAlignment="1">
      <alignment horizontal="left" vertical="center" wrapText="1"/>
    </xf>
    <xf numFmtId="0" fontId="0" fillId="11" borderId="20" xfId="0" applyFill="1" applyBorder="1" applyAlignment="1">
      <alignment horizontal="left" vertical="center" wrapText="1"/>
    </xf>
    <xf numFmtId="0" fontId="0" fillId="11" borderId="26" xfId="0" applyFill="1" applyBorder="1" applyAlignment="1">
      <alignment horizontal="left" vertical="center" wrapText="1"/>
    </xf>
    <xf numFmtId="0" fontId="0" fillId="11" borderId="25" xfId="0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1" borderId="27" xfId="0" applyFill="1" applyBorder="1" applyAlignment="1">
      <alignment horizontal="right" vertical="center" wrapText="1"/>
    </xf>
    <xf numFmtId="0" fontId="0" fillId="11" borderId="20" xfId="0" applyFill="1" applyBorder="1" applyAlignment="1">
      <alignment horizontal="right" vertical="center" wrapText="1"/>
    </xf>
    <xf numFmtId="0" fontId="0" fillId="11" borderId="26" xfId="0" applyFill="1" applyBorder="1" applyAlignment="1">
      <alignment horizontal="right" vertical="center" wrapText="1"/>
    </xf>
    <xf numFmtId="44" fontId="17" fillId="15" borderId="29" xfId="5" applyFont="1" applyFill="1" applyBorder="1" applyAlignment="1" applyProtection="1">
      <alignment horizontal="center" vertical="center"/>
      <protection locked="0"/>
    </xf>
    <xf numFmtId="44" fontId="17" fillId="15" borderId="15" xfId="5" applyFont="1" applyFill="1" applyBorder="1" applyAlignment="1" applyProtection="1">
      <alignment horizontal="center" vertical="center"/>
      <protection locked="0"/>
    </xf>
    <xf numFmtId="0" fontId="10" fillId="11" borderId="21" xfId="0" applyFont="1" applyFill="1" applyBorder="1" applyAlignment="1">
      <alignment horizontal="right" vertical="center" wrapText="1"/>
    </xf>
    <xf numFmtId="0" fontId="10" fillId="11" borderId="27" xfId="0" applyFont="1" applyFill="1" applyBorder="1" applyAlignment="1">
      <alignment horizontal="right" vertical="center" wrapText="1"/>
    </xf>
    <xf numFmtId="0" fontId="10" fillId="11" borderId="23" xfId="0" applyFont="1" applyFill="1" applyBorder="1" applyAlignment="1">
      <alignment horizontal="right" vertical="center" wrapText="1"/>
    </xf>
    <xf numFmtId="0" fontId="10" fillId="11" borderId="0" xfId="0" applyFont="1" applyFill="1" applyAlignment="1">
      <alignment horizontal="right" vertical="center" wrapText="1"/>
    </xf>
    <xf numFmtId="0" fontId="10" fillId="11" borderId="20" xfId="0" applyFont="1" applyFill="1" applyBorder="1" applyAlignment="1">
      <alignment horizontal="right" vertical="center" wrapText="1"/>
    </xf>
    <xf numFmtId="0" fontId="10" fillId="11" borderId="26" xfId="0" applyFont="1" applyFill="1" applyBorder="1" applyAlignment="1">
      <alignment horizontal="right" vertical="center" wrapText="1"/>
    </xf>
    <xf numFmtId="44" fontId="18" fillId="14" borderId="29" xfId="5" applyFont="1" applyFill="1" applyBorder="1" applyAlignment="1" applyProtection="1">
      <alignment horizontal="center" vertical="center" wrapText="1"/>
    </xf>
    <xf numFmtId="44" fontId="18" fillId="14" borderId="30" xfId="5" applyFont="1" applyFill="1" applyBorder="1" applyAlignment="1" applyProtection="1">
      <alignment horizontal="center" vertical="center" wrapText="1"/>
    </xf>
    <xf numFmtId="44" fontId="18" fillId="14" borderId="15" xfId="5" applyFont="1" applyFill="1" applyBorder="1" applyAlignment="1" applyProtection="1">
      <alignment horizontal="center" vertical="center" wrapText="1"/>
    </xf>
    <xf numFmtId="0" fontId="10" fillId="11" borderId="21" xfId="0" applyFont="1" applyFill="1" applyBorder="1" applyAlignment="1">
      <alignment horizontal="right" vertical="center"/>
    </xf>
    <xf numFmtId="0" fontId="10" fillId="11" borderId="27" xfId="0" applyFont="1" applyFill="1" applyBorder="1" applyAlignment="1">
      <alignment horizontal="right" vertical="center"/>
    </xf>
    <xf numFmtId="0" fontId="10" fillId="11" borderId="20" xfId="0" applyFont="1" applyFill="1" applyBorder="1" applyAlignment="1">
      <alignment horizontal="right" vertical="center"/>
    </xf>
    <xf numFmtId="0" fontId="10" fillId="11" borderId="26" xfId="0" applyFont="1" applyFill="1" applyBorder="1" applyAlignment="1">
      <alignment horizontal="right" vertical="center"/>
    </xf>
    <xf numFmtId="10" fontId="18" fillId="14" borderId="29" xfId="0" applyNumberFormat="1" applyFont="1" applyFill="1" applyBorder="1" applyAlignment="1">
      <alignment horizontal="center" vertical="center" wrapText="1"/>
    </xf>
    <xf numFmtId="10" fontId="18" fillId="14" borderId="15" xfId="0" applyNumberFormat="1" applyFon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left" vertical="center" wrapText="1"/>
    </xf>
    <xf numFmtId="0" fontId="2" fillId="14" borderId="0" xfId="0" applyFont="1" applyFill="1" applyAlignment="1">
      <alignment horizontal="left" vertical="center" wrapText="1"/>
    </xf>
    <xf numFmtId="0" fontId="2" fillId="14" borderId="24" xfId="0" applyFont="1" applyFill="1" applyBorder="1" applyAlignment="1">
      <alignment horizontal="left" vertical="center" wrapText="1"/>
    </xf>
    <xf numFmtId="0" fontId="2" fillId="14" borderId="20" xfId="0" applyFont="1" applyFill="1" applyBorder="1" applyAlignment="1">
      <alignment horizontal="left" vertical="center" wrapText="1"/>
    </xf>
    <xf numFmtId="0" fontId="2" fillId="14" borderId="26" xfId="0" applyFont="1" applyFill="1" applyBorder="1" applyAlignment="1">
      <alignment horizontal="left" vertical="center" wrapText="1"/>
    </xf>
    <xf numFmtId="0" fontId="2" fillId="14" borderId="25" xfId="0" applyFont="1" applyFill="1" applyBorder="1" applyAlignment="1">
      <alignment horizontal="left" vertical="center" wrapText="1"/>
    </xf>
    <xf numFmtId="0" fontId="0" fillId="11" borderId="21" xfId="0" applyFill="1" applyBorder="1" applyAlignment="1">
      <alignment horizontal="right" vertical="center"/>
    </xf>
    <xf numFmtId="0" fontId="0" fillId="11" borderId="27" xfId="0" applyFill="1" applyBorder="1" applyAlignment="1">
      <alignment horizontal="right" vertical="center"/>
    </xf>
    <xf numFmtId="0" fontId="0" fillId="11" borderId="23" xfId="0" applyFill="1" applyBorder="1" applyAlignment="1">
      <alignment horizontal="right" vertical="center"/>
    </xf>
    <xf numFmtId="0" fontId="0" fillId="11" borderId="0" xfId="0" applyFill="1" applyAlignment="1">
      <alignment horizontal="right" vertical="center"/>
    </xf>
    <xf numFmtId="44" fontId="17" fillId="11" borderId="29" xfId="5" applyFont="1" applyFill="1" applyBorder="1" applyAlignment="1" applyProtection="1">
      <alignment horizontal="center" vertical="center"/>
    </xf>
    <xf numFmtId="44" fontId="17" fillId="11" borderId="30" xfId="5" applyFont="1" applyFill="1" applyBorder="1" applyAlignment="1" applyProtection="1">
      <alignment horizontal="center" vertical="center"/>
    </xf>
    <xf numFmtId="0" fontId="0" fillId="11" borderId="23" xfId="0" applyFill="1" applyBorder="1" applyAlignment="1">
      <alignment horizontal="right" vertical="center" wrapText="1"/>
    </xf>
    <xf numFmtId="0" fontId="0" fillId="11" borderId="0" xfId="0" applyFill="1" applyAlignment="1">
      <alignment horizontal="right" vertical="center" wrapText="1"/>
    </xf>
    <xf numFmtId="167" fontId="0" fillId="15" borderId="29" xfId="0" applyNumberFormat="1" applyFill="1" applyBorder="1" applyAlignment="1" applyProtection="1">
      <alignment horizontal="center" vertical="center" wrapText="1"/>
      <protection locked="0"/>
    </xf>
    <xf numFmtId="167" fontId="0" fillId="15" borderId="15" xfId="0" applyNumberFormat="1" applyFill="1" applyBorder="1" applyAlignment="1" applyProtection="1">
      <alignment horizontal="center" vertical="center" wrapText="1"/>
      <protection locked="0"/>
    </xf>
    <xf numFmtId="4" fontId="5" fillId="8" borderId="18" xfId="1" applyNumberFormat="1" applyFont="1" applyFill="1" applyBorder="1" applyAlignment="1" applyProtection="1">
      <alignment horizontal="center"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3" fillId="11" borderId="23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 wrapText="1"/>
    </xf>
  </cellXfs>
  <cellStyles count="8">
    <cellStyle name="Moeda" xfId="5" builtinId="4"/>
    <cellStyle name="Normal" xfId="0" builtinId="0"/>
    <cellStyle name="Normal 2" xfId="3" xr:uid="{00000000-0005-0000-0000-000001000000}"/>
    <cellStyle name="Normal 3" xfId="7" xr:uid="{5ED52CD3-DA0F-4AD2-8E9E-A830235B4522}"/>
    <cellStyle name="Porcentagem" xfId="2" builtinId="5"/>
    <cellStyle name="Porcentagem 2" xfId="6" xr:uid="{1D538311-86E2-4862-84A4-3CA6E48B0442}"/>
    <cellStyle name="Vírgula" xfId="1" builtinId="3"/>
    <cellStyle name="Vírgula 2 2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55</xdr:row>
      <xdr:rowOff>57150</xdr:rowOff>
    </xdr:from>
    <xdr:to>
      <xdr:col>15</xdr:col>
      <xdr:colOff>783948</xdr:colOff>
      <xdr:row>58</xdr:row>
      <xdr:rowOff>390014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7762E6-DDF8-43A1-B2DC-D163011D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12182475"/>
          <a:ext cx="2393673" cy="1100578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48</xdr:row>
      <xdr:rowOff>293138</xdr:rowOff>
    </xdr:from>
    <xdr:to>
      <xdr:col>5</xdr:col>
      <xdr:colOff>489857</xdr:colOff>
      <xdr:row>55</xdr:row>
      <xdr:rowOff>9247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4EFC5A-1360-4ED7-91F6-14229FF90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686" y="10503938"/>
          <a:ext cx="3080657" cy="1403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40</xdr:row>
      <xdr:rowOff>9525</xdr:rowOff>
    </xdr:from>
    <xdr:to>
      <xdr:col>15</xdr:col>
      <xdr:colOff>383898</xdr:colOff>
      <xdr:row>45</xdr:row>
      <xdr:rowOff>157603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9E4B41-C2D6-4F14-8F52-915910CF2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9467850"/>
          <a:ext cx="2393673" cy="11005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437030</xdr:colOff>
      <xdr:row>1</xdr:row>
      <xdr:rowOff>35379</xdr:rowOff>
    </xdr:from>
    <xdr:to>
      <xdr:col>9</xdr:col>
      <xdr:colOff>1062588</xdr:colOff>
      <xdr:row>3</xdr:row>
      <xdr:rowOff>175932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4BA054-88EB-4A03-9112-BBF3A6B41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29180" y="235404"/>
          <a:ext cx="625558" cy="521553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268941</xdr:colOff>
      <xdr:row>1</xdr:row>
      <xdr:rowOff>192262</xdr:rowOff>
    </xdr:from>
    <xdr:to>
      <xdr:col>10</xdr:col>
      <xdr:colOff>916913</xdr:colOff>
      <xdr:row>3</xdr:row>
      <xdr:rowOff>167092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93588" y="393968"/>
          <a:ext cx="647972" cy="557536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181943</xdr:colOff>
      <xdr:row>12</xdr:row>
      <xdr:rowOff>12885</xdr:rowOff>
    </xdr:from>
    <xdr:to>
      <xdr:col>28</xdr:col>
      <xdr:colOff>164487</xdr:colOff>
      <xdr:row>15</xdr:row>
      <xdr:rowOff>56699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B5978F-74AF-4620-85A6-4F76879EC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9561" y="3184150"/>
          <a:ext cx="6818132" cy="6153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18</xdr:col>
      <xdr:colOff>47625</xdr:colOff>
      <xdr:row>15</xdr:row>
      <xdr:rowOff>113180</xdr:rowOff>
    </xdr:from>
    <xdr:to>
      <xdr:col>24</xdr:col>
      <xdr:colOff>571500</xdr:colOff>
      <xdr:row>17</xdr:row>
      <xdr:rowOff>75080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EFAB9516-864A-477E-99D1-4F2BF2C4A84F}"/>
            </a:ext>
          </a:extLst>
        </xdr:cNvPr>
        <xdr:cNvSpPr/>
      </xdr:nvSpPr>
      <xdr:spPr>
        <a:xfrm>
          <a:off x="20655243" y="3855945"/>
          <a:ext cx="4726081" cy="342900"/>
        </a:xfrm>
        <a:prstGeom prst="bentUp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500341</xdr:colOff>
      <xdr:row>10</xdr:row>
      <xdr:rowOff>163605</xdr:rowOff>
    </xdr:from>
    <xdr:to>
      <xdr:col>25</xdr:col>
      <xdr:colOff>670483</xdr:colOff>
      <xdr:row>13</xdr:row>
      <xdr:rowOff>163606</xdr:rowOff>
    </xdr:to>
    <xdr:sp macro="" textlink="">
      <xdr:nvSpPr>
        <xdr:cNvPr id="5" name="Seta: para Baixo 4">
          <a:extLst>
            <a:ext uri="{FF2B5EF4-FFF2-40B4-BE49-F238E27FC236}">
              <a16:creationId xmlns:a16="http://schemas.microsoft.com/office/drawing/2014/main" id="{18958C4D-A262-44B6-9EB9-5FD001688E6F}"/>
            </a:ext>
          </a:extLst>
        </xdr:cNvPr>
        <xdr:cNvSpPr/>
      </xdr:nvSpPr>
      <xdr:spPr>
        <a:xfrm>
          <a:off x="25870459" y="2830605"/>
          <a:ext cx="170142" cy="571501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57152</xdr:colOff>
      <xdr:row>10</xdr:row>
      <xdr:rowOff>168088</xdr:rowOff>
    </xdr:from>
    <xdr:to>
      <xdr:col>25</xdr:col>
      <xdr:colOff>593912</xdr:colOff>
      <xdr:row>11</xdr:row>
      <xdr:rowOff>47624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319C42F-5D4F-455A-AF62-B1357C3DFC9C}"/>
            </a:ext>
          </a:extLst>
        </xdr:cNvPr>
        <xdr:cNvSpPr/>
      </xdr:nvSpPr>
      <xdr:spPr>
        <a:xfrm>
          <a:off x="20619946" y="2835088"/>
          <a:ext cx="5344084" cy="7003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1702-B011-4006-AFDC-36AB311E3F73}">
  <dimension ref="A1:S63"/>
  <sheetViews>
    <sheetView tabSelected="1" zoomScale="70" zoomScaleNormal="70" zoomScaleSheetLayoutView="70" workbookViewId="0">
      <selection activeCell="S34" sqref="S34"/>
    </sheetView>
  </sheetViews>
  <sheetFormatPr defaultColWidth="9.08984375" defaultRowHeight="14.5"/>
  <cols>
    <col min="1" max="1" width="13" style="130" customWidth="1"/>
    <col min="2" max="2" width="9.08984375" style="130"/>
    <col min="3" max="3" width="10.453125" style="130" customWidth="1"/>
    <col min="4" max="4" width="11.90625" style="130" customWidth="1"/>
    <col min="5" max="5" width="9.08984375" style="130"/>
    <col min="6" max="6" width="18.08984375" style="130" bestFit="1" customWidth="1"/>
    <col min="7" max="7" width="9.08984375" style="130"/>
    <col min="8" max="8" width="18.08984375" style="130" bestFit="1" customWidth="1"/>
    <col min="9" max="11" width="9.08984375" style="130"/>
    <col min="12" max="15" width="13.36328125" style="130" hidden="1" customWidth="1"/>
    <col min="16" max="16" width="13.36328125" style="130" customWidth="1"/>
    <col min="17" max="16384" width="9.08984375" style="130"/>
  </cols>
  <sheetData>
    <row r="1" spans="1:19" ht="15.5">
      <c r="A1" s="165" t="s">
        <v>1044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1:19" ht="15.5">
      <c r="A2" s="166" t="s">
        <v>1045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1:19" ht="21.75" customHeight="1">
      <c r="A3" s="167" t="s">
        <v>1046</v>
      </c>
      <c r="B3" s="168"/>
      <c r="C3" s="167" t="s">
        <v>1047</v>
      </c>
      <c r="D3" s="169"/>
      <c r="E3" s="168"/>
      <c r="F3" s="170" t="s">
        <v>1048</v>
      </c>
      <c r="G3" s="171"/>
      <c r="H3" s="171"/>
      <c r="I3" s="172" t="s">
        <v>1049</v>
      </c>
      <c r="J3" s="172"/>
      <c r="K3" s="172"/>
      <c r="L3" s="172"/>
      <c r="M3" s="172"/>
      <c r="N3" s="172"/>
      <c r="O3" s="172"/>
      <c r="P3" s="172"/>
      <c r="R3" s="130" t="s">
        <v>1050</v>
      </c>
      <c r="S3" s="131"/>
    </row>
    <row r="4" spans="1:19" ht="21">
      <c r="A4" s="173">
        <v>250095704</v>
      </c>
      <c r="B4" s="174"/>
      <c r="C4" s="175">
        <v>45824</v>
      </c>
      <c r="D4" s="176"/>
      <c r="E4" s="176"/>
      <c r="F4" s="177" t="s">
        <v>1123</v>
      </c>
      <c r="G4" s="178"/>
      <c r="H4" s="179"/>
      <c r="I4" s="180" t="s">
        <v>1051</v>
      </c>
      <c r="J4" s="181"/>
      <c r="K4" s="181"/>
      <c r="L4" s="181"/>
      <c r="M4" s="181"/>
      <c r="N4" s="181"/>
      <c r="O4" s="181"/>
      <c r="P4" s="182"/>
    </row>
    <row r="5" spans="1:19">
      <c r="A5" s="183" t="s">
        <v>1052</v>
      </c>
      <c r="B5" s="184"/>
      <c r="C5" s="185" t="s">
        <v>1053</v>
      </c>
      <c r="D5" s="186"/>
      <c r="E5" s="187"/>
      <c r="F5" s="185" t="s">
        <v>1054</v>
      </c>
      <c r="G5" s="186"/>
      <c r="H5" s="186"/>
      <c r="I5" s="183" t="s">
        <v>1055</v>
      </c>
      <c r="J5" s="184"/>
      <c r="K5" s="184"/>
      <c r="L5" s="184"/>
      <c r="M5" s="184"/>
      <c r="N5" s="184"/>
      <c r="O5" s="184"/>
      <c r="P5" s="191"/>
    </row>
    <row r="6" spans="1:19">
      <c r="A6" s="192" t="s">
        <v>1056</v>
      </c>
      <c r="B6" s="193"/>
      <c r="C6" s="188"/>
      <c r="D6" s="189"/>
      <c r="E6" s="190"/>
      <c r="F6" s="170" t="s">
        <v>1057</v>
      </c>
      <c r="G6" s="171"/>
      <c r="H6" s="171"/>
      <c r="I6" s="192" t="s">
        <v>1058</v>
      </c>
      <c r="J6" s="193"/>
      <c r="K6" s="193"/>
      <c r="L6" s="193"/>
      <c r="M6" s="193"/>
      <c r="N6" s="193"/>
      <c r="O6" s="193"/>
      <c r="P6" s="194"/>
    </row>
    <row r="7" spans="1:19" ht="26.25" customHeight="1">
      <c r="A7" s="195" t="s">
        <v>1347</v>
      </c>
      <c r="B7" s="196"/>
      <c r="C7" s="205">
        <v>45854</v>
      </c>
      <c r="D7" s="196"/>
      <c r="E7" s="206"/>
      <c r="F7" s="207" t="s">
        <v>1343</v>
      </c>
      <c r="G7" s="208"/>
      <c r="H7" s="208"/>
      <c r="I7" s="195" t="s">
        <v>1344</v>
      </c>
      <c r="J7" s="196"/>
      <c r="K7" s="196"/>
      <c r="L7" s="196"/>
      <c r="M7" s="196"/>
      <c r="N7" s="196"/>
      <c r="O7" s="196"/>
      <c r="P7" s="197"/>
    </row>
    <row r="8" spans="1:19">
      <c r="A8" s="167" t="s">
        <v>1059</v>
      </c>
      <c r="B8" s="169"/>
      <c r="C8" s="169"/>
      <c r="D8" s="169"/>
      <c r="E8" s="168"/>
      <c r="F8" s="185" t="s">
        <v>1060</v>
      </c>
      <c r="G8" s="186"/>
      <c r="H8" s="186"/>
      <c r="I8" s="186"/>
      <c r="J8" s="186"/>
      <c r="K8" s="186"/>
      <c r="L8" s="186"/>
      <c r="M8" s="186"/>
      <c r="N8" s="186"/>
      <c r="O8" s="186"/>
      <c r="P8" s="204"/>
    </row>
    <row r="9" spans="1:19" ht="24" customHeight="1">
      <c r="A9" s="132">
        <v>4112</v>
      </c>
      <c r="B9" s="198" t="str">
        <f>VLOOKUP(A9,Prefixos!$A$3:$F$92,3,0)</f>
        <v>NOVA UBIRATA</v>
      </c>
      <c r="C9" s="199"/>
      <c r="D9" s="199"/>
      <c r="E9" s="200"/>
      <c r="F9" s="201" t="str">
        <f>VLOOKUP(A9,Prefixos!$A$3:$F$92,4,0)</f>
        <v>R.RIO GRANDE DO SUL,1541</v>
      </c>
      <c r="G9" s="199"/>
      <c r="H9" s="199"/>
      <c r="I9" s="199"/>
      <c r="J9" s="199"/>
      <c r="K9" s="199"/>
      <c r="L9" s="199"/>
      <c r="M9" s="199"/>
      <c r="N9" s="199"/>
      <c r="O9" s="199"/>
      <c r="P9" s="202"/>
    </row>
    <row r="10" spans="1:19">
      <c r="A10" s="167" t="s">
        <v>1061</v>
      </c>
      <c r="B10" s="169"/>
      <c r="C10" s="169"/>
      <c r="D10" s="169"/>
      <c r="E10" s="168"/>
      <c r="F10" s="167" t="s">
        <v>1062</v>
      </c>
      <c r="G10" s="169"/>
      <c r="H10" s="169"/>
      <c r="I10" s="169"/>
      <c r="J10" s="169"/>
      <c r="K10" s="169"/>
      <c r="L10" s="169"/>
      <c r="M10" s="169"/>
      <c r="N10" s="169"/>
      <c r="O10" s="169"/>
      <c r="P10" s="203"/>
    </row>
    <row r="11" spans="1:19" ht="30.75" customHeight="1">
      <c r="A11" s="209" t="s">
        <v>1345</v>
      </c>
      <c r="B11" s="210"/>
      <c r="C11" s="210"/>
      <c r="D11" s="210"/>
      <c r="E11" s="211"/>
      <c r="F11" s="212" t="s">
        <v>1348</v>
      </c>
      <c r="G11" s="210"/>
      <c r="H11" s="210"/>
      <c r="I11" s="210"/>
      <c r="J11" s="210"/>
      <c r="K11" s="210"/>
      <c r="L11" s="210"/>
      <c r="M11" s="210"/>
      <c r="N11" s="210"/>
      <c r="O11" s="210"/>
      <c r="P11" s="213"/>
    </row>
    <row r="12" spans="1:19" ht="18.5">
      <c r="A12" s="219" t="s">
        <v>1063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19">
      <c r="A13" s="169" t="s">
        <v>1064</v>
      </c>
      <c r="B13" s="169"/>
      <c r="C13" s="169"/>
      <c r="D13" s="169"/>
      <c r="E13" s="169"/>
      <c r="F13" s="169"/>
      <c r="G13" s="169"/>
      <c r="H13" s="169"/>
      <c r="I13" s="168"/>
      <c r="J13" s="171" t="s">
        <v>1065</v>
      </c>
      <c r="K13" s="171"/>
      <c r="L13" s="171"/>
      <c r="M13" s="171"/>
      <c r="N13" s="171"/>
      <c r="O13" s="171"/>
      <c r="P13" s="222"/>
    </row>
    <row r="14" spans="1:19" ht="35.25" customHeight="1">
      <c r="A14" s="208" t="s">
        <v>1346</v>
      </c>
      <c r="B14" s="208"/>
      <c r="C14" s="208"/>
      <c r="D14" s="208"/>
      <c r="E14" s="208"/>
      <c r="F14" s="208"/>
      <c r="G14" s="208"/>
      <c r="H14" s="208"/>
      <c r="I14" s="223"/>
      <c r="J14" s="207">
        <v>4</v>
      </c>
      <c r="K14" s="208"/>
      <c r="L14" s="208"/>
      <c r="M14" s="208"/>
      <c r="N14" s="208"/>
      <c r="O14" s="208"/>
      <c r="P14" s="224"/>
    </row>
    <row r="15" spans="1:19" ht="42" customHeight="1">
      <c r="A15" s="225" t="s">
        <v>1066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</row>
    <row r="16" spans="1:19" ht="15.5">
      <c r="A16" s="226" t="s">
        <v>1067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</row>
    <row r="17" spans="1:16">
      <c r="A17" s="133" t="s">
        <v>3</v>
      </c>
      <c r="B17" s="227" t="s">
        <v>1068</v>
      </c>
      <c r="C17" s="227"/>
      <c r="D17" s="227"/>
      <c r="E17" s="227"/>
      <c r="F17" s="227"/>
      <c r="G17" s="227"/>
      <c r="H17" s="133" t="s">
        <v>1069</v>
      </c>
      <c r="I17" s="133" t="s">
        <v>1070</v>
      </c>
      <c r="J17" s="227" t="s">
        <v>1071</v>
      </c>
      <c r="K17" s="227"/>
      <c r="L17" s="133" t="s">
        <v>1072</v>
      </c>
      <c r="M17" s="133" t="s">
        <v>1073</v>
      </c>
      <c r="N17" s="133" t="s">
        <v>1074</v>
      </c>
      <c r="O17" s="133" t="s">
        <v>1075</v>
      </c>
      <c r="P17" s="133" t="s">
        <v>1076</v>
      </c>
    </row>
    <row r="18" spans="1:16" ht="25.5" customHeight="1">
      <c r="A18" s="134" t="s">
        <v>17</v>
      </c>
      <c r="B18" s="214" t="str">
        <f>UPPER(VLOOKUP(A18,Valores!$A$6:$J$514,2,0))</f>
        <v>DESLOCAMENTO</v>
      </c>
      <c r="C18" s="215"/>
      <c r="D18" s="215"/>
      <c r="E18" s="215"/>
      <c r="F18" s="215"/>
      <c r="G18" s="216"/>
      <c r="H18" s="163"/>
      <c r="I18" s="135" t="str">
        <f>UPPER(VLOOKUP(A18,Valores!$A$6:$J$514,4,0))</f>
        <v>KM</v>
      </c>
      <c r="J18" s="217" t="str">
        <f>UPPER(VLOOKUP(A18,Valores!$A$6:$J$514,7,0))</f>
        <v>2,92</v>
      </c>
      <c r="K18" s="218"/>
      <c r="L18" s="136" t="str">
        <f>UPPER(VLOOKUP(A18,Valores!$A$6:$J$514,5,0))</f>
        <v>2,32</v>
      </c>
      <c r="M18" s="136" t="str">
        <f>UPPER(VLOOKUP(A18,Valores!$A$6:$J$514,6,0))</f>
        <v>0,6</v>
      </c>
      <c r="N18" s="136">
        <f t="shared" ref="N18:N24" si="0">L18*H18</f>
        <v>0</v>
      </c>
      <c r="O18" s="136">
        <f t="shared" ref="O18:O24" si="1">M18*H18</f>
        <v>0</v>
      </c>
      <c r="P18" s="136">
        <f t="shared" ref="P18" si="2">J18*H18</f>
        <v>0</v>
      </c>
    </row>
    <row r="19" spans="1:16" ht="25.5" customHeight="1">
      <c r="A19" s="134"/>
      <c r="B19" s="214" t="e">
        <f>UPPER(VLOOKUP(A19,Valores!$A$6:$J$514,2,0))</f>
        <v>#N/A</v>
      </c>
      <c r="C19" s="215"/>
      <c r="D19" s="215"/>
      <c r="E19" s="215"/>
      <c r="F19" s="215"/>
      <c r="G19" s="216"/>
      <c r="H19" s="163"/>
      <c r="I19" s="135" t="e">
        <f>UPPER(VLOOKUP(A19,Valores!$A$6:$J$514,4,0))</f>
        <v>#N/A</v>
      </c>
      <c r="J19" s="217" t="e">
        <f>UPPER(VLOOKUP(A19,Valores!$A$6:$J$514,7,0))</f>
        <v>#N/A</v>
      </c>
      <c r="K19" s="218"/>
      <c r="L19" s="136" t="e">
        <f>UPPER(VLOOKUP(A19,Valores!$A$6:$J$514,5,0))</f>
        <v>#N/A</v>
      </c>
      <c r="M19" s="136" t="e">
        <f>UPPER(VLOOKUP(A19,Valores!$A$6:$J$514,6,0))</f>
        <v>#N/A</v>
      </c>
      <c r="N19" s="136" t="e">
        <f t="shared" si="0"/>
        <v>#N/A</v>
      </c>
      <c r="O19" s="136" t="e">
        <f t="shared" si="1"/>
        <v>#N/A</v>
      </c>
      <c r="P19" s="136" t="e">
        <f>J19*H19</f>
        <v>#N/A</v>
      </c>
    </row>
    <row r="20" spans="1:16" ht="25.5" customHeight="1">
      <c r="A20" s="134"/>
      <c r="B20" s="214" t="e">
        <f>UPPER(VLOOKUP(A20,Valores!$A$6:$J$514,2,0))</f>
        <v>#N/A</v>
      </c>
      <c r="C20" s="215"/>
      <c r="D20" s="215"/>
      <c r="E20" s="215"/>
      <c r="F20" s="215"/>
      <c r="G20" s="216"/>
      <c r="H20" s="163"/>
      <c r="I20" s="135" t="e">
        <f>UPPER(VLOOKUP(A20,Valores!$A$6:$J$514,4,0))</f>
        <v>#N/A</v>
      </c>
      <c r="J20" s="217" t="e">
        <f>UPPER(VLOOKUP(A20,Valores!$A$6:$J$514,7,0))</f>
        <v>#N/A</v>
      </c>
      <c r="K20" s="218"/>
      <c r="L20" s="136" t="e">
        <f>UPPER(VLOOKUP(A20,Valores!$A$6:$J$514,5,0))</f>
        <v>#N/A</v>
      </c>
      <c r="M20" s="136" t="e">
        <f>UPPER(VLOOKUP(A20,Valores!$A$6:$J$514,6,0))</f>
        <v>#N/A</v>
      </c>
      <c r="N20" s="136" t="e">
        <f t="shared" si="0"/>
        <v>#N/A</v>
      </c>
      <c r="O20" s="136" t="e">
        <f t="shared" si="1"/>
        <v>#N/A</v>
      </c>
      <c r="P20" s="136" t="e">
        <f t="shared" ref="P20:P24" si="3">J20*H20</f>
        <v>#N/A</v>
      </c>
    </row>
    <row r="21" spans="1:16" ht="25.5" customHeight="1">
      <c r="A21" s="134"/>
      <c r="B21" s="214" t="e">
        <f>UPPER(VLOOKUP(A21,Valores!$A$6:$J$514,2,0))</f>
        <v>#N/A</v>
      </c>
      <c r="C21" s="215"/>
      <c r="D21" s="215"/>
      <c r="E21" s="215"/>
      <c r="F21" s="215"/>
      <c r="G21" s="216"/>
      <c r="H21" s="163"/>
      <c r="I21" s="135" t="e">
        <f>UPPER(VLOOKUP(A21,Valores!$A$6:$J$514,4,0))</f>
        <v>#N/A</v>
      </c>
      <c r="J21" s="217" t="e">
        <f>UPPER(VLOOKUP(A21,Valores!$A$6:$J$514,7,0))</f>
        <v>#N/A</v>
      </c>
      <c r="K21" s="218"/>
      <c r="L21" s="136" t="e">
        <f>UPPER(VLOOKUP(A21,Valores!$A$6:$J$514,5,0))</f>
        <v>#N/A</v>
      </c>
      <c r="M21" s="136" t="e">
        <f>UPPER(VLOOKUP(A21,Valores!$A$6:$J$514,6,0))</f>
        <v>#N/A</v>
      </c>
      <c r="N21" s="136" t="e">
        <f t="shared" si="0"/>
        <v>#N/A</v>
      </c>
      <c r="O21" s="136" t="e">
        <f t="shared" si="1"/>
        <v>#N/A</v>
      </c>
      <c r="P21" s="136" t="e">
        <f t="shared" si="3"/>
        <v>#N/A</v>
      </c>
    </row>
    <row r="22" spans="1:16" ht="25.5" customHeight="1">
      <c r="A22" s="134"/>
      <c r="B22" s="214" t="e">
        <f>UPPER(VLOOKUP(A22,Valores!$A$6:$J$514,2,0))</f>
        <v>#N/A</v>
      </c>
      <c r="C22" s="215"/>
      <c r="D22" s="215"/>
      <c r="E22" s="215"/>
      <c r="F22" s="215"/>
      <c r="G22" s="216"/>
      <c r="H22" s="163"/>
      <c r="I22" s="135" t="e">
        <f>UPPER(VLOOKUP(A22,Valores!$A$6:$J$514,4,0))</f>
        <v>#N/A</v>
      </c>
      <c r="J22" s="217" t="e">
        <f>UPPER(VLOOKUP(A22,Valores!$A$6:$J$514,7,0))</f>
        <v>#N/A</v>
      </c>
      <c r="K22" s="218"/>
      <c r="L22" s="136" t="e">
        <f>UPPER(VLOOKUP(A22,Valores!$A$6:$J$514,5,0))</f>
        <v>#N/A</v>
      </c>
      <c r="M22" s="136" t="e">
        <f>UPPER(VLOOKUP(A22,Valores!$A$6:$J$514,6,0))</f>
        <v>#N/A</v>
      </c>
      <c r="N22" s="136" t="e">
        <f t="shared" si="0"/>
        <v>#N/A</v>
      </c>
      <c r="O22" s="136" t="e">
        <f t="shared" si="1"/>
        <v>#N/A</v>
      </c>
      <c r="P22" s="136" t="e">
        <f t="shared" si="3"/>
        <v>#N/A</v>
      </c>
    </row>
    <row r="23" spans="1:16" ht="25.5" customHeight="1">
      <c r="A23" s="134"/>
      <c r="B23" s="214" t="e">
        <f>UPPER(VLOOKUP(A23,Valores!$A$6:$J$514,2,0))</f>
        <v>#N/A</v>
      </c>
      <c r="C23" s="215"/>
      <c r="D23" s="215"/>
      <c r="E23" s="215"/>
      <c r="F23" s="215"/>
      <c r="G23" s="216"/>
      <c r="H23" s="163"/>
      <c r="I23" s="135" t="e">
        <f>UPPER(VLOOKUP(A23,Valores!$A$6:$J$514,4,0))</f>
        <v>#N/A</v>
      </c>
      <c r="J23" s="217" t="e">
        <f>UPPER(VLOOKUP(A23,Valores!$A$6:$J$514,7,0))</f>
        <v>#N/A</v>
      </c>
      <c r="K23" s="218"/>
      <c r="L23" s="136" t="e">
        <f>UPPER(VLOOKUP(A23,Valores!$A$6:$J$514,5,0))</f>
        <v>#N/A</v>
      </c>
      <c r="M23" s="136" t="e">
        <f>UPPER(VLOOKUP(A23,Valores!$A$6:$J$514,6,0))</f>
        <v>#N/A</v>
      </c>
      <c r="N23" s="136" t="e">
        <f t="shared" si="0"/>
        <v>#N/A</v>
      </c>
      <c r="O23" s="136" t="e">
        <f t="shared" si="1"/>
        <v>#N/A</v>
      </c>
      <c r="P23" s="136" t="e">
        <f t="shared" si="3"/>
        <v>#N/A</v>
      </c>
    </row>
    <row r="24" spans="1:16" ht="25.5" customHeight="1">
      <c r="A24" s="134"/>
      <c r="B24" s="214" t="e">
        <f>UPPER(VLOOKUP(A24,Valores!$A$6:$J$514,2,0))</f>
        <v>#N/A</v>
      </c>
      <c r="C24" s="215"/>
      <c r="D24" s="215"/>
      <c r="E24" s="215"/>
      <c r="F24" s="215"/>
      <c r="G24" s="216"/>
      <c r="H24" s="163"/>
      <c r="I24" s="135" t="e">
        <f>UPPER(VLOOKUP(A24,Valores!$A$6:$J$514,4,0))</f>
        <v>#N/A</v>
      </c>
      <c r="J24" s="217" t="e">
        <f>UPPER(VLOOKUP(A24,Valores!$A$6:$J$514,7,0))</f>
        <v>#N/A</v>
      </c>
      <c r="K24" s="218"/>
      <c r="L24" s="136" t="e">
        <f>UPPER(VLOOKUP(A24,Valores!$A$6:$J$514,5,0))</f>
        <v>#N/A</v>
      </c>
      <c r="M24" s="136" t="e">
        <f>UPPER(VLOOKUP(A24,Valores!$A$6:$J$514,6,0))</f>
        <v>#N/A</v>
      </c>
      <c r="N24" s="136" t="e">
        <f t="shared" si="0"/>
        <v>#N/A</v>
      </c>
      <c r="O24" s="136" t="e">
        <f t="shared" si="1"/>
        <v>#N/A</v>
      </c>
      <c r="P24" s="136" t="e">
        <f t="shared" si="3"/>
        <v>#N/A</v>
      </c>
    </row>
    <row r="25" spans="1:16" ht="25.5" customHeight="1">
      <c r="A25" s="134"/>
      <c r="B25" s="214" t="e">
        <f>UPPER(VLOOKUP(A25,Valores!$A$6:$J$514,2,0))</f>
        <v>#N/A</v>
      </c>
      <c r="C25" s="215"/>
      <c r="D25" s="215"/>
      <c r="E25" s="215"/>
      <c r="F25" s="215"/>
      <c r="G25" s="216"/>
      <c r="H25" s="163"/>
      <c r="I25" s="135" t="e">
        <f>UPPER(VLOOKUP(A25,Valores!$A$6:$J$514,4,0))</f>
        <v>#N/A</v>
      </c>
      <c r="J25" s="217" t="e">
        <f>UPPER(VLOOKUP(A25,Valores!$A$6:$J$514,7,0))</f>
        <v>#N/A</v>
      </c>
      <c r="K25" s="218"/>
      <c r="L25" s="136" t="e">
        <f>UPPER(VLOOKUP(A25,Valores!$A$6:$J$514,5,0))</f>
        <v>#N/A</v>
      </c>
      <c r="M25" s="136" t="e">
        <f>UPPER(VLOOKUP(A25,Valores!$A$6:$J$514,6,0))</f>
        <v>#N/A</v>
      </c>
      <c r="N25" s="136" t="e">
        <f t="shared" ref="N25:N29" si="4">L25*H25</f>
        <v>#N/A</v>
      </c>
      <c r="O25" s="136" t="e">
        <f t="shared" ref="O25:O29" si="5">M25*H25</f>
        <v>#N/A</v>
      </c>
      <c r="P25" s="136" t="e">
        <f t="shared" ref="P25:P29" si="6">J25*H25</f>
        <v>#N/A</v>
      </c>
    </row>
    <row r="26" spans="1:16" ht="25.5" customHeight="1">
      <c r="A26" s="134"/>
      <c r="B26" s="214" t="e">
        <f>UPPER(VLOOKUP(A26,Valores!$A$6:$J$514,2,0))</f>
        <v>#N/A</v>
      </c>
      <c r="C26" s="215"/>
      <c r="D26" s="215"/>
      <c r="E26" s="215"/>
      <c r="F26" s="215"/>
      <c r="G26" s="216"/>
      <c r="H26" s="163"/>
      <c r="I26" s="135" t="e">
        <f>UPPER(VLOOKUP(A26,Valores!$A$6:$J$514,4,0))</f>
        <v>#N/A</v>
      </c>
      <c r="J26" s="217" t="e">
        <f>UPPER(VLOOKUP(A26,Valores!$A$6:$J$514,7,0))</f>
        <v>#N/A</v>
      </c>
      <c r="K26" s="218"/>
      <c r="L26" s="136" t="e">
        <f>UPPER(VLOOKUP(A26,Valores!$A$6:$J$514,5,0))</f>
        <v>#N/A</v>
      </c>
      <c r="M26" s="136" t="e">
        <f>UPPER(VLOOKUP(A26,Valores!$A$6:$J$514,6,0))</f>
        <v>#N/A</v>
      </c>
      <c r="N26" s="136" t="e">
        <f t="shared" si="4"/>
        <v>#N/A</v>
      </c>
      <c r="O26" s="136" t="e">
        <f t="shared" si="5"/>
        <v>#N/A</v>
      </c>
      <c r="P26" s="136" t="e">
        <f>J26*H26</f>
        <v>#N/A</v>
      </c>
    </row>
    <row r="27" spans="1:16" ht="25.5" customHeight="1">
      <c r="A27" s="134"/>
      <c r="B27" s="214" t="e">
        <f>UPPER(VLOOKUP(A27,Valores!$A$6:$J$514,2,0))</f>
        <v>#N/A</v>
      </c>
      <c r="C27" s="215"/>
      <c r="D27" s="215"/>
      <c r="E27" s="215"/>
      <c r="F27" s="215"/>
      <c r="G27" s="216"/>
      <c r="H27" s="163"/>
      <c r="I27" s="135" t="e">
        <f>UPPER(VLOOKUP(A27,Valores!$A$6:$J$514,4,0))</f>
        <v>#N/A</v>
      </c>
      <c r="J27" s="217" t="e">
        <f>UPPER(VLOOKUP(A27,Valores!$A$6:$J$514,7,0))</f>
        <v>#N/A</v>
      </c>
      <c r="K27" s="218"/>
      <c r="L27" s="136" t="e">
        <f>UPPER(VLOOKUP(A27,Valores!$A$6:$J$514,5,0))</f>
        <v>#N/A</v>
      </c>
      <c r="M27" s="136" t="e">
        <f>UPPER(VLOOKUP(A27,Valores!$A$6:$J$514,6,0))</f>
        <v>#N/A</v>
      </c>
      <c r="N27" s="136" t="e">
        <f t="shared" si="4"/>
        <v>#N/A</v>
      </c>
      <c r="O27" s="136" t="e">
        <f t="shared" si="5"/>
        <v>#N/A</v>
      </c>
      <c r="P27" s="136" t="e">
        <f t="shared" si="6"/>
        <v>#N/A</v>
      </c>
    </row>
    <row r="28" spans="1:16" ht="25.5" customHeight="1">
      <c r="A28" s="134"/>
      <c r="B28" s="214" t="e">
        <f>UPPER(VLOOKUP(A28,Valores!$A$6:$J$514,2,0))</f>
        <v>#N/A</v>
      </c>
      <c r="C28" s="215"/>
      <c r="D28" s="215"/>
      <c r="E28" s="215"/>
      <c r="F28" s="215"/>
      <c r="G28" s="216"/>
      <c r="H28" s="163"/>
      <c r="I28" s="135" t="e">
        <f>UPPER(VLOOKUP(A28,Valores!$A$6:$J$514,4,0))</f>
        <v>#N/A</v>
      </c>
      <c r="J28" s="217" t="e">
        <f>UPPER(VLOOKUP(A28,Valores!$A$6:$J$514,7,0))</f>
        <v>#N/A</v>
      </c>
      <c r="K28" s="218"/>
      <c r="L28" s="136" t="e">
        <f>UPPER(VLOOKUP(A28,Valores!$A$6:$J$514,5,0))</f>
        <v>#N/A</v>
      </c>
      <c r="M28" s="136" t="e">
        <f>UPPER(VLOOKUP(A28,Valores!$A$6:$J$514,6,0))</f>
        <v>#N/A</v>
      </c>
      <c r="N28" s="136" t="e">
        <f t="shared" si="4"/>
        <v>#N/A</v>
      </c>
      <c r="O28" s="136" t="e">
        <f t="shared" si="5"/>
        <v>#N/A</v>
      </c>
      <c r="P28" s="136" t="e">
        <f t="shared" si="6"/>
        <v>#N/A</v>
      </c>
    </row>
    <row r="29" spans="1:16" ht="25.5" customHeight="1">
      <c r="A29" s="134"/>
      <c r="B29" s="214" t="e">
        <f>UPPER(VLOOKUP(A29,Valores!$A$6:$J$514,2,0))</f>
        <v>#N/A</v>
      </c>
      <c r="C29" s="215"/>
      <c r="D29" s="215"/>
      <c r="E29" s="215"/>
      <c r="F29" s="215"/>
      <c r="G29" s="216"/>
      <c r="H29" s="163"/>
      <c r="I29" s="135" t="e">
        <f>UPPER(VLOOKUP(A29,Valores!$A$6:$J$514,4,0))</f>
        <v>#N/A</v>
      </c>
      <c r="J29" s="217" t="e">
        <f>UPPER(VLOOKUP(A29,Valores!$A$6:$J$514,7,0))</f>
        <v>#N/A</v>
      </c>
      <c r="K29" s="218"/>
      <c r="L29" s="136" t="e">
        <f>UPPER(VLOOKUP(A29,Valores!$A$6:$J$514,5,0))</f>
        <v>#N/A</v>
      </c>
      <c r="M29" s="136" t="e">
        <f>UPPER(VLOOKUP(A29,Valores!$A$6:$J$514,6,0))</f>
        <v>#N/A</v>
      </c>
      <c r="N29" s="136" t="e">
        <f t="shared" si="4"/>
        <v>#N/A</v>
      </c>
      <c r="O29" s="136" t="e">
        <f t="shared" si="5"/>
        <v>#N/A</v>
      </c>
      <c r="P29" s="136" t="e">
        <f t="shared" si="6"/>
        <v>#N/A</v>
      </c>
    </row>
    <row r="30" spans="1:16" ht="25.5" customHeight="1">
      <c r="A30" s="134"/>
      <c r="B30" s="214" t="e">
        <f>UPPER(VLOOKUP(A30,Valores!$A$6:$J$514,2,0))</f>
        <v>#N/A</v>
      </c>
      <c r="C30" s="215"/>
      <c r="D30" s="215"/>
      <c r="E30" s="215"/>
      <c r="F30" s="215"/>
      <c r="G30" s="216"/>
      <c r="H30" s="163"/>
      <c r="I30" s="135" t="e">
        <f>UPPER(VLOOKUP(A30,Valores!$A$6:$J$514,4,0))</f>
        <v>#N/A</v>
      </c>
      <c r="J30" s="217" t="e">
        <f>UPPER(VLOOKUP(A30,Valores!$A$6:$J$514,7,0))</f>
        <v>#N/A</v>
      </c>
      <c r="K30" s="218"/>
      <c r="L30" s="136" t="e">
        <f>UPPER(VLOOKUP(A30,Valores!$A$6:$J$514,5,0))</f>
        <v>#N/A</v>
      </c>
      <c r="M30" s="136" t="e">
        <f>UPPER(VLOOKUP(A30,Valores!$A$6:$J$514,6,0))</f>
        <v>#N/A</v>
      </c>
      <c r="N30" s="136" t="e">
        <f t="shared" ref="N30:N42" si="7">L30*H30</f>
        <v>#N/A</v>
      </c>
      <c r="O30" s="136" t="e">
        <f t="shared" ref="O30:O42" si="8">M30*H30</f>
        <v>#N/A</v>
      </c>
      <c r="P30" s="136" t="e">
        <f t="shared" ref="P30:P42" si="9">J30*H30</f>
        <v>#N/A</v>
      </c>
    </row>
    <row r="31" spans="1:16" ht="25.5" customHeight="1">
      <c r="A31" s="134"/>
      <c r="B31" s="214" t="e">
        <f>UPPER(VLOOKUP(A31,Valores!$A$6:$J$514,2,0))</f>
        <v>#N/A</v>
      </c>
      <c r="C31" s="215"/>
      <c r="D31" s="215"/>
      <c r="E31" s="215"/>
      <c r="F31" s="215"/>
      <c r="G31" s="216"/>
      <c r="H31" s="163"/>
      <c r="I31" s="135" t="e">
        <f>UPPER(VLOOKUP(A31,Valores!$A$6:$J$514,4,0))</f>
        <v>#N/A</v>
      </c>
      <c r="J31" s="217" t="e">
        <f>UPPER(VLOOKUP(A31,Valores!$A$6:$J$514,7,0))</f>
        <v>#N/A</v>
      </c>
      <c r="K31" s="218"/>
      <c r="L31" s="136" t="e">
        <f>UPPER(VLOOKUP(A31,Valores!$A$6:$J$514,5,0))</f>
        <v>#N/A</v>
      </c>
      <c r="M31" s="136" t="e">
        <f>UPPER(VLOOKUP(A31,Valores!$A$6:$J$514,6,0))</f>
        <v>#N/A</v>
      </c>
      <c r="N31" s="136" t="e">
        <f t="shared" si="7"/>
        <v>#N/A</v>
      </c>
      <c r="O31" s="136" t="e">
        <f t="shared" si="8"/>
        <v>#N/A</v>
      </c>
      <c r="P31" s="136" t="e">
        <f>J31*H31</f>
        <v>#N/A</v>
      </c>
    </row>
    <row r="32" spans="1:16" ht="25.5" customHeight="1">
      <c r="A32" s="134"/>
      <c r="B32" s="214" t="e">
        <f>UPPER(VLOOKUP(A32,Valores!$A$6:$J$514,2,0))</f>
        <v>#N/A</v>
      </c>
      <c r="C32" s="215"/>
      <c r="D32" s="215"/>
      <c r="E32" s="215"/>
      <c r="F32" s="215"/>
      <c r="G32" s="216"/>
      <c r="H32" s="163"/>
      <c r="I32" s="135" t="e">
        <f>UPPER(VLOOKUP(A32,Valores!$A$6:$J$514,4,0))</f>
        <v>#N/A</v>
      </c>
      <c r="J32" s="217" t="e">
        <f>UPPER(VLOOKUP(A32,Valores!$A$6:$J$514,7,0))</f>
        <v>#N/A</v>
      </c>
      <c r="K32" s="218"/>
      <c r="L32" s="136" t="e">
        <f>UPPER(VLOOKUP(A32,Valores!$A$6:$J$514,5,0))</f>
        <v>#N/A</v>
      </c>
      <c r="M32" s="136" t="e">
        <f>UPPER(VLOOKUP(A32,Valores!$A$6:$J$514,6,0))</f>
        <v>#N/A</v>
      </c>
      <c r="N32" s="136" t="e">
        <f t="shared" si="7"/>
        <v>#N/A</v>
      </c>
      <c r="O32" s="136" t="e">
        <f t="shared" si="8"/>
        <v>#N/A</v>
      </c>
      <c r="P32" s="136" t="e">
        <f t="shared" ref="P32:P37" si="10">J32*H32</f>
        <v>#N/A</v>
      </c>
    </row>
    <row r="33" spans="1:16" ht="25.5" customHeight="1">
      <c r="A33" s="134"/>
      <c r="B33" s="214" t="e">
        <f>UPPER(VLOOKUP(A33,Valores!$A$6:$J$514,2,0))</f>
        <v>#N/A</v>
      </c>
      <c r="C33" s="215"/>
      <c r="D33" s="215"/>
      <c r="E33" s="215"/>
      <c r="F33" s="215"/>
      <c r="G33" s="216"/>
      <c r="H33" s="163"/>
      <c r="I33" s="135" t="e">
        <f>UPPER(VLOOKUP(A33,Valores!$A$6:$J$514,4,0))</f>
        <v>#N/A</v>
      </c>
      <c r="J33" s="217" t="e">
        <f>UPPER(VLOOKUP(A33,Valores!$A$6:$J$514,7,0))</f>
        <v>#N/A</v>
      </c>
      <c r="K33" s="218"/>
      <c r="L33" s="136" t="e">
        <f>UPPER(VLOOKUP(A33,Valores!$A$6:$J$514,5,0))</f>
        <v>#N/A</v>
      </c>
      <c r="M33" s="136" t="e">
        <f>UPPER(VLOOKUP(A33,Valores!$A$6:$J$514,6,0))</f>
        <v>#N/A</v>
      </c>
      <c r="N33" s="136" t="e">
        <f t="shared" si="7"/>
        <v>#N/A</v>
      </c>
      <c r="O33" s="136" t="e">
        <f t="shared" si="8"/>
        <v>#N/A</v>
      </c>
      <c r="P33" s="136" t="e">
        <f t="shared" si="10"/>
        <v>#N/A</v>
      </c>
    </row>
    <row r="34" spans="1:16" ht="25.5" customHeight="1">
      <c r="A34" s="134"/>
      <c r="B34" s="214" t="e">
        <f>UPPER(VLOOKUP(A34,Valores!$A$6:$J$514,2,0))</f>
        <v>#N/A</v>
      </c>
      <c r="C34" s="215"/>
      <c r="D34" s="215"/>
      <c r="E34" s="215"/>
      <c r="F34" s="215"/>
      <c r="G34" s="216"/>
      <c r="H34" s="163"/>
      <c r="I34" s="135" t="e">
        <f>UPPER(VLOOKUP(A34,Valores!$A$6:$J$514,4,0))</f>
        <v>#N/A</v>
      </c>
      <c r="J34" s="217" t="e">
        <f>UPPER(VLOOKUP(A34,Valores!$A$6:$J$514,7,0))</f>
        <v>#N/A</v>
      </c>
      <c r="K34" s="218"/>
      <c r="L34" s="136" t="e">
        <f>UPPER(VLOOKUP(A34,Valores!$A$6:$J$514,5,0))</f>
        <v>#N/A</v>
      </c>
      <c r="M34" s="136" t="e">
        <f>UPPER(VLOOKUP(A34,Valores!$A$6:$J$514,6,0))</f>
        <v>#N/A</v>
      </c>
      <c r="N34" s="136" t="e">
        <f t="shared" si="7"/>
        <v>#N/A</v>
      </c>
      <c r="O34" s="136" t="e">
        <f t="shared" si="8"/>
        <v>#N/A</v>
      </c>
      <c r="P34" s="136" t="e">
        <f t="shared" si="10"/>
        <v>#N/A</v>
      </c>
    </row>
    <row r="35" spans="1:16" ht="25.5" customHeight="1">
      <c r="A35" s="134"/>
      <c r="B35" s="214" t="e">
        <f>UPPER(VLOOKUP(A35,Valores!$A$6:$J$514,2,0))</f>
        <v>#N/A</v>
      </c>
      <c r="C35" s="215"/>
      <c r="D35" s="215"/>
      <c r="E35" s="215"/>
      <c r="F35" s="215"/>
      <c r="G35" s="216"/>
      <c r="H35" s="163"/>
      <c r="I35" s="135" t="e">
        <f>UPPER(VLOOKUP(A35,Valores!$A$6:$J$514,4,0))</f>
        <v>#N/A</v>
      </c>
      <c r="J35" s="217" t="e">
        <f>UPPER(VLOOKUP(A35,Valores!$A$6:$J$514,7,0))</f>
        <v>#N/A</v>
      </c>
      <c r="K35" s="218"/>
      <c r="L35" s="136" t="e">
        <f>UPPER(VLOOKUP(A35,Valores!$A$6:$J$514,5,0))</f>
        <v>#N/A</v>
      </c>
      <c r="M35" s="136" t="e">
        <f>UPPER(VLOOKUP(A35,Valores!$A$6:$J$514,6,0))</f>
        <v>#N/A</v>
      </c>
      <c r="N35" s="136" t="e">
        <f t="shared" si="7"/>
        <v>#N/A</v>
      </c>
      <c r="O35" s="136" t="e">
        <f t="shared" si="8"/>
        <v>#N/A</v>
      </c>
      <c r="P35" s="136" t="e">
        <f t="shared" si="10"/>
        <v>#N/A</v>
      </c>
    </row>
    <row r="36" spans="1:16" ht="25.5" customHeight="1">
      <c r="A36" s="134"/>
      <c r="B36" s="214" t="e">
        <f>UPPER(VLOOKUP(A36,Valores!$A$6:$J$514,2,0))</f>
        <v>#N/A</v>
      </c>
      <c r="C36" s="215"/>
      <c r="D36" s="215"/>
      <c r="E36" s="215"/>
      <c r="F36" s="215"/>
      <c r="G36" s="216"/>
      <c r="H36" s="163"/>
      <c r="I36" s="135" t="e">
        <f>UPPER(VLOOKUP(A36,Valores!$A$6:$J$514,4,0))</f>
        <v>#N/A</v>
      </c>
      <c r="J36" s="217" t="e">
        <f>UPPER(VLOOKUP(A36,Valores!$A$6:$J$514,7,0))</f>
        <v>#N/A</v>
      </c>
      <c r="K36" s="218"/>
      <c r="L36" s="136" t="e">
        <f>UPPER(VLOOKUP(A36,Valores!$A$6:$J$514,5,0))</f>
        <v>#N/A</v>
      </c>
      <c r="M36" s="136" t="e">
        <f>UPPER(VLOOKUP(A36,Valores!$A$6:$J$514,6,0))</f>
        <v>#N/A</v>
      </c>
      <c r="N36" s="136" t="e">
        <f t="shared" si="7"/>
        <v>#N/A</v>
      </c>
      <c r="O36" s="136" t="e">
        <f t="shared" si="8"/>
        <v>#N/A</v>
      </c>
      <c r="P36" s="136" t="e">
        <f t="shared" si="10"/>
        <v>#N/A</v>
      </c>
    </row>
    <row r="37" spans="1:16" ht="25.5" customHeight="1">
      <c r="A37" s="134"/>
      <c r="B37" s="214" t="e">
        <f>UPPER(VLOOKUP(A37,Valores!$A$6:$J$514,2,0))</f>
        <v>#N/A</v>
      </c>
      <c r="C37" s="215"/>
      <c r="D37" s="215"/>
      <c r="E37" s="215"/>
      <c r="F37" s="215"/>
      <c r="G37" s="216"/>
      <c r="H37" s="163"/>
      <c r="I37" s="135" t="e">
        <f>UPPER(VLOOKUP(A37,Valores!$A$6:$J$514,4,0))</f>
        <v>#N/A</v>
      </c>
      <c r="J37" s="217" t="e">
        <f>UPPER(VLOOKUP(A37,Valores!$A$6:$J$514,7,0))</f>
        <v>#N/A</v>
      </c>
      <c r="K37" s="218"/>
      <c r="L37" s="136" t="e">
        <f>UPPER(VLOOKUP(A37,Valores!$A$6:$J$514,5,0))</f>
        <v>#N/A</v>
      </c>
      <c r="M37" s="136" t="e">
        <f>UPPER(VLOOKUP(A37,Valores!$A$6:$J$514,6,0))</f>
        <v>#N/A</v>
      </c>
      <c r="N37" s="136" t="e">
        <f t="shared" si="7"/>
        <v>#N/A</v>
      </c>
      <c r="O37" s="136" t="e">
        <f t="shared" si="8"/>
        <v>#N/A</v>
      </c>
      <c r="P37" s="136" t="e">
        <f t="shared" si="10"/>
        <v>#N/A</v>
      </c>
    </row>
    <row r="38" spans="1:16" ht="25.5" customHeight="1">
      <c r="A38" s="134"/>
      <c r="B38" s="214" t="e">
        <f>UPPER(VLOOKUP(A38,Valores!$A$6:$J$514,2,0))</f>
        <v>#N/A</v>
      </c>
      <c r="C38" s="215"/>
      <c r="D38" s="215"/>
      <c r="E38" s="215"/>
      <c r="F38" s="215"/>
      <c r="G38" s="216"/>
      <c r="H38" s="163"/>
      <c r="I38" s="135" t="e">
        <f>UPPER(VLOOKUP(A38,Valores!$A$6:$J$514,4,0))</f>
        <v>#N/A</v>
      </c>
      <c r="J38" s="217" t="e">
        <f>UPPER(VLOOKUP(A38,Valores!$A$6:$J$514,7,0))</f>
        <v>#N/A</v>
      </c>
      <c r="K38" s="218"/>
      <c r="L38" s="136" t="e">
        <f>UPPER(VLOOKUP(A38,Valores!$A$6:$J$514,5,0))</f>
        <v>#N/A</v>
      </c>
      <c r="M38" s="136" t="e">
        <f>UPPER(VLOOKUP(A38,Valores!$A$6:$J$514,6,0))</f>
        <v>#N/A</v>
      </c>
      <c r="N38" s="136" t="e">
        <f t="shared" si="7"/>
        <v>#N/A</v>
      </c>
      <c r="O38" s="136" t="e">
        <f t="shared" si="8"/>
        <v>#N/A</v>
      </c>
      <c r="P38" s="136" t="e">
        <f>J38*H38</f>
        <v>#N/A</v>
      </c>
    </row>
    <row r="39" spans="1:16" ht="25.5" customHeight="1">
      <c r="A39" s="134"/>
      <c r="B39" s="214" t="e">
        <f>UPPER(VLOOKUP(A39,Valores!$A$6:$J$514,2,0))</f>
        <v>#N/A</v>
      </c>
      <c r="C39" s="215"/>
      <c r="D39" s="215"/>
      <c r="E39" s="215"/>
      <c r="F39" s="215"/>
      <c r="G39" s="216"/>
      <c r="H39" s="163"/>
      <c r="I39" s="135" t="e">
        <f>UPPER(VLOOKUP(A39,Valores!$A$6:$J$514,4,0))</f>
        <v>#N/A</v>
      </c>
      <c r="J39" s="217" t="e">
        <f>UPPER(VLOOKUP(A39,Valores!$A$6:$J$514,7,0))</f>
        <v>#N/A</v>
      </c>
      <c r="K39" s="218"/>
      <c r="L39" s="136" t="e">
        <f>UPPER(VLOOKUP(A39,Valores!$A$6:$J$514,5,0))</f>
        <v>#N/A</v>
      </c>
      <c r="M39" s="136" t="e">
        <f>UPPER(VLOOKUP(A39,Valores!$A$6:$J$514,6,0))</f>
        <v>#N/A</v>
      </c>
      <c r="N39" s="136" t="e">
        <f t="shared" si="7"/>
        <v>#N/A</v>
      </c>
      <c r="O39" s="136" t="e">
        <f t="shared" si="8"/>
        <v>#N/A</v>
      </c>
      <c r="P39" s="136" t="e">
        <f t="shared" ref="P39:P41" si="11">J39*H39</f>
        <v>#N/A</v>
      </c>
    </row>
    <row r="40" spans="1:16" ht="25.5" customHeight="1">
      <c r="A40" s="134"/>
      <c r="B40" s="214" t="e">
        <f>UPPER(VLOOKUP(A40,Valores!$A$6:$J$514,2,0))</f>
        <v>#N/A</v>
      </c>
      <c r="C40" s="215"/>
      <c r="D40" s="215"/>
      <c r="E40" s="215"/>
      <c r="F40" s="215"/>
      <c r="G40" s="216"/>
      <c r="H40" s="163"/>
      <c r="I40" s="135" t="e">
        <f>UPPER(VLOOKUP(A40,Valores!$A$6:$J$514,4,0))</f>
        <v>#N/A</v>
      </c>
      <c r="J40" s="217" t="e">
        <f>UPPER(VLOOKUP(A40,Valores!$A$6:$J$514,7,0))</f>
        <v>#N/A</v>
      </c>
      <c r="K40" s="218"/>
      <c r="L40" s="136" t="e">
        <f>UPPER(VLOOKUP(A40,Valores!$A$6:$J$514,5,0))</f>
        <v>#N/A</v>
      </c>
      <c r="M40" s="136" t="e">
        <f>UPPER(VLOOKUP(A40,Valores!$A$6:$J$514,6,0))</f>
        <v>#N/A</v>
      </c>
      <c r="N40" s="136" t="e">
        <f t="shared" si="7"/>
        <v>#N/A</v>
      </c>
      <c r="O40" s="136" t="e">
        <f t="shared" si="8"/>
        <v>#N/A</v>
      </c>
      <c r="P40" s="136" t="e">
        <f t="shared" si="11"/>
        <v>#N/A</v>
      </c>
    </row>
    <row r="41" spans="1:16" ht="25.5" customHeight="1">
      <c r="A41" s="134"/>
      <c r="B41" s="214" t="e">
        <f>UPPER(VLOOKUP(A41,Valores!$A$6:$J$514,2,0))</f>
        <v>#N/A</v>
      </c>
      <c r="C41" s="215"/>
      <c r="D41" s="215"/>
      <c r="E41" s="215"/>
      <c r="F41" s="215"/>
      <c r="G41" s="216"/>
      <c r="H41" s="163"/>
      <c r="I41" s="135" t="e">
        <f>UPPER(VLOOKUP(A41,Valores!$A$6:$J$514,4,0))</f>
        <v>#N/A</v>
      </c>
      <c r="J41" s="217" t="e">
        <f>UPPER(VLOOKUP(A41,Valores!$A$6:$J$514,7,0))</f>
        <v>#N/A</v>
      </c>
      <c r="K41" s="218"/>
      <c r="L41" s="136" t="e">
        <f>UPPER(VLOOKUP(A41,Valores!$A$6:$J$514,5,0))</f>
        <v>#N/A</v>
      </c>
      <c r="M41" s="136" t="e">
        <f>UPPER(VLOOKUP(A41,Valores!$A$6:$J$514,6,0))</f>
        <v>#N/A</v>
      </c>
      <c r="N41" s="136" t="e">
        <f t="shared" si="7"/>
        <v>#N/A</v>
      </c>
      <c r="O41" s="136" t="e">
        <f t="shared" si="8"/>
        <v>#N/A</v>
      </c>
      <c r="P41" s="136" t="e">
        <f t="shared" si="11"/>
        <v>#N/A</v>
      </c>
    </row>
    <row r="42" spans="1:16" ht="25.5" customHeight="1">
      <c r="A42" s="134"/>
      <c r="B42" s="214" t="e">
        <f>UPPER(VLOOKUP(A42,Valores!$A$6:$J$514,2,0))</f>
        <v>#N/A</v>
      </c>
      <c r="C42" s="215"/>
      <c r="D42" s="215"/>
      <c r="E42" s="215"/>
      <c r="F42" s="215"/>
      <c r="G42" s="216"/>
      <c r="H42" s="163"/>
      <c r="I42" s="135" t="e">
        <f>UPPER(VLOOKUP(A42,Valores!$A$6:$J$514,4,0))</f>
        <v>#N/A</v>
      </c>
      <c r="J42" s="217" t="e">
        <f>UPPER(VLOOKUP(A42,Valores!$A$6:$J$514,7,0))</f>
        <v>#N/A</v>
      </c>
      <c r="K42" s="218"/>
      <c r="L42" s="136" t="e">
        <f>UPPER(VLOOKUP(A42,Valores!$A$6:$J$514,5,0))</f>
        <v>#N/A</v>
      </c>
      <c r="M42" s="136" t="e">
        <f>UPPER(VLOOKUP(A42,Valores!$A$6:$J$514,6,0))</f>
        <v>#N/A</v>
      </c>
      <c r="N42" s="136" t="e">
        <f t="shared" si="7"/>
        <v>#N/A</v>
      </c>
      <c r="O42" s="136" t="e">
        <f t="shared" si="8"/>
        <v>#N/A</v>
      </c>
      <c r="P42" s="136" t="e">
        <f t="shared" si="9"/>
        <v>#N/A</v>
      </c>
    </row>
    <row r="43" spans="1:16" ht="15.5">
      <c r="A43" s="231" t="s">
        <v>1077</v>
      </c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</row>
    <row r="44" spans="1:16" ht="23.25" customHeight="1">
      <c r="A44" s="232" t="s">
        <v>1078</v>
      </c>
      <c r="B44" s="227"/>
      <c r="C44" s="227"/>
      <c r="D44" s="227"/>
      <c r="E44" s="233"/>
      <c r="F44" s="228" t="s">
        <v>1079</v>
      </c>
      <c r="G44" s="229"/>
      <c r="H44" s="229"/>
      <c r="I44" s="228" t="s">
        <v>1080</v>
      </c>
      <c r="J44" s="229"/>
      <c r="K44" s="229"/>
      <c r="L44" s="229"/>
      <c r="M44" s="229"/>
      <c r="N44" s="229"/>
      <c r="O44" s="229"/>
      <c r="P44" s="230"/>
    </row>
    <row r="45" spans="1:16" ht="21">
      <c r="A45" s="251">
        <f>E60</f>
        <v>45834</v>
      </c>
      <c r="B45" s="252"/>
      <c r="C45" s="252"/>
      <c r="D45" s="252"/>
      <c r="E45" s="253"/>
      <c r="F45" s="138" t="e">
        <f>SUM(N18:N42)</f>
        <v>#N/A</v>
      </c>
      <c r="G45" s="139" t="s">
        <v>1081</v>
      </c>
      <c r="H45" s="140" t="e">
        <f>SUM(O18:O42)</f>
        <v>#N/A</v>
      </c>
      <c r="I45" s="254" t="e">
        <f>H45+F45</f>
        <v>#N/A</v>
      </c>
      <c r="J45" s="255"/>
      <c r="K45" s="255"/>
      <c r="L45" s="255"/>
      <c r="M45" s="255"/>
      <c r="N45" s="255"/>
      <c r="O45" s="255"/>
      <c r="P45" s="256"/>
    </row>
    <row r="46" spans="1:16">
      <c r="A46" s="237" t="s">
        <v>1082</v>
      </c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</row>
    <row r="47" spans="1:16">
      <c r="A47" s="240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</row>
    <row r="48" spans="1:16">
      <c r="A48" s="240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</row>
    <row r="49" spans="1:16" ht="45.75" customHeight="1">
      <c r="A49" s="240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</row>
    <row r="50" spans="1:16">
      <c r="A50" s="141"/>
      <c r="B50" s="257" t="s">
        <v>1083</v>
      </c>
      <c r="C50" s="257"/>
      <c r="D50" s="257"/>
      <c r="E50" s="257"/>
      <c r="F50" s="257"/>
      <c r="H50" s="257" t="s">
        <v>1084</v>
      </c>
      <c r="I50" s="257"/>
      <c r="J50" s="257"/>
      <c r="K50" s="257"/>
      <c r="L50" s="257"/>
      <c r="M50" s="257"/>
      <c r="N50" s="257"/>
      <c r="O50" s="257"/>
      <c r="P50" s="257"/>
    </row>
    <row r="51" spans="1:16">
      <c r="A51" s="141"/>
      <c r="B51" s="234"/>
      <c r="C51" s="234"/>
      <c r="D51" s="234"/>
      <c r="E51" s="234"/>
      <c r="F51" s="234"/>
      <c r="H51" s="234"/>
      <c r="I51" s="234"/>
      <c r="J51" s="234"/>
      <c r="K51" s="234"/>
      <c r="L51" s="234"/>
      <c r="M51" s="234"/>
      <c r="N51" s="234"/>
      <c r="O51" s="234"/>
      <c r="P51" s="234"/>
    </row>
    <row r="52" spans="1:16">
      <c r="A52" s="141"/>
      <c r="B52" s="234"/>
      <c r="C52" s="234"/>
      <c r="D52" s="234"/>
      <c r="E52" s="234"/>
      <c r="F52" s="234"/>
      <c r="H52" s="234"/>
      <c r="I52" s="234"/>
      <c r="J52" s="234"/>
      <c r="K52" s="234"/>
      <c r="L52" s="234"/>
      <c r="M52" s="234"/>
      <c r="N52" s="234"/>
      <c r="O52" s="234"/>
      <c r="P52" s="234"/>
    </row>
    <row r="53" spans="1:16">
      <c r="A53" s="141"/>
      <c r="B53" s="234"/>
      <c r="C53" s="234"/>
      <c r="D53" s="234"/>
      <c r="E53" s="234"/>
      <c r="F53" s="234"/>
      <c r="H53" s="234"/>
      <c r="I53" s="234"/>
      <c r="J53" s="234"/>
      <c r="K53" s="234"/>
      <c r="L53" s="234"/>
      <c r="M53" s="234"/>
      <c r="N53" s="234"/>
      <c r="O53" s="234"/>
      <c r="P53" s="234"/>
    </row>
    <row r="54" spans="1:16">
      <c r="A54" s="141"/>
      <c r="B54" s="235" t="s">
        <v>1085</v>
      </c>
      <c r="C54" s="235"/>
      <c r="D54" s="235"/>
      <c r="E54" s="235"/>
      <c r="F54" s="235"/>
      <c r="H54" s="235" t="s">
        <v>1086</v>
      </c>
      <c r="I54" s="235"/>
      <c r="J54" s="235"/>
      <c r="K54" s="235"/>
      <c r="L54" s="235"/>
      <c r="M54" s="235"/>
      <c r="N54" s="235"/>
      <c r="O54" s="235"/>
      <c r="P54" s="235"/>
    </row>
    <row r="55" spans="1:16">
      <c r="A55" s="141"/>
      <c r="I55" s="141"/>
      <c r="L55" s="141"/>
      <c r="M55" s="141"/>
      <c r="N55" s="141"/>
      <c r="O55" s="141"/>
      <c r="P55" s="141"/>
    </row>
    <row r="56" spans="1:16">
      <c r="A56" s="236" t="s">
        <v>1087</v>
      </c>
      <c r="B56" s="237"/>
      <c r="C56" s="237"/>
      <c r="D56" s="237"/>
      <c r="E56" s="237"/>
      <c r="F56" s="237"/>
      <c r="G56" s="237"/>
      <c r="H56" s="238"/>
      <c r="I56" s="239" t="s">
        <v>1088</v>
      </c>
      <c r="J56" s="172"/>
      <c r="K56" s="172"/>
      <c r="L56" s="172"/>
      <c r="M56" s="172"/>
      <c r="N56" s="172"/>
      <c r="O56" s="172"/>
      <c r="P56" s="172"/>
    </row>
    <row r="57" spans="1:16" ht="30.75" customHeight="1">
      <c r="A57" s="209"/>
      <c r="B57" s="210"/>
      <c r="C57" s="210"/>
      <c r="D57" s="210"/>
      <c r="E57" s="210"/>
      <c r="F57" s="210"/>
      <c r="G57" s="210"/>
      <c r="H57" s="210"/>
      <c r="I57" s="240" t="s">
        <v>1089</v>
      </c>
      <c r="J57" s="241"/>
      <c r="K57" s="241"/>
      <c r="L57" s="241"/>
      <c r="M57" s="241"/>
      <c r="N57" s="241"/>
      <c r="O57" s="241"/>
      <c r="P57" s="241"/>
    </row>
    <row r="58" spans="1:16">
      <c r="A58" s="236" t="s">
        <v>1090</v>
      </c>
      <c r="B58" s="237"/>
      <c r="C58" s="237"/>
      <c r="D58" s="237"/>
      <c r="E58" s="237"/>
      <c r="F58" s="237"/>
      <c r="G58" s="237"/>
      <c r="H58" s="238"/>
      <c r="I58" s="240"/>
      <c r="J58" s="241"/>
      <c r="K58" s="241"/>
      <c r="L58" s="241"/>
      <c r="M58" s="241"/>
      <c r="N58" s="241"/>
      <c r="O58" s="241"/>
      <c r="P58" s="241"/>
    </row>
    <row r="59" spans="1:16" ht="30.75" customHeight="1">
      <c r="A59" s="242"/>
      <c r="B59" s="243"/>
      <c r="C59" s="243"/>
      <c r="D59" s="243"/>
      <c r="E59" s="243"/>
      <c r="F59" s="243"/>
      <c r="G59" s="243"/>
      <c r="H59" s="243"/>
      <c r="I59" s="240"/>
      <c r="J59" s="241"/>
      <c r="K59" s="241"/>
      <c r="L59" s="241"/>
      <c r="M59" s="241"/>
      <c r="N59" s="241"/>
      <c r="O59" s="241"/>
      <c r="P59" s="241"/>
    </row>
    <row r="60" spans="1:16" ht="19.5" customHeight="1">
      <c r="A60" s="137" t="s">
        <v>1091</v>
      </c>
      <c r="B60" s="244">
        <v>45834</v>
      </c>
      <c r="C60" s="208"/>
      <c r="D60" s="142" t="s">
        <v>1091</v>
      </c>
      <c r="E60" s="247">
        <v>45834</v>
      </c>
      <c r="F60" s="208"/>
      <c r="G60" s="208"/>
      <c r="H60" s="208"/>
      <c r="I60" s="249" t="s">
        <v>1092</v>
      </c>
      <c r="J60" s="250"/>
      <c r="K60" s="250"/>
      <c r="L60" s="250"/>
      <c r="M60" s="250"/>
      <c r="N60" s="250"/>
      <c r="O60" s="250"/>
      <c r="P60" s="250"/>
    </row>
    <row r="61" spans="1:16" ht="14.25" customHeight="1">
      <c r="A61" s="143" t="s">
        <v>1093</v>
      </c>
      <c r="B61" s="245"/>
      <c r="C61" s="246"/>
      <c r="D61" s="142" t="s">
        <v>1094</v>
      </c>
      <c r="E61" s="248"/>
      <c r="F61" s="246"/>
      <c r="G61" s="246"/>
      <c r="H61" s="246"/>
      <c r="I61" s="249" t="s">
        <v>1095</v>
      </c>
      <c r="J61" s="250"/>
      <c r="K61" s="250"/>
      <c r="L61" s="250"/>
      <c r="M61" s="250"/>
      <c r="N61" s="250"/>
      <c r="O61" s="250"/>
      <c r="P61" s="250"/>
    </row>
    <row r="62" spans="1:16">
      <c r="A62" s="141"/>
      <c r="I62" s="141"/>
      <c r="L62" s="141"/>
      <c r="M62" s="141"/>
      <c r="N62" s="141"/>
      <c r="O62" s="141"/>
      <c r="P62" s="141"/>
    </row>
    <row r="63" spans="1:16">
      <c r="A63" s="234" t="s">
        <v>1096</v>
      </c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</row>
  </sheetData>
  <mergeCells count="111">
    <mergeCell ref="B41:G41"/>
    <mergeCell ref="J41:K41"/>
    <mergeCell ref="B38:G38"/>
    <mergeCell ref="J38:K38"/>
    <mergeCell ref="B39:G39"/>
    <mergeCell ref="J39:K39"/>
    <mergeCell ref="B40:G40"/>
    <mergeCell ref="J40:K40"/>
    <mergeCell ref="B35:G35"/>
    <mergeCell ref="J35:K35"/>
    <mergeCell ref="B36:G36"/>
    <mergeCell ref="J36:K36"/>
    <mergeCell ref="B37:G37"/>
    <mergeCell ref="J37:K37"/>
    <mergeCell ref="B32:G32"/>
    <mergeCell ref="J32:K32"/>
    <mergeCell ref="B33:G33"/>
    <mergeCell ref="J33:K33"/>
    <mergeCell ref="B34:G34"/>
    <mergeCell ref="J34:K34"/>
    <mergeCell ref="B24:G24"/>
    <mergeCell ref="J24:K24"/>
    <mergeCell ref="B21:G21"/>
    <mergeCell ref="J21:K21"/>
    <mergeCell ref="B22:G22"/>
    <mergeCell ref="J22:K22"/>
    <mergeCell ref="B23:G23"/>
    <mergeCell ref="J23:K23"/>
    <mergeCell ref="J18:K18"/>
    <mergeCell ref="B19:G19"/>
    <mergeCell ref="J19:K19"/>
    <mergeCell ref="B20:G20"/>
    <mergeCell ref="J20:K20"/>
    <mergeCell ref="A45:E45"/>
    <mergeCell ref="I45:P45"/>
    <mergeCell ref="A46:P46"/>
    <mergeCell ref="A47:P49"/>
    <mergeCell ref="B50:F53"/>
    <mergeCell ref="H50:P53"/>
    <mergeCell ref="A63:P63"/>
    <mergeCell ref="B54:F54"/>
    <mergeCell ref="H54:P54"/>
    <mergeCell ref="A56:H56"/>
    <mergeCell ref="I56:P56"/>
    <mergeCell ref="A57:H57"/>
    <mergeCell ref="I57:P59"/>
    <mergeCell ref="A58:H58"/>
    <mergeCell ref="A59:H59"/>
    <mergeCell ref="B60:C61"/>
    <mergeCell ref="E60:H61"/>
    <mergeCell ref="I60:P60"/>
    <mergeCell ref="I61:P61"/>
    <mergeCell ref="F44:H44"/>
    <mergeCell ref="I44:P44"/>
    <mergeCell ref="B27:G27"/>
    <mergeCell ref="J27:K27"/>
    <mergeCell ref="B28:G28"/>
    <mergeCell ref="J28:K28"/>
    <mergeCell ref="B29:G29"/>
    <mergeCell ref="J29:K29"/>
    <mergeCell ref="B30:G30"/>
    <mergeCell ref="J30:K30"/>
    <mergeCell ref="B42:G42"/>
    <mergeCell ref="J42:K42"/>
    <mergeCell ref="A43:P43"/>
    <mergeCell ref="A44:E44"/>
    <mergeCell ref="B31:G31"/>
    <mergeCell ref="J31:K31"/>
    <mergeCell ref="A11:E11"/>
    <mergeCell ref="F11:P11"/>
    <mergeCell ref="B26:G26"/>
    <mergeCell ref="J26:K26"/>
    <mergeCell ref="A12:P12"/>
    <mergeCell ref="A13:I13"/>
    <mergeCell ref="J13:P13"/>
    <mergeCell ref="A14:I14"/>
    <mergeCell ref="J14:P14"/>
    <mergeCell ref="A15:P15"/>
    <mergeCell ref="A16:P16"/>
    <mergeCell ref="B17:G17"/>
    <mergeCell ref="J17:K17"/>
    <mergeCell ref="B25:G25"/>
    <mergeCell ref="J25:K25"/>
    <mergeCell ref="B18:G18"/>
    <mergeCell ref="I7:P7"/>
    <mergeCell ref="B9:E9"/>
    <mergeCell ref="F9:P9"/>
    <mergeCell ref="A10:E10"/>
    <mergeCell ref="F10:P10"/>
    <mergeCell ref="A8:E8"/>
    <mergeCell ref="F8:P8"/>
    <mergeCell ref="A7:B7"/>
    <mergeCell ref="C7:E7"/>
    <mergeCell ref="F7:H7"/>
    <mergeCell ref="A4:B4"/>
    <mergeCell ref="C4:E4"/>
    <mergeCell ref="F4:H4"/>
    <mergeCell ref="I4:P4"/>
    <mergeCell ref="A5:B5"/>
    <mergeCell ref="C5:E6"/>
    <mergeCell ref="F5:H5"/>
    <mergeCell ref="I5:P5"/>
    <mergeCell ref="A6:B6"/>
    <mergeCell ref="F6:H6"/>
    <mergeCell ref="I6:P6"/>
    <mergeCell ref="A1:P1"/>
    <mergeCell ref="A2:P2"/>
    <mergeCell ref="A3:B3"/>
    <mergeCell ref="C3:E3"/>
    <mergeCell ref="F3:H3"/>
    <mergeCell ref="I3:P3"/>
  </mergeCells>
  <conditionalFormatting sqref="A18:A42">
    <cfRule type="duplicateValues" dxfId="0" priority="2"/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D04A-9DD7-4E67-B108-CB2766E330BE}">
  <dimension ref="A1:P49"/>
  <sheetViews>
    <sheetView view="pageBreakPreview" topLeftCell="A29" zoomScaleNormal="70" zoomScaleSheetLayoutView="100" workbookViewId="0">
      <selection activeCell="I42" sqref="I42:P46"/>
    </sheetView>
  </sheetViews>
  <sheetFormatPr defaultColWidth="8.90625" defaultRowHeight="14.5"/>
  <cols>
    <col min="2" max="4" width="9.36328125" customWidth="1"/>
    <col min="5" max="5" width="5.36328125" customWidth="1"/>
    <col min="6" max="6" width="21.08984375" customWidth="1"/>
    <col min="7" max="7" width="7.453125" customWidth="1"/>
    <col min="8" max="8" width="20.36328125" customWidth="1"/>
    <col min="9" max="11" width="12.08984375" customWidth="1"/>
    <col min="12" max="15" width="0" hidden="1" customWidth="1"/>
    <col min="16" max="16" width="11.08984375" customWidth="1"/>
  </cols>
  <sheetData>
    <row r="1" spans="1:16" ht="15.5">
      <c r="A1" s="165" t="s">
        <v>1044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1:16" ht="15.5">
      <c r="A2" s="166" t="s">
        <v>1097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1:16">
      <c r="A3" s="172" t="s">
        <v>1046</v>
      </c>
      <c r="B3" s="172"/>
      <c r="C3" s="172" t="s">
        <v>1047</v>
      </c>
      <c r="D3" s="172"/>
      <c r="E3" s="172"/>
      <c r="F3" s="172" t="s">
        <v>1048</v>
      </c>
      <c r="G3" s="172"/>
      <c r="H3" s="172"/>
      <c r="I3" s="172" t="s">
        <v>1049</v>
      </c>
      <c r="J3" s="172"/>
      <c r="K3" s="172"/>
      <c r="L3" s="172"/>
      <c r="M3" s="172"/>
      <c r="N3" s="172"/>
      <c r="O3" s="172"/>
      <c r="P3" s="172"/>
    </row>
    <row r="4" spans="1:16" ht="18.5">
      <c r="A4" s="258">
        <f>RAT!A4</f>
        <v>250095704</v>
      </c>
      <c r="B4" s="258"/>
      <c r="C4" s="252">
        <f>RAT!C4</f>
        <v>45824</v>
      </c>
      <c r="D4" s="259"/>
      <c r="E4" s="259"/>
      <c r="F4" s="260" t="s">
        <v>1123</v>
      </c>
      <c r="G4" s="260"/>
      <c r="H4" s="260"/>
      <c r="I4" s="259" t="s">
        <v>1051</v>
      </c>
      <c r="J4" s="259"/>
      <c r="K4" s="259"/>
      <c r="L4" s="259"/>
      <c r="M4" s="259"/>
      <c r="N4" s="259"/>
      <c r="O4" s="259"/>
      <c r="P4" s="259"/>
    </row>
    <row r="5" spans="1:16">
      <c r="A5" s="237" t="s">
        <v>1052</v>
      </c>
      <c r="B5" s="237"/>
      <c r="C5" s="172" t="s">
        <v>1053</v>
      </c>
      <c r="D5" s="172"/>
      <c r="E5" s="172"/>
      <c r="F5" s="172" t="s">
        <v>1054</v>
      </c>
      <c r="G5" s="172"/>
      <c r="H5" s="172"/>
      <c r="I5" s="237" t="s">
        <v>1055</v>
      </c>
      <c r="J5" s="237"/>
      <c r="K5" s="237"/>
      <c r="L5" s="237"/>
      <c r="M5" s="237"/>
      <c r="N5" s="237"/>
      <c r="O5" s="237"/>
      <c r="P5" s="237"/>
    </row>
    <row r="6" spans="1:16">
      <c r="A6" s="237" t="s">
        <v>1056</v>
      </c>
      <c r="B6" s="237"/>
      <c r="C6" s="172"/>
      <c r="D6" s="172"/>
      <c r="E6" s="172"/>
      <c r="F6" s="172" t="s">
        <v>1057</v>
      </c>
      <c r="G6" s="172"/>
      <c r="H6" s="172"/>
      <c r="I6" s="237" t="s">
        <v>1058</v>
      </c>
      <c r="J6" s="261"/>
      <c r="K6" s="261"/>
      <c r="L6" s="261"/>
      <c r="M6" s="261"/>
      <c r="N6" s="261"/>
      <c r="O6" s="261"/>
      <c r="P6" s="261"/>
    </row>
    <row r="7" spans="1:16" ht="22.5" customHeight="1">
      <c r="A7" s="259" t="str">
        <f>RAT!A7</f>
        <v xml:space="preserve">Não </v>
      </c>
      <c r="B7" s="259"/>
      <c r="C7" s="252">
        <f>RAT!C7</f>
        <v>45854</v>
      </c>
      <c r="D7" s="252"/>
      <c r="E7" s="252"/>
      <c r="F7" s="259" t="str">
        <f>RAT!F7</f>
        <v>Preventiva</v>
      </c>
      <c r="G7" s="259"/>
      <c r="H7" s="259"/>
      <c r="I7" s="259" t="str">
        <f>RAT!I7</f>
        <v>Normal</v>
      </c>
      <c r="J7" s="259"/>
      <c r="K7" s="259"/>
      <c r="L7" s="259"/>
      <c r="M7" s="259"/>
      <c r="N7" s="259"/>
      <c r="O7" s="259"/>
      <c r="P7" s="259"/>
    </row>
    <row r="8" spans="1:16">
      <c r="A8" s="172" t="s">
        <v>1059</v>
      </c>
      <c r="B8" s="172"/>
      <c r="C8" s="172"/>
      <c r="D8" s="172"/>
      <c r="E8" s="172"/>
      <c r="F8" s="172" t="s">
        <v>1060</v>
      </c>
      <c r="G8" s="172"/>
      <c r="H8" s="172"/>
      <c r="I8" s="172"/>
      <c r="J8" s="172"/>
      <c r="K8" s="172"/>
      <c r="L8" s="172"/>
      <c r="M8" s="172"/>
      <c r="N8" s="172"/>
      <c r="O8" s="172"/>
      <c r="P8" s="172"/>
    </row>
    <row r="9" spans="1:16" ht="24.75" customHeight="1">
      <c r="A9" s="164">
        <f>RAT!A9</f>
        <v>4112</v>
      </c>
      <c r="B9" s="265" t="str">
        <f>RAT!B9</f>
        <v>NOVA UBIRATA</v>
      </c>
      <c r="C9" s="265"/>
      <c r="D9" s="265"/>
      <c r="E9" s="265"/>
      <c r="F9" s="265" t="str">
        <f>RAT!F9</f>
        <v>R.RIO GRANDE DO SUL,1541</v>
      </c>
      <c r="G9" s="265"/>
      <c r="H9" s="265"/>
      <c r="I9" s="265"/>
      <c r="J9" s="265"/>
      <c r="K9" s="265"/>
      <c r="L9" s="265"/>
      <c r="M9" s="265"/>
      <c r="N9" s="265"/>
      <c r="O9" s="265"/>
      <c r="P9" s="265"/>
    </row>
    <row r="10" spans="1:16">
      <c r="A10" s="172" t="s">
        <v>1061</v>
      </c>
      <c r="B10" s="172"/>
      <c r="C10" s="172"/>
      <c r="D10" s="172"/>
      <c r="E10" s="172"/>
      <c r="F10" s="172" t="s">
        <v>1062</v>
      </c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pans="1:16" s="144" customFormat="1" ht="29.25" customHeight="1">
      <c r="A11" s="265" t="str">
        <f>RAT!A11</f>
        <v>Responsável</v>
      </c>
      <c r="B11" s="265"/>
      <c r="C11" s="265"/>
      <c r="D11" s="265"/>
      <c r="E11" s="265"/>
      <c r="F11" s="265" t="str">
        <f>RAT!F11</f>
        <v>F9128192 - SISTEMA</v>
      </c>
      <c r="G11" s="265"/>
      <c r="H11" s="265"/>
      <c r="I11" s="265"/>
      <c r="J11" s="265"/>
      <c r="K11" s="265"/>
      <c r="L11" s="265"/>
      <c r="M11" s="265"/>
      <c r="N11" s="265"/>
      <c r="O11" s="265"/>
      <c r="P11" s="265"/>
    </row>
    <row r="12" spans="1:16" ht="15.5">
      <c r="A12" s="262" t="s">
        <v>1098</v>
      </c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</row>
    <row r="13" spans="1:16" s="145" customFormat="1" ht="18.75" customHeight="1">
      <c r="A13" s="172" t="s">
        <v>1099</v>
      </c>
      <c r="B13" s="172"/>
      <c r="C13" s="172" t="s">
        <v>1100</v>
      </c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</row>
    <row r="14" spans="1:16" ht="42" customHeight="1">
      <c r="A14" s="263"/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</row>
    <row r="15" spans="1:16" s="145" customFormat="1" ht="18" customHeight="1">
      <c r="A15" s="227" t="s">
        <v>1101</v>
      </c>
      <c r="B15" s="227"/>
      <c r="C15" s="227"/>
      <c r="D15" s="227"/>
      <c r="E15" s="227"/>
      <c r="F15" s="227"/>
      <c r="G15" s="227"/>
      <c r="H15" s="227"/>
      <c r="I15" s="227" t="s">
        <v>1102</v>
      </c>
      <c r="J15" s="227"/>
      <c r="K15" s="227" t="s">
        <v>1103</v>
      </c>
      <c r="L15" s="227"/>
      <c r="M15" s="227"/>
      <c r="N15" s="227"/>
      <c r="O15" s="227"/>
      <c r="P15" s="227"/>
    </row>
    <row r="16" spans="1:16" s="145" customFormat="1" ht="21" customHeight="1">
      <c r="A16" s="172" t="s">
        <v>1104</v>
      </c>
      <c r="B16" s="172"/>
      <c r="C16" s="172"/>
      <c r="D16" s="172"/>
      <c r="E16" s="172"/>
      <c r="F16" s="172"/>
      <c r="G16" s="172"/>
      <c r="H16" s="172"/>
      <c r="I16" s="264"/>
      <c r="J16" s="264"/>
      <c r="K16" s="264"/>
      <c r="L16" s="264"/>
      <c r="M16" s="264"/>
      <c r="N16" s="264"/>
      <c r="O16" s="264"/>
      <c r="P16" s="264"/>
    </row>
    <row r="17" spans="1:16" s="145" customFormat="1" ht="21" customHeight="1">
      <c r="A17" s="172" t="s">
        <v>1105</v>
      </c>
      <c r="B17" s="172"/>
      <c r="C17" s="172"/>
      <c r="D17" s="172"/>
      <c r="E17" s="172"/>
      <c r="F17" s="172"/>
      <c r="G17" s="172"/>
      <c r="H17" s="172"/>
      <c r="I17" s="264"/>
      <c r="J17" s="264"/>
      <c r="K17" s="264"/>
      <c r="L17" s="264"/>
      <c r="M17" s="264"/>
      <c r="N17" s="264"/>
      <c r="O17" s="264"/>
      <c r="P17" s="264"/>
    </row>
    <row r="18" spans="1:16" s="145" customFormat="1" ht="21" customHeight="1">
      <c r="A18" s="172" t="s">
        <v>1106</v>
      </c>
      <c r="B18" s="172"/>
      <c r="C18" s="172"/>
      <c r="D18" s="172"/>
      <c r="E18" s="172"/>
      <c r="F18" s="172"/>
      <c r="G18" s="172"/>
      <c r="H18" s="172"/>
      <c r="I18" s="264"/>
      <c r="J18" s="264"/>
      <c r="K18" s="264"/>
      <c r="L18" s="264"/>
      <c r="M18" s="264"/>
      <c r="N18" s="264"/>
      <c r="O18" s="264"/>
      <c r="P18" s="264"/>
    </row>
    <row r="19" spans="1:16" ht="15.5">
      <c r="A19" s="226" t="s">
        <v>1107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</row>
    <row r="20" spans="1:16" ht="31.5" customHeight="1">
      <c r="A20" s="227" t="s">
        <v>1078</v>
      </c>
      <c r="B20" s="227"/>
      <c r="C20" s="227"/>
      <c r="D20" s="227"/>
      <c r="E20" s="227"/>
      <c r="F20" s="267" t="s">
        <v>1079</v>
      </c>
      <c r="G20" s="267"/>
      <c r="H20" s="267"/>
      <c r="I20" s="267" t="s">
        <v>1080</v>
      </c>
      <c r="J20" s="267"/>
      <c r="K20" s="267"/>
      <c r="L20" s="267"/>
      <c r="M20" s="267"/>
      <c r="N20" s="267"/>
      <c r="O20" s="267"/>
      <c r="P20" s="267"/>
    </row>
    <row r="21" spans="1:16" s="145" customFormat="1" ht="21">
      <c r="A21" s="252">
        <f>RAT!A45</f>
        <v>45834</v>
      </c>
      <c r="B21" s="259"/>
      <c r="C21" s="259"/>
      <c r="D21" s="259"/>
      <c r="E21" s="259"/>
      <c r="F21" s="146" t="e">
        <f>RAT!F45</f>
        <v>#N/A</v>
      </c>
      <c r="G21" s="147" t="s">
        <v>1081</v>
      </c>
      <c r="H21" s="146" t="e">
        <f>RAT!H45</f>
        <v>#N/A</v>
      </c>
      <c r="I21" s="268" t="e">
        <f>RAT!I45</f>
        <v>#N/A</v>
      </c>
      <c r="J21" s="269"/>
      <c r="K21" s="269"/>
      <c r="L21" s="269"/>
      <c r="M21" s="269"/>
      <c r="N21" s="269"/>
      <c r="O21" s="269"/>
      <c r="P21" s="269"/>
    </row>
    <row r="22" spans="1:16">
      <c r="A22" s="270" t="s">
        <v>1082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</row>
    <row r="23" spans="1:16" ht="15.5">
      <c r="A23" s="271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</row>
    <row r="24" spans="1:16">
      <c r="A24" s="266" t="s">
        <v>1108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16" ht="15.75" customHeight="1">
      <c r="A25" s="266" t="s">
        <v>1109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</row>
    <row r="26" spans="1:16">
      <c r="A26" s="266" t="s">
        <v>1110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</row>
    <row r="27" spans="1:16">
      <c r="A27" s="266" t="s">
        <v>1111</v>
      </c>
      <c r="B27" s="266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</row>
    <row r="28" spans="1:16">
      <c r="A28" s="266" t="s">
        <v>1112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</row>
    <row r="29" spans="1:16">
      <c r="A29" s="266" t="s">
        <v>1113</v>
      </c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</row>
    <row r="30" spans="1:16">
      <c r="A30" s="266" t="s">
        <v>1114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</row>
    <row r="31" spans="1:16">
      <c r="A31" s="266" t="s">
        <v>1115</v>
      </c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</row>
    <row r="32" spans="1:16">
      <c r="A32" s="266" t="s">
        <v>1116</v>
      </c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</row>
    <row r="33" spans="1:16">
      <c r="A33" s="266" t="s">
        <v>1117</v>
      </c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</row>
    <row r="34" spans="1:16">
      <c r="A34" s="266" t="s">
        <v>1118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</row>
    <row r="35" spans="1:16">
      <c r="A35" s="266" t="s">
        <v>1119</v>
      </c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</row>
    <row r="36" spans="1:16">
      <c r="A36" s="275" t="s">
        <v>1120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</row>
    <row r="37" spans="1:16">
      <c r="A37" s="272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4"/>
    </row>
    <row r="38" spans="1:16" ht="45.75" customHeight="1">
      <c r="A38" s="276"/>
      <c r="B38" s="277" t="s">
        <v>1083</v>
      </c>
      <c r="C38" s="277"/>
      <c r="D38" s="277"/>
      <c r="E38" s="277"/>
      <c r="F38" s="277"/>
      <c r="G38" s="277"/>
      <c r="H38" s="277" t="s">
        <v>1084</v>
      </c>
      <c r="I38" s="277"/>
      <c r="J38" s="277"/>
      <c r="K38" s="277"/>
      <c r="P38" s="278"/>
    </row>
    <row r="39" spans="1:16">
      <c r="A39" s="276"/>
      <c r="B39" s="279" t="s">
        <v>1085</v>
      </c>
      <c r="C39" s="279"/>
      <c r="D39" s="279"/>
      <c r="E39" s="279"/>
      <c r="F39" s="279"/>
      <c r="G39" s="277"/>
      <c r="H39" s="279" t="s">
        <v>1086</v>
      </c>
      <c r="I39" s="279"/>
      <c r="J39" s="279"/>
      <c r="K39" s="279"/>
      <c r="P39" s="278"/>
    </row>
    <row r="40" spans="1:16">
      <c r="A40" s="286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8"/>
    </row>
    <row r="41" spans="1:16">
      <c r="A41" s="289" t="s">
        <v>1121</v>
      </c>
      <c r="B41" s="289"/>
      <c r="C41" s="289"/>
      <c r="D41" s="289"/>
      <c r="E41" s="289"/>
      <c r="F41" s="289"/>
      <c r="G41" s="289"/>
      <c r="H41" s="289"/>
      <c r="I41" s="290" t="s">
        <v>1088</v>
      </c>
      <c r="J41" s="290"/>
      <c r="K41" s="290"/>
      <c r="L41" s="290"/>
      <c r="M41" s="290"/>
      <c r="N41" s="290"/>
      <c r="O41" s="290"/>
      <c r="P41" s="290"/>
    </row>
    <row r="42" spans="1:16">
      <c r="A42" s="291"/>
      <c r="B42" s="292"/>
      <c r="C42" s="292"/>
      <c r="D42" s="292"/>
      <c r="E42" s="292"/>
      <c r="F42" s="292"/>
      <c r="G42" s="292"/>
      <c r="H42" s="293"/>
      <c r="I42" s="291"/>
      <c r="J42" s="292"/>
      <c r="K42" s="292"/>
      <c r="L42" s="292"/>
      <c r="M42" s="292"/>
      <c r="N42" s="292"/>
      <c r="O42" s="292"/>
      <c r="P42" s="293"/>
    </row>
    <row r="43" spans="1:16">
      <c r="A43" s="294"/>
      <c r="B43" s="279"/>
      <c r="C43" s="279"/>
      <c r="D43" s="279"/>
      <c r="E43" s="279"/>
      <c r="F43" s="279"/>
      <c r="G43" s="279"/>
      <c r="H43" s="295"/>
      <c r="I43" s="294"/>
      <c r="J43" s="279"/>
      <c r="K43" s="279"/>
      <c r="L43" s="279"/>
      <c r="M43" s="279"/>
      <c r="N43" s="279"/>
      <c r="O43" s="279"/>
      <c r="P43" s="295"/>
    </row>
    <row r="44" spans="1:16">
      <c r="A44" s="294"/>
      <c r="B44" s="279"/>
      <c r="C44" s="279"/>
      <c r="D44" s="279"/>
      <c r="E44" s="279"/>
      <c r="F44" s="279"/>
      <c r="G44" s="279"/>
      <c r="H44" s="295"/>
      <c r="I44" s="294"/>
      <c r="J44" s="279"/>
      <c r="K44" s="279"/>
      <c r="L44" s="279"/>
      <c r="M44" s="279"/>
      <c r="N44" s="279"/>
      <c r="O44" s="279"/>
      <c r="P44" s="295"/>
    </row>
    <row r="45" spans="1:16">
      <c r="A45" s="294"/>
      <c r="B45" s="279"/>
      <c r="C45" s="279"/>
      <c r="D45" s="279"/>
      <c r="E45" s="279"/>
      <c r="F45" s="279"/>
      <c r="G45" s="279"/>
      <c r="H45" s="295"/>
      <c r="I45" s="294"/>
      <c r="J45" s="279"/>
      <c r="K45" s="279"/>
      <c r="L45" s="279"/>
      <c r="M45" s="279"/>
      <c r="N45" s="279"/>
      <c r="O45" s="279"/>
      <c r="P45" s="295"/>
    </row>
    <row r="46" spans="1:16">
      <c r="A46" s="294"/>
      <c r="B46" s="279"/>
      <c r="C46" s="279"/>
      <c r="D46" s="279"/>
      <c r="E46" s="279"/>
      <c r="F46" s="279"/>
      <c r="G46" s="279"/>
      <c r="H46" s="295"/>
      <c r="I46" s="296"/>
      <c r="J46" s="297"/>
      <c r="K46" s="297"/>
      <c r="L46" s="297"/>
      <c r="M46" s="297"/>
      <c r="N46" s="297"/>
      <c r="O46" s="297"/>
      <c r="P46" s="298"/>
    </row>
    <row r="47" spans="1:16">
      <c r="A47" s="296"/>
      <c r="B47" s="297"/>
      <c r="C47" s="297"/>
      <c r="D47" s="297"/>
      <c r="E47" s="297"/>
      <c r="F47" s="297"/>
      <c r="G47" s="297"/>
      <c r="H47" s="298"/>
      <c r="I47" s="299" t="s">
        <v>1095</v>
      </c>
      <c r="J47" s="299"/>
      <c r="K47" s="299"/>
      <c r="L47" s="299"/>
      <c r="M47" s="299"/>
      <c r="N47" s="299"/>
      <c r="O47" s="299"/>
      <c r="P47" s="299"/>
    </row>
    <row r="48" spans="1:16" ht="11.25" customHeight="1">
      <c r="A48" s="280" t="s">
        <v>1122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2"/>
    </row>
    <row r="49" spans="1:16" ht="11.25" customHeight="1">
      <c r="A49" s="283"/>
      <c r="B49" s="284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5"/>
    </row>
  </sheetData>
  <mergeCells count="82">
    <mergeCell ref="A48:P49"/>
    <mergeCell ref="A40:P40"/>
    <mergeCell ref="A41:H41"/>
    <mergeCell ref="I41:P41"/>
    <mergeCell ref="A42:H47"/>
    <mergeCell ref="I42:P46"/>
    <mergeCell ref="I47:P47"/>
    <mergeCell ref="A38:A39"/>
    <mergeCell ref="B38:F38"/>
    <mergeCell ref="G38:G39"/>
    <mergeCell ref="H38:K38"/>
    <mergeCell ref="P38:P39"/>
    <mergeCell ref="B39:F39"/>
    <mergeCell ref="H39:K39"/>
    <mergeCell ref="A37:P37"/>
    <mergeCell ref="A26:P26"/>
    <mergeCell ref="A27:P27"/>
    <mergeCell ref="A28:P28"/>
    <mergeCell ref="A29:P29"/>
    <mergeCell ref="A30:P30"/>
    <mergeCell ref="A31:P31"/>
    <mergeCell ref="A32:P32"/>
    <mergeCell ref="A33:P33"/>
    <mergeCell ref="A34:P34"/>
    <mergeCell ref="A35:P35"/>
    <mergeCell ref="A36:P36"/>
    <mergeCell ref="A25:P25"/>
    <mergeCell ref="A18:H18"/>
    <mergeCell ref="I18:J18"/>
    <mergeCell ref="K18:P18"/>
    <mergeCell ref="A19:P19"/>
    <mergeCell ref="A20:E20"/>
    <mergeCell ref="F20:H20"/>
    <mergeCell ref="I20:P20"/>
    <mergeCell ref="A21:E21"/>
    <mergeCell ref="I21:P21"/>
    <mergeCell ref="A22:P22"/>
    <mergeCell ref="A23:P23"/>
    <mergeCell ref="A24:P24"/>
    <mergeCell ref="A8:E8"/>
    <mergeCell ref="A16:H16"/>
    <mergeCell ref="I16:J16"/>
    <mergeCell ref="K16:P16"/>
    <mergeCell ref="A17:H17"/>
    <mergeCell ref="I17:J17"/>
    <mergeCell ref="K17:P17"/>
    <mergeCell ref="A15:H15"/>
    <mergeCell ref="I15:J15"/>
    <mergeCell ref="K15:P15"/>
    <mergeCell ref="B9:E9"/>
    <mergeCell ref="F9:P9"/>
    <mergeCell ref="A10:E10"/>
    <mergeCell ref="F10:P10"/>
    <mergeCell ref="A11:E11"/>
    <mergeCell ref="F11:P11"/>
    <mergeCell ref="A12:P12"/>
    <mergeCell ref="A13:B13"/>
    <mergeCell ref="C13:P13"/>
    <mergeCell ref="A14:B14"/>
    <mergeCell ref="C14:P14"/>
    <mergeCell ref="F8:P8"/>
    <mergeCell ref="A4:B4"/>
    <mergeCell ref="C4:E4"/>
    <mergeCell ref="F4:H4"/>
    <mergeCell ref="I4:P4"/>
    <mergeCell ref="A5:B5"/>
    <mergeCell ref="C5:E6"/>
    <mergeCell ref="F5:H5"/>
    <mergeCell ref="I5:P5"/>
    <mergeCell ref="A6:B6"/>
    <mergeCell ref="F6:H6"/>
    <mergeCell ref="I6:P6"/>
    <mergeCell ref="A7:B7"/>
    <mergeCell ref="C7:E7"/>
    <mergeCell ref="F7:H7"/>
    <mergeCell ref="I7:P7"/>
    <mergeCell ref="A1:P1"/>
    <mergeCell ref="A2:P2"/>
    <mergeCell ref="A3:B3"/>
    <mergeCell ref="C3:E3"/>
    <mergeCell ref="F3:H3"/>
    <mergeCell ref="I3:P3"/>
  </mergeCells>
  <pageMargins left="0.511811024" right="0.511811024" top="0.78740157499999996" bottom="0.78740157499999996" header="0.31496062000000002" footer="0.31496062000000002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7DA8-951C-4964-9F87-ED12D46984EE}">
  <sheetPr>
    <pageSetUpPr fitToPage="1"/>
  </sheetPr>
  <dimension ref="A1:O526"/>
  <sheetViews>
    <sheetView view="pageBreakPreview" zoomScale="85" zoomScaleNormal="85" zoomScaleSheetLayoutView="85" workbookViewId="0">
      <selection activeCell="G8" sqref="G8"/>
    </sheetView>
  </sheetViews>
  <sheetFormatPr defaultRowHeight="14.5"/>
  <cols>
    <col min="1" max="1" width="6.6328125" bestFit="1" customWidth="1"/>
    <col min="2" max="2" width="90.6328125" customWidth="1"/>
    <col min="3" max="4" width="9.6328125" customWidth="1"/>
    <col min="5" max="6" width="14.6328125" customWidth="1"/>
    <col min="7" max="9" width="15.6328125" customWidth="1"/>
    <col min="10" max="10" width="16.6328125" customWidth="1"/>
    <col min="12" max="12" width="53.453125" customWidth="1"/>
    <col min="14" max="15" width="11.453125" customWidth="1"/>
  </cols>
  <sheetData>
    <row r="1" spans="1:15" ht="15" thickBot="1">
      <c r="A1" s="1"/>
      <c r="B1" s="2"/>
      <c r="C1" s="300"/>
      <c r="D1" s="300"/>
      <c r="E1" s="300"/>
      <c r="F1" s="300"/>
      <c r="G1" s="300"/>
      <c r="H1" s="300"/>
      <c r="I1" s="300"/>
      <c r="J1" s="300"/>
    </row>
    <row r="2" spans="1:15" ht="15.75" customHeight="1">
      <c r="A2" s="3"/>
      <c r="B2" s="3" t="s">
        <v>0</v>
      </c>
      <c r="C2" s="301" t="s">
        <v>1</v>
      </c>
      <c r="D2" s="301"/>
      <c r="E2" s="301"/>
      <c r="F2" s="301"/>
      <c r="G2" s="301"/>
      <c r="H2" s="301"/>
      <c r="I2" s="301"/>
      <c r="J2" s="302"/>
      <c r="L2" s="306" t="s">
        <v>1043</v>
      </c>
    </row>
    <row r="3" spans="1:15" ht="15.5">
      <c r="A3" s="101"/>
      <c r="B3" s="101" t="s">
        <v>1005</v>
      </c>
      <c r="C3" s="303" t="s">
        <v>1042</v>
      </c>
      <c r="D3" s="303"/>
      <c r="E3" s="303"/>
      <c r="F3" s="303"/>
      <c r="G3" s="303"/>
      <c r="H3" s="303"/>
      <c r="I3" s="303"/>
      <c r="J3" s="304"/>
      <c r="L3" s="307"/>
    </row>
    <row r="4" spans="1:15" ht="16" thickBot="1">
      <c r="A4" s="102"/>
      <c r="B4" s="102" t="s">
        <v>2</v>
      </c>
      <c r="C4" s="103"/>
      <c r="D4" s="305"/>
      <c r="E4" s="305"/>
      <c r="F4" s="104"/>
      <c r="G4" s="104"/>
      <c r="H4" s="104"/>
      <c r="I4" s="105"/>
      <c r="J4" s="4"/>
      <c r="L4" s="307"/>
    </row>
    <row r="5" spans="1:15" ht="19" thickBot="1">
      <c r="A5" s="106"/>
      <c r="B5" s="107"/>
      <c r="C5" s="108"/>
      <c r="D5" s="109"/>
      <c r="E5" s="110"/>
      <c r="F5" s="110"/>
      <c r="G5" s="110"/>
      <c r="H5" s="110"/>
      <c r="I5" s="110"/>
      <c r="J5" s="110"/>
      <c r="L5" s="307"/>
    </row>
    <row r="6" spans="1:15" ht="44" thickBot="1">
      <c r="A6" s="18" t="s">
        <v>3</v>
      </c>
      <c r="B6" s="19" t="s">
        <v>4</v>
      </c>
      <c r="C6" s="111" t="s">
        <v>5</v>
      </c>
      <c r="D6" s="112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113" t="s">
        <v>12</v>
      </c>
      <c r="L6" s="307"/>
      <c r="N6" s="5" t="s">
        <v>7</v>
      </c>
      <c r="O6" s="5" t="s">
        <v>8</v>
      </c>
    </row>
    <row r="7" spans="1:15">
      <c r="A7" s="24">
        <v>1</v>
      </c>
      <c r="B7" s="25" t="s">
        <v>13</v>
      </c>
      <c r="C7" s="26"/>
      <c r="D7" s="27"/>
      <c r="E7" s="114"/>
      <c r="F7" s="115"/>
      <c r="G7" s="116"/>
      <c r="H7" s="114">
        <f>SUBTOTAL(109,H8:H13)</f>
        <v>1322942.7799999998</v>
      </c>
      <c r="I7" s="114">
        <f>SUBTOTAL(109,I8:I13)</f>
        <v>416375.72</v>
      </c>
      <c r="J7" s="117">
        <f>SUBTOTAL(109,J8:J13)</f>
        <v>1739318.4999999998</v>
      </c>
      <c r="L7" s="307"/>
      <c r="N7" s="114"/>
      <c r="O7" s="115"/>
    </row>
    <row r="8" spans="1:15">
      <c r="A8" s="34" t="s">
        <v>14</v>
      </c>
      <c r="B8" s="35" t="s">
        <v>15</v>
      </c>
      <c r="C8" s="36">
        <v>1201</v>
      </c>
      <c r="D8" s="37" t="s">
        <v>16</v>
      </c>
      <c r="E8" s="123">
        <f>ROUND(N8,2)</f>
        <v>0</v>
      </c>
      <c r="F8" s="124">
        <f>ROUND(O8,2)</f>
        <v>94.23</v>
      </c>
      <c r="G8" s="6">
        <f t="shared" ref="G8:G13" si="0">SUM(E8:F8)</f>
        <v>94.23</v>
      </c>
      <c r="H8" s="6">
        <f t="shared" ref="H8:H13" si="1">C8*E8</f>
        <v>0</v>
      </c>
      <c r="I8" s="6">
        <f t="shared" ref="I8:I13" si="2">C8*F8</f>
        <v>113170.23000000001</v>
      </c>
      <c r="J8" s="7">
        <f t="shared" ref="J8:J13" si="3">SUM(E8:F8)*C8</f>
        <v>113170.23000000001</v>
      </c>
      <c r="L8" s="307"/>
      <c r="N8" s="123">
        <v>0</v>
      </c>
      <c r="O8" s="124">
        <v>94.230739</v>
      </c>
    </row>
    <row r="9" spans="1:15">
      <c r="A9" s="34" t="s">
        <v>17</v>
      </c>
      <c r="B9" s="35" t="s">
        <v>18</v>
      </c>
      <c r="C9" s="36">
        <v>409420</v>
      </c>
      <c r="D9" s="37" t="s">
        <v>19</v>
      </c>
      <c r="E9" s="123">
        <f t="shared" ref="E9:E72" si="4">ROUND(N9,2)</f>
        <v>2.3199999999999998</v>
      </c>
      <c r="F9" s="124">
        <f t="shared" ref="F9:F72" si="5">ROUND(O9,2)</f>
        <v>0.6</v>
      </c>
      <c r="G9" s="6">
        <f t="shared" si="0"/>
        <v>2.92</v>
      </c>
      <c r="H9" s="6">
        <f t="shared" si="1"/>
        <v>949854.39999999991</v>
      </c>
      <c r="I9" s="6">
        <f t="shared" si="2"/>
        <v>245652</v>
      </c>
      <c r="J9" s="7">
        <f t="shared" si="3"/>
        <v>1195506.3999999999</v>
      </c>
      <c r="L9" s="307"/>
      <c r="N9" s="123">
        <v>2.3223549999999999</v>
      </c>
      <c r="O9" s="124">
        <v>0.59717699999999996</v>
      </c>
    </row>
    <row r="10" spans="1:15">
      <c r="A10" s="34" t="s">
        <v>20</v>
      </c>
      <c r="B10" s="35" t="s">
        <v>21</v>
      </c>
      <c r="C10" s="36">
        <v>140</v>
      </c>
      <c r="D10" s="37" t="s">
        <v>16</v>
      </c>
      <c r="E10" s="123">
        <f t="shared" si="4"/>
        <v>121.67</v>
      </c>
      <c r="F10" s="124">
        <f t="shared" si="5"/>
        <v>403.74</v>
      </c>
      <c r="G10" s="6">
        <f t="shared" si="0"/>
        <v>525.41</v>
      </c>
      <c r="H10" s="6">
        <f t="shared" si="1"/>
        <v>17033.8</v>
      </c>
      <c r="I10" s="6">
        <f t="shared" si="2"/>
        <v>56523.6</v>
      </c>
      <c r="J10" s="7">
        <f t="shared" si="3"/>
        <v>73557.399999999994</v>
      </c>
      <c r="L10" s="307"/>
      <c r="N10" s="123">
        <v>121.67244400000001</v>
      </c>
      <c r="O10" s="124">
        <v>403.73904699999997</v>
      </c>
    </row>
    <row r="11" spans="1:15">
      <c r="A11" s="34" t="s">
        <v>22</v>
      </c>
      <c r="B11" s="35" t="s">
        <v>23</v>
      </c>
      <c r="C11" s="36">
        <v>1</v>
      </c>
      <c r="D11" s="37" t="s">
        <v>16</v>
      </c>
      <c r="E11" s="123">
        <f t="shared" si="4"/>
        <v>0</v>
      </c>
      <c r="F11" s="124">
        <f t="shared" si="5"/>
        <v>228.49</v>
      </c>
      <c r="G11" s="6">
        <f t="shared" si="0"/>
        <v>228.49</v>
      </c>
      <c r="H11" s="6">
        <f t="shared" si="1"/>
        <v>0</v>
      </c>
      <c r="I11" s="6">
        <f t="shared" si="2"/>
        <v>228.49</v>
      </c>
      <c r="J11" s="7">
        <f t="shared" si="3"/>
        <v>228.49</v>
      </c>
      <c r="L11" s="307"/>
      <c r="N11" s="123">
        <v>0</v>
      </c>
      <c r="O11" s="124">
        <v>228.49129500000001</v>
      </c>
    </row>
    <row r="12" spans="1:15">
      <c r="A12" s="34" t="s">
        <v>24</v>
      </c>
      <c r="B12" s="35" t="s">
        <v>25</v>
      </c>
      <c r="C12" s="36">
        <v>134</v>
      </c>
      <c r="D12" s="37" t="s">
        <v>16</v>
      </c>
      <c r="E12" s="123">
        <f t="shared" si="4"/>
        <v>2656.18</v>
      </c>
      <c r="F12" s="124">
        <f t="shared" si="5"/>
        <v>0</v>
      </c>
      <c r="G12" s="6">
        <f t="shared" si="0"/>
        <v>2656.18</v>
      </c>
      <c r="H12" s="6">
        <f t="shared" si="1"/>
        <v>355928.12</v>
      </c>
      <c r="I12" s="6">
        <f t="shared" si="2"/>
        <v>0</v>
      </c>
      <c r="J12" s="7">
        <f t="shared" si="3"/>
        <v>355928.12</v>
      </c>
      <c r="L12" s="307"/>
      <c r="N12" s="123">
        <v>2656.1769429999999</v>
      </c>
      <c r="O12" s="124">
        <v>0</v>
      </c>
    </row>
    <row r="13" spans="1:15">
      <c r="A13" s="34" t="s">
        <v>26</v>
      </c>
      <c r="B13" s="35" t="s">
        <v>27</v>
      </c>
      <c r="C13" s="36">
        <v>1</v>
      </c>
      <c r="D13" s="37" t="s">
        <v>16</v>
      </c>
      <c r="E13" s="123">
        <f t="shared" si="4"/>
        <v>126.46</v>
      </c>
      <c r="F13" s="124">
        <f t="shared" si="5"/>
        <v>801.4</v>
      </c>
      <c r="G13" s="6">
        <f t="shared" si="0"/>
        <v>927.86</v>
      </c>
      <c r="H13" s="6">
        <f t="shared" si="1"/>
        <v>126.46</v>
      </c>
      <c r="I13" s="6">
        <f t="shared" si="2"/>
        <v>801.4</v>
      </c>
      <c r="J13" s="7">
        <f t="shared" si="3"/>
        <v>927.86</v>
      </c>
      <c r="L13" s="307"/>
      <c r="N13" s="123">
        <v>126.45933899999999</v>
      </c>
      <c r="O13" s="124">
        <v>801.40205500000002</v>
      </c>
    </row>
    <row r="14" spans="1:15">
      <c r="A14" s="46">
        <v>2</v>
      </c>
      <c r="B14" s="47" t="s">
        <v>28</v>
      </c>
      <c r="C14" s="48"/>
      <c r="D14" s="49"/>
      <c r="E14" s="123">
        <f t="shared" si="4"/>
        <v>0</v>
      </c>
      <c r="F14" s="124">
        <f t="shared" si="5"/>
        <v>0</v>
      </c>
      <c r="G14" s="118"/>
      <c r="H14" s="118">
        <f>SUBTOTAL(109,H15:H50)</f>
        <v>89889.50999999998</v>
      </c>
      <c r="I14" s="118">
        <f>SUBTOTAL(109,I15:I50)</f>
        <v>80658.39</v>
      </c>
      <c r="J14" s="120">
        <f>SUBTOTAL(109,J15:J50)</f>
        <v>170547.9</v>
      </c>
      <c r="L14" s="307"/>
      <c r="N14" s="118"/>
      <c r="O14" s="119"/>
    </row>
    <row r="15" spans="1:15">
      <c r="A15" s="34" t="s">
        <v>29</v>
      </c>
      <c r="B15" s="35" t="s">
        <v>30</v>
      </c>
      <c r="C15" s="36">
        <v>1</v>
      </c>
      <c r="D15" s="37" t="s">
        <v>31</v>
      </c>
      <c r="E15" s="123">
        <f t="shared" si="4"/>
        <v>0</v>
      </c>
      <c r="F15" s="124">
        <f t="shared" si="5"/>
        <v>327.57</v>
      </c>
      <c r="G15" s="6">
        <f t="shared" ref="G15:G48" si="6">SUM(E15:F15)</f>
        <v>327.57</v>
      </c>
      <c r="H15" s="6">
        <f t="shared" ref="H15:H50" si="7">C15*E15</f>
        <v>0</v>
      </c>
      <c r="I15" s="6">
        <f t="shared" ref="I15:I50" si="8">C15*F15</f>
        <v>327.57</v>
      </c>
      <c r="J15" s="7">
        <f t="shared" ref="J15:J50" si="9">SUM(E15:F15)*C15</f>
        <v>327.57</v>
      </c>
      <c r="L15" s="307"/>
      <c r="N15" s="123">
        <v>0</v>
      </c>
      <c r="O15" s="124">
        <v>327.56580299999996</v>
      </c>
    </row>
    <row r="16" spans="1:15">
      <c r="A16" s="34" t="s">
        <v>32</v>
      </c>
      <c r="B16" s="35" t="s">
        <v>33</v>
      </c>
      <c r="C16" s="36">
        <v>1</v>
      </c>
      <c r="D16" s="37" t="s">
        <v>31</v>
      </c>
      <c r="E16" s="123">
        <f t="shared" si="4"/>
        <v>0</v>
      </c>
      <c r="F16" s="124">
        <f t="shared" si="5"/>
        <v>75.599999999999994</v>
      </c>
      <c r="G16" s="6">
        <f t="shared" si="6"/>
        <v>75.599999999999994</v>
      </c>
      <c r="H16" s="6">
        <f t="shared" si="7"/>
        <v>0</v>
      </c>
      <c r="I16" s="6">
        <f t="shared" si="8"/>
        <v>75.599999999999994</v>
      </c>
      <c r="J16" s="7">
        <f t="shared" si="9"/>
        <v>75.599999999999994</v>
      </c>
      <c r="L16" s="307"/>
      <c r="N16" s="123">
        <v>0</v>
      </c>
      <c r="O16" s="124">
        <v>75.595024999999993</v>
      </c>
    </row>
    <row r="17" spans="1:15">
      <c r="A17" s="34" t="s">
        <v>34</v>
      </c>
      <c r="B17" s="35" t="s">
        <v>35</v>
      </c>
      <c r="C17" s="36">
        <v>50</v>
      </c>
      <c r="D17" s="37" t="s">
        <v>31</v>
      </c>
      <c r="E17" s="123">
        <f t="shared" si="4"/>
        <v>0</v>
      </c>
      <c r="F17" s="124">
        <f t="shared" si="5"/>
        <v>8.26</v>
      </c>
      <c r="G17" s="6">
        <f t="shared" si="6"/>
        <v>8.26</v>
      </c>
      <c r="H17" s="6">
        <f t="shared" si="7"/>
        <v>0</v>
      </c>
      <c r="I17" s="6">
        <f t="shared" si="8"/>
        <v>413</v>
      </c>
      <c r="J17" s="7">
        <f t="shared" si="9"/>
        <v>413</v>
      </c>
      <c r="L17" s="307"/>
      <c r="N17" s="123">
        <v>0</v>
      </c>
      <c r="O17" s="124">
        <v>8.2562090000000001</v>
      </c>
    </row>
    <row r="18" spans="1:15" ht="29.5" thickBot="1">
      <c r="A18" s="34" t="s">
        <v>36</v>
      </c>
      <c r="B18" s="35" t="s">
        <v>37</v>
      </c>
      <c r="C18" s="36">
        <v>32</v>
      </c>
      <c r="D18" s="37" t="s">
        <v>38</v>
      </c>
      <c r="E18" s="123">
        <f t="shared" si="4"/>
        <v>0</v>
      </c>
      <c r="F18" s="124">
        <f t="shared" si="5"/>
        <v>35.28</v>
      </c>
      <c r="G18" s="6">
        <f t="shared" si="6"/>
        <v>35.28</v>
      </c>
      <c r="H18" s="6">
        <f t="shared" si="7"/>
        <v>0</v>
      </c>
      <c r="I18" s="6">
        <f t="shared" si="8"/>
        <v>1128.96</v>
      </c>
      <c r="J18" s="7">
        <f t="shared" si="9"/>
        <v>1128.96</v>
      </c>
      <c r="L18" s="308"/>
      <c r="N18" s="123">
        <v>0</v>
      </c>
      <c r="O18" s="124">
        <v>35.280837999999996</v>
      </c>
    </row>
    <row r="19" spans="1:15" ht="29">
      <c r="A19" s="34" t="s">
        <v>39</v>
      </c>
      <c r="B19" s="35" t="s">
        <v>40</v>
      </c>
      <c r="C19" s="36">
        <v>537</v>
      </c>
      <c r="D19" s="37" t="s">
        <v>38</v>
      </c>
      <c r="E19" s="123">
        <f t="shared" si="4"/>
        <v>36.729999999999997</v>
      </c>
      <c r="F19" s="124">
        <f t="shared" si="5"/>
        <v>17.63</v>
      </c>
      <c r="G19" s="6">
        <f t="shared" si="6"/>
        <v>54.36</v>
      </c>
      <c r="H19" s="6">
        <f t="shared" si="7"/>
        <v>19724.009999999998</v>
      </c>
      <c r="I19" s="6">
        <f t="shared" si="8"/>
        <v>9467.31</v>
      </c>
      <c r="J19" s="7">
        <f t="shared" si="9"/>
        <v>29191.32</v>
      </c>
      <c r="N19" s="123">
        <v>36.731124999999999</v>
      </c>
      <c r="O19" s="124">
        <v>17.630939999999999</v>
      </c>
    </row>
    <row r="20" spans="1:15">
      <c r="A20" s="34" t="s">
        <v>41</v>
      </c>
      <c r="B20" s="35" t="s">
        <v>42</v>
      </c>
      <c r="C20" s="36">
        <v>1</v>
      </c>
      <c r="D20" s="37" t="s">
        <v>38</v>
      </c>
      <c r="E20" s="123">
        <f t="shared" si="4"/>
        <v>0</v>
      </c>
      <c r="F20" s="124">
        <f t="shared" si="5"/>
        <v>17.63</v>
      </c>
      <c r="G20" s="6">
        <f t="shared" si="6"/>
        <v>17.63</v>
      </c>
      <c r="H20" s="6">
        <f t="shared" si="7"/>
        <v>0</v>
      </c>
      <c r="I20" s="6">
        <f t="shared" si="8"/>
        <v>17.63</v>
      </c>
      <c r="J20" s="7">
        <f t="shared" si="9"/>
        <v>17.63</v>
      </c>
      <c r="N20" s="123">
        <v>0</v>
      </c>
      <c r="O20" s="124">
        <v>17.630939999999999</v>
      </c>
    </row>
    <row r="21" spans="1:15">
      <c r="A21" s="34" t="s">
        <v>43</v>
      </c>
      <c r="B21" s="35" t="s">
        <v>44</v>
      </c>
      <c r="C21" s="36">
        <v>1</v>
      </c>
      <c r="D21" s="37" t="s">
        <v>38</v>
      </c>
      <c r="E21" s="123">
        <f t="shared" si="4"/>
        <v>0</v>
      </c>
      <c r="F21" s="124">
        <f t="shared" si="5"/>
        <v>32.76</v>
      </c>
      <c r="G21" s="6">
        <f t="shared" si="6"/>
        <v>32.76</v>
      </c>
      <c r="H21" s="6">
        <f t="shared" si="7"/>
        <v>0</v>
      </c>
      <c r="I21" s="6">
        <f t="shared" si="8"/>
        <v>32.76</v>
      </c>
      <c r="J21" s="7">
        <f t="shared" si="9"/>
        <v>32.76</v>
      </c>
      <c r="N21" s="123">
        <v>0</v>
      </c>
      <c r="O21" s="124">
        <v>32.759424000000003</v>
      </c>
    </row>
    <row r="22" spans="1:15">
      <c r="A22" s="34" t="s">
        <v>45</v>
      </c>
      <c r="B22" s="35" t="s">
        <v>46</v>
      </c>
      <c r="C22" s="36">
        <v>453</v>
      </c>
      <c r="D22" s="37" t="s">
        <v>38</v>
      </c>
      <c r="E22" s="123">
        <f t="shared" si="4"/>
        <v>0</v>
      </c>
      <c r="F22" s="124">
        <f t="shared" si="5"/>
        <v>10.08</v>
      </c>
      <c r="G22" s="6">
        <f t="shared" si="6"/>
        <v>10.08</v>
      </c>
      <c r="H22" s="6">
        <f t="shared" si="7"/>
        <v>0</v>
      </c>
      <c r="I22" s="6">
        <f t="shared" si="8"/>
        <v>4566.24</v>
      </c>
      <c r="J22" s="7">
        <f t="shared" si="9"/>
        <v>4566.24</v>
      </c>
      <c r="N22" s="123">
        <v>0</v>
      </c>
      <c r="O22" s="124">
        <v>10.076176999999999</v>
      </c>
    </row>
    <row r="23" spans="1:15">
      <c r="A23" s="34" t="s">
        <v>47</v>
      </c>
      <c r="B23" s="35" t="s">
        <v>48</v>
      </c>
      <c r="C23" s="36">
        <v>380</v>
      </c>
      <c r="D23" s="37" t="s">
        <v>38</v>
      </c>
      <c r="E23" s="123">
        <f t="shared" si="4"/>
        <v>0</v>
      </c>
      <c r="F23" s="124">
        <f t="shared" si="5"/>
        <v>12.6</v>
      </c>
      <c r="G23" s="6">
        <f t="shared" si="6"/>
        <v>12.6</v>
      </c>
      <c r="H23" s="6">
        <f t="shared" si="7"/>
        <v>0</v>
      </c>
      <c r="I23" s="6">
        <f t="shared" si="8"/>
        <v>4788</v>
      </c>
      <c r="J23" s="7">
        <f t="shared" si="9"/>
        <v>4788</v>
      </c>
      <c r="N23" s="123">
        <v>0</v>
      </c>
      <c r="O23" s="124">
        <v>12.597591</v>
      </c>
    </row>
    <row r="24" spans="1:15">
      <c r="A24" s="34" t="s">
        <v>49</v>
      </c>
      <c r="B24" s="35" t="s">
        <v>50</v>
      </c>
      <c r="C24" s="36">
        <v>1</v>
      </c>
      <c r="D24" s="37" t="s">
        <v>38</v>
      </c>
      <c r="E24" s="123">
        <f t="shared" si="4"/>
        <v>0</v>
      </c>
      <c r="F24" s="124">
        <f t="shared" si="5"/>
        <v>34.22</v>
      </c>
      <c r="G24" s="6">
        <f t="shared" si="6"/>
        <v>34.22</v>
      </c>
      <c r="H24" s="6">
        <f t="shared" si="7"/>
        <v>0</v>
      </c>
      <c r="I24" s="6">
        <f t="shared" si="8"/>
        <v>34.22</v>
      </c>
      <c r="J24" s="7">
        <f t="shared" si="9"/>
        <v>34.22</v>
      </c>
      <c r="N24" s="123">
        <v>0</v>
      </c>
      <c r="O24" s="124">
        <v>34.219189999999998</v>
      </c>
    </row>
    <row r="25" spans="1:15">
      <c r="A25" s="34" t="s">
        <v>51</v>
      </c>
      <c r="B25" s="35" t="s">
        <v>52</v>
      </c>
      <c r="C25" s="36">
        <v>247</v>
      </c>
      <c r="D25" s="37" t="s">
        <v>53</v>
      </c>
      <c r="E25" s="123">
        <f t="shared" si="4"/>
        <v>0</v>
      </c>
      <c r="F25" s="124">
        <f t="shared" si="5"/>
        <v>16.579999999999998</v>
      </c>
      <c r="G25" s="6">
        <f t="shared" si="6"/>
        <v>16.579999999999998</v>
      </c>
      <c r="H25" s="6">
        <f t="shared" si="7"/>
        <v>0</v>
      </c>
      <c r="I25" s="6">
        <f t="shared" si="8"/>
        <v>4095.2599999999998</v>
      </c>
      <c r="J25" s="7">
        <f t="shared" si="9"/>
        <v>4095.2599999999998</v>
      </c>
      <c r="N25" s="123">
        <v>0</v>
      </c>
      <c r="O25" s="124">
        <v>16.578770999999996</v>
      </c>
    </row>
    <row r="26" spans="1:15">
      <c r="A26" s="34" t="s">
        <v>54</v>
      </c>
      <c r="B26" s="35" t="s">
        <v>55</v>
      </c>
      <c r="C26" s="36">
        <v>215</v>
      </c>
      <c r="D26" s="37" t="s">
        <v>38</v>
      </c>
      <c r="E26" s="123">
        <f t="shared" si="4"/>
        <v>19.84</v>
      </c>
      <c r="F26" s="124">
        <f t="shared" si="5"/>
        <v>27.45</v>
      </c>
      <c r="G26" s="6">
        <f t="shared" si="6"/>
        <v>47.29</v>
      </c>
      <c r="H26" s="6">
        <f t="shared" si="7"/>
        <v>4265.6000000000004</v>
      </c>
      <c r="I26" s="6">
        <f t="shared" si="8"/>
        <v>5901.75</v>
      </c>
      <c r="J26" s="7">
        <f t="shared" si="9"/>
        <v>10167.35</v>
      </c>
      <c r="N26" s="123">
        <v>19.839547</v>
      </c>
      <c r="O26" s="124">
        <v>27.451184000000001</v>
      </c>
    </row>
    <row r="27" spans="1:15">
      <c r="A27" s="34" t="s">
        <v>56</v>
      </c>
      <c r="B27" s="35" t="s">
        <v>57</v>
      </c>
      <c r="C27" s="36">
        <v>172</v>
      </c>
      <c r="D27" s="37" t="s">
        <v>38</v>
      </c>
      <c r="E27" s="123">
        <f t="shared" si="4"/>
        <v>19.84</v>
      </c>
      <c r="F27" s="124">
        <f t="shared" si="5"/>
        <v>14.01</v>
      </c>
      <c r="G27" s="6">
        <f t="shared" si="6"/>
        <v>33.85</v>
      </c>
      <c r="H27" s="6">
        <f t="shared" si="7"/>
        <v>3412.48</v>
      </c>
      <c r="I27" s="6">
        <f t="shared" si="8"/>
        <v>2409.7199999999998</v>
      </c>
      <c r="J27" s="7">
        <f t="shared" si="9"/>
        <v>5822.2</v>
      </c>
      <c r="N27" s="123">
        <v>19.839547</v>
      </c>
      <c r="O27" s="124">
        <v>14.009961999999998</v>
      </c>
    </row>
    <row r="28" spans="1:15">
      <c r="A28" s="34" t="s">
        <v>58</v>
      </c>
      <c r="B28" s="35" t="s">
        <v>59</v>
      </c>
      <c r="C28" s="36">
        <v>1</v>
      </c>
      <c r="D28" s="37" t="s">
        <v>38</v>
      </c>
      <c r="E28" s="123">
        <f t="shared" si="4"/>
        <v>8.6</v>
      </c>
      <c r="F28" s="124">
        <f t="shared" si="5"/>
        <v>71.650000000000006</v>
      </c>
      <c r="G28" s="6">
        <f t="shared" si="6"/>
        <v>80.25</v>
      </c>
      <c r="H28" s="6">
        <f t="shared" si="7"/>
        <v>8.6</v>
      </c>
      <c r="I28" s="6">
        <f t="shared" si="8"/>
        <v>71.650000000000006</v>
      </c>
      <c r="J28" s="7">
        <f t="shared" si="9"/>
        <v>80.25</v>
      </c>
      <c r="N28" s="123">
        <v>8.5974529999999998</v>
      </c>
      <c r="O28" s="124">
        <v>71.651761000000008</v>
      </c>
    </row>
    <row r="29" spans="1:15">
      <c r="A29" s="34" t="s">
        <v>60</v>
      </c>
      <c r="B29" s="35" t="s">
        <v>61</v>
      </c>
      <c r="C29" s="36">
        <v>27</v>
      </c>
      <c r="D29" s="37" t="s">
        <v>38</v>
      </c>
      <c r="E29" s="123">
        <f t="shared" si="4"/>
        <v>0</v>
      </c>
      <c r="F29" s="124">
        <f t="shared" si="5"/>
        <v>31.57</v>
      </c>
      <c r="G29" s="6">
        <f t="shared" si="6"/>
        <v>31.57</v>
      </c>
      <c r="H29" s="6">
        <f t="shared" si="7"/>
        <v>0</v>
      </c>
      <c r="I29" s="6">
        <f t="shared" si="8"/>
        <v>852.39</v>
      </c>
      <c r="J29" s="7">
        <f t="shared" si="9"/>
        <v>852.39</v>
      </c>
      <c r="N29" s="123">
        <v>0</v>
      </c>
      <c r="O29" s="124">
        <v>31.574549000000001</v>
      </c>
    </row>
    <row r="30" spans="1:15">
      <c r="A30" s="34" t="s">
        <v>62</v>
      </c>
      <c r="B30" s="35" t="s">
        <v>63</v>
      </c>
      <c r="C30" s="36">
        <v>1</v>
      </c>
      <c r="D30" s="37" t="s">
        <v>38</v>
      </c>
      <c r="E30" s="123">
        <f t="shared" si="4"/>
        <v>2.58</v>
      </c>
      <c r="F30" s="124">
        <f t="shared" si="5"/>
        <v>77.19</v>
      </c>
      <c r="G30" s="6">
        <f t="shared" si="6"/>
        <v>79.77</v>
      </c>
      <c r="H30" s="6">
        <f t="shared" si="7"/>
        <v>2.58</v>
      </c>
      <c r="I30" s="6">
        <f t="shared" si="8"/>
        <v>77.19</v>
      </c>
      <c r="J30" s="7">
        <f t="shared" si="9"/>
        <v>79.77</v>
      </c>
      <c r="N30" s="123">
        <v>2.5782880000000001</v>
      </c>
      <c r="O30" s="124">
        <v>77.187497000000008</v>
      </c>
    </row>
    <row r="31" spans="1:15">
      <c r="A31" s="34" t="s">
        <v>64</v>
      </c>
      <c r="B31" s="35" t="s">
        <v>65</v>
      </c>
      <c r="C31" s="36">
        <v>41</v>
      </c>
      <c r="D31" s="37" t="s">
        <v>38</v>
      </c>
      <c r="E31" s="123">
        <f t="shared" si="4"/>
        <v>15.75</v>
      </c>
      <c r="F31" s="124">
        <f t="shared" si="5"/>
        <v>18.93</v>
      </c>
      <c r="G31" s="6">
        <f t="shared" si="6"/>
        <v>34.68</v>
      </c>
      <c r="H31" s="6">
        <f t="shared" si="7"/>
        <v>645.75</v>
      </c>
      <c r="I31" s="6">
        <f t="shared" si="8"/>
        <v>776.13</v>
      </c>
      <c r="J31" s="7">
        <f t="shared" si="9"/>
        <v>1421.8799999999999</v>
      </c>
      <c r="N31" s="123">
        <v>15.754098000000001</v>
      </c>
      <c r="O31" s="124">
        <v>18.929562999999998</v>
      </c>
    </row>
    <row r="32" spans="1:15" ht="43.5">
      <c r="A32" s="34" t="s">
        <v>66</v>
      </c>
      <c r="B32" s="35" t="s">
        <v>67</v>
      </c>
      <c r="C32" s="36">
        <v>264</v>
      </c>
      <c r="D32" s="37" t="s">
        <v>31</v>
      </c>
      <c r="E32" s="123">
        <f t="shared" si="4"/>
        <v>76.81</v>
      </c>
      <c r="F32" s="124">
        <f t="shared" si="5"/>
        <v>15.68</v>
      </c>
      <c r="G32" s="6">
        <f t="shared" si="6"/>
        <v>92.490000000000009</v>
      </c>
      <c r="H32" s="6">
        <f t="shared" si="7"/>
        <v>20277.84</v>
      </c>
      <c r="I32" s="6">
        <f t="shared" si="8"/>
        <v>4139.5199999999995</v>
      </c>
      <c r="J32" s="7">
        <f t="shared" si="9"/>
        <v>24417.360000000001</v>
      </c>
      <c r="N32" s="123">
        <v>76.808336999999995</v>
      </c>
      <c r="O32" s="124">
        <v>15.678265999999999</v>
      </c>
    </row>
    <row r="33" spans="1:15">
      <c r="A33" s="34" t="s">
        <v>68</v>
      </c>
      <c r="B33" s="35" t="s">
        <v>69</v>
      </c>
      <c r="C33" s="36">
        <v>41</v>
      </c>
      <c r="D33" s="37" t="s">
        <v>16</v>
      </c>
      <c r="E33" s="123">
        <f t="shared" si="4"/>
        <v>7.13</v>
      </c>
      <c r="F33" s="124">
        <f t="shared" si="5"/>
        <v>47.45</v>
      </c>
      <c r="G33" s="6">
        <f t="shared" si="6"/>
        <v>54.580000000000005</v>
      </c>
      <c r="H33" s="6">
        <f t="shared" si="7"/>
        <v>292.33</v>
      </c>
      <c r="I33" s="6">
        <f t="shared" si="8"/>
        <v>1945.45</v>
      </c>
      <c r="J33" s="7">
        <f t="shared" si="9"/>
        <v>2237.7800000000002</v>
      </c>
      <c r="N33" s="123">
        <v>7.128207999999999</v>
      </c>
      <c r="O33" s="124">
        <v>47.451874000000004</v>
      </c>
    </row>
    <row r="34" spans="1:15">
      <c r="A34" s="34" t="s">
        <v>70</v>
      </c>
      <c r="B34" s="35" t="s">
        <v>71</v>
      </c>
      <c r="C34" s="36">
        <v>1</v>
      </c>
      <c r="D34" s="37" t="s">
        <v>72</v>
      </c>
      <c r="E34" s="123">
        <f t="shared" si="4"/>
        <v>33.950000000000003</v>
      </c>
      <c r="F34" s="124">
        <f t="shared" si="5"/>
        <v>8.5500000000000007</v>
      </c>
      <c r="G34" s="6">
        <f t="shared" si="6"/>
        <v>42.5</v>
      </c>
      <c r="H34" s="6">
        <f t="shared" si="7"/>
        <v>33.950000000000003</v>
      </c>
      <c r="I34" s="6">
        <f t="shared" si="8"/>
        <v>8.5500000000000007</v>
      </c>
      <c r="J34" s="7">
        <f t="shared" si="9"/>
        <v>42.5</v>
      </c>
      <c r="N34" s="123">
        <v>33.953778</v>
      </c>
      <c r="O34" s="124">
        <v>8.5500579999999999</v>
      </c>
    </row>
    <row r="35" spans="1:15">
      <c r="A35" s="34" t="s">
        <v>73</v>
      </c>
      <c r="B35" s="35" t="s">
        <v>74</v>
      </c>
      <c r="C35" s="36">
        <v>447</v>
      </c>
      <c r="D35" s="37" t="s">
        <v>75</v>
      </c>
      <c r="E35" s="123">
        <f t="shared" si="4"/>
        <v>45.28</v>
      </c>
      <c r="F35" s="124">
        <f t="shared" si="5"/>
        <v>14.47</v>
      </c>
      <c r="G35" s="6">
        <f t="shared" si="6"/>
        <v>59.75</v>
      </c>
      <c r="H35" s="6">
        <f t="shared" si="7"/>
        <v>20240.16</v>
      </c>
      <c r="I35" s="6">
        <f t="shared" si="8"/>
        <v>6468.09</v>
      </c>
      <c r="J35" s="7">
        <f t="shared" si="9"/>
        <v>26708.25</v>
      </c>
      <c r="N35" s="123">
        <v>45.281182999999999</v>
      </c>
      <c r="O35" s="124">
        <v>14.474432999999999</v>
      </c>
    </row>
    <row r="36" spans="1:15">
      <c r="A36" s="34" t="s">
        <v>76</v>
      </c>
      <c r="B36" s="35" t="s">
        <v>77</v>
      </c>
      <c r="C36" s="36">
        <v>180</v>
      </c>
      <c r="D36" s="37" t="s">
        <v>38</v>
      </c>
      <c r="E36" s="123">
        <f t="shared" si="4"/>
        <v>61.18</v>
      </c>
      <c r="F36" s="124">
        <f t="shared" si="5"/>
        <v>52.33</v>
      </c>
      <c r="G36" s="6">
        <f t="shared" si="6"/>
        <v>113.50999999999999</v>
      </c>
      <c r="H36" s="6">
        <f t="shared" si="7"/>
        <v>11012.4</v>
      </c>
      <c r="I36" s="6">
        <f t="shared" si="8"/>
        <v>9419.4</v>
      </c>
      <c r="J36" s="7">
        <f t="shared" si="9"/>
        <v>20431.8</v>
      </c>
      <c r="N36" s="123">
        <v>61.177466000000003</v>
      </c>
      <c r="O36" s="124">
        <v>52.333559000000001</v>
      </c>
    </row>
    <row r="37" spans="1:15">
      <c r="A37" s="34" t="s">
        <v>78</v>
      </c>
      <c r="B37" s="35" t="s">
        <v>79</v>
      </c>
      <c r="C37" s="36">
        <v>140</v>
      </c>
      <c r="D37" s="37" t="s">
        <v>38</v>
      </c>
      <c r="E37" s="123">
        <f t="shared" si="4"/>
        <v>0</v>
      </c>
      <c r="F37" s="124">
        <f t="shared" si="5"/>
        <v>22.67</v>
      </c>
      <c r="G37" s="6">
        <f t="shared" si="6"/>
        <v>22.67</v>
      </c>
      <c r="H37" s="6">
        <f t="shared" si="7"/>
        <v>0</v>
      </c>
      <c r="I37" s="6">
        <f t="shared" si="8"/>
        <v>3173.8</v>
      </c>
      <c r="J37" s="7">
        <f t="shared" si="9"/>
        <v>3173.8</v>
      </c>
      <c r="N37" s="123">
        <v>0</v>
      </c>
      <c r="O37" s="124">
        <v>22.673767999999999</v>
      </c>
    </row>
    <row r="38" spans="1:15">
      <c r="A38" s="34" t="s">
        <v>80</v>
      </c>
      <c r="B38" s="35" t="s">
        <v>81</v>
      </c>
      <c r="C38" s="36">
        <v>1</v>
      </c>
      <c r="D38" s="37" t="s">
        <v>82</v>
      </c>
      <c r="E38" s="123">
        <f t="shared" si="4"/>
        <v>1263.83</v>
      </c>
      <c r="F38" s="124">
        <f t="shared" si="5"/>
        <v>23.43</v>
      </c>
      <c r="G38" s="6">
        <f t="shared" si="6"/>
        <v>1287.26</v>
      </c>
      <c r="H38" s="6">
        <f t="shared" si="7"/>
        <v>1263.83</v>
      </c>
      <c r="I38" s="6">
        <f t="shared" si="8"/>
        <v>23.43</v>
      </c>
      <c r="J38" s="7">
        <f t="shared" si="9"/>
        <v>1287.26</v>
      </c>
      <c r="N38" s="123">
        <v>1263.825591</v>
      </c>
      <c r="O38" s="124">
        <v>23.432087999999997</v>
      </c>
    </row>
    <row r="39" spans="1:15">
      <c r="A39" s="34" t="s">
        <v>83</v>
      </c>
      <c r="B39" s="35" t="s">
        <v>84</v>
      </c>
      <c r="C39" s="36">
        <v>15</v>
      </c>
      <c r="D39" s="37" t="s">
        <v>38</v>
      </c>
      <c r="E39" s="123">
        <f t="shared" si="4"/>
        <v>146.01</v>
      </c>
      <c r="F39" s="124">
        <f t="shared" si="5"/>
        <v>66.59</v>
      </c>
      <c r="G39" s="6">
        <f t="shared" si="6"/>
        <v>212.6</v>
      </c>
      <c r="H39" s="6">
        <f t="shared" si="7"/>
        <v>2190.1499999999996</v>
      </c>
      <c r="I39" s="6">
        <f t="shared" si="8"/>
        <v>998.85</v>
      </c>
      <c r="J39" s="7">
        <f t="shared" si="9"/>
        <v>3189</v>
      </c>
      <c r="N39" s="123">
        <v>146.01451599999999</v>
      </c>
      <c r="O39" s="124">
        <v>66.589974999999995</v>
      </c>
    </row>
    <row r="40" spans="1:15">
      <c r="A40" s="34" t="s">
        <v>85</v>
      </c>
      <c r="B40" s="35" t="s">
        <v>86</v>
      </c>
      <c r="C40" s="36">
        <v>1</v>
      </c>
      <c r="D40" s="37" t="s">
        <v>87</v>
      </c>
      <c r="E40" s="123">
        <f t="shared" si="4"/>
        <v>0</v>
      </c>
      <c r="F40" s="124">
        <f t="shared" si="5"/>
        <v>150.16</v>
      </c>
      <c r="G40" s="6">
        <f t="shared" ref="G40:G43" si="10">SUM(E40:F40)</f>
        <v>150.16</v>
      </c>
      <c r="H40" s="6">
        <f t="shared" si="7"/>
        <v>0</v>
      </c>
      <c r="I40" s="6">
        <f t="shared" si="8"/>
        <v>150.16</v>
      </c>
      <c r="J40" s="7">
        <f t="shared" si="9"/>
        <v>150.16</v>
      </c>
      <c r="N40" s="123">
        <v>0</v>
      </c>
      <c r="O40" s="124">
        <v>150.15683899999999</v>
      </c>
    </row>
    <row r="41" spans="1:15">
      <c r="A41" s="34" t="s">
        <v>88</v>
      </c>
      <c r="B41" s="35" t="s">
        <v>89</v>
      </c>
      <c r="C41" s="36">
        <v>32</v>
      </c>
      <c r="D41" s="37" t="s">
        <v>53</v>
      </c>
      <c r="E41" s="123">
        <f t="shared" si="4"/>
        <v>10.49</v>
      </c>
      <c r="F41" s="124">
        <f t="shared" si="5"/>
        <v>9.67</v>
      </c>
      <c r="G41" s="6">
        <f t="shared" si="10"/>
        <v>20.16</v>
      </c>
      <c r="H41" s="6">
        <f t="shared" si="7"/>
        <v>335.68</v>
      </c>
      <c r="I41" s="6">
        <f t="shared" si="8"/>
        <v>309.44</v>
      </c>
      <c r="J41" s="7">
        <f t="shared" si="9"/>
        <v>645.12</v>
      </c>
      <c r="N41" s="123">
        <v>10.493252999999999</v>
      </c>
      <c r="O41" s="124">
        <v>9.6685799999999986</v>
      </c>
    </row>
    <row r="42" spans="1:15">
      <c r="A42" s="34" t="s">
        <v>90</v>
      </c>
      <c r="B42" s="35" t="s">
        <v>91</v>
      </c>
      <c r="C42" s="36">
        <v>392</v>
      </c>
      <c r="D42" s="37" t="s">
        <v>16</v>
      </c>
      <c r="E42" s="123">
        <f t="shared" si="4"/>
        <v>14.69</v>
      </c>
      <c r="F42" s="124">
        <f t="shared" si="5"/>
        <v>22.4</v>
      </c>
      <c r="G42" s="6">
        <f t="shared" si="10"/>
        <v>37.089999999999996</v>
      </c>
      <c r="H42" s="6">
        <f t="shared" si="7"/>
        <v>5758.48</v>
      </c>
      <c r="I42" s="6">
        <f t="shared" si="8"/>
        <v>8780.7999999999993</v>
      </c>
      <c r="J42" s="7">
        <f t="shared" si="9"/>
        <v>14539.279999999999</v>
      </c>
      <c r="N42" s="123">
        <v>14.692449999999999</v>
      </c>
      <c r="O42" s="124">
        <v>22.398876999999999</v>
      </c>
    </row>
    <row r="43" spans="1:15">
      <c r="A43" s="34" t="s">
        <v>92</v>
      </c>
      <c r="B43" s="35" t="s">
        <v>93</v>
      </c>
      <c r="C43" s="36">
        <v>293</v>
      </c>
      <c r="D43" s="37" t="s">
        <v>38</v>
      </c>
      <c r="E43" s="123">
        <f t="shared" si="4"/>
        <v>0.51</v>
      </c>
      <c r="F43" s="124">
        <f t="shared" si="5"/>
        <v>7.64</v>
      </c>
      <c r="G43" s="6">
        <f t="shared" si="10"/>
        <v>8.15</v>
      </c>
      <c r="H43" s="6">
        <f t="shared" si="7"/>
        <v>149.43</v>
      </c>
      <c r="I43" s="6">
        <f t="shared" si="8"/>
        <v>2238.52</v>
      </c>
      <c r="J43" s="7">
        <f t="shared" si="9"/>
        <v>2387.9500000000003</v>
      </c>
      <c r="N43" s="123">
        <v>0.51186600000000004</v>
      </c>
      <c r="O43" s="124">
        <v>7.6400740000000003</v>
      </c>
    </row>
    <row r="44" spans="1:15">
      <c r="A44" s="34" t="s">
        <v>94</v>
      </c>
      <c r="B44" s="35" t="s">
        <v>95</v>
      </c>
      <c r="C44" s="36">
        <v>1</v>
      </c>
      <c r="D44" s="37" t="s">
        <v>38</v>
      </c>
      <c r="E44" s="123">
        <f t="shared" si="4"/>
        <v>0</v>
      </c>
      <c r="F44" s="124">
        <f t="shared" si="5"/>
        <v>2.8</v>
      </c>
      <c r="G44" s="6">
        <f t="shared" ref="G44" si="11">SUM(E44:F44)</f>
        <v>2.8</v>
      </c>
      <c r="H44" s="6">
        <f t="shared" si="7"/>
        <v>0</v>
      </c>
      <c r="I44" s="6">
        <f t="shared" si="8"/>
        <v>2.8</v>
      </c>
      <c r="J44" s="7">
        <f t="shared" si="9"/>
        <v>2.8</v>
      </c>
      <c r="N44" s="125">
        <v>0</v>
      </c>
      <c r="O44" s="126">
        <v>2.7963050000000003</v>
      </c>
    </row>
    <row r="45" spans="1:15">
      <c r="A45" s="34" t="s">
        <v>96</v>
      </c>
      <c r="B45" s="35" t="s">
        <v>97</v>
      </c>
      <c r="C45" s="36">
        <v>1</v>
      </c>
      <c r="D45" s="37" t="s">
        <v>16</v>
      </c>
      <c r="E45" s="123">
        <f t="shared" si="4"/>
        <v>121.67</v>
      </c>
      <c r="F45" s="124">
        <f t="shared" si="5"/>
        <v>0</v>
      </c>
      <c r="G45" s="6">
        <f t="shared" si="6"/>
        <v>121.67</v>
      </c>
      <c r="H45" s="6">
        <f t="shared" si="7"/>
        <v>121.67</v>
      </c>
      <c r="I45" s="6">
        <f t="shared" si="8"/>
        <v>0</v>
      </c>
      <c r="J45" s="7">
        <f t="shared" si="9"/>
        <v>121.67</v>
      </c>
      <c r="N45" s="123">
        <v>121.67244400000001</v>
      </c>
      <c r="O45" s="124">
        <v>0</v>
      </c>
    </row>
    <row r="46" spans="1:15">
      <c r="A46" s="34" t="s">
        <v>98</v>
      </c>
      <c r="B46" s="35" t="s">
        <v>99</v>
      </c>
      <c r="C46" s="36">
        <v>554</v>
      </c>
      <c r="D46" s="37" t="s">
        <v>38</v>
      </c>
      <c r="E46" s="123">
        <f t="shared" si="4"/>
        <v>0</v>
      </c>
      <c r="F46" s="124">
        <f t="shared" si="5"/>
        <v>7.45</v>
      </c>
      <c r="G46" s="6">
        <f t="shared" si="6"/>
        <v>7.45</v>
      </c>
      <c r="H46" s="6">
        <f t="shared" si="7"/>
        <v>0</v>
      </c>
      <c r="I46" s="6">
        <f t="shared" si="8"/>
        <v>4127.3</v>
      </c>
      <c r="J46" s="7">
        <f t="shared" si="9"/>
        <v>4127.3</v>
      </c>
      <c r="N46" s="123">
        <v>0</v>
      </c>
      <c r="O46" s="124">
        <v>7.450494</v>
      </c>
    </row>
    <row r="47" spans="1:15" ht="29">
      <c r="A47" s="34" t="s">
        <v>100</v>
      </c>
      <c r="B47" s="35" t="s">
        <v>101</v>
      </c>
      <c r="C47" s="36">
        <v>143</v>
      </c>
      <c r="D47" s="37" t="s">
        <v>38</v>
      </c>
      <c r="E47" s="123">
        <f t="shared" si="4"/>
        <v>0</v>
      </c>
      <c r="F47" s="124">
        <f t="shared" si="5"/>
        <v>23.22</v>
      </c>
      <c r="G47" s="6">
        <f t="shared" si="6"/>
        <v>23.22</v>
      </c>
      <c r="H47" s="6">
        <f t="shared" si="7"/>
        <v>0</v>
      </c>
      <c r="I47" s="6">
        <f t="shared" si="8"/>
        <v>3320.46</v>
      </c>
      <c r="J47" s="7">
        <f t="shared" si="9"/>
        <v>3320.46</v>
      </c>
      <c r="N47" s="123">
        <v>0</v>
      </c>
      <c r="O47" s="124">
        <v>23.223549999999999</v>
      </c>
    </row>
    <row r="48" spans="1:15" ht="29">
      <c r="A48" s="34" t="s">
        <v>102</v>
      </c>
      <c r="B48" s="35" t="s">
        <v>103</v>
      </c>
      <c r="C48" s="36">
        <v>50</v>
      </c>
      <c r="D48" s="37" t="s">
        <v>38</v>
      </c>
      <c r="E48" s="123">
        <f t="shared" si="4"/>
        <v>3</v>
      </c>
      <c r="F48" s="124">
        <f t="shared" si="5"/>
        <v>9.6</v>
      </c>
      <c r="G48" s="6">
        <f t="shared" si="6"/>
        <v>12.6</v>
      </c>
      <c r="H48" s="6">
        <f t="shared" si="7"/>
        <v>150</v>
      </c>
      <c r="I48" s="6">
        <f t="shared" si="8"/>
        <v>480</v>
      </c>
      <c r="J48" s="7">
        <f t="shared" si="9"/>
        <v>630</v>
      </c>
      <c r="N48" s="123">
        <v>2.9953639999999999</v>
      </c>
      <c r="O48" s="124">
        <v>9.602227000000001</v>
      </c>
    </row>
    <row r="49" spans="1:15">
      <c r="A49" s="34" t="s">
        <v>104</v>
      </c>
      <c r="B49" s="35" t="s">
        <v>105</v>
      </c>
      <c r="C49" s="36">
        <v>1</v>
      </c>
      <c r="D49" s="37" t="s">
        <v>16</v>
      </c>
      <c r="E49" s="123">
        <f t="shared" si="4"/>
        <v>0</v>
      </c>
      <c r="F49" s="124">
        <f t="shared" si="5"/>
        <v>32.76</v>
      </c>
      <c r="G49" s="6">
        <f t="shared" ref="G49:G50" si="12">SUM(E49:F49)</f>
        <v>32.76</v>
      </c>
      <c r="H49" s="6">
        <f t="shared" si="7"/>
        <v>0</v>
      </c>
      <c r="I49" s="6">
        <f t="shared" si="8"/>
        <v>32.76</v>
      </c>
      <c r="J49" s="7">
        <f t="shared" si="9"/>
        <v>32.76</v>
      </c>
      <c r="N49" s="125">
        <v>0</v>
      </c>
      <c r="O49" s="126">
        <v>32.759424000000003</v>
      </c>
    </row>
    <row r="50" spans="1:15">
      <c r="A50" s="34" t="s">
        <v>106</v>
      </c>
      <c r="B50" s="35" t="s">
        <v>107</v>
      </c>
      <c r="C50" s="36">
        <v>1</v>
      </c>
      <c r="D50" s="37" t="s">
        <v>38</v>
      </c>
      <c r="E50" s="123">
        <f t="shared" si="4"/>
        <v>4.57</v>
      </c>
      <c r="F50" s="124">
        <f t="shared" si="5"/>
        <v>3.68</v>
      </c>
      <c r="G50" s="6">
        <f t="shared" si="12"/>
        <v>8.25</v>
      </c>
      <c r="H50" s="6">
        <f t="shared" si="7"/>
        <v>4.57</v>
      </c>
      <c r="I50" s="6">
        <f t="shared" si="8"/>
        <v>3.68</v>
      </c>
      <c r="J50" s="7">
        <f t="shared" si="9"/>
        <v>8.25</v>
      </c>
      <c r="N50" s="125">
        <v>4.5688779999999998</v>
      </c>
      <c r="O50" s="126">
        <v>3.6778519999999997</v>
      </c>
    </row>
    <row r="51" spans="1:15">
      <c r="A51" s="46">
        <v>3</v>
      </c>
      <c r="B51" s="47" t="s">
        <v>108</v>
      </c>
      <c r="C51" s="26"/>
      <c r="D51" s="27"/>
      <c r="E51" s="123">
        <f t="shared" si="4"/>
        <v>0</v>
      </c>
      <c r="F51" s="124">
        <f t="shared" si="5"/>
        <v>0</v>
      </c>
      <c r="G51" s="114"/>
      <c r="H51" s="114">
        <v>0</v>
      </c>
      <c r="I51" s="114">
        <v>0</v>
      </c>
      <c r="J51" s="117">
        <v>0</v>
      </c>
      <c r="N51" s="114"/>
      <c r="O51" s="115"/>
    </row>
    <row r="52" spans="1:15">
      <c r="A52" s="46">
        <v>4</v>
      </c>
      <c r="B52" s="47" t="s">
        <v>109</v>
      </c>
      <c r="C52" s="26"/>
      <c r="D52" s="27"/>
      <c r="E52" s="123">
        <f t="shared" si="4"/>
        <v>0</v>
      </c>
      <c r="F52" s="124">
        <f t="shared" si="5"/>
        <v>0</v>
      </c>
      <c r="G52" s="114"/>
      <c r="H52" s="114">
        <v>0</v>
      </c>
      <c r="I52" s="114">
        <v>0</v>
      </c>
      <c r="J52" s="117">
        <v>0</v>
      </c>
      <c r="N52" s="114"/>
      <c r="O52" s="115"/>
    </row>
    <row r="53" spans="1:15">
      <c r="A53" s="46">
        <v>5</v>
      </c>
      <c r="B53" s="47" t="s">
        <v>110</v>
      </c>
      <c r="C53" s="26"/>
      <c r="D53" s="27"/>
      <c r="E53" s="123">
        <f t="shared" si="4"/>
        <v>0</v>
      </c>
      <c r="F53" s="124">
        <f t="shared" si="5"/>
        <v>0</v>
      </c>
      <c r="G53" s="114"/>
      <c r="H53" s="114">
        <f t="shared" ref="H53:J53" si="13">SUBTOTAL(109,H54:H57)</f>
        <v>10487.84</v>
      </c>
      <c r="I53" s="114">
        <f t="shared" si="13"/>
        <v>2970.5800000000004</v>
      </c>
      <c r="J53" s="117">
        <f t="shared" si="13"/>
        <v>13458.42</v>
      </c>
      <c r="N53" s="114"/>
      <c r="O53" s="115"/>
    </row>
    <row r="54" spans="1:15">
      <c r="A54" s="59" t="s">
        <v>111</v>
      </c>
      <c r="B54" s="35" t="s">
        <v>112</v>
      </c>
      <c r="C54" s="36">
        <v>1</v>
      </c>
      <c r="D54" s="37" t="s">
        <v>31</v>
      </c>
      <c r="E54" s="123">
        <f t="shared" si="4"/>
        <v>1256.1300000000001</v>
      </c>
      <c r="F54" s="124">
        <f t="shared" si="5"/>
        <v>62.63</v>
      </c>
      <c r="G54" s="6">
        <f t="shared" ref="G54:G57" si="14">SUM(E54:F54)</f>
        <v>1318.7600000000002</v>
      </c>
      <c r="H54" s="6">
        <f>C54*E54</f>
        <v>1256.1300000000001</v>
      </c>
      <c r="I54" s="6">
        <f>C54*F54</f>
        <v>62.63</v>
      </c>
      <c r="J54" s="7">
        <f>SUM(E54:F54)*C54</f>
        <v>1318.7600000000002</v>
      </c>
      <c r="N54" s="123">
        <v>1256.128643</v>
      </c>
      <c r="O54" s="124">
        <v>62.627752999999991</v>
      </c>
    </row>
    <row r="55" spans="1:15">
      <c r="A55" s="59" t="s">
        <v>113</v>
      </c>
      <c r="B55" s="35" t="s">
        <v>114</v>
      </c>
      <c r="C55" s="36">
        <v>19</v>
      </c>
      <c r="D55" s="37" t="s">
        <v>38</v>
      </c>
      <c r="E55" s="123">
        <f t="shared" si="4"/>
        <v>165.62</v>
      </c>
      <c r="F55" s="124">
        <f t="shared" si="5"/>
        <v>65.34</v>
      </c>
      <c r="G55" s="6">
        <f t="shared" si="14"/>
        <v>230.96</v>
      </c>
      <c r="H55" s="6">
        <f>C55*E55</f>
        <v>3146.78</v>
      </c>
      <c r="I55" s="6">
        <f>C55*F55</f>
        <v>1241.46</v>
      </c>
      <c r="J55" s="7">
        <f>SUM(E55:F55)*C55</f>
        <v>4388.24</v>
      </c>
      <c r="N55" s="123">
        <v>165.617088</v>
      </c>
      <c r="O55" s="124">
        <v>65.338746999999998</v>
      </c>
    </row>
    <row r="56" spans="1:15">
      <c r="A56" s="59" t="s">
        <v>115</v>
      </c>
      <c r="B56" s="35" t="s">
        <v>116</v>
      </c>
      <c r="C56" s="36">
        <v>1</v>
      </c>
      <c r="D56" s="37" t="s">
        <v>38</v>
      </c>
      <c r="E56" s="123">
        <f t="shared" si="4"/>
        <v>182.43</v>
      </c>
      <c r="F56" s="124">
        <f t="shared" si="5"/>
        <v>56.49</v>
      </c>
      <c r="G56" s="6">
        <f t="shared" si="14"/>
        <v>238.92000000000002</v>
      </c>
      <c r="H56" s="6">
        <f>C56*E56</f>
        <v>182.43</v>
      </c>
      <c r="I56" s="6">
        <f>C56*F56</f>
        <v>56.49</v>
      </c>
      <c r="J56" s="7">
        <f>SUM(E56:F56)*C56</f>
        <v>238.92000000000002</v>
      </c>
      <c r="N56" s="123">
        <v>182.43283400000001</v>
      </c>
      <c r="O56" s="124">
        <v>56.485361000000005</v>
      </c>
    </row>
    <row r="57" spans="1:15">
      <c r="A57" s="59" t="s">
        <v>117</v>
      </c>
      <c r="B57" s="35" t="s">
        <v>118</v>
      </c>
      <c r="C57" s="36">
        <v>50</v>
      </c>
      <c r="D57" s="37" t="s">
        <v>38</v>
      </c>
      <c r="E57" s="123">
        <f t="shared" si="4"/>
        <v>118.05</v>
      </c>
      <c r="F57" s="124">
        <f t="shared" si="5"/>
        <v>32.200000000000003</v>
      </c>
      <c r="G57" s="6">
        <f t="shared" si="14"/>
        <v>150.25</v>
      </c>
      <c r="H57" s="6">
        <f>C57*E57</f>
        <v>5902.5</v>
      </c>
      <c r="I57" s="6">
        <f>C57*F57</f>
        <v>1610.0000000000002</v>
      </c>
      <c r="J57" s="7">
        <f>SUM(E57:F57)*C57</f>
        <v>7512.5</v>
      </c>
      <c r="N57" s="123">
        <v>118.051466</v>
      </c>
      <c r="O57" s="124">
        <v>32.200162999999996</v>
      </c>
    </row>
    <row r="58" spans="1:15">
      <c r="A58" s="46">
        <v>6</v>
      </c>
      <c r="B58" s="47" t="s">
        <v>119</v>
      </c>
      <c r="C58" s="26"/>
      <c r="D58" s="27"/>
      <c r="E58" s="123">
        <f t="shared" si="4"/>
        <v>0</v>
      </c>
      <c r="F58" s="124">
        <f t="shared" si="5"/>
        <v>0</v>
      </c>
      <c r="G58" s="114"/>
      <c r="H58" s="114">
        <f t="shared" ref="H58:J58" si="15">SUBTOTAL(109,H59:H61)</f>
        <v>2850.3</v>
      </c>
      <c r="I58" s="114">
        <f t="shared" si="15"/>
        <v>2563.0500000000002</v>
      </c>
      <c r="J58" s="117">
        <f t="shared" si="15"/>
        <v>5413.35</v>
      </c>
      <c r="N58" s="114"/>
      <c r="O58" s="115"/>
    </row>
    <row r="59" spans="1:15">
      <c r="A59" s="59" t="s">
        <v>120</v>
      </c>
      <c r="B59" s="35" t="s">
        <v>121</v>
      </c>
      <c r="C59" s="36">
        <v>44</v>
      </c>
      <c r="D59" s="37" t="s">
        <v>38</v>
      </c>
      <c r="E59" s="123">
        <f t="shared" si="4"/>
        <v>50</v>
      </c>
      <c r="F59" s="124">
        <f t="shared" si="5"/>
        <v>46.67</v>
      </c>
      <c r="G59" s="6">
        <f t="shared" ref="G59:G61" si="16">SUM(E59:F59)</f>
        <v>96.67</v>
      </c>
      <c r="H59" s="6">
        <f>C59*E59</f>
        <v>2200</v>
      </c>
      <c r="I59" s="6">
        <f>C59*F59</f>
        <v>2053.48</v>
      </c>
      <c r="J59" s="7">
        <f>SUM(E59:F59)*C59</f>
        <v>4253.4800000000005</v>
      </c>
      <c r="N59" s="123">
        <v>50.001725</v>
      </c>
      <c r="O59" s="124">
        <v>46.674596000000001</v>
      </c>
    </row>
    <row r="60" spans="1:15">
      <c r="A60" s="59" t="s">
        <v>122</v>
      </c>
      <c r="B60" s="35" t="s">
        <v>123</v>
      </c>
      <c r="C60" s="36">
        <v>1</v>
      </c>
      <c r="D60" s="37" t="s">
        <v>38</v>
      </c>
      <c r="E60" s="123">
        <f t="shared" si="4"/>
        <v>206</v>
      </c>
      <c r="F60" s="124">
        <f t="shared" si="5"/>
        <v>14.57</v>
      </c>
      <c r="G60" s="6">
        <f t="shared" si="16"/>
        <v>220.57</v>
      </c>
      <c r="H60" s="6">
        <f>C60*E60</f>
        <v>206</v>
      </c>
      <c r="I60" s="6">
        <f>C60*F60</f>
        <v>14.57</v>
      </c>
      <c r="J60" s="7">
        <f>SUM(E60:F60)*C60</f>
        <v>220.57</v>
      </c>
      <c r="N60" s="123">
        <v>205.99762799999999</v>
      </c>
      <c r="O60" s="124">
        <v>14.569222999999999</v>
      </c>
    </row>
    <row r="61" spans="1:15">
      <c r="A61" s="59" t="s">
        <v>124</v>
      </c>
      <c r="B61" s="35" t="s">
        <v>125</v>
      </c>
      <c r="C61" s="36">
        <v>15</v>
      </c>
      <c r="D61" s="37" t="s">
        <v>53</v>
      </c>
      <c r="E61" s="123">
        <f t="shared" si="4"/>
        <v>29.62</v>
      </c>
      <c r="F61" s="124">
        <f t="shared" si="5"/>
        <v>33</v>
      </c>
      <c r="G61" s="6">
        <f t="shared" si="16"/>
        <v>62.620000000000005</v>
      </c>
      <c r="H61" s="6">
        <f>C61*E61</f>
        <v>444.3</v>
      </c>
      <c r="I61" s="6">
        <f>C61*F61</f>
        <v>495</v>
      </c>
      <c r="J61" s="7">
        <f>SUM(E61:F61)*C61</f>
        <v>939.30000000000007</v>
      </c>
      <c r="N61" s="123">
        <v>29.621874999999999</v>
      </c>
      <c r="O61" s="124">
        <v>32.996399000000004</v>
      </c>
    </row>
    <row r="62" spans="1:15">
      <c r="A62" s="46">
        <v>7</v>
      </c>
      <c r="B62" s="47" t="s">
        <v>126</v>
      </c>
      <c r="C62" s="26"/>
      <c r="D62" s="27"/>
      <c r="E62" s="123">
        <f t="shared" si="4"/>
        <v>0</v>
      </c>
      <c r="F62" s="124">
        <f t="shared" si="5"/>
        <v>0</v>
      </c>
      <c r="G62" s="114"/>
      <c r="H62" s="114">
        <f t="shared" ref="H62:J62" si="17">SUBTOTAL(109,H63:H77)</f>
        <v>97933.88</v>
      </c>
      <c r="I62" s="114">
        <f t="shared" si="17"/>
        <v>26197.999999999996</v>
      </c>
      <c r="J62" s="117">
        <f t="shared" si="17"/>
        <v>124131.88</v>
      </c>
      <c r="N62" s="114"/>
      <c r="O62" s="115"/>
    </row>
    <row r="63" spans="1:15">
      <c r="A63" s="59" t="s">
        <v>127</v>
      </c>
      <c r="B63" s="35" t="s">
        <v>128</v>
      </c>
      <c r="C63" s="36">
        <v>38</v>
      </c>
      <c r="D63" s="37" t="s">
        <v>38</v>
      </c>
      <c r="E63" s="123">
        <f t="shared" si="4"/>
        <v>105.97</v>
      </c>
      <c r="F63" s="124">
        <f t="shared" si="5"/>
        <v>14.35</v>
      </c>
      <c r="G63" s="6">
        <f t="shared" ref="G63:G64" si="18">SUM(E63:F63)</f>
        <v>120.32</v>
      </c>
      <c r="H63" s="6">
        <f t="shared" ref="H63:H77" si="19">C63*E63</f>
        <v>4026.86</v>
      </c>
      <c r="I63" s="6">
        <f t="shared" ref="I63:I77" si="20">C63*F63</f>
        <v>545.29999999999995</v>
      </c>
      <c r="J63" s="7">
        <f t="shared" ref="J63:J77" si="21">SUM(E63:F63)*C63</f>
        <v>4572.16</v>
      </c>
      <c r="N63" s="123">
        <v>105.96574100000001</v>
      </c>
      <c r="O63" s="124">
        <v>14.351205999999999</v>
      </c>
    </row>
    <row r="64" spans="1:15">
      <c r="A64" s="59" t="s">
        <v>129</v>
      </c>
      <c r="B64" s="35" t="s">
        <v>130</v>
      </c>
      <c r="C64" s="36">
        <v>24</v>
      </c>
      <c r="D64" s="37" t="s">
        <v>38</v>
      </c>
      <c r="E64" s="123">
        <f t="shared" si="4"/>
        <v>174.1</v>
      </c>
      <c r="F64" s="124">
        <f t="shared" si="5"/>
        <v>11.19</v>
      </c>
      <c r="G64" s="6">
        <f t="shared" si="18"/>
        <v>185.29</v>
      </c>
      <c r="H64" s="6">
        <f t="shared" si="19"/>
        <v>4178.3999999999996</v>
      </c>
      <c r="I64" s="6">
        <f t="shared" si="20"/>
        <v>268.56</v>
      </c>
      <c r="J64" s="7">
        <f t="shared" si="21"/>
        <v>4446.96</v>
      </c>
      <c r="N64" s="123">
        <v>174.10079299999998</v>
      </c>
      <c r="O64" s="124">
        <v>11.194699</v>
      </c>
    </row>
    <row r="65" spans="1:15">
      <c r="A65" s="59" t="s">
        <v>131</v>
      </c>
      <c r="B65" s="35" t="s">
        <v>132</v>
      </c>
      <c r="C65" s="36">
        <v>1</v>
      </c>
      <c r="D65" s="37" t="s">
        <v>53</v>
      </c>
      <c r="E65" s="123">
        <f t="shared" si="4"/>
        <v>165.17</v>
      </c>
      <c r="F65" s="124">
        <f t="shared" si="5"/>
        <v>6.1</v>
      </c>
      <c r="G65" s="6">
        <f>SUM(E65:F65)</f>
        <v>171.26999999999998</v>
      </c>
      <c r="H65" s="6">
        <f t="shared" si="19"/>
        <v>165.17</v>
      </c>
      <c r="I65" s="6">
        <f t="shared" si="20"/>
        <v>6.1</v>
      </c>
      <c r="J65" s="7">
        <f t="shared" si="21"/>
        <v>171.26999999999998</v>
      </c>
      <c r="N65" s="123">
        <v>165.17157499999999</v>
      </c>
      <c r="O65" s="124">
        <v>6.104476</v>
      </c>
    </row>
    <row r="66" spans="1:15">
      <c r="A66" s="59" t="s">
        <v>133</v>
      </c>
      <c r="B66" s="35" t="s">
        <v>134</v>
      </c>
      <c r="C66" s="36">
        <v>61</v>
      </c>
      <c r="D66" s="37" t="s">
        <v>38</v>
      </c>
      <c r="E66" s="123">
        <f t="shared" si="4"/>
        <v>55.55</v>
      </c>
      <c r="F66" s="124">
        <f t="shared" si="5"/>
        <v>11.85</v>
      </c>
      <c r="G66" s="6">
        <f t="shared" ref="G66:G77" si="22">SUM(E66:F66)</f>
        <v>67.399999999999991</v>
      </c>
      <c r="H66" s="6">
        <f t="shared" si="19"/>
        <v>3388.5499999999997</v>
      </c>
      <c r="I66" s="6">
        <f t="shared" si="20"/>
        <v>722.85</v>
      </c>
      <c r="J66" s="7">
        <f t="shared" si="21"/>
        <v>4111.3999999999996</v>
      </c>
      <c r="N66" s="123">
        <v>55.546939999999999</v>
      </c>
      <c r="O66" s="124">
        <v>11.848749999999999</v>
      </c>
    </row>
    <row r="67" spans="1:15">
      <c r="A67" s="59" t="s">
        <v>135</v>
      </c>
      <c r="B67" s="35" t="s">
        <v>136</v>
      </c>
      <c r="C67" s="36">
        <v>1</v>
      </c>
      <c r="D67" s="37" t="s">
        <v>53</v>
      </c>
      <c r="E67" s="123">
        <f t="shared" si="4"/>
        <v>23.48</v>
      </c>
      <c r="F67" s="124">
        <f t="shared" si="5"/>
        <v>25.93</v>
      </c>
      <c r="G67" s="6">
        <f>SUM(E67:F67)</f>
        <v>49.41</v>
      </c>
      <c r="H67" s="6">
        <f t="shared" si="19"/>
        <v>23.48</v>
      </c>
      <c r="I67" s="6">
        <f t="shared" si="20"/>
        <v>25.93</v>
      </c>
      <c r="J67" s="7">
        <f t="shared" si="21"/>
        <v>49.41</v>
      </c>
      <c r="N67" s="123">
        <v>23.479482999999998</v>
      </c>
      <c r="O67" s="124">
        <v>25.925065</v>
      </c>
    </row>
    <row r="68" spans="1:15">
      <c r="A68" s="59" t="s">
        <v>137</v>
      </c>
      <c r="B68" s="35" t="s">
        <v>138</v>
      </c>
      <c r="C68" s="36">
        <v>53</v>
      </c>
      <c r="D68" s="37" t="s">
        <v>53</v>
      </c>
      <c r="E68" s="123">
        <f t="shared" si="4"/>
        <v>95.32</v>
      </c>
      <c r="F68" s="124">
        <f t="shared" si="5"/>
        <v>28.04</v>
      </c>
      <c r="G68" s="6">
        <f t="shared" si="22"/>
        <v>123.35999999999999</v>
      </c>
      <c r="H68" s="6">
        <f t="shared" si="19"/>
        <v>5051.96</v>
      </c>
      <c r="I68" s="6">
        <f t="shared" si="20"/>
        <v>1486.12</v>
      </c>
      <c r="J68" s="7">
        <f t="shared" si="21"/>
        <v>6538.079999999999</v>
      </c>
      <c r="N68" s="123">
        <v>95.320824000000002</v>
      </c>
      <c r="O68" s="124">
        <v>28.038881999999997</v>
      </c>
    </row>
    <row r="69" spans="1:15">
      <c r="A69" s="59" t="s">
        <v>139</v>
      </c>
      <c r="B69" s="35" t="s">
        <v>140</v>
      </c>
      <c r="C69" s="36">
        <v>369</v>
      </c>
      <c r="D69" s="37" t="s">
        <v>38</v>
      </c>
      <c r="E69" s="123">
        <f t="shared" si="4"/>
        <v>52.64</v>
      </c>
      <c r="F69" s="124">
        <f t="shared" si="5"/>
        <v>7.41</v>
      </c>
      <c r="G69" s="6">
        <f t="shared" si="22"/>
        <v>60.05</v>
      </c>
      <c r="H69" s="6">
        <f t="shared" si="19"/>
        <v>19424.16</v>
      </c>
      <c r="I69" s="6">
        <f t="shared" si="20"/>
        <v>2734.29</v>
      </c>
      <c r="J69" s="7">
        <f t="shared" si="21"/>
        <v>22158.45</v>
      </c>
      <c r="N69" s="123">
        <v>52.636887000000002</v>
      </c>
      <c r="O69" s="124">
        <v>7.4125779999999999</v>
      </c>
    </row>
    <row r="70" spans="1:15">
      <c r="A70" s="59" t="s">
        <v>141</v>
      </c>
      <c r="B70" s="35" t="s">
        <v>142</v>
      </c>
      <c r="C70" s="36">
        <v>1</v>
      </c>
      <c r="D70" s="37" t="s">
        <v>53</v>
      </c>
      <c r="E70" s="123">
        <f t="shared" si="4"/>
        <v>76.010000000000005</v>
      </c>
      <c r="F70" s="124">
        <f t="shared" si="5"/>
        <v>11.78</v>
      </c>
      <c r="G70" s="6">
        <f t="shared" si="22"/>
        <v>87.79</v>
      </c>
      <c r="H70" s="6">
        <f t="shared" si="19"/>
        <v>76.010000000000005</v>
      </c>
      <c r="I70" s="6">
        <f t="shared" si="20"/>
        <v>11.78</v>
      </c>
      <c r="J70" s="7">
        <f t="shared" si="21"/>
        <v>87.79</v>
      </c>
      <c r="N70" s="123">
        <v>76.012101000000001</v>
      </c>
      <c r="O70" s="124">
        <v>11.782397</v>
      </c>
    </row>
    <row r="71" spans="1:15">
      <c r="A71" s="59" t="s">
        <v>143</v>
      </c>
      <c r="B71" s="35" t="s">
        <v>144</v>
      </c>
      <c r="C71" s="36">
        <v>206</v>
      </c>
      <c r="D71" s="37" t="s">
        <v>53</v>
      </c>
      <c r="E71" s="123">
        <f t="shared" si="4"/>
        <v>67.790000000000006</v>
      </c>
      <c r="F71" s="124">
        <f t="shared" si="5"/>
        <v>7.93</v>
      </c>
      <c r="G71" s="6">
        <f t="shared" si="22"/>
        <v>75.72</v>
      </c>
      <c r="H71" s="6">
        <f t="shared" si="19"/>
        <v>13964.740000000002</v>
      </c>
      <c r="I71" s="6">
        <f t="shared" si="20"/>
        <v>1633.58</v>
      </c>
      <c r="J71" s="7">
        <f t="shared" si="21"/>
        <v>15598.32</v>
      </c>
      <c r="N71" s="123">
        <v>67.793807999999999</v>
      </c>
      <c r="O71" s="124">
        <v>7.9339229999999992</v>
      </c>
    </row>
    <row r="72" spans="1:15">
      <c r="A72" s="59" t="s">
        <v>145</v>
      </c>
      <c r="B72" s="35" t="s">
        <v>146</v>
      </c>
      <c r="C72" s="36">
        <v>70</v>
      </c>
      <c r="D72" s="37" t="s">
        <v>53</v>
      </c>
      <c r="E72" s="123">
        <f t="shared" si="4"/>
        <v>56.87</v>
      </c>
      <c r="F72" s="124">
        <f t="shared" si="5"/>
        <v>11.45</v>
      </c>
      <c r="G72" s="6">
        <f t="shared" si="22"/>
        <v>68.319999999999993</v>
      </c>
      <c r="H72" s="6">
        <f t="shared" si="19"/>
        <v>3980.8999999999996</v>
      </c>
      <c r="I72" s="6">
        <f t="shared" si="20"/>
        <v>801.5</v>
      </c>
      <c r="J72" s="7">
        <f t="shared" si="21"/>
        <v>4782.3999999999996</v>
      </c>
      <c r="N72" s="123">
        <v>56.873999999999995</v>
      </c>
      <c r="O72" s="124">
        <v>11.450631999999999</v>
      </c>
    </row>
    <row r="73" spans="1:15" ht="14.25" customHeight="1">
      <c r="A73" s="59" t="s">
        <v>147</v>
      </c>
      <c r="B73" s="35" t="s">
        <v>148</v>
      </c>
      <c r="C73" s="36">
        <v>1</v>
      </c>
      <c r="D73" s="37" t="s">
        <v>38</v>
      </c>
      <c r="E73" s="123">
        <f t="shared" ref="E73:E136" si="23">ROUND(N73,2)</f>
        <v>125.94</v>
      </c>
      <c r="F73" s="124">
        <f t="shared" ref="F73:F136" si="24">ROUND(O73,2)</f>
        <v>29.4</v>
      </c>
      <c r="G73" s="6">
        <f t="shared" si="22"/>
        <v>155.34</v>
      </c>
      <c r="H73" s="6">
        <f t="shared" si="19"/>
        <v>125.94</v>
      </c>
      <c r="I73" s="6">
        <f t="shared" si="20"/>
        <v>29.4</v>
      </c>
      <c r="J73" s="7">
        <f t="shared" si="21"/>
        <v>155.34</v>
      </c>
      <c r="N73" s="123">
        <v>125.937994</v>
      </c>
      <c r="O73" s="124">
        <v>29.403858</v>
      </c>
    </row>
    <row r="74" spans="1:15">
      <c r="A74" s="59" t="s">
        <v>149</v>
      </c>
      <c r="B74" s="35" t="s">
        <v>150</v>
      </c>
      <c r="C74" s="36">
        <v>32</v>
      </c>
      <c r="D74" s="37" t="s">
        <v>38</v>
      </c>
      <c r="E74" s="123">
        <f t="shared" si="23"/>
        <v>142.11000000000001</v>
      </c>
      <c r="F74" s="124">
        <f t="shared" si="24"/>
        <v>118.21</v>
      </c>
      <c r="G74" s="6">
        <f t="shared" si="22"/>
        <v>260.32</v>
      </c>
      <c r="H74" s="6">
        <f t="shared" si="19"/>
        <v>4547.5200000000004</v>
      </c>
      <c r="I74" s="6">
        <f t="shared" si="20"/>
        <v>3782.72</v>
      </c>
      <c r="J74" s="7">
        <f t="shared" si="21"/>
        <v>8330.24</v>
      </c>
      <c r="N74" s="123">
        <v>142.10916799999998</v>
      </c>
      <c r="O74" s="124">
        <v>118.21260899999999</v>
      </c>
    </row>
    <row r="75" spans="1:15">
      <c r="A75" s="59" t="s">
        <v>151</v>
      </c>
      <c r="B75" s="35" t="s">
        <v>152</v>
      </c>
      <c r="C75" s="36">
        <v>418</v>
      </c>
      <c r="D75" s="37" t="s">
        <v>38</v>
      </c>
      <c r="E75" s="123">
        <f t="shared" si="23"/>
        <v>3.69</v>
      </c>
      <c r="F75" s="124">
        <f t="shared" si="24"/>
        <v>7.41</v>
      </c>
      <c r="G75" s="6">
        <f t="shared" si="22"/>
        <v>11.1</v>
      </c>
      <c r="H75" s="6">
        <f t="shared" si="19"/>
        <v>1542.42</v>
      </c>
      <c r="I75" s="6">
        <f t="shared" si="20"/>
        <v>3097.38</v>
      </c>
      <c r="J75" s="7">
        <f t="shared" si="21"/>
        <v>4639.8</v>
      </c>
      <c r="N75" s="123">
        <v>3.6873309999999999</v>
      </c>
      <c r="O75" s="124">
        <v>7.4125779999999999</v>
      </c>
    </row>
    <row r="76" spans="1:15" ht="14.25" customHeight="1">
      <c r="A76" s="59" t="s">
        <v>153</v>
      </c>
      <c r="B76" s="35" t="s">
        <v>154</v>
      </c>
      <c r="C76" s="36">
        <v>76</v>
      </c>
      <c r="D76" s="37" t="s">
        <v>38</v>
      </c>
      <c r="E76" s="123">
        <f t="shared" si="23"/>
        <v>228.03</v>
      </c>
      <c r="F76" s="124">
        <f t="shared" si="24"/>
        <v>35.35</v>
      </c>
      <c r="G76" s="6">
        <f t="shared" si="22"/>
        <v>263.38</v>
      </c>
      <c r="H76" s="6">
        <f t="shared" si="19"/>
        <v>17330.28</v>
      </c>
      <c r="I76" s="6">
        <f t="shared" si="20"/>
        <v>2686.6</v>
      </c>
      <c r="J76" s="7">
        <f t="shared" si="21"/>
        <v>20016.88</v>
      </c>
      <c r="N76" s="123">
        <v>228.026824</v>
      </c>
      <c r="O76" s="124">
        <v>35.347190999999995</v>
      </c>
    </row>
    <row r="77" spans="1:15">
      <c r="A77" s="59" t="s">
        <v>155</v>
      </c>
      <c r="B77" s="35" t="s">
        <v>156</v>
      </c>
      <c r="C77" s="36">
        <v>1129</v>
      </c>
      <c r="D77" s="37" t="s">
        <v>16</v>
      </c>
      <c r="E77" s="123">
        <f t="shared" si="23"/>
        <v>17.809999999999999</v>
      </c>
      <c r="F77" s="124">
        <f t="shared" si="24"/>
        <v>7.41</v>
      </c>
      <c r="G77" s="6">
        <f t="shared" si="22"/>
        <v>25.22</v>
      </c>
      <c r="H77" s="6">
        <f t="shared" si="19"/>
        <v>20107.489999999998</v>
      </c>
      <c r="I77" s="6">
        <f t="shared" si="20"/>
        <v>8365.89</v>
      </c>
      <c r="J77" s="7">
        <f t="shared" si="21"/>
        <v>28473.379999999997</v>
      </c>
      <c r="N77" s="123">
        <v>17.811040999999999</v>
      </c>
      <c r="O77" s="124">
        <v>7.4125779999999999</v>
      </c>
    </row>
    <row r="78" spans="1:15">
      <c r="A78" s="46">
        <v>8</v>
      </c>
      <c r="B78" s="47" t="s">
        <v>157</v>
      </c>
      <c r="C78" s="26"/>
      <c r="D78" s="27"/>
      <c r="E78" s="123">
        <f t="shared" si="23"/>
        <v>0</v>
      </c>
      <c r="F78" s="124">
        <f t="shared" si="24"/>
        <v>0</v>
      </c>
      <c r="G78" s="114"/>
      <c r="H78" s="114">
        <f t="shared" ref="H78:J78" si="25">SUBTOTAL(109,H79:H85)</f>
        <v>139898.85999999999</v>
      </c>
      <c r="I78" s="114">
        <f t="shared" si="25"/>
        <v>42084.42</v>
      </c>
      <c r="J78" s="117">
        <f t="shared" si="25"/>
        <v>181983.28000000003</v>
      </c>
      <c r="N78" s="114"/>
      <c r="O78" s="115"/>
    </row>
    <row r="79" spans="1:15">
      <c r="A79" s="59" t="s">
        <v>158</v>
      </c>
      <c r="B79" s="35" t="s">
        <v>159</v>
      </c>
      <c r="C79" s="36">
        <v>346</v>
      </c>
      <c r="D79" s="37" t="s">
        <v>38</v>
      </c>
      <c r="E79" s="123">
        <f t="shared" si="23"/>
        <v>33.770000000000003</v>
      </c>
      <c r="F79" s="124">
        <f t="shared" si="24"/>
        <v>21.44</v>
      </c>
      <c r="G79" s="6">
        <f t="shared" ref="G79:G85" si="26">SUM(E79:F79)</f>
        <v>55.210000000000008</v>
      </c>
      <c r="H79" s="6">
        <f t="shared" ref="H79:H85" si="27">C79*E79</f>
        <v>11684.420000000002</v>
      </c>
      <c r="I79" s="6">
        <f t="shared" ref="I79:I85" si="28">C79*F79</f>
        <v>7418.2400000000007</v>
      </c>
      <c r="J79" s="7">
        <f t="shared" ref="J79:J85" si="29">SUM(E79:F79)*C79</f>
        <v>19102.660000000003</v>
      </c>
      <c r="N79" s="123">
        <v>33.773676999999999</v>
      </c>
      <c r="O79" s="124">
        <v>21.441497999999999</v>
      </c>
    </row>
    <row r="80" spans="1:15">
      <c r="A80" s="59" t="s">
        <v>160</v>
      </c>
      <c r="B80" s="35" t="s">
        <v>161</v>
      </c>
      <c r="C80" s="36">
        <v>314</v>
      </c>
      <c r="D80" s="37" t="s">
        <v>38</v>
      </c>
      <c r="E80" s="123">
        <f t="shared" si="23"/>
        <v>109.05</v>
      </c>
      <c r="F80" s="124">
        <f t="shared" si="24"/>
        <v>19.29</v>
      </c>
      <c r="G80" s="6">
        <f t="shared" si="26"/>
        <v>128.34</v>
      </c>
      <c r="H80" s="6">
        <f t="shared" si="27"/>
        <v>34241.699999999997</v>
      </c>
      <c r="I80" s="6">
        <f t="shared" si="28"/>
        <v>6057.0599999999995</v>
      </c>
      <c r="J80" s="7">
        <f t="shared" si="29"/>
        <v>40298.76</v>
      </c>
      <c r="N80" s="123">
        <v>109.04641600000001</v>
      </c>
      <c r="O80" s="124">
        <v>19.289764999999999</v>
      </c>
    </row>
    <row r="81" spans="1:15" ht="29">
      <c r="A81" s="59" t="s">
        <v>162</v>
      </c>
      <c r="B81" s="35" t="s">
        <v>163</v>
      </c>
      <c r="C81" s="36">
        <v>331</v>
      </c>
      <c r="D81" s="37" t="s">
        <v>38</v>
      </c>
      <c r="E81" s="123">
        <f t="shared" si="23"/>
        <v>124.7</v>
      </c>
      <c r="F81" s="124">
        <f t="shared" si="24"/>
        <v>28.56</v>
      </c>
      <c r="G81" s="6">
        <f t="shared" si="26"/>
        <v>153.26</v>
      </c>
      <c r="H81" s="6">
        <f t="shared" si="27"/>
        <v>41275.700000000004</v>
      </c>
      <c r="I81" s="6">
        <f t="shared" si="28"/>
        <v>9453.3599999999988</v>
      </c>
      <c r="J81" s="7">
        <f t="shared" si="29"/>
        <v>50729.06</v>
      </c>
      <c r="N81" s="123">
        <v>124.696245</v>
      </c>
      <c r="O81" s="124">
        <v>28.560226999999998</v>
      </c>
    </row>
    <row r="82" spans="1:15" ht="29">
      <c r="A82" s="59" t="s">
        <v>164</v>
      </c>
      <c r="B82" s="35" t="s">
        <v>165</v>
      </c>
      <c r="C82" s="36">
        <v>32</v>
      </c>
      <c r="D82" s="37" t="s">
        <v>38</v>
      </c>
      <c r="E82" s="123">
        <f t="shared" si="23"/>
        <v>67.099999999999994</v>
      </c>
      <c r="F82" s="124">
        <f t="shared" si="24"/>
        <v>18.93</v>
      </c>
      <c r="G82" s="6">
        <f t="shared" si="26"/>
        <v>86.03</v>
      </c>
      <c r="H82" s="6">
        <f t="shared" si="27"/>
        <v>2147.1999999999998</v>
      </c>
      <c r="I82" s="6">
        <f t="shared" si="28"/>
        <v>605.76</v>
      </c>
      <c r="J82" s="7">
        <f t="shared" si="29"/>
        <v>2752.96</v>
      </c>
      <c r="N82" s="123">
        <v>67.101841000000007</v>
      </c>
      <c r="O82" s="124">
        <v>18.929562999999998</v>
      </c>
    </row>
    <row r="83" spans="1:15">
      <c r="A83" s="59" t="s">
        <v>166</v>
      </c>
      <c r="B83" s="35" t="s">
        <v>167</v>
      </c>
      <c r="C83" s="36">
        <v>293</v>
      </c>
      <c r="D83" s="37" t="s">
        <v>38</v>
      </c>
      <c r="E83" s="123">
        <f t="shared" si="23"/>
        <v>73.650000000000006</v>
      </c>
      <c r="F83" s="124">
        <f t="shared" si="24"/>
        <v>51.23</v>
      </c>
      <c r="G83" s="6">
        <f t="shared" si="26"/>
        <v>124.88</v>
      </c>
      <c r="H83" s="6">
        <f t="shared" si="27"/>
        <v>21579.45</v>
      </c>
      <c r="I83" s="6">
        <f t="shared" si="28"/>
        <v>15010.39</v>
      </c>
      <c r="J83" s="7">
        <f t="shared" si="29"/>
        <v>36589.839999999997</v>
      </c>
      <c r="N83" s="123">
        <v>73.651830000000004</v>
      </c>
      <c r="O83" s="124">
        <v>51.233994999999993</v>
      </c>
    </row>
    <row r="84" spans="1:15">
      <c r="A84" s="59" t="s">
        <v>168</v>
      </c>
      <c r="B84" s="35" t="s">
        <v>169</v>
      </c>
      <c r="C84" s="36">
        <v>21</v>
      </c>
      <c r="D84" s="37" t="s">
        <v>38</v>
      </c>
      <c r="E84" s="123">
        <f t="shared" si="23"/>
        <v>13.15</v>
      </c>
      <c r="F84" s="124">
        <f t="shared" si="24"/>
        <v>15.69</v>
      </c>
      <c r="G84" s="6">
        <f t="shared" si="26"/>
        <v>28.84</v>
      </c>
      <c r="H84" s="6">
        <f t="shared" si="27"/>
        <v>276.15000000000003</v>
      </c>
      <c r="I84" s="6">
        <f t="shared" si="28"/>
        <v>329.49</v>
      </c>
      <c r="J84" s="7">
        <f t="shared" si="29"/>
        <v>605.64</v>
      </c>
      <c r="N84" s="123">
        <v>13.147372999999998</v>
      </c>
      <c r="O84" s="124">
        <v>15.687745</v>
      </c>
    </row>
    <row r="85" spans="1:15">
      <c r="A85" s="59" t="s">
        <v>170</v>
      </c>
      <c r="B85" s="35" t="s">
        <v>171</v>
      </c>
      <c r="C85" s="36">
        <v>148</v>
      </c>
      <c r="D85" s="37" t="s">
        <v>38</v>
      </c>
      <c r="E85" s="123">
        <f t="shared" si="23"/>
        <v>193.88</v>
      </c>
      <c r="F85" s="124">
        <f t="shared" si="24"/>
        <v>21.69</v>
      </c>
      <c r="G85" s="6">
        <f t="shared" si="26"/>
        <v>215.57</v>
      </c>
      <c r="H85" s="6">
        <f t="shared" si="27"/>
        <v>28694.239999999998</v>
      </c>
      <c r="I85" s="6">
        <f t="shared" si="28"/>
        <v>3210.1200000000003</v>
      </c>
      <c r="J85" s="7">
        <f t="shared" si="29"/>
        <v>31904.36</v>
      </c>
      <c r="N85" s="123">
        <v>193.883466</v>
      </c>
      <c r="O85" s="124">
        <v>21.687951999999999</v>
      </c>
    </row>
    <row r="86" spans="1:15">
      <c r="A86" s="46">
        <v>9</v>
      </c>
      <c r="B86" s="47" t="s">
        <v>172</v>
      </c>
      <c r="C86" s="26"/>
      <c r="D86" s="27"/>
      <c r="E86" s="123">
        <f t="shared" si="23"/>
        <v>0</v>
      </c>
      <c r="F86" s="124">
        <f t="shared" si="24"/>
        <v>0</v>
      </c>
      <c r="G86" s="114"/>
      <c r="H86" s="114">
        <v>0</v>
      </c>
      <c r="I86" s="114">
        <v>0</v>
      </c>
      <c r="J86" s="117">
        <v>0</v>
      </c>
      <c r="N86" s="114"/>
      <c r="O86" s="115"/>
    </row>
    <row r="87" spans="1:15">
      <c r="A87" s="46">
        <v>10</v>
      </c>
      <c r="B87" s="47" t="s">
        <v>173</v>
      </c>
      <c r="C87" s="26"/>
      <c r="D87" s="27"/>
      <c r="E87" s="123">
        <f t="shared" si="23"/>
        <v>0</v>
      </c>
      <c r="F87" s="124">
        <f t="shared" si="24"/>
        <v>0</v>
      </c>
      <c r="G87" s="114"/>
      <c r="H87" s="114">
        <f t="shared" ref="H87:J87" si="30">SUBTOTAL(109,H88:H110)</f>
        <v>182015.51000000004</v>
      </c>
      <c r="I87" s="114">
        <f t="shared" si="30"/>
        <v>34602.15</v>
      </c>
      <c r="J87" s="117">
        <f t="shared" si="30"/>
        <v>216617.65999999997</v>
      </c>
      <c r="N87" s="114"/>
      <c r="O87" s="115"/>
    </row>
    <row r="88" spans="1:15">
      <c r="A88" s="59" t="s">
        <v>174</v>
      </c>
      <c r="B88" s="35" t="s">
        <v>175</v>
      </c>
      <c r="C88" s="36">
        <v>775</v>
      </c>
      <c r="D88" s="37" t="s">
        <v>38</v>
      </c>
      <c r="E88" s="123">
        <f t="shared" si="23"/>
        <v>20.38</v>
      </c>
      <c r="F88" s="124">
        <f t="shared" si="24"/>
        <v>12.6</v>
      </c>
      <c r="G88" s="6">
        <f t="shared" ref="G88:G110" si="31">SUM(E88:F88)</f>
        <v>32.979999999999997</v>
      </c>
      <c r="H88" s="6">
        <f t="shared" ref="H88:H110" si="32">C88*E88</f>
        <v>15794.5</v>
      </c>
      <c r="I88" s="6">
        <f t="shared" ref="I88:I110" si="33">C88*F88</f>
        <v>9765</v>
      </c>
      <c r="J88" s="7">
        <f t="shared" ref="J88:J110" si="34">SUM(E88:F88)*C88</f>
        <v>25559.499999999996</v>
      </c>
      <c r="N88" s="123">
        <v>20.379849999999998</v>
      </c>
      <c r="O88" s="124">
        <v>12.597591</v>
      </c>
    </row>
    <row r="89" spans="1:15">
      <c r="A89" s="59" t="s">
        <v>176</v>
      </c>
      <c r="B89" s="35" t="s">
        <v>177</v>
      </c>
      <c r="C89" s="36">
        <v>221</v>
      </c>
      <c r="D89" s="37" t="s">
        <v>38</v>
      </c>
      <c r="E89" s="123">
        <f t="shared" si="23"/>
        <v>25.46</v>
      </c>
      <c r="F89" s="124">
        <f t="shared" si="24"/>
        <v>20.170000000000002</v>
      </c>
      <c r="G89" s="6">
        <f t="shared" si="31"/>
        <v>45.63</v>
      </c>
      <c r="H89" s="6">
        <f t="shared" si="32"/>
        <v>5626.66</v>
      </c>
      <c r="I89" s="6">
        <f t="shared" si="33"/>
        <v>4457.5700000000006</v>
      </c>
      <c r="J89" s="7">
        <f t="shared" si="34"/>
        <v>10084.230000000001</v>
      </c>
      <c r="N89" s="123">
        <v>25.460593999999997</v>
      </c>
      <c r="O89" s="124">
        <v>20.171312</v>
      </c>
    </row>
    <row r="90" spans="1:15">
      <c r="A90" s="59" t="s">
        <v>178</v>
      </c>
      <c r="B90" s="35" t="s">
        <v>179</v>
      </c>
      <c r="C90" s="36">
        <v>1</v>
      </c>
      <c r="D90" s="37" t="s">
        <v>38</v>
      </c>
      <c r="E90" s="123">
        <f t="shared" si="23"/>
        <v>511.7</v>
      </c>
      <c r="F90" s="124">
        <f t="shared" si="24"/>
        <v>46.43</v>
      </c>
      <c r="G90" s="6">
        <f t="shared" si="31"/>
        <v>558.13</v>
      </c>
      <c r="H90" s="6">
        <f t="shared" si="32"/>
        <v>511.7</v>
      </c>
      <c r="I90" s="6">
        <f t="shared" si="33"/>
        <v>46.43</v>
      </c>
      <c r="J90" s="7">
        <f t="shared" si="34"/>
        <v>558.13</v>
      </c>
      <c r="N90" s="123">
        <v>511.704857</v>
      </c>
      <c r="O90" s="124">
        <v>46.428141999999994</v>
      </c>
    </row>
    <row r="91" spans="1:15">
      <c r="A91" s="59" t="s">
        <v>180</v>
      </c>
      <c r="B91" s="35" t="s">
        <v>181</v>
      </c>
      <c r="C91" s="36">
        <v>1</v>
      </c>
      <c r="D91" s="37" t="s">
        <v>53</v>
      </c>
      <c r="E91" s="123">
        <f t="shared" si="23"/>
        <v>83.92</v>
      </c>
      <c r="F91" s="124">
        <f t="shared" si="24"/>
        <v>11.7</v>
      </c>
      <c r="G91" s="6">
        <f t="shared" si="31"/>
        <v>95.62</v>
      </c>
      <c r="H91" s="6">
        <f t="shared" si="32"/>
        <v>83.92</v>
      </c>
      <c r="I91" s="6">
        <f t="shared" si="33"/>
        <v>11.7</v>
      </c>
      <c r="J91" s="7">
        <f t="shared" si="34"/>
        <v>95.62</v>
      </c>
      <c r="N91" s="123">
        <v>83.917586999999997</v>
      </c>
      <c r="O91" s="124">
        <v>11.697085999999999</v>
      </c>
    </row>
    <row r="92" spans="1:15">
      <c r="A92" s="59" t="s">
        <v>182</v>
      </c>
      <c r="B92" s="35" t="s">
        <v>183</v>
      </c>
      <c r="C92" s="36">
        <v>44</v>
      </c>
      <c r="D92" s="37" t="s">
        <v>53</v>
      </c>
      <c r="E92" s="123">
        <f t="shared" si="23"/>
        <v>114.19</v>
      </c>
      <c r="F92" s="124">
        <f t="shared" si="24"/>
        <v>21.36</v>
      </c>
      <c r="G92" s="6">
        <f t="shared" si="31"/>
        <v>135.55000000000001</v>
      </c>
      <c r="H92" s="6">
        <f t="shared" si="32"/>
        <v>5024.3599999999997</v>
      </c>
      <c r="I92" s="6">
        <f t="shared" si="33"/>
        <v>939.83999999999992</v>
      </c>
      <c r="J92" s="7">
        <f t="shared" si="34"/>
        <v>5964.2000000000007</v>
      </c>
      <c r="N92" s="123">
        <v>114.193513</v>
      </c>
      <c r="O92" s="124">
        <v>21.356187000000002</v>
      </c>
    </row>
    <row r="93" spans="1:15">
      <c r="A93" s="59" t="s">
        <v>184</v>
      </c>
      <c r="B93" s="35" t="s">
        <v>185</v>
      </c>
      <c r="C93" s="36">
        <v>1</v>
      </c>
      <c r="D93" s="37" t="s">
        <v>38</v>
      </c>
      <c r="E93" s="123">
        <f t="shared" si="23"/>
        <v>933.74</v>
      </c>
      <c r="F93" s="124">
        <f t="shared" si="24"/>
        <v>46.43</v>
      </c>
      <c r="G93" s="6">
        <f t="shared" si="31"/>
        <v>980.17</v>
      </c>
      <c r="H93" s="6">
        <f t="shared" si="32"/>
        <v>933.74</v>
      </c>
      <c r="I93" s="6">
        <f t="shared" si="33"/>
        <v>46.43</v>
      </c>
      <c r="J93" s="7">
        <f t="shared" si="34"/>
        <v>980.17</v>
      </c>
      <c r="N93" s="123">
        <v>933.73837399999991</v>
      </c>
      <c r="O93" s="124">
        <v>46.428141999999994</v>
      </c>
    </row>
    <row r="94" spans="1:15">
      <c r="A94" s="59" t="s">
        <v>186</v>
      </c>
      <c r="B94" s="35" t="s">
        <v>187</v>
      </c>
      <c r="C94" s="36">
        <v>1</v>
      </c>
      <c r="D94" s="37" t="s">
        <v>53</v>
      </c>
      <c r="E94" s="123">
        <f t="shared" si="23"/>
        <v>89.66</v>
      </c>
      <c r="F94" s="124">
        <f t="shared" si="24"/>
        <v>11.7</v>
      </c>
      <c r="G94" s="6">
        <f t="shared" si="31"/>
        <v>101.36</v>
      </c>
      <c r="H94" s="6">
        <f t="shared" si="32"/>
        <v>89.66</v>
      </c>
      <c r="I94" s="6">
        <f t="shared" si="33"/>
        <v>11.7</v>
      </c>
      <c r="J94" s="7">
        <f t="shared" si="34"/>
        <v>101.36</v>
      </c>
      <c r="N94" s="123">
        <v>89.661861000000002</v>
      </c>
      <c r="O94" s="124">
        <v>11.697085999999999</v>
      </c>
    </row>
    <row r="95" spans="1:15">
      <c r="A95" s="59" t="s">
        <v>188</v>
      </c>
      <c r="B95" s="35" t="s">
        <v>189</v>
      </c>
      <c r="C95" s="36">
        <v>15</v>
      </c>
      <c r="D95" s="37" t="s">
        <v>38</v>
      </c>
      <c r="E95" s="123">
        <f t="shared" si="23"/>
        <v>102.5</v>
      </c>
      <c r="F95" s="124">
        <f t="shared" si="24"/>
        <v>7.68</v>
      </c>
      <c r="G95" s="6">
        <f t="shared" si="31"/>
        <v>110.18</v>
      </c>
      <c r="H95" s="6">
        <f t="shared" si="32"/>
        <v>1537.5</v>
      </c>
      <c r="I95" s="6">
        <f t="shared" si="33"/>
        <v>115.19999999999999</v>
      </c>
      <c r="J95" s="7">
        <f t="shared" si="34"/>
        <v>1652.7</v>
      </c>
      <c r="N95" s="123">
        <v>102.496427</v>
      </c>
      <c r="O95" s="124">
        <v>7.6779899999999994</v>
      </c>
    </row>
    <row r="96" spans="1:15">
      <c r="A96" s="59" t="s">
        <v>190</v>
      </c>
      <c r="B96" s="35" t="s">
        <v>191</v>
      </c>
      <c r="C96" s="36">
        <v>1</v>
      </c>
      <c r="D96" s="37" t="s">
        <v>38</v>
      </c>
      <c r="E96" s="123">
        <f t="shared" si="23"/>
        <v>221.53</v>
      </c>
      <c r="F96" s="124">
        <f t="shared" si="24"/>
        <v>48.16</v>
      </c>
      <c r="G96" s="6">
        <f t="shared" si="31"/>
        <v>269.69</v>
      </c>
      <c r="H96" s="6">
        <f t="shared" si="32"/>
        <v>221.53</v>
      </c>
      <c r="I96" s="6">
        <f t="shared" si="33"/>
        <v>48.16</v>
      </c>
      <c r="J96" s="7">
        <f t="shared" si="34"/>
        <v>269.69</v>
      </c>
      <c r="N96" s="123">
        <v>221.53370899999999</v>
      </c>
      <c r="O96" s="124">
        <v>48.162799</v>
      </c>
    </row>
    <row r="97" spans="1:15">
      <c r="A97" s="59" t="s">
        <v>192</v>
      </c>
      <c r="B97" s="35" t="s">
        <v>193</v>
      </c>
      <c r="C97" s="36">
        <v>1</v>
      </c>
      <c r="D97" s="37" t="s">
        <v>38</v>
      </c>
      <c r="E97" s="123">
        <f t="shared" si="23"/>
        <v>670.49</v>
      </c>
      <c r="F97" s="124">
        <f t="shared" si="24"/>
        <v>46.43</v>
      </c>
      <c r="G97" s="6">
        <f t="shared" si="31"/>
        <v>716.92</v>
      </c>
      <c r="H97" s="6">
        <f t="shared" si="32"/>
        <v>670.49</v>
      </c>
      <c r="I97" s="6">
        <f t="shared" si="33"/>
        <v>46.43</v>
      </c>
      <c r="J97" s="7">
        <f t="shared" si="34"/>
        <v>716.92</v>
      </c>
      <c r="N97" s="123">
        <v>670.48758599999996</v>
      </c>
      <c r="O97" s="124">
        <v>46.428141999999994</v>
      </c>
    </row>
    <row r="98" spans="1:15">
      <c r="A98" s="59" t="s">
        <v>194</v>
      </c>
      <c r="B98" s="35" t="s">
        <v>195</v>
      </c>
      <c r="C98" s="36">
        <v>35</v>
      </c>
      <c r="D98" s="37" t="s">
        <v>38</v>
      </c>
      <c r="E98" s="123">
        <f t="shared" si="23"/>
        <v>139.87</v>
      </c>
      <c r="F98" s="124">
        <f t="shared" si="24"/>
        <v>85.94</v>
      </c>
      <c r="G98" s="6">
        <f t="shared" si="31"/>
        <v>225.81</v>
      </c>
      <c r="H98" s="6">
        <f t="shared" si="32"/>
        <v>4895.45</v>
      </c>
      <c r="I98" s="6">
        <f t="shared" si="33"/>
        <v>3007.9</v>
      </c>
      <c r="J98" s="7">
        <f t="shared" si="34"/>
        <v>7903.35</v>
      </c>
      <c r="N98" s="123">
        <v>139.87212399999999</v>
      </c>
      <c r="O98" s="124">
        <v>85.936613999999992</v>
      </c>
    </row>
    <row r="99" spans="1:15">
      <c r="A99" s="59" t="s">
        <v>196</v>
      </c>
      <c r="B99" s="35" t="s">
        <v>197</v>
      </c>
      <c r="C99" s="36">
        <v>44</v>
      </c>
      <c r="D99" s="37" t="s">
        <v>38</v>
      </c>
      <c r="E99" s="123">
        <f t="shared" si="23"/>
        <v>41.2</v>
      </c>
      <c r="F99" s="124">
        <f t="shared" si="24"/>
        <v>15.26</v>
      </c>
      <c r="G99" s="6">
        <f t="shared" si="31"/>
        <v>56.46</v>
      </c>
      <c r="H99" s="6">
        <f t="shared" si="32"/>
        <v>1812.8000000000002</v>
      </c>
      <c r="I99" s="6">
        <f t="shared" si="33"/>
        <v>671.43999999999994</v>
      </c>
      <c r="J99" s="7">
        <f t="shared" si="34"/>
        <v>2484.2400000000002</v>
      </c>
      <c r="N99" s="123">
        <v>41.195734000000002</v>
      </c>
      <c r="O99" s="124">
        <v>15.261190000000001</v>
      </c>
    </row>
    <row r="100" spans="1:15">
      <c r="A100" s="59" t="s">
        <v>198</v>
      </c>
      <c r="B100" s="62" t="s">
        <v>199</v>
      </c>
      <c r="C100" s="36">
        <v>392</v>
      </c>
      <c r="D100" s="37" t="s">
        <v>38</v>
      </c>
      <c r="E100" s="123">
        <f t="shared" si="23"/>
        <v>57.37</v>
      </c>
      <c r="F100" s="124">
        <f t="shared" si="24"/>
        <v>23.67</v>
      </c>
      <c r="G100" s="6">
        <f t="shared" si="31"/>
        <v>81.039999999999992</v>
      </c>
      <c r="H100" s="6">
        <f t="shared" si="32"/>
        <v>22489.039999999997</v>
      </c>
      <c r="I100" s="6">
        <f t="shared" si="33"/>
        <v>9278.6400000000012</v>
      </c>
      <c r="J100" s="7">
        <f t="shared" si="34"/>
        <v>31767.679999999997</v>
      </c>
      <c r="N100" s="123">
        <v>57.366908000000002</v>
      </c>
      <c r="O100" s="124">
        <v>23.669062999999998</v>
      </c>
    </row>
    <row r="101" spans="1:15">
      <c r="A101" s="59" t="s">
        <v>200</v>
      </c>
      <c r="B101" s="35" t="s">
        <v>201</v>
      </c>
      <c r="C101" s="36">
        <v>67</v>
      </c>
      <c r="D101" s="37" t="s">
        <v>38</v>
      </c>
      <c r="E101" s="123">
        <f t="shared" si="23"/>
        <v>180.03</v>
      </c>
      <c r="F101" s="124">
        <f t="shared" si="24"/>
        <v>37.840000000000003</v>
      </c>
      <c r="G101" s="6">
        <f t="shared" si="31"/>
        <v>217.87</v>
      </c>
      <c r="H101" s="6">
        <f t="shared" si="32"/>
        <v>12062.01</v>
      </c>
      <c r="I101" s="6">
        <f t="shared" si="33"/>
        <v>2535.2800000000002</v>
      </c>
      <c r="J101" s="7">
        <f t="shared" si="34"/>
        <v>14597.29</v>
      </c>
      <c r="N101" s="123">
        <v>180.03464700000001</v>
      </c>
      <c r="O101" s="124">
        <v>37.840167999999998</v>
      </c>
    </row>
    <row r="102" spans="1:15">
      <c r="A102" s="59" t="s">
        <v>202</v>
      </c>
      <c r="B102" s="35" t="s">
        <v>203</v>
      </c>
      <c r="C102" s="36">
        <v>18</v>
      </c>
      <c r="D102" s="37" t="s">
        <v>38</v>
      </c>
      <c r="E102" s="123">
        <f t="shared" si="23"/>
        <v>3.7</v>
      </c>
      <c r="F102" s="124">
        <f t="shared" si="24"/>
        <v>5.6</v>
      </c>
      <c r="G102" s="6">
        <f t="shared" si="31"/>
        <v>9.3000000000000007</v>
      </c>
      <c r="H102" s="6">
        <f t="shared" si="32"/>
        <v>66.600000000000009</v>
      </c>
      <c r="I102" s="6">
        <f t="shared" si="33"/>
        <v>100.8</v>
      </c>
      <c r="J102" s="7">
        <f t="shared" si="34"/>
        <v>167.4</v>
      </c>
      <c r="N102" s="123">
        <v>3.6968099999999997</v>
      </c>
      <c r="O102" s="124">
        <v>5.6020890000000003</v>
      </c>
    </row>
    <row r="103" spans="1:15">
      <c r="A103" s="59" t="s">
        <v>204</v>
      </c>
      <c r="B103" s="35" t="s">
        <v>205</v>
      </c>
      <c r="C103" s="36">
        <v>299</v>
      </c>
      <c r="D103" s="37" t="s">
        <v>38</v>
      </c>
      <c r="E103" s="123">
        <f t="shared" si="23"/>
        <v>276.25</v>
      </c>
      <c r="F103" s="124">
        <f t="shared" si="24"/>
        <v>7.55</v>
      </c>
      <c r="G103" s="6">
        <f t="shared" si="31"/>
        <v>283.8</v>
      </c>
      <c r="H103" s="6">
        <f t="shared" si="32"/>
        <v>82598.75</v>
      </c>
      <c r="I103" s="6">
        <f t="shared" si="33"/>
        <v>2257.4499999999998</v>
      </c>
      <c r="J103" s="7">
        <f t="shared" si="34"/>
        <v>84856.2</v>
      </c>
      <c r="N103" s="123">
        <v>276.24649699999998</v>
      </c>
      <c r="O103" s="124">
        <v>7.5547629999999995</v>
      </c>
    </row>
    <row r="104" spans="1:15">
      <c r="A104" s="59" t="s">
        <v>206</v>
      </c>
      <c r="B104" s="35" t="s">
        <v>207</v>
      </c>
      <c r="C104" s="36">
        <v>15</v>
      </c>
      <c r="D104" s="37" t="s">
        <v>38</v>
      </c>
      <c r="E104" s="123">
        <f t="shared" si="23"/>
        <v>154.68</v>
      </c>
      <c r="F104" s="124">
        <f t="shared" si="24"/>
        <v>8.57</v>
      </c>
      <c r="G104" s="6">
        <f t="shared" si="31"/>
        <v>163.25</v>
      </c>
      <c r="H104" s="6">
        <f t="shared" si="32"/>
        <v>2320.2000000000003</v>
      </c>
      <c r="I104" s="6">
        <f t="shared" si="33"/>
        <v>128.55000000000001</v>
      </c>
      <c r="J104" s="7">
        <f t="shared" si="34"/>
        <v>2448.75</v>
      </c>
      <c r="N104" s="123">
        <v>154.67832200000001</v>
      </c>
      <c r="O104" s="124">
        <v>8.5690159999999995</v>
      </c>
    </row>
    <row r="105" spans="1:15">
      <c r="A105" s="59" t="s">
        <v>208</v>
      </c>
      <c r="B105" s="35" t="s">
        <v>209</v>
      </c>
      <c r="C105" s="36">
        <v>1</v>
      </c>
      <c r="D105" s="37" t="s">
        <v>38</v>
      </c>
      <c r="E105" s="123">
        <f t="shared" si="23"/>
        <v>318.91000000000003</v>
      </c>
      <c r="F105" s="124">
        <f t="shared" si="24"/>
        <v>5.04</v>
      </c>
      <c r="G105" s="6">
        <f t="shared" si="31"/>
        <v>323.95000000000005</v>
      </c>
      <c r="H105" s="6">
        <f t="shared" si="32"/>
        <v>318.91000000000003</v>
      </c>
      <c r="I105" s="6">
        <f t="shared" si="33"/>
        <v>5.04</v>
      </c>
      <c r="J105" s="7">
        <f t="shared" si="34"/>
        <v>323.95000000000005</v>
      </c>
      <c r="N105" s="123">
        <v>318.91147599999999</v>
      </c>
      <c r="O105" s="124">
        <v>5.0428280000000001</v>
      </c>
    </row>
    <row r="106" spans="1:15" ht="14.25" customHeight="1">
      <c r="A106" s="59" t="s">
        <v>210</v>
      </c>
      <c r="B106" s="35" t="s">
        <v>211</v>
      </c>
      <c r="C106" s="36">
        <v>111</v>
      </c>
      <c r="D106" s="37" t="s">
        <v>53</v>
      </c>
      <c r="E106" s="123">
        <f t="shared" si="23"/>
        <v>27.02</v>
      </c>
      <c r="F106" s="124">
        <f t="shared" si="24"/>
        <v>7.5</v>
      </c>
      <c r="G106" s="6">
        <f t="shared" si="31"/>
        <v>34.519999999999996</v>
      </c>
      <c r="H106" s="6">
        <f t="shared" si="32"/>
        <v>2999.22</v>
      </c>
      <c r="I106" s="6">
        <f t="shared" si="33"/>
        <v>832.5</v>
      </c>
      <c r="J106" s="7">
        <f t="shared" si="34"/>
        <v>3831.7199999999993</v>
      </c>
      <c r="N106" s="123">
        <v>27.024629000000001</v>
      </c>
      <c r="O106" s="124">
        <v>7.4978889999999998</v>
      </c>
    </row>
    <row r="107" spans="1:15">
      <c r="A107" s="59" t="s">
        <v>212</v>
      </c>
      <c r="B107" s="35" t="s">
        <v>213</v>
      </c>
      <c r="C107" s="36">
        <v>122</v>
      </c>
      <c r="D107" s="37" t="s">
        <v>38</v>
      </c>
      <c r="E107" s="123">
        <f t="shared" si="23"/>
        <v>179.5</v>
      </c>
      <c r="F107" s="124">
        <f t="shared" si="24"/>
        <v>2.2400000000000002</v>
      </c>
      <c r="G107" s="6">
        <f t="shared" ref="G107" si="35">SUM(E107:F107)</f>
        <v>181.74</v>
      </c>
      <c r="H107" s="6">
        <f t="shared" si="32"/>
        <v>21899</v>
      </c>
      <c r="I107" s="6">
        <f t="shared" si="33"/>
        <v>273.28000000000003</v>
      </c>
      <c r="J107" s="7">
        <f t="shared" si="34"/>
        <v>22172.280000000002</v>
      </c>
      <c r="N107" s="123">
        <v>179.50382300000001</v>
      </c>
      <c r="O107" s="124">
        <v>2.2370439999999996</v>
      </c>
    </row>
    <row r="108" spans="1:15">
      <c r="A108" s="59" t="s">
        <v>214</v>
      </c>
      <c r="B108" s="35" t="s">
        <v>215</v>
      </c>
      <c r="C108" s="36">
        <v>1</v>
      </c>
      <c r="D108" s="37" t="s">
        <v>53</v>
      </c>
      <c r="E108" s="123">
        <f t="shared" si="23"/>
        <v>23.42</v>
      </c>
      <c r="F108" s="124">
        <f t="shared" si="24"/>
        <v>5.04</v>
      </c>
      <c r="G108" s="6">
        <f t="shared" ref="G108:G109" si="36">SUM(E108:F108)</f>
        <v>28.46</v>
      </c>
      <c r="H108" s="6">
        <f t="shared" si="32"/>
        <v>23.42</v>
      </c>
      <c r="I108" s="6">
        <f t="shared" si="33"/>
        <v>5.04</v>
      </c>
      <c r="J108" s="7">
        <f t="shared" si="34"/>
        <v>28.46</v>
      </c>
      <c r="N108" s="123">
        <v>23.422609000000001</v>
      </c>
      <c r="O108" s="124">
        <v>5.0428280000000001</v>
      </c>
    </row>
    <row r="109" spans="1:15">
      <c r="A109" s="59" t="s">
        <v>216</v>
      </c>
      <c r="B109" s="35" t="s">
        <v>217</v>
      </c>
      <c r="C109" s="36">
        <v>1</v>
      </c>
      <c r="D109" s="37" t="s">
        <v>38</v>
      </c>
      <c r="E109" s="123">
        <f t="shared" si="23"/>
        <v>10.59</v>
      </c>
      <c r="F109" s="124">
        <f t="shared" si="24"/>
        <v>7.68</v>
      </c>
      <c r="G109" s="6">
        <f t="shared" si="36"/>
        <v>18.27</v>
      </c>
      <c r="H109" s="6">
        <f t="shared" si="32"/>
        <v>10.59</v>
      </c>
      <c r="I109" s="6">
        <f t="shared" si="33"/>
        <v>7.68</v>
      </c>
      <c r="J109" s="7">
        <f t="shared" si="34"/>
        <v>18.27</v>
      </c>
      <c r="N109" s="123">
        <v>10.588042999999999</v>
      </c>
      <c r="O109" s="124">
        <v>7.6779899999999994</v>
      </c>
    </row>
    <row r="110" spans="1:15">
      <c r="A110" s="59" t="s">
        <v>218</v>
      </c>
      <c r="B110" s="35" t="s">
        <v>219</v>
      </c>
      <c r="C110" s="36">
        <v>1</v>
      </c>
      <c r="D110" s="37" t="s">
        <v>38</v>
      </c>
      <c r="E110" s="123">
        <f t="shared" si="23"/>
        <v>25.46</v>
      </c>
      <c r="F110" s="124">
        <f t="shared" si="24"/>
        <v>10.09</v>
      </c>
      <c r="G110" s="6">
        <f t="shared" si="31"/>
        <v>35.549999999999997</v>
      </c>
      <c r="H110" s="6">
        <f t="shared" si="32"/>
        <v>25.46</v>
      </c>
      <c r="I110" s="6">
        <f t="shared" si="33"/>
        <v>10.09</v>
      </c>
      <c r="J110" s="7">
        <f t="shared" si="34"/>
        <v>35.549999999999997</v>
      </c>
      <c r="N110" s="123">
        <v>25.460593999999997</v>
      </c>
      <c r="O110" s="124">
        <v>10.085656</v>
      </c>
    </row>
    <row r="111" spans="1:15">
      <c r="A111" s="46">
        <v>11</v>
      </c>
      <c r="B111" s="47" t="s">
        <v>220</v>
      </c>
      <c r="C111" s="26"/>
      <c r="D111" s="27"/>
      <c r="E111" s="123">
        <f t="shared" si="23"/>
        <v>0</v>
      </c>
      <c r="F111" s="124">
        <f t="shared" si="24"/>
        <v>0</v>
      </c>
      <c r="G111" s="114"/>
      <c r="H111" s="114">
        <f t="shared" ref="H111:J111" si="37">SUBTOTAL(109,H112:H120)</f>
        <v>27232.63</v>
      </c>
      <c r="I111" s="114">
        <f t="shared" si="37"/>
        <v>12045.989999999998</v>
      </c>
      <c r="J111" s="117">
        <f t="shared" si="37"/>
        <v>39278.619999999995</v>
      </c>
      <c r="N111" s="114"/>
      <c r="O111" s="115"/>
    </row>
    <row r="112" spans="1:15">
      <c r="A112" s="59" t="s">
        <v>221</v>
      </c>
      <c r="B112" s="35" t="s">
        <v>222</v>
      </c>
      <c r="C112" s="36">
        <v>79</v>
      </c>
      <c r="D112" s="37" t="s">
        <v>38</v>
      </c>
      <c r="E112" s="123">
        <f t="shared" si="23"/>
        <v>201.8</v>
      </c>
      <c r="F112" s="124">
        <f t="shared" si="24"/>
        <v>57.66</v>
      </c>
      <c r="G112" s="6">
        <f t="shared" ref="G112:G120" si="38">SUM(E112:F112)</f>
        <v>259.46000000000004</v>
      </c>
      <c r="H112" s="6">
        <f t="shared" ref="H112:H120" si="39">C112*E112</f>
        <v>15942.2</v>
      </c>
      <c r="I112" s="6">
        <f t="shared" ref="I112:I120" si="40">C112*F112</f>
        <v>4555.1399999999994</v>
      </c>
      <c r="J112" s="7">
        <f t="shared" ref="J112:J120" si="41">SUM(E112:F112)*C112</f>
        <v>20497.340000000004</v>
      </c>
      <c r="N112" s="123">
        <v>201.79843099999999</v>
      </c>
      <c r="O112" s="124">
        <v>57.660756999999997</v>
      </c>
    </row>
    <row r="113" spans="1:15">
      <c r="A113" s="59" t="s">
        <v>223</v>
      </c>
      <c r="B113" s="35" t="s">
        <v>224</v>
      </c>
      <c r="C113" s="36">
        <v>24</v>
      </c>
      <c r="D113" s="37" t="s">
        <v>38</v>
      </c>
      <c r="E113" s="123">
        <f t="shared" si="23"/>
        <v>3.39</v>
      </c>
      <c r="F113" s="124">
        <f t="shared" si="24"/>
        <v>5.04</v>
      </c>
      <c r="G113" s="6">
        <f t="shared" si="38"/>
        <v>8.43</v>
      </c>
      <c r="H113" s="6">
        <f t="shared" si="39"/>
        <v>81.36</v>
      </c>
      <c r="I113" s="6">
        <f t="shared" si="40"/>
        <v>120.96000000000001</v>
      </c>
      <c r="J113" s="7">
        <f t="shared" si="41"/>
        <v>202.32</v>
      </c>
      <c r="N113" s="123">
        <v>3.3934820000000001</v>
      </c>
      <c r="O113" s="124">
        <v>5.0428280000000001</v>
      </c>
    </row>
    <row r="114" spans="1:15">
      <c r="A114" s="59" t="s">
        <v>225</v>
      </c>
      <c r="B114" s="35" t="s">
        <v>226</v>
      </c>
      <c r="C114" s="36">
        <v>137</v>
      </c>
      <c r="D114" s="37" t="s">
        <v>38</v>
      </c>
      <c r="E114" s="123">
        <f t="shared" si="23"/>
        <v>25.46</v>
      </c>
      <c r="F114" s="124">
        <f t="shared" si="24"/>
        <v>23.59</v>
      </c>
      <c r="G114" s="6">
        <f t="shared" si="38"/>
        <v>49.05</v>
      </c>
      <c r="H114" s="6">
        <f t="shared" si="39"/>
        <v>3488.02</v>
      </c>
      <c r="I114" s="6">
        <f t="shared" si="40"/>
        <v>3231.83</v>
      </c>
      <c r="J114" s="7">
        <f t="shared" si="41"/>
        <v>6719.8499999999995</v>
      </c>
      <c r="N114" s="123">
        <v>25.460593999999997</v>
      </c>
      <c r="O114" s="124">
        <v>23.593230999999999</v>
      </c>
    </row>
    <row r="115" spans="1:15">
      <c r="A115" s="59" t="s">
        <v>227</v>
      </c>
      <c r="B115" s="35" t="s">
        <v>228</v>
      </c>
      <c r="C115" s="36">
        <v>105</v>
      </c>
      <c r="D115" s="37" t="s">
        <v>38</v>
      </c>
      <c r="E115" s="123">
        <f t="shared" si="23"/>
        <v>55.69</v>
      </c>
      <c r="F115" s="124">
        <f t="shared" si="24"/>
        <v>37.79</v>
      </c>
      <c r="G115" s="6">
        <f t="shared" si="38"/>
        <v>93.47999999999999</v>
      </c>
      <c r="H115" s="6">
        <f t="shared" si="39"/>
        <v>5847.45</v>
      </c>
      <c r="I115" s="6">
        <f t="shared" si="40"/>
        <v>3967.95</v>
      </c>
      <c r="J115" s="7">
        <f t="shared" si="41"/>
        <v>9815.4</v>
      </c>
      <c r="N115" s="123">
        <v>55.689124999999997</v>
      </c>
      <c r="O115" s="124">
        <v>37.792772999999997</v>
      </c>
    </row>
    <row r="116" spans="1:15">
      <c r="A116" s="59" t="s">
        <v>229</v>
      </c>
      <c r="B116" s="35" t="s">
        <v>230</v>
      </c>
      <c r="C116" s="36">
        <v>1</v>
      </c>
      <c r="D116" s="37" t="s">
        <v>38</v>
      </c>
      <c r="E116" s="123">
        <f t="shared" si="23"/>
        <v>328.12</v>
      </c>
      <c r="F116" s="124">
        <f t="shared" si="24"/>
        <v>40.130000000000003</v>
      </c>
      <c r="G116" s="6">
        <f t="shared" si="38"/>
        <v>368.25</v>
      </c>
      <c r="H116" s="6">
        <f t="shared" si="39"/>
        <v>328.12</v>
      </c>
      <c r="I116" s="6">
        <f t="shared" si="40"/>
        <v>40.130000000000003</v>
      </c>
      <c r="J116" s="7">
        <f t="shared" si="41"/>
        <v>368.25</v>
      </c>
      <c r="N116" s="123">
        <v>328.11558499999995</v>
      </c>
      <c r="O116" s="124">
        <v>40.134086000000003</v>
      </c>
    </row>
    <row r="117" spans="1:15">
      <c r="A117" s="59" t="s">
        <v>231</v>
      </c>
      <c r="B117" s="35" t="s">
        <v>232</v>
      </c>
      <c r="C117" s="36">
        <v>1</v>
      </c>
      <c r="D117" s="37" t="s">
        <v>38</v>
      </c>
      <c r="E117" s="123">
        <f t="shared" si="23"/>
        <v>181.92</v>
      </c>
      <c r="F117" s="124">
        <f t="shared" si="24"/>
        <v>8.9</v>
      </c>
      <c r="G117" s="6">
        <f t="shared" si="38"/>
        <v>190.82</v>
      </c>
      <c r="H117" s="6">
        <f t="shared" si="39"/>
        <v>181.92</v>
      </c>
      <c r="I117" s="6">
        <f t="shared" si="40"/>
        <v>8.9</v>
      </c>
      <c r="J117" s="7">
        <f t="shared" si="41"/>
        <v>190.82</v>
      </c>
      <c r="N117" s="123">
        <v>181.92096799999999</v>
      </c>
      <c r="O117" s="124">
        <v>8.9007810000000003</v>
      </c>
    </row>
    <row r="118" spans="1:15">
      <c r="A118" s="59" t="s">
        <v>233</v>
      </c>
      <c r="B118" s="35" t="s">
        <v>234</v>
      </c>
      <c r="C118" s="36">
        <v>1</v>
      </c>
      <c r="D118" s="37" t="s">
        <v>38</v>
      </c>
      <c r="E118" s="123">
        <f t="shared" si="23"/>
        <v>389.68</v>
      </c>
      <c r="F118" s="124">
        <f t="shared" si="24"/>
        <v>34.520000000000003</v>
      </c>
      <c r="G118" s="6">
        <f t="shared" si="38"/>
        <v>424.2</v>
      </c>
      <c r="H118" s="6">
        <f t="shared" si="39"/>
        <v>389.68</v>
      </c>
      <c r="I118" s="6">
        <f t="shared" si="40"/>
        <v>34.520000000000003</v>
      </c>
      <c r="J118" s="7">
        <f t="shared" si="41"/>
        <v>424.2</v>
      </c>
      <c r="N118" s="123">
        <v>389.68169</v>
      </c>
      <c r="O118" s="124">
        <v>34.522517999999998</v>
      </c>
    </row>
    <row r="119" spans="1:15">
      <c r="A119" s="59" t="s">
        <v>235</v>
      </c>
      <c r="B119" s="35" t="s">
        <v>236</v>
      </c>
      <c r="C119" s="36">
        <v>1</v>
      </c>
      <c r="D119" s="37" t="s">
        <v>38</v>
      </c>
      <c r="E119" s="123">
        <f t="shared" si="23"/>
        <v>670.49</v>
      </c>
      <c r="F119" s="124">
        <f t="shared" si="24"/>
        <v>46.43</v>
      </c>
      <c r="G119" s="6">
        <f t="shared" ref="G119" si="42">SUM(E119:F119)</f>
        <v>716.92</v>
      </c>
      <c r="H119" s="6">
        <f t="shared" si="39"/>
        <v>670.49</v>
      </c>
      <c r="I119" s="6">
        <f t="shared" si="40"/>
        <v>46.43</v>
      </c>
      <c r="J119" s="7">
        <f t="shared" si="41"/>
        <v>716.92</v>
      </c>
      <c r="N119" s="123">
        <v>670.48758599999996</v>
      </c>
      <c r="O119" s="124">
        <v>46.428141999999994</v>
      </c>
    </row>
    <row r="120" spans="1:15">
      <c r="A120" s="59" t="s">
        <v>237</v>
      </c>
      <c r="B120" s="35" t="s">
        <v>238</v>
      </c>
      <c r="C120" s="36">
        <v>1</v>
      </c>
      <c r="D120" s="37" t="s">
        <v>38</v>
      </c>
      <c r="E120" s="123">
        <f t="shared" si="23"/>
        <v>303.39</v>
      </c>
      <c r="F120" s="124">
        <f t="shared" si="24"/>
        <v>40.130000000000003</v>
      </c>
      <c r="G120" s="6">
        <f t="shared" si="38"/>
        <v>343.52</v>
      </c>
      <c r="H120" s="6">
        <f t="shared" si="39"/>
        <v>303.39</v>
      </c>
      <c r="I120" s="6">
        <f t="shared" si="40"/>
        <v>40.130000000000003</v>
      </c>
      <c r="J120" s="7">
        <f t="shared" si="41"/>
        <v>343.52</v>
      </c>
      <c r="N120" s="123">
        <v>303.39435299999997</v>
      </c>
      <c r="O120" s="124">
        <v>40.134086000000003</v>
      </c>
    </row>
    <row r="121" spans="1:15">
      <c r="A121" s="46">
        <v>12</v>
      </c>
      <c r="B121" s="47" t="s">
        <v>239</v>
      </c>
      <c r="C121" s="26"/>
      <c r="D121" s="27"/>
      <c r="E121" s="123">
        <f t="shared" si="23"/>
        <v>0</v>
      </c>
      <c r="F121" s="124">
        <f t="shared" si="24"/>
        <v>0</v>
      </c>
      <c r="G121" s="114"/>
      <c r="H121" s="114">
        <f t="shared" ref="H121:J121" si="43">SUBTOTAL(109,H122:H135)</f>
        <v>116389.51000000001</v>
      </c>
      <c r="I121" s="114">
        <f t="shared" si="43"/>
        <v>38431.640000000007</v>
      </c>
      <c r="J121" s="117">
        <f t="shared" si="43"/>
        <v>154821.15000000002</v>
      </c>
      <c r="N121" s="114"/>
      <c r="O121" s="115"/>
    </row>
    <row r="122" spans="1:15">
      <c r="A122" s="59" t="s">
        <v>240</v>
      </c>
      <c r="B122" s="35" t="s">
        <v>241</v>
      </c>
      <c r="C122" s="36">
        <v>64</v>
      </c>
      <c r="D122" s="37" t="s">
        <v>38</v>
      </c>
      <c r="E122" s="123">
        <f t="shared" si="23"/>
        <v>241.53</v>
      </c>
      <c r="F122" s="124">
        <f t="shared" si="24"/>
        <v>40</v>
      </c>
      <c r="G122" s="6">
        <f t="shared" ref="G122:G135" si="44">SUM(E122:F122)</f>
        <v>281.52999999999997</v>
      </c>
      <c r="H122" s="6">
        <f t="shared" ref="H122:H135" si="45">C122*E122</f>
        <v>15457.92</v>
      </c>
      <c r="I122" s="6">
        <f t="shared" ref="I122:I135" si="46">C122*F122</f>
        <v>2560</v>
      </c>
      <c r="J122" s="7">
        <f t="shared" ref="J122:J135" si="47">SUM(E122:F122)*C122</f>
        <v>18017.919999999998</v>
      </c>
      <c r="N122" s="123">
        <v>241.53439899999998</v>
      </c>
      <c r="O122" s="124">
        <v>40.001380000000005</v>
      </c>
    </row>
    <row r="123" spans="1:15">
      <c r="A123" s="59" t="s">
        <v>242</v>
      </c>
      <c r="B123" s="35" t="s">
        <v>243</v>
      </c>
      <c r="C123" s="36">
        <v>1</v>
      </c>
      <c r="D123" s="37" t="s">
        <v>38</v>
      </c>
      <c r="E123" s="123">
        <f t="shared" si="23"/>
        <v>238.92</v>
      </c>
      <c r="F123" s="124">
        <f t="shared" si="24"/>
        <v>59.95</v>
      </c>
      <c r="G123" s="6">
        <f t="shared" si="44"/>
        <v>298.87</v>
      </c>
      <c r="H123" s="6">
        <f t="shared" si="45"/>
        <v>238.92</v>
      </c>
      <c r="I123" s="6">
        <f t="shared" si="46"/>
        <v>59.95</v>
      </c>
      <c r="J123" s="7">
        <f t="shared" si="47"/>
        <v>298.87</v>
      </c>
      <c r="N123" s="123">
        <v>238.918195</v>
      </c>
      <c r="O123" s="124">
        <v>59.954674999999995</v>
      </c>
    </row>
    <row r="124" spans="1:15">
      <c r="A124" s="59" t="s">
        <v>244</v>
      </c>
      <c r="B124" s="35" t="s">
        <v>245</v>
      </c>
      <c r="C124" s="36">
        <v>1</v>
      </c>
      <c r="D124" s="37" t="s">
        <v>87</v>
      </c>
      <c r="E124" s="123">
        <f t="shared" si="23"/>
        <v>665.74</v>
      </c>
      <c r="F124" s="124">
        <f t="shared" si="24"/>
        <v>40</v>
      </c>
      <c r="G124" s="6">
        <f t="shared" si="44"/>
        <v>705.74</v>
      </c>
      <c r="H124" s="6">
        <f t="shared" si="45"/>
        <v>665.74</v>
      </c>
      <c r="I124" s="6">
        <f t="shared" si="46"/>
        <v>40</v>
      </c>
      <c r="J124" s="7">
        <f t="shared" si="47"/>
        <v>705.74</v>
      </c>
      <c r="N124" s="123">
        <v>665.738607</v>
      </c>
      <c r="O124" s="124">
        <v>40.001380000000005</v>
      </c>
    </row>
    <row r="125" spans="1:15">
      <c r="A125" s="59" t="s">
        <v>246</v>
      </c>
      <c r="B125" s="35" t="s">
        <v>247</v>
      </c>
      <c r="C125" s="36">
        <v>56</v>
      </c>
      <c r="D125" s="37" t="s">
        <v>38</v>
      </c>
      <c r="E125" s="123">
        <f t="shared" si="23"/>
        <v>182.45</v>
      </c>
      <c r="F125" s="124">
        <f t="shared" si="24"/>
        <v>13.46</v>
      </c>
      <c r="G125" s="6">
        <f t="shared" si="44"/>
        <v>195.91</v>
      </c>
      <c r="H125" s="6">
        <f t="shared" si="45"/>
        <v>10217.199999999999</v>
      </c>
      <c r="I125" s="6">
        <f t="shared" si="46"/>
        <v>753.76</v>
      </c>
      <c r="J125" s="7">
        <f t="shared" si="47"/>
        <v>10970.96</v>
      </c>
      <c r="N125" s="123">
        <v>182.45179199999998</v>
      </c>
      <c r="O125" s="124">
        <v>13.460179999999999</v>
      </c>
    </row>
    <row r="126" spans="1:15">
      <c r="A126" s="59" t="s">
        <v>248</v>
      </c>
      <c r="B126" s="35" t="s">
        <v>249</v>
      </c>
      <c r="C126" s="36">
        <v>305</v>
      </c>
      <c r="D126" s="37" t="s">
        <v>38</v>
      </c>
      <c r="E126" s="123">
        <f t="shared" si="23"/>
        <v>77.41</v>
      </c>
      <c r="F126" s="124">
        <f t="shared" si="24"/>
        <v>38.520000000000003</v>
      </c>
      <c r="G126" s="6">
        <f t="shared" si="44"/>
        <v>115.93</v>
      </c>
      <c r="H126" s="6">
        <f t="shared" si="45"/>
        <v>23610.05</v>
      </c>
      <c r="I126" s="6">
        <f t="shared" si="46"/>
        <v>11748.6</v>
      </c>
      <c r="J126" s="7">
        <f t="shared" si="47"/>
        <v>35358.65</v>
      </c>
      <c r="N126" s="123">
        <v>77.414992999999996</v>
      </c>
      <c r="O126" s="124">
        <v>38.522655999999998</v>
      </c>
    </row>
    <row r="127" spans="1:15">
      <c r="A127" s="59" t="s">
        <v>250</v>
      </c>
      <c r="B127" s="35" t="s">
        <v>251</v>
      </c>
      <c r="C127" s="36">
        <v>1</v>
      </c>
      <c r="D127" s="37" t="s">
        <v>38</v>
      </c>
      <c r="E127" s="123">
        <f t="shared" si="23"/>
        <v>21.62</v>
      </c>
      <c r="F127" s="124">
        <f t="shared" si="24"/>
        <v>24.01</v>
      </c>
      <c r="G127" s="6">
        <f t="shared" si="44"/>
        <v>45.63</v>
      </c>
      <c r="H127" s="6">
        <f t="shared" si="45"/>
        <v>21.62</v>
      </c>
      <c r="I127" s="6">
        <f t="shared" si="46"/>
        <v>24.01</v>
      </c>
      <c r="J127" s="7">
        <f t="shared" si="47"/>
        <v>45.63</v>
      </c>
      <c r="N127" s="123">
        <v>21.621598999999996</v>
      </c>
      <c r="O127" s="124">
        <v>24.010306999999997</v>
      </c>
    </row>
    <row r="128" spans="1:15">
      <c r="A128" s="59" t="s">
        <v>252</v>
      </c>
      <c r="B128" s="35" t="s">
        <v>253</v>
      </c>
      <c r="C128" s="36">
        <v>1</v>
      </c>
      <c r="D128" s="37" t="s">
        <v>53</v>
      </c>
      <c r="E128" s="123">
        <f t="shared" si="23"/>
        <v>11.01</v>
      </c>
      <c r="F128" s="124">
        <f t="shared" si="24"/>
        <v>7.38</v>
      </c>
      <c r="G128" s="6">
        <f t="shared" si="44"/>
        <v>18.39</v>
      </c>
      <c r="H128" s="6">
        <f t="shared" si="45"/>
        <v>11.01</v>
      </c>
      <c r="I128" s="6">
        <f t="shared" si="46"/>
        <v>7.38</v>
      </c>
      <c r="J128" s="7">
        <f t="shared" si="47"/>
        <v>18.39</v>
      </c>
      <c r="N128" s="123">
        <v>11.014597999999999</v>
      </c>
      <c r="O128" s="124">
        <v>7.3841409999999996</v>
      </c>
    </row>
    <row r="129" spans="1:15">
      <c r="A129" s="59" t="s">
        <v>254</v>
      </c>
      <c r="B129" s="35" t="s">
        <v>255</v>
      </c>
      <c r="C129" s="36">
        <v>1</v>
      </c>
      <c r="D129" s="37" t="s">
        <v>38</v>
      </c>
      <c r="E129" s="123">
        <f t="shared" si="23"/>
        <v>460.3</v>
      </c>
      <c r="F129" s="124">
        <f t="shared" si="24"/>
        <v>29.95</v>
      </c>
      <c r="G129" s="6">
        <f t="shared" si="44"/>
        <v>490.25</v>
      </c>
      <c r="H129" s="6">
        <f t="shared" si="45"/>
        <v>460.3</v>
      </c>
      <c r="I129" s="6">
        <f t="shared" si="46"/>
        <v>29.95</v>
      </c>
      <c r="J129" s="7">
        <f t="shared" si="47"/>
        <v>490.25</v>
      </c>
      <c r="N129" s="123">
        <v>460.30024000000003</v>
      </c>
      <c r="O129" s="124">
        <v>29.95364</v>
      </c>
    </row>
    <row r="130" spans="1:15">
      <c r="A130" s="59" t="s">
        <v>256</v>
      </c>
      <c r="B130" s="35" t="s">
        <v>257</v>
      </c>
      <c r="C130" s="36">
        <v>15</v>
      </c>
      <c r="D130" s="37" t="s">
        <v>38</v>
      </c>
      <c r="E130" s="123">
        <f t="shared" si="23"/>
        <v>19.45</v>
      </c>
      <c r="F130" s="124">
        <f t="shared" si="24"/>
        <v>12</v>
      </c>
      <c r="G130" s="6">
        <f t="shared" si="44"/>
        <v>31.45</v>
      </c>
      <c r="H130" s="6">
        <f t="shared" si="45"/>
        <v>291.75</v>
      </c>
      <c r="I130" s="6">
        <f t="shared" si="46"/>
        <v>180</v>
      </c>
      <c r="J130" s="7">
        <f t="shared" si="47"/>
        <v>471.75</v>
      </c>
      <c r="N130" s="123">
        <v>19.450907999999998</v>
      </c>
      <c r="O130" s="124">
        <v>12.000413999999999</v>
      </c>
    </row>
    <row r="131" spans="1:15">
      <c r="A131" s="59" t="s">
        <v>258</v>
      </c>
      <c r="B131" s="35" t="s">
        <v>259</v>
      </c>
      <c r="C131" s="36">
        <v>705</v>
      </c>
      <c r="D131" s="37" t="s">
        <v>38</v>
      </c>
      <c r="E131" s="123">
        <f t="shared" si="23"/>
        <v>82.63</v>
      </c>
      <c r="F131" s="124">
        <f t="shared" si="24"/>
        <v>31.18</v>
      </c>
      <c r="G131" s="6">
        <f t="shared" si="44"/>
        <v>113.81</v>
      </c>
      <c r="H131" s="6">
        <f t="shared" si="45"/>
        <v>58254.149999999994</v>
      </c>
      <c r="I131" s="6">
        <f t="shared" si="46"/>
        <v>21981.9</v>
      </c>
      <c r="J131" s="7">
        <f t="shared" si="47"/>
        <v>80236.05</v>
      </c>
      <c r="N131" s="123">
        <v>82.628443000000004</v>
      </c>
      <c r="O131" s="124">
        <v>31.176431000000001</v>
      </c>
    </row>
    <row r="132" spans="1:15">
      <c r="A132" s="59" t="s">
        <v>260</v>
      </c>
      <c r="B132" s="35" t="s">
        <v>261</v>
      </c>
      <c r="C132" s="36">
        <v>18</v>
      </c>
      <c r="D132" s="37" t="s">
        <v>38</v>
      </c>
      <c r="E132" s="123">
        <f t="shared" si="23"/>
        <v>316.77</v>
      </c>
      <c r="F132" s="124">
        <f t="shared" si="24"/>
        <v>14.99</v>
      </c>
      <c r="G132" s="6">
        <f t="shared" ref="G132" si="48">SUM(E132:F132)</f>
        <v>331.76</v>
      </c>
      <c r="H132" s="6">
        <f t="shared" si="45"/>
        <v>5701.86</v>
      </c>
      <c r="I132" s="6">
        <f t="shared" si="46"/>
        <v>269.82</v>
      </c>
      <c r="J132" s="7">
        <f t="shared" si="47"/>
        <v>5971.68</v>
      </c>
      <c r="N132" s="123">
        <v>316.76922200000001</v>
      </c>
      <c r="O132" s="124">
        <v>14.986299000000001</v>
      </c>
    </row>
    <row r="133" spans="1:15">
      <c r="A133" s="59" t="s">
        <v>262</v>
      </c>
      <c r="B133" s="35" t="s">
        <v>263</v>
      </c>
      <c r="C133" s="36">
        <v>111</v>
      </c>
      <c r="D133" s="37" t="s">
        <v>38</v>
      </c>
      <c r="E133" s="123">
        <f t="shared" si="23"/>
        <v>12.36</v>
      </c>
      <c r="F133" s="124">
        <f t="shared" si="24"/>
        <v>6.73</v>
      </c>
      <c r="G133" s="6">
        <f t="shared" ref="G133:G134" si="49">SUM(E133:F133)</f>
        <v>19.09</v>
      </c>
      <c r="H133" s="6">
        <f t="shared" si="45"/>
        <v>1371.96</v>
      </c>
      <c r="I133" s="6">
        <f t="shared" si="46"/>
        <v>747.03000000000009</v>
      </c>
      <c r="J133" s="7">
        <f t="shared" si="47"/>
        <v>2118.9899999999998</v>
      </c>
      <c r="N133" s="123">
        <v>12.360615999999998</v>
      </c>
      <c r="O133" s="124">
        <v>6.7300899999999997</v>
      </c>
    </row>
    <row r="134" spans="1:15">
      <c r="A134" s="59" t="s">
        <v>264</v>
      </c>
      <c r="B134" s="35" t="s">
        <v>265</v>
      </c>
      <c r="C134" s="36">
        <v>1</v>
      </c>
      <c r="D134" s="37" t="s">
        <v>38</v>
      </c>
      <c r="E134" s="123">
        <f t="shared" si="23"/>
        <v>41.89</v>
      </c>
      <c r="F134" s="124">
        <f t="shared" si="24"/>
        <v>14.62</v>
      </c>
      <c r="G134" s="6">
        <f t="shared" si="49"/>
        <v>56.51</v>
      </c>
      <c r="H134" s="6">
        <f t="shared" si="45"/>
        <v>41.89</v>
      </c>
      <c r="I134" s="6">
        <f t="shared" si="46"/>
        <v>14.62</v>
      </c>
      <c r="J134" s="7">
        <f t="shared" si="47"/>
        <v>56.51</v>
      </c>
      <c r="N134" s="123">
        <v>41.887700999999993</v>
      </c>
      <c r="O134" s="124">
        <v>14.616617999999999</v>
      </c>
    </row>
    <row r="135" spans="1:15">
      <c r="A135" s="59" t="s">
        <v>266</v>
      </c>
      <c r="B135" s="35" t="s">
        <v>267</v>
      </c>
      <c r="C135" s="36">
        <v>1</v>
      </c>
      <c r="D135" s="37" t="s">
        <v>38</v>
      </c>
      <c r="E135" s="123">
        <f t="shared" si="23"/>
        <v>45.14</v>
      </c>
      <c r="F135" s="124">
        <f t="shared" si="24"/>
        <v>14.62</v>
      </c>
      <c r="G135" s="6">
        <f t="shared" si="44"/>
        <v>59.76</v>
      </c>
      <c r="H135" s="6">
        <f t="shared" si="45"/>
        <v>45.14</v>
      </c>
      <c r="I135" s="6">
        <f t="shared" si="46"/>
        <v>14.62</v>
      </c>
      <c r="J135" s="7">
        <f t="shared" si="47"/>
        <v>59.76</v>
      </c>
      <c r="N135" s="123">
        <v>45.138997999999994</v>
      </c>
      <c r="O135" s="124">
        <v>14.616617999999999</v>
      </c>
    </row>
    <row r="136" spans="1:15">
      <c r="A136" s="46">
        <v>13</v>
      </c>
      <c r="B136" s="47" t="s">
        <v>268</v>
      </c>
      <c r="C136" s="26"/>
      <c r="D136" s="27"/>
      <c r="E136" s="123">
        <f t="shared" si="23"/>
        <v>0</v>
      </c>
      <c r="F136" s="124">
        <f t="shared" si="24"/>
        <v>0</v>
      </c>
      <c r="G136" s="114"/>
      <c r="H136" s="114">
        <f t="shared" ref="H136:J136" si="50">SUBTOTAL(109,H137:H158)</f>
        <v>42864.06</v>
      </c>
      <c r="I136" s="114">
        <f t="shared" si="50"/>
        <v>50699.880000000005</v>
      </c>
      <c r="J136" s="117">
        <f t="shared" si="50"/>
        <v>93563.940000000017</v>
      </c>
      <c r="N136" s="114"/>
      <c r="O136" s="115"/>
    </row>
    <row r="137" spans="1:15">
      <c r="A137" s="59" t="s">
        <v>269</v>
      </c>
      <c r="B137" s="35" t="s">
        <v>270</v>
      </c>
      <c r="C137" s="36">
        <v>1</v>
      </c>
      <c r="D137" s="37" t="s">
        <v>87</v>
      </c>
      <c r="E137" s="123">
        <f t="shared" ref="E137:E200" si="51">ROUND(N137,2)</f>
        <v>203.86</v>
      </c>
      <c r="F137" s="124">
        <f t="shared" ref="F137:F200" si="52">ROUND(O137,2)</f>
        <v>121.26</v>
      </c>
      <c r="G137" s="6">
        <f t="shared" ref="G137:G158" si="53">SUM(E137:F137)</f>
        <v>325.12</v>
      </c>
      <c r="H137" s="6">
        <f t="shared" ref="H137:H158" si="54">C137*E137</f>
        <v>203.86</v>
      </c>
      <c r="I137" s="6">
        <f t="shared" ref="I137:I158" si="55">C137*F137</f>
        <v>121.26</v>
      </c>
      <c r="J137" s="7">
        <f t="shared" ref="J137:J158" si="56">SUM(E137:F137)*C137</f>
        <v>325.12</v>
      </c>
      <c r="N137" s="123">
        <v>203.85537399999998</v>
      </c>
      <c r="O137" s="124">
        <v>121.264847</v>
      </c>
    </row>
    <row r="138" spans="1:15">
      <c r="A138" s="59" t="s">
        <v>271</v>
      </c>
      <c r="B138" s="35" t="s">
        <v>272</v>
      </c>
      <c r="C138" s="36">
        <v>1</v>
      </c>
      <c r="D138" s="37" t="s">
        <v>87</v>
      </c>
      <c r="E138" s="123">
        <f t="shared" si="51"/>
        <v>310.77</v>
      </c>
      <c r="F138" s="124">
        <f t="shared" si="52"/>
        <v>59.1</v>
      </c>
      <c r="G138" s="6">
        <f t="shared" si="53"/>
        <v>369.87</v>
      </c>
      <c r="H138" s="6">
        <f t="shared" si="54"/>
        <v>310.77</v>
      </c>
      <c r="I138" s="6">
        <f t="shared" si="55"/>
        <v>59.1</v>
      </c>
      <c r="J138" s="7">
        <f t="shared" si="56"/>
        <v>369.87</v>
      </c>
      <c r="N138" s="123">
        <v>310.76901500000002</v>
      </c>
      <c r="O138" s="124">
        <v>59.101565000000001</v>
      </c>
    </row>
    <row r="139" spans="1:15">
      <c r="A139" s="59" t="s">
        <v>273</v>
      </c>
      <c r="B139" s="35" t="s">
        <v>274</v>
      </c>
      <c r="C139" s="36">
        <v>1</v>
      </c>
      <c r="D139" s="37" t="s">
        <v>87</v>
      </c>
      <c r="E139" s="123">
        <f t="shared" si="51"/>
        <v>426.07</v>
      </c>
      <c r="F139" s="124">
        <f t="shared" si="52"/>
        <v>64.14</v>
      </c>
      <c r="G139" s="6">
        <f t="shared" si="53"/>
        <v>490.21</v>
      </c>
      <c r="H139" s="6">
        <f t="shared" si="54"/>
        <v>426.07</v>
      </c>
      <c r="I139" s="6">
        <f t="shared" si="55"/>
        <v>64.14</v>
      </c>
      <c r="J139" s="7">
        <f t="shared" si="56"/>
        <v>490.21</v>
      </c>
      <c r="N139" s="123">
        <v>426.07157100000001</v>
      </c>
      <c r="O139" s="124">
        <v>64.144392999999994</v>
      </c>
    </row>
    <row r="140" spans="1:15">
      <c r="A140" s="59" t="s">
        <v>275</v>
      </c>
      <c r="B140" s="62" t="s">
        <v>276</v>
      </c>
      <c r="C140" s="36">
        <v>114</v>
      </c>
      <c r="D140" s="37" t="s">
        <v>38</v>
      </c>
      <c r="E140" s="123">
        <f t="shared" si="51"/>
        <v>0</v>
      </c>
      <c r="F140" s="124">
        <f t="shared" si="52"/>
        <v>17.23</v>
      </c>
      <c r="G140" s="6">
        <f t="shared" si="53"/>
        <v>17.23</v>
      </c>
      <c r="H140" s="6">
        <f t="shared" si="54"/>
        <v>0</v>
      </c>
      <c r="I140" s="6">
        <f t="shared" si="55"/>
        <v>1964.22</v>
      </c>
      <c r="J140" s="7">
        <f t="shared" si="56"/>
        <v>1964.22</v>
      </c>
      <c r="N140" s="123">
        <v>0</v>
      </c>
      <c r="O140" s="124">
        <v>17.232821999999999</v>
      </c>
    </row>
    <row r="141" spans="1:15">
      <c r="A141" s="59" t="s">
        <v>277</v>
      </c>
      <c r="B141" s="35" t="s">
        <v>278</v>
      </c>
      <c r="C141" s="36">
        <v>122</v>
      </c>
      <c r="D141" s="37" t="s">
        <v>87</v>
      </c>
      <c r="E141" s="123">
        <f t="shared" si="51"/>
        <v>0</v>
      </c>
      <c r="F141" s="124">
        <f t="shared" si="52"/>
        <v>43.8</v>
      </c>
      <c r="G141" s="6">
        <f t="shared" si="53"/>
        <v>43.8</v>
      </c>
      <c r="H141" s="6">
        <f t="shared" si="54"/>
        <v>0</v>
      </c>
      <c r="I141" s="6">
        <f t="shared" si="55"/>
        <v>5343.5999999999995</v>
      </c>
      <c r="J141" s="7">
        <f t="shared" si="56"/>
        <v>5343.5999999999995</v>
      </c>
      <c r="N141" s="123">
        <v>0</v>
      </c>
      <c r="O141" s="124">
        <v>43.802458999999999</v>
      </c>
    </row>
    <row r="142" spans="1:15">
      <c r="A142" s="59" t="s">
        <v>279</v>
      </c>
      <c r="B142" s="35" t="s">
        <v>280</v>
      </c>
      <c r="C142" s="36">
        <v>1</v>
      </c>
      <c r="D142" s="37" t="s">
        <v>87</v>
      </c>
      <c r="E142" s="123">
        <f t="shared" si="51"/>
        <v>0</v>
      </c>
      <c r="F142" s="124">
        <f t="shared" si="52"/>
        <v>48.66</v>
      </c>
      <c r="G142" s="6">
        <f t="shared" si="53"/>
        <v>48.66</v>
      </c>
      <c r="H142" s="6">
        <f t="shared" si="54"/>
        <v>0</v>
      </c>
      <c r="I142" s="6">
        <f t="shared" si="55"/>
        <v>48.66</v>
      </c>
      <c r="J142" s="7">
        <f t="shared" si="56"/>
        <v>48.66</v>
      </c>
      <c r="N142" s="123">
        <v>0</v>
      </c>
      <c r="O142" s="124">
        <v>48.655707</v>
      </c>
    </row>
    <row r="143" spans="1:15">
      <c r="A143" s="59" t="s">
        <v>281</v>
      </c>
      <c r="B143" s="35" t="s">
        <v>282</v>
      </c>
      <c r="C143" s="36">
        <v>24</v>
      </c>
      <c r="D143" s="37" t="s">
        <v>38</v>
      </c>
      <c r="E143" s="123">
        <f t="shared" si="51"/>
        <v>0.98</v>
      </c>
      <c r="F143" s="124">
        <f t="shared" si="52"/>
        <v>12.5</v>
      </c>
      <c r="G143" s="6">
        <f t="shared" si="53"/>
        <v>13.48</v>
      </c>
      <c r="H143" s="6">
        <f t="shared" si="54"/>
        <v>23.52</v>
      </c>
      <c r="I143" s="6">
        <f t="shared" si="55"/>
        <v>300</v>
      </c>
      <c r="J143" s="7">
        <f t="shared" si="56"/>
        <v>323.52</v>
      </c>
      <c r="N143" s="123">
        <v>0.97633700000000001</v>
      </c>
      <c r="O143" s="124">
        <v>12.502801</v>
      </c>
    </row>
    <row r="144" spans="1:15">
      <c r="A144" s="59" t="s">
        <v>283</v>
      </c>
      <c r="B144" s="35" t="s">
        <v>284</v>
      </c>
      <c r="C144" s="36">
        <v>1</v>
      </c>
      <c r="D144" s="37" t="s">
        <v>16</v>
      </c>
      <c r="E144" s="123">
        <f t="shared" si="51"/>
        <v>9.7799999999999994</v>
      </c>
      <c r="F144" s="124">
        <f t="shared" si="52"/>
        <v>50</v>
      </c>
      <c r="G144" s="6">
        <f t="shared" si="53"/>
        <v>59.78</v>
      </c>
      <c r="H144" s="6">
        <f t="shared" si="54"/>
        <v>9.7799999999999994</v>
      </c>
      <c r="I144" s="6">
        <f t="shared" si="55"/>
        <v>50</v>
      </c>
      <c r="J144" s="7">
        <f t="shared" si="56"/>
        <v>59.78</v>
      </c>
      <c r="N144" s="123">
        <v>9.7823279999999997</v>
      </c>
      <c r="O144" s="124">
        <v>50.001725</v>
      </c>
    </row>
    <row r="145" spans="1:15">
      <c r="A145" s="59" t="s">
        <v>285</v>
      </c>
      <c r="B145" s="62" t="s">
        <v>286</v>
      </c>
      <c r="C145" s="36">
        <v>90</v>
      </c>
      <c r="D145" s="37" t="s">
        <v>87</v>
      </c>
      <c r="E145" s="123">
        <f t="shared" si="51"/>
        <v>0.98</v>
      </c>
      <c r="F145" s="124">
        <f t="shared" si="52"/>
        <v>73</v>
      </c>
      <c r="G145" s="6">
        <f t="shared" si="53"/>
        <v>73.98</v>
      </c>
      <c r="H145" s="6">
        <f t="shared" si="54"/>
        <v>88.2</v>
      </c>
      <c r="I145" s="6">
        <f t="shared" si="55"/>
        <v>6570</v>
      </c>
      <c r="J145" s="7">
        <f t="shared" si="56"/>
        <v>6658.2000000000007</v>
      </c>
      <c r="N145" s="123">
        <v>0.97633700000000001</v>
      </c>
      <c r="O145" s="124">
        <v>72.997779000000008</v>
      </c>
    </row>
    <row r="146" spans="1:15">
      <c r="A146" s="59" t="s">
        <v>287</v>
      </c>
      <c r="B146" s="62" t="s">
        <v>288</v>
      </c>
      <c r="C146" s="36">
        <v>41</v>
      </c>
      <c r="D146" s="37" t="s">
        <v>38</v>
      </c>
      <c r="E146" s="123">
        <f t="shared" si="51"/>
        <v>1.73</v>
      </c>
      <c r="F146" s="124">
        <f t="shared" si="52"/>
        <v>58.25</v>
      </c>
      <c r="G146" s="6">
        <f t="shared" si="53"/>
        <v>59.98</v>
      </c>
      <c r="H146" s="6">
        <f t="shared" si="54"/>
        <v>70.929999999999993</v>
      </c>
      <c r="I146" s="6">
        <f t="shared" si="55"/>
        <v>2388.25</v>
      </c>
      <c r="J146" s="7">
        <f t="shared" si="56"/>
        <v>2459.1799999999998</v>
      </c>
      <c r="N146" s="123">
        <v>1.7251780000000001</v>
      </c>
      <c r="O146" s="124">
        <v>58.248455</v>
      </c>
    </row>
    <row r="147" spans="1:15">
      <c r="A147" s="59" t="s">
        <v>289</v>
      </c>
      <c r="B147" s="35" t="s">
        <v>290</v>
      </c>
      <c r="C147" s="36">
        <v>29</v>
      </c>
      <c r="D147" s="37" t="s">
        <v>87</v>
      </c>
      <c r="E147" s="123">
        <f t="shared" si="51"/>
        <v>1.18</v>
      </c>
      <c r="F147" s="124">
        <f t="shared" si="52"/>
        <v>73</v>
      </c>
      <c r="G147" s="6">
        <f t="shared" si="53"/>
        <v>74.180000000000007</v>
      </c>
      <c r="H147" s="6">
        <f t="shared" si="54"/>
        <v>34.22</v>
      </c>
      <c r="I147" s="6">
        <f t="shared" si="55"/>
        <v>2117</v>
      </c>
      <c r="J147" s="7">
        <f t="shared" si="56"/>
        <v>2151.2200000000003</v>
      </c>
      <c r="N147" s="123">
        <v>1.1753959999999999</v>
      </c>
      <c r="O147" s="124">
        <v>72.997779000000008</v>
      </c>
    </row>
    <row r="148" spans="1:15">
      <c r="A148" s="59" t="s">
        <v>291</v>
      </c>
      <c r="B148" s="35" t="s">
        <v>292</v>
      </c>
      <c r="C148" s="36">
        <v>1218</v>
      </c>
      <c r="D148" s="37" t="s">
        <v>87</v>
      </c>
      <c r="E148" s="123">
        <f t="shared" si="51"/>
        <v>3.38</v>
      </c>
      <c r="F148" s="124">
        <f t="shared" si="52"/>
        <v>9.16</v>
      </c>
      <c r="G148" s="6">
        <f t="shared" si="53"/>
        <v>12.54</v>
      </c>
      <c r="H148" s="6">
        <f t="shared" si="54"/>
        <v>4116.84</v>
      </c>
      <c r="I148" s="6">
        <f t="shared" si="55"/>
        <v>11156.880000000001</v>
      </c>
      <c r="J148" s="7">
        <f t="shared" si="56"/>
        <v>15273.72</v>
      </c>
      <c r="N148" s="123">
        <v>3.3840029999999999</v>
      </c>
      <c r="O148" s="124">
        <v>9.1567139999999991</v>
      </c>
    </row>
    <row r="149" spans="1:15">
      <c r="A149" s="59" t="s">
        <v>293</v>
      </c>
      <c r="B149" s="35" t="s">
        <v>294</v>
      </c>
      <c r="C149" s="36">
        <v>1</v>
      </c>
      <c r="D149" s="37" t="s">
        <v>38</v>
      </c>
      <c r="E149" s="123">
        <f t="shared" si="51"/>
        <v>444.04</v>
      </c>
      <c r="F149" s="124">
        <f t="shared" si="52"/>
        <v>255.88</v>
      </c>
      <c r="G149" s="6">
        <f t="shared" si="53"/>
        <v>699.92000000000007</v>
      </c>
      <c r="H149" s="6">
        <f t="shared" si="54"/>
        <v>444.04</v>
      </c>
      <c r="I149" s="6">
        <f t="shared" si="55"/>
        <v>255.88</v>
      </c>
      <c r="J149" s="7">
        <f t="shared" si="56"/>
        <v>699.92000000000007</v>
      </c>
      <c r="N149" s="123">
        <v>444.04375499999998</v>
      </c>
      <c r="O149" s="124">
        <v>255.876126</v>
      </c>
    </row>
    <row r="150" spans="1:15">
      <c r="A150" s="59" t="s">
        <v>295</v>
      </c>
      <c r="B150" s="35" t="s">
        <v>296</v>
      </c>
      <c r="C150" s="36">
        <v>1</v>
      </c>
      <c r="D150" s="37" t="s">
        <v>87</v>
      </c>
      <c r="E150" s="123">
        <f t="shared" si="51"/>
        <v>18.899999999999999</v>
      </c>
      <c r="F150" s="124">
        <f t="shared" si="52"/>
        <v>76.77</v>
      </c>
      <c r="G150" s="6">
        <f t="shared" si="53"/>
        <v>95.669999999999987</v>
      </c>
      <c r="H150" s="6">
        <f t="shared" si="54"/>
        <v>18.899999999999999</v>
      </c>
      <c r="I150" s="6">
        <f t="shared" si="55"/>
        <v>76.77</v>
      </c>
      <c r="J150" s="7">
        <f t="shared" si="56"/>
        <v>95.669999999999987</v>
      </c>
      <c r="N150" s="123">
        <v>18.901126000000001</v>
      </c>
      <c r="O150" s="124">
        <v>76.770420999999999</v>
      </c>
    </row>
    <row r="151" spans="1:15">
      <c r="A151" s="59" t="s">
        <v>297</v>
      </c>
      <c r="B151" s="35" t="s">
        <v>298</v>
      </c>
      <c r="C151" s="36">
        <v>1</v>
      </c>
      <c r="D151" s="37" t="s">
        <v>87</v>
      </c>
      <c r="E151" s="123">
        <f t="shared" si="51"/>
        <v>3.56</v>
      </c>
      <c r="F151" s="124">
        <f t="shared" si="52"/>
        <v>23.58</v>
      </c>
      <c r="G151" s="6">
        <f t="shared" si="53"/>
        <v>27.139999999999997</v>
      </c>
      <c r="H151" s="6">
        <f t="shared" si="54"/>
        <v>3.56</v>
      </c>
      <c r="I151" s="6">
        <f t="shared" si="55"/>
        <v>23.58</v>
      </c>
      <c r="J151" s="7">
        <f t="shared" si="56"/>
        <v>27.139999999999997</v>
      </c>
      <c r="N151" s="123">
        <v>3.5641039999999995</v>
      </c>
      <c r="O151" s="124">
        <v>23.583751999999997</v>
      </c>
    </row>
    <row r="152" spans="1:15">
      <c r="A152" s="59" t="s">
        <v>299</v>
      </c>
      <c r="B152" s="35" t="s">
        <v>300</v>
      </c>
      <c r="C152" s="36">
        <v>1</v>
      </c>
      <c r="D152" s="37" t="s">
        <v>38</v>
      </c>
      <c r="E152" s="123">
        <f t="shared" si="51"/>
        <v>430.86</v>
      </c>
      <c r="F152" s="124">
        <f t="shared" si="52"/>
        <v>25.59</v>
      </c>
      <c r="G152" s="6">
        <f t="shared" si="53"/>
        <v>456.45</v>
      </c>
      <c r="H152" s="6">
        <f t="shared" si="54"/>
        <v>430.86</v>
      </c>
      <c r="I152" s="6">
        <f t="shared" si="55"/>
        <v>25.59</v>
      </c>
      <c r="J152" s="7">
        <f t="shared" si="56"/>
        <v>456.45</v>
      </c>
      <c r="N152" s="123">
        <v>430.85846600000002</v>
      </c>
      <c r="O152" s="124">
        <v>25.593299999999999</v>
      </c>
    </row>
    <row r="153" spans="1:15">
      <c r="A153" s="59" t="s">
        <v>301</v>
      </c>
      <c r="B153" s="35" t="s">
        <v>302</v>
      </c>
      <c r="C153" s="36">
        <v>1</v>
      </c>
      <c r="D153" s="37" t="s">
        <v>87</v>
      </c>
      <c r="E153" s="123">
        <f t="shared" si="51"/>
        <v>205.19</v>
      </c>
      <c r="F153" s="124">
        <f t="shared" si="52"/>
        <v>4.45</v>
      </c>
      <c r="G153" s="6">
        <f t="shared" si="53"/>
        <v>209.64</v>
      </c>
      <c r="H153" s="6">
        <f t="shared" si="54"/>
        <v>205.19</v>
      </c>
      <c r="I153" s="6">
        <f t="shared" si="55"/>
        <v>4.45</v>
      </c>
      <c r="J153" s="7">
        <f t="shared" si="56"/>
        <v>209.64</v>
      </c>
      <c r="N153" s="123">
        <v>205.191913</v>
      </c>
      <c r="O153" s="124">
        <v>4.4456509999999998</v>
      </c>
    </row>
    <row r="154" spans="1:15">
      <c r="A154" s="59" t="s">
        <v>303</v>
      </c>
      <c r="B154" s="35" t="s">
        <v>304</v>
      </c>
      <c r="C154" s="36">
        <v>99</v>
      </c>
      <c r="D154" s="37" t="s">
        <v>38</v>
      </c>
      <c r="E154" s="123">
        <f t="shared" si="51"/>
        <v>352.2</v>
      </c>
      <c r="F154" s="124">
        <f t="shared" si="52"/>
        <v>127.95</v>
      </c>
      <c r="G154" s="6">
        <f t="shared" ref="G154:G155" si="57">SUM(E154:F154)</f>
        <v>480.15</v>
      </c>
      <c r="H154" s="6">
        <f t="shared" si="54"/>
        <v>34867.799999999996</v>
      </c>
      <c r="I154" s="6">
        <f t="shared" si="55"/>
        <v>12667.050000000001</v>
      </c>
      <c r="J154" s="7">
        <f t="shared" si="56"/>
        <v>47534.85</v>
      </c>
      <c r="N154" s="123">
        <v>352.20172400000001</v>
      </c>
      <c r="O154" s="124">
        <v>127.94754199999998</v>
      </c>
    </row>
    <row r="155" spans="1:15">
      <c r="A155" s="59" t="s">
        <v>305</v>
      </c>
      <c r="B155" s="35" t="s">
        <v>306</v>
      </c>
      <c r="C155" s="36">
        <v>1</v>
      </c>
      <c r="D155" s="37" t="s">
        <v>38</v>
      </c>
      <c r="E155" s="123">
        <f t="shared" si="51"/>
        <v>443.3</v>
      </c>
      <c r="F155" s="124">
        <f t="shared" si="52"/>
        <v>143.38999999999999</v>
      </c>
      <c r="G155" s="6">
        <f t="shared" si="57"/>
        <v>586.69000000000005</v>
      </c>
      <c r="H155" s="6">
        <f t="shared" si="54"/>
        <v>443.3</v>
      </c>
      <c r="I155" s="6">
        <f t="shared" si="55"/>
        <v>143.38999999999999</v>
      </c>
      <c r="J155" s="7">
        <f t="shared" si="56"/>
        <v>586.69000000000005</v>
      </c>
      <c r="N155" s="123">
        <v>443.304393</v>
      </c>
      <c r="O155" s="124">
        <v>143.38883300000001</v>
      </c>
    </row>
    <row r="156" spans="1:15">
      <c r="A156" s="59" t="s">
        <v>307</v>
      </c>
      <c r="B156" s="35" t="s">
        <v>308</v>
      </c>
      <c r="C156" s="36">
        <v>108</v>
      </c>
      <c r="D156" s="37" t="s">
        <v>16</v>
      </c>
      <c r="E156" s="123">
        <f t="shared" si="51"/>
        <v>9.39</v>
      </c>
      <c r="F156" s="124">
        <f t="shared" si="52"/>
        <v>65.13</v>
      </c>
      <c r="G156" s="6">
        <f t="shared" si="53"/>
        <v>74.52</v>
      </c>
      <c r="H156" s="6">
        <f t="shared" si="54"/>
        <v>1014.1200000000001</v>
      </c>
      <c r="I156" s="6">
        <f t="shared" si="55"/>
        <v>7034.0399999999991</v>
      </c>
      <c r="J156" s="7">
        <f t="shared" si="56"/>
        <v>8048.16</v>
      </c>
      <c r="N156" s="123">
        <v>9.3936890000000002</v>
      </c>
      <c r="O156" s="124">
        <v>65.130208999999994</v>
      </c>
    </row>
    <row r="157" spans="1:15">
      <c r="A157" s="59" t="s">
        <v>309</v>
      </c>
      <c r="B157" s="35" t="s">
        <v>310</v>
      </c>
      <c r="C157" s="36">
        <v>15</v>
      </c>
      <c r="D157" s="37" t="s">
        <v>16</v>
      </c>
      <c r="E157" s="123">
        <f t="shared" si="51"/>
        <v>10.14</v>
      </c>
      <c r="F157" s="124">
        <f t="shared" si="52"/>
        <v>13.95</v>
      </c>
      <c r="G157" s="6">
        <f t="shared" ref="G157" si="58">SUM(E157:F157)</f>
        <v>24.09</v>
      </c>
      <c r="H157" s="6">
        <f t="shared" si="54"/>
        <v>152.10000000000002</v>
      </c>
      <c r="I157" s="6">
        <f t="shared" si="55"/>
        <v>209.25</v>
      </c>
      <c r="J157" s="7">
        <f t="shared" si="56"/>
        <v>361.35</v>
      </c>
      <c r="N157" s="123">
        <v>10.142529999999999</v>
      </c>
      <c r="O157" s="124">
        <v>13.953087999999999</v>
      </c>
    </row>
    <row r="158" spans="1:15">
      <c r="A158" s="59" t="s">
        <v>311</v>
      </c>
      <c r="B158" s="35" t="s">
        <v>312</v>
      </c>
      <c r="C158" s="36">
        <v>1</v>
      </c>
      <c r="D158" s="37" t="s">
        <v>87</v>
      </c>
      <c r="E158" s="123">
        <f t="shared" si="51"/>
        <v>0</v>
      </c>
      <c r="F158" s="124">
        <f t="shared" si="52"/>
        <v>76.77</v>
      </c>
      <c r="G158" s="6">
        <f t="shared" si="53"/>
        <v>76.77</v>
      </c>
      <c r="H158" s="6">
        <f t="shared" si="54"/>
        <v>0</v>
      </c>
      <c r="I158" s="6">
        <f t="shared" si="55"/>
        <v>76.77</v>
      </c>
      <c r="J158" s="7">
        <f t="shared" si="56"/>
        <v>76.77</v>
      </c>
      <c r="N158" s="123">
        <v>0</v>
      </c>
      <c r="O158" s="124">
        <v>76.770420999999999</v>
      </c>
    </row>
    <row r="159" spans="1:15">
      <c r="A159" s="46">
        <v>14</v>
      </c>
      <c r="B159" s="47" t="s">
        <v>313</v>
      </c>
      <c r="C159" s="26"/>
      <c r="D159" s="27"/>
      <c r="E159" s="123">
        <f t="shared" si="51"/>
        <v>0</v>
      </c>
      <c r="F159" s="124">
        <f t="shared" si="52"/>
        <v>0</v>
      </c>
      <c r="G159" s="114"/>
      <c r="H159" s="114">
        <f t="shared" ref="H159:J159" si="59">SUBTOTAL(109,H160:H188)</f>
        <v>44473.790000000008</v>
      </c>
      <c r="I159" s="114">
        <f t="shared" si="59"/>
        <v>13228.010000000002</v>
      </c>
      <c r="J159" s="117">
        <f t="shared" si="59"/>
        <v>57701.80000000001</v>
      </c>
      <c r="N159" s="114"/>
      <c r="O159" s="115"/>
    </row>
    <row r="160" spans="1:15">
      <c r="A160" s="59" t="s">
        <v>314</v>
      </c>
      <c r="B160" s="35" t="s">
        <v>315</v>
      </c>
      <c r="C160" s="36">
        <v>1</v>
      </c>
      <c r="D160" s="37" t="s">
        <v>38</v>
      </c>
      <c r="E160" s="123">
        <f t="shared" si="51"/>
        <v>483.07</v>
      </c>
      <c r="F160" s="124">
        <f t="shared" si="52"/>
        <v>179.68</v>
      </c>
      <c r="G160" s="6">
        <f t="shared" ref="G160:G188" si="60">SUM(E160:F160)</f>
        <v>662.75</v>
      </c>
      <c r="H160" s="6">
        <f t="shared" ref="H160:H188" si="61">C160*E160</f>
        <v>483.07</v>
      </c>
      <c r="I160" s="6">
        <f t="shared" ref="I160:I188" si="62">C160*F160</f>
        <v>179.68</v>
      </c>
      <c r="J160" s="7">
        <f t="shared" ref="J160:J188" si="63">SUM(E160:F160)*C160</f>
        <v>662.75</v>
      </c>
      <c r="N160" s="123">
        <v>483.06879799999996</v>
      </c>
      <c r="O160" s="124">
        <v>179.68392399999999</v>
      </c>
    </row>
    <row r="161" spans="1:15">
      <c r="A161" s="59" t="s">
        <v>316</v>
      </c>
      <c r="B161" s="35" t="s">
        <v>317</v>
      </c>
      <c r="C161" s="36">
        <v>1</v>
      </c>
      <c r="D161" s="37" t="s">
        <v>38</v>
      </c>
      <c r="E161" s="123">
        <f t="shared" si="51"/>
        <v>663.56</v>
      </c>
      <c r="F161" s="124">
        <f t="shared" si="52"/>
        <v>66.55</v>
      </c>
      <c r="G161" s="6">
        <f t="shared" si="60"/>
        <v>730.1099999999999</v>
      </c>
      <c r="H161" s="6">
        <f t="shared" si="61"/>
        <v>663.56</v>
      </c>
      <c r="I161" s="6">
        <f t="shared" si="62"/>
        <v>66.55</v>
      </c>
      <c r="J161" s="7">
        <f t="shared" si="63"/>
        <v>730.1099999999999</v>
      </c>
      <c r="N161" s="123">
        <v>663.55843699999991</v>
      </c>
      <c r="O161" s="124">
        <v>66.552058999999986</v>
      </c>
    </row>
    <row r="162" spans="1:15">
      <c r="A162" s="59" t="s">
        <v>318</v>
      </c>
      <c r="B162" s="35" t="s">
        <v>319</v>
      </c>
      <c r="C162" s="36">
        <v>24</v>
      </c>
      <c r="D162" s="37" t="s">
        <v>53</v>
      </c>
      <c r="E162" s="123">
        <f t="shared" si="51"/>
        <v>6.39</v>
      </c>
      <c r="F162" s="124">
        <f t="shared" si="52"/>
        <v>25.01</v>
      </c>
      <c r="G162" s="6">
        <f t="shared" si="60"/>
        <v>31.400000000000002</v>
      </c>
      <c r="H162" s="6">
        <f t="shared" si="61"/>
        <v>153.35999999999999</v>
      </c>
      <c r="I162" s="6">
        <f t="shared" si="62"/>
        <v>600.24</v>
      </c>
      <c r="J162" s="7">
        <f t="shared" si="63"/>
        <v>753.6</v>
      </c>
      <c r="N162" s="123">
        <v>6.388846</v>
      </c>
      <c r="O162" s="124">
        <v>25.005602</v>
      </c>
    </row>
    <row r="163" spans="1:15" ht="29">
      <c r="A163" s="59" t="s">
        <v>320</v>
      </c>
      <c r="B163" s="35" t="s">
        <v>321</v>
      </c>
      <c r="C163" s="36">
        <v>18</v>
      </c>
      <c r="D163" s="37" t="s">
        <v>53</v>
      </c>
      <c r="E163" s="123">
        <f t="shared" si="51"/>
        <v>87.24</v>
      </c>
      <c r="F163" s="124">
        <f t="shared" si="52"/>
        <v>86.57</v>
      </c>
      <c r="G163" s="6">
        <f t="shared" si="60"/>
        <v>173.81</v>
      </c>
      <c r="H163" s="6">
        <f t="shared" si="61"/>
        <v>1570.32</v>
      </c>
      <c r="I163" s="6">
        <f t="shared" si="62"/>
        <v>1558.2599999999998</v>
      </c>
      <c r="J163" s="7">
        <f t="shared" si="63"/>
        <v>3128.58</v>
      </c>
      <c r="N163" s="123">
        <v>87.235236999999998</v>
      </c>
      <c r="O163" s="124">
        <v>86.571706999999989</v>
      </c>
    </row>
    <row r="164" spans="1:15">
      <c r="A164" s="59" t="s">
        <v>322</v>
      </c>
      <c r="B164" s="35" t="s">
        <v>323</v>
      </c>
      <c r="C164" s="36">
        <v>1</v>
      </c>
      <c r="D164" s="37" t="s">
        <v>53</v>
      </c>
      <c r="E164" s="123">
        <f t="shared" si="51"/>
        <v>283.63</v>
      </c>
      <c r="F164" s="124">
        <f t="shared" si="52"/>
        <v>314.82</v>
      </c>
      <c r="G164" s="6">
        <f t="shared" si="60"/>
        <v>598.45000000000005</v>
      </c>
      <c r="H164" s="6">
        <f t="shared" si="61"/>
        <v>283.63</v>
      </c>
      <c r="I164" s="6">
        <f t="shared" si="62"/>
        <v>314.82</v>
      </c>
      <c r="J164" s="7">
        <f t="shared" si="63"/>
        <v>598.45000000000005</v>
      </c>
      <c r="N164" s="123">
        <v>283.63063800000003</v>
      </c>
      <c r="O164" s="124">
        <v>314.81654800000001</v>
      </c>
    </row>
    <row r="165" spans="1:15">
      <c r="A165" s="59" t="s">
        <v>324</v>
      </c>
      <c r="B165" s="35" t="s">
        <v>325</v>
      </c>
      <c r="C165" s="36">
        <v>79</v>
      </c>
      <c r="D165" s="37" t="s">
        <v>38</v>
      </c>
      <c r="E165" s="123">
        <f t="shared" si="51"/>
        <v>39.409999999999997</v>
      </c>
      <c r="F165" s="124">
        <f t="shared" si="52"/>
        <v>25.93</v>
      </c>
      <c r="G165" s="6">
        <f t="shared" si="60"/>
        <v>65.34</v>
      </c>
      <c r="H165" s="6">
        <f t="shared" si="61"/>
        <v>3113.39</v>
      </c>
      <c r="I165" s="6">
        <f t="shared" si="62"/>
        <v>2048.4699999999998</v>
      </c>
      <c r="J165" s="7">
        <f t="shared" si="63"/>
        <v>5161.8600000000006</v>
      </c>
      <c r="N165" s="123">
        <v>39.413681999999994</v>
      </c>
      <c r="O165" s="124">
        <v>25.934543999999999</v>
      </c>
    </row>
    <row r="166" spans="1:15" ht="29">
      <c r="A166" s="59" t="s">
        <v>326</v>
      </c>
      <c r="B166" s="35" t="s">
        <v>327</v>
      </c>
      <c r="C166" s="36">
        <v>29</v>
      </c>
      <c r="D166" s="37" t="s">
        <v>38</v>
      </c>
      <c r="E166" s="123">
        <f t="shared" si="51"/>
        <v>39.409999999999997</v>
      </c>
      <c r="F166" s="124">
        <f t="shared" si="52"/>
        <v>74.900000000000006</v>
      </c>
      <c r="G166" s="6">
        <f t="shared" si="60"/>
        <v>114.31</v>
      </c>
      <c r="H166" s="6">
        <f t="shared" si="61"/>
        <v>1142.8899999999999</v>
      </c>
      <c r="I166" s="6">
        <f t="shared" si="62"/>
        <v>2172.1000000000004</v>
      </c>
      <c r="J166" s="7">
        <f t="shared" si="63"/>
        <v>3314.9900000000002</v>
      </c>
      <c r="N166" s="123">
        <v>39.413681999999994</v>
      </c>
      <c r="O166" s="124">
        <v>74.903057999999987</v>
      </c>
    </row>
    <row r="167" spans="1:15">
      <c r="A167" s="59" t="s">
        <v>328</v>
      </c>
      <c r="B167" s="35" t="s">
        <v>329</v>
      </c>
      <c r="C167" s="36">
        <v>18</v>
      </c>
      <c r="D167" s="37" t="s">
        <v>38</v>
      </c>
      <c r="E167" s="123">
        <f t="shared" si="51"/>
        <v>671.47</v>
      </c>
      <c r="F167" s="124">
        <f t="shared" si="52"/>
        <v>151.26</v>
      </c>
      <c r="G167" s="6">
        <f t="shared" si="60"/>
        <v>822.73</v>
      </c>
      <c r="H167" s="6">
        <f t="shared" si="61"/>
        <v>12086.460000000001</v>
      </c>
      <c r="I167" s="6">
        <f t="shared" si="62"/>
        <v>2722.68</v>
      </c>
      <c r="J167" s="7">
        <f t="shared" si="63"/>
        <v>14809.14</v>
      </c>
      <c r="N167" s="123">
        <v>671.47340199999996</v>
      </c>
      <c r="O167" s="124">
        <v>151.25640299999998</v>
      </c>
    </row>
    <row r="168" spans="1:15">
      <c r="A168" s="59" t="s">
        <v>330</v>
      </c>
      <c r="B168" s="35" t="s">
        <v>331</v>
      </c>
      <c r="C168" s="36">
        <v>18</v>
      </c>
      <c r="D168" s="37" t="s">
        <v>87</v>
      </c>
      <c r="E168" s="123">
        <f t="shared" si="51"/>
        <v>452.57</v>
      </c>
      <c r="F168" s="124">
        <f t="shared" si="52"/>
        <v>39.78</v>
      </c>
      <c r="G168" s="6">
        <f t="shared" si="60"/>
        <v>492.35</v>
      </c>
      <c r="H168" s="6">
        <f t="shared" si="61"/>
        <v>8146.26</v>
      </c>
      <c r="I168" s="6">
        <f t="shared" si="62"/>
        <v>716.04</v>
      </c>
      <c r="J168" s="7">
        <f t="shared" si="63"/>
        <v>8862.3000000000011</v>
      </c>
      <c r="N168" s="123">
        <v>452.57485499999996</v>
      </c>
      <c r="O168" s="124">
        <v>39.783362999999994</v>
      </c>
    </row>
    <row r="169" spans="1:15">
      <c r="A169" s="59" t="s">
        <v>332</v>
      </c>
      <c r="B169" s="35" t="s">
        <v>333</v>
      </c>
      <c r="C169" s="36">
        <v>1</v>
      </c>
      <c r="D169" s="37" t="s">
        <v>87</v>
      </c>
      <c r="E169" s="123">
        <f t="shared" si="51"/>
        <v>191.78</v>
      </c>
      <c r="F169" s="124">
        <f t="shared" si="52"/>
        <v>37.57</v>
      </c>
      <c r="G169" s="6">
        <f t="shared" ref="G169:G185" si="64">SUM(E169:F169)</f>
        <v>229.35</v>
      </c>
      <c r="H169" s="6">
        <f t="shared" si="61"/>
        <v>191.78</v>
      </c>
      <c r="I169" s="6">
        <f t="shared" si="62"/>
        <v>37.57</v>
      </c>
      <c r="J169" s="7">
        <f t="shared" si="63"/>
        <v>229.35</v>
      </c>
      <c r="N169" s="123">
        <v>191.77912799999999</v>
      </c>
      <c r="O169" s="124">
        <v>37.565277000000002</v>
      </c>
    </row>
    <row r="170" spans="1:15">
      <c r="A170" s="59" t="s">
        <v>334</v>
      </c>
      <c r="B170" s="35" t="s">
        <v>335</v>
      </c>
      <c r="C170" s="36">
        <v>24</v>
      </c>
      <c r="D170" s="37" t="s">
        <v>87</v>
      </c>
      <c r="E170" s="123">
        <f t="shared" si="51"/>
        <v>7.13</v>
      </c>
      <c r="F170" s="124">
        <f t="shared" si="52"/>
        <v>51.45</v>
      </c>
      <c r="G170" s="6">
        <f t="shared" si="64"/>
        <v>58.580000000000005</v>
      </c>
      <c r="H170" s="6">
        <f t="shared" si="61"/>
        <v>171.12</v>
      </c>
      <c r="I170" s="6">
        <f t="shared" si="62"/>
        <v>1234.8000000000002</v>
      </c>
      <c r="J170" s="7">
        <f t="shared" si="63"/>
        <v>1405.92</v>
      </c>
      <c r="N170" s="123">
        <v>7.128207999999999</v>
      </c>
      <c r="O170" s="124">
        <v>51.452011999999996</v>
      </c>
    </row>
    <row r="171" spans="1:15">
      <c r="A171" s="59" t="s">
        <v>336</v>
      </c>
      <c r="B171" s="35" t="s">
        <v>337</v>
      </c>
      <c r="C171" s="36">
        <v>1</v>
      </c>
      <c r="D171" s="37" t="s">
        <v>38</v>
      </c>
      <c r="E171" s="123">
        <f t="shared" si="51"/>
        <v>107.35</v>
      </c>
      <c r="F171" s="124">
        <f t="shared" si="52"/>
        <v>44.77</v>
      </c>
      <c r="G171" s="6">
        <f t="shared" si="64"/>
        <v>152.12</v>
      </c>
      <c r="H171" s="6">
        <f t="shared" si="61"/>
        <v>107.35</v>
      </c>
      <c r="I171" s="6">
        <f t="shared" si="62"/>
        <v>44.77</v>
      </c>
      <c r="J171" s="7">
        <f t="shared" si="63"/>
        <v>152.12</v>
      </c>
      <c r="N171" s="123">
        <v>107.34967499999999</v>
      </c>
      <c r="O171" s="124">
        <v>44.769316999999994</v>
      </c>
    </row>
    <row r="172" spans="1:15">
      <c r="A172" s="59" t="s">
        <v>338</v>
      </c>
      <c r="B172" s="35" t="s">
        <v>339</v>
      </c>
      <c r="C172" s="36">
        <v>1</v>
      </c>
      <c r="D172" s="37" t="s">
        <v>87</v>
      </c>
      <c r="E172" s="123">
        <f t="shared" si="51"/>
        <v>441.33</v>
      </c>
      <c r="F172" s="124">
        <f t="shared" si="52"/>
        <v>388.43</v>
      </c>
      <c r="G172" s="6">
        <f t="shared" si="64"/>
        <v>829.76</v>
      </c>
      <c r="H172" s="6">
        <f t="shared" si="61"/>
        <v>441.33</v>
      </c>
      <c r="I172" s="6">
        <f t="shared" si="62"/>
        <v>388.43</v>
      </c>
      <c r="J172" s="7">
        <f t="shared" si="63"/>
        <v>829.76</v>
      </c>
      <c r="N172" s="123">
        <v>441.33276099999995</v>
      </c>
      <c r="O172" s="124">
        <v>388.43046199999998</v>
      </c>
    </row>
    <row r="173" spans="1:15">
      <c r="A173" s="59" t="s">
        <v>340</v>
      </c>
      <c r="B173" s="35" t="s">
        <v>341</v>
      </c>
      <c r="C173" s="36">
        <v>1</v>
      </c>
      <c r="D173" s="37" t="s">
        <v>87</v>
      </c>
      <c r="E173" s="123">
        <f t="shared" si="51"/>
        <v>4934.25</v>
      </c>
      <c r="F173" s="124">
        <f t="shared" si="52"/>
        <v>120.92</v>
      </c>
      <c r="G173" s="6">
        <f t="shared" si="64"/>
        <v>5055.17</v>
      </c>
      <c r="H173" s="6">
        <f t="shared" si="61"/>
        <v>4934.25</v>
      </c>
      <c r="I173" s="6">
        <f t="shared" si="62"/>
        <v>120.92</v>
      </c>
      <c r="J173" s="7">
        <f t="shared" si="63"/>
        <v>5055.17</v>
      </c>
      <c r="N173" s="123">
        <v>4934.2460549999996</v>
      </c>
      <c r="O173" s="124">
        <v>120.92360299999999</v>
      </c>
    </row>
    <row r="174" spans="1:15">
      <c r="A174" s="59" t="s">
        <v>342</v>
      </c>
      <c r="B174" s="35" t="s">
        <v>343</v>
      </c>
      <c r="C174" s="36">
        <v>1</v>
      </c>
      <c r="D174" s="37" t="s">
        <v>87</v>
      </c>
      <c r="E174" s="123">
        <f t="shared" si="51"/>
        <v>3152.23</v>
      </c>
      <c r="F174" s="124">
        <f t="shared" si="52"/>
        <v>120.92</v>
      </c>
      <c r="G174" s="6">
        <f t="shared" si="64"/>
        <v>3273.15</v>
      </c>
      <c r="H174" s="6">
        <f t="shared" si="61"/>
        <v>3152.23</v>
      </c>
      <c r="I174" s="6">
        <f t="shared" si="62"/>
        <v>120.92</v>
      </c>
      <c r="J174" s="7">
        <f t="shared" si="63"/>
        <v>3273.15</v>
      </c>
      <c r="N174" s="123">
        <v>3152.2319709999997</v>
      </c>
      <c r="O174" s="124">
        <v>120.92360299999999</v>
      </c>
    </row>
    <row r="175" spans="1:15">
      <c r="A175" s="59" t="s">
        <v>344</v>
      </c>
      <c r="B175" s="35" t="s">
        <v>345</v>
      </c>
      <c r="C175" s="36">
        <v>1</v>
      </c>
      <c r="D175" s="37" t="s">
        <v>87</v>
      </c>
      <c r="E175" s="123">
        <f t="shared" si="51"/>
        <v>1002.11</v>
      </c>
      <c r="F175" s="124">
        <f t="shared" si="52"/>
        <v>172.39</v>
      </c>
      <c r="G175" s="6">
        <f t="shared" si="64"/>
        <v>1174.5</v>
      </c>
      <c r="H175" s="6">
        <f t="shared" si="61"/>
        <v>1002.11</v>
      </c>
      <c r="I175" s="6">
        <f t="shared" si="62"/>
        <v>172.39</v>
      </c>
      <c r="J175" s="7">
        <f t="shared" si="63"/>
        <v>1174.5</v>
      </c>
      <c r="N175" s="123">
        <v>1002.110401</v>
      </c>
      <c r="O175" s="124">
        <v>172.38509400000001</v>
      </c>
    </row>
    <row r="176" spans="1:15">
      <c r="A176" s="59" t="s">
        <v>346</v>
      </c>
      <c r="B176" s="35" t="s">
        <v>347</v>
      </c>
      <c r="C176" s="36">
        <v>1</v>
      </c>
      <c r="D176" s="37" t="s">
        <v>38</v>
      </c>
      <c r="E176" s="123">
        <f t="shared" si="51"/>
        <v>562.91999999999996</v>
      </c>
      <c r="F176" s="124">
        <f t="shared" si="52"/>
        <v>58.75</v>
      </c>
      <c r="G176" s="6">
        <f t="shared" ref="G176:G183" si="65">SUM(E176:F176)</f>
        <v>621.66999999999996</v>
      </c>
      <c r="H176" s="6">
        <f t="shared" si="61"/>
        <v>562.91999999999996</v>
      </c>
      <c r="I176" s="6">
        <f t="shared" si="62"/>
        <v>58.75</v>
      </c>
      <c r="J176" s="7">
        <f t="shared" si="63"/>
        <v>621.66999999999996</v>
      </c>
      <c r="N176" s="123">
        <v>562.919894</v>
      </c>
      <c r="O176" s="124">
        <v>58.750841999999992</v>
      </c>
    </row>
    <row r="177" spans="1:15">
      <c r="A177" s="59" t="s">
        <v>348</v>
      </c>
      <c r="B177" s="35" t="s">
        <v>349</v>
      </c>
      <c r="C177" s="36">
        <v>1</v>
      </c>
      <c r="D177" s="37" t="s">
        <v>38</v>
      </c>
      <c r="E177" s="123">
        <f t="shared" si="51"/>
        <v>562.91999999999996</v>
      </c>
      <c r="F177" s="124">
        <f t="shared" si="52"/>
        <v>23.49</v>
      </c>
      <c r="G177" s="6">
        <f t="shared" si="65"/>
        <v>586.41</v>
      </c>
      <c r="H177" s="6">
        <f t="shared" si="61"/>
        <v>562.91999999999996</v>
      </c>
      <c r="I177" s="6">
        <f t="shared" si="62"/>
        <v>23.49</v>
      </c>
      <c r="J177" s="7">
        <f t="shared" si="63"/>
        <v>586.41</v>
      </c>
      <c r="N177" s="123">
        <v>562.919894</v>
      </c>
      <c r="O177" s="124">
        <v>23.488962000000001</v>
      </c>
    </row>
    <row r="178" spans="1:15">
      <c r="A178" s="59" t="s">
        <v>350</v>
      </c>
      <c r="B178" s="35" t="s">
        <v>351</v>
      </c>
      <c r="C178" s="36">
        <v>1</v>
      </c>
      <c r="D178" s="37" t="s">
        <v>38</v>
      </c>
      <c r="E178" s="123">
        <f t="shared" si="51"/>
        <v>562.91999999999996</v>
      </c>
      <c r="F178" s="124">
        <f t="shared" si="52"/>
        <v>11.74</v>
      </c>
      <c r="G178" s="6">
        <f t="shared" si="65"/>
        <v>574.66</v>
      </c>
      <c r="H178" s="6">
        <f t="shared" si="61"/>
        <v>562.91999999999996</v>
      </c>
      <c r="I178" s="6">
        <f t="shared" si="62"/>
        <v>11.74</v>
      </c>
      <c r="J178" s="7">
        <f t="shared" si="63"/>
        <v>574.66</v>
      </c>
      <c r="N178" s="123">
        <v>562.919894</v>
      </c>
      <c r="O178" s="124">
        <v>11.744481</v>
      </c>
    </row>
    <row r="179" spans="1:15">
      <c r="A179" s="59" t="s">
        <v>352</v>
      </c>
      <c r="B179" s="35" t="s">
        <v>353</v>
      </c>
      <c r="C179" s="36">
        <v>1</v>
      </c>
      <c r="D179" s="37" t="s">
        <v>53</v>
      </c>
      <c r="E179" s="123">
        <f t="shared" si="51"/>
        <v>189.68</v>
      </c>
      <c r="F179" s="124">
        <f t="shared" si="52"/>
        <v>33.020000000000003</v>
      </c>
      <c r="G179" s="6">
        <f t="shared" si="65"/>
        <v>222.70000000000002</v>
      </c>
      <c r="H179" s="6">
        <f t="shared" si="61"/>
        <v>189.68</v>
      </c>
      <c r="I179" s="6">
        <f t="shared" si="62"/>
        <v>33.020000000000003</v>
      </c>
      <c r="J179" s="7">
        <f t="shared" si="63"/>
        <v>222.70000000000002</v>
      </c>
      <c r="N179" s="123">
        <v>189.684269</v>
      </c>
      <c r="O179" s="124">
        <v>33.015356999999995</v>
      </c>
    </row>
    <row r="180" spans="1:15">
      <c r="A180" s="59" t="s">
        <v>354</v>
      </c>
      <c r="B180" s="35" t="s">
        <v>355</v>
      </c>
      <c r="C180" s="36">
        <v>1</v>
      </c>
      <c r="D180" s="37" t="s">
        <v>53</v>
      </c>
      <c r="E180" s="123">
        <f t="shared" si="51"/>
        <v>267.18</v>
      </c>
      <c r="F180" s="124">
        <f t="shared" si="52"/>
        <v>25.73</v>
      </c>
      <c r="G180" s="6">
        <f t="shared" si="65"/>
        <v>292.91000000000003</v>
      </c>
      <c r="H180" s="6">
        <f t="shared" si="61"/>
        <v>267.18</v>
      </c>
      <c r="I180" s="6">
        <f t="shared" si="62"/>
        <v>25.73</v>
      </c>
      <c r="J180" s="7">
        <f t="shared" si="63"/>
        <v>292.91000000000003</v>
      </c>
      <c r="N180" s="123">
        <v>267.175094</v>
      </c>
      <c r="O180" s="124">
        <v>25.726005999999998</v>
      </c>
    </row>
    <row r="181" spans="1:15">
      <c r="A181" s="59" t="s">
        <v>356</v>
      </c>
      <c r="B181" s="35" t="s">
        <v>357</v>
      </c>
      <c r="C181" s="36">
        <v>1</v>
      </c>
      <c r="D181" s="37" t="s">
        <v>53</v>
      </c>
      <c r="E181" s="123">
        <f t="shared" si="51"/>
        <v>504.65</v>
      </c>
      <c r="F181" s="124">
        <f t="shared" si="52"/>
        <v>49.92</v>
      </c>
      <c r="G181" s="6">
        <f t="shared" si="65"/>
        <v>554.56999999999994</v>
      </c>
      <c r="H181" s="6">
        <f t="shared" si="61"/>
        <v>504.65</v>
      </c>
      <c r="I181" s="6">
        <f t="shared" si="62"/>
        <v>49.92</v>
      </c>
      <c r="J181" s="7">
        <f t="shared" si="63"/>
        <v>554.56999999999994</v>
      </c>
      <c r="N181" s="123">
        <v>504.65248099999997</v>
      </c>
      <c r="O181" s="124">
        <v>49.916413999999996</v>
      </c>
    </row>
    <row r="182" spans="1:15">
      <c r="A182" s="59" t="s">
        <v>358</v>
      </c>
      <c r="B182" s="35" t="s">
        <v>359</v>
      </c>
      <c r="C182" s="36">
        <v>1</v>
      </c>
      <c r="D182" s="37" t="s">
        <v>87</v>
      </c>
      <c r="E182" s="123">
        <f t="shared" si="51"/>
        <v>756.29</v>
      </c>
      <c r="F182" s="124">
        <f t="shared" si="52"/>
        <v>80.62</v>
      </c>
      <c r="G182" s="6">
        <f t="shared" si="65"/>
        <v>836.91</v>
      </c>
      <c r="H182" s="6">
        <f t="shared" si="61"/>
        <v>756.29</v>
      </c>
      <c r="I182" s="6">
        <f t="shared" si="62"/>
        <v>80.62</v>
      </c>
      <c r="J182" s="7">
        <f t="shared" si="63"/>
        <v>836.91</v>
      </c>
      <c r="N182" s="123">
        <v>756.29149399999994</v>
      </c>
      <c r="O182" s="124">
        <v>80.618894999999995</v>
      </c>
    </row>
    <row r="183" spans="1:15">
      <c r="A183" s="59" t="s">
        <v>360</v>
      </c>
      <c r="B183" s="35" t="s">
        <v>361</v>
      </c>
      <c r="C183" s="36">
        <v>1</v>
      </c>
      <c r="D183" s="37" t="s">
        <v>87</v>
      </c>
      <c r="E183" s="123">
        <f t="shared" si="51"/>
        <v>515</v>
      </c>
      <c r="F183" s="124">
        <f t="shared" si="52"/>
        <v>80.62</v>
      </c>
      <c r="G183" s="6">
        <f t="shared" si="65"/>
        <v>595.62</v>
      </c>
      <c r="H183" s="6">
        <f t="shared" si="61"/>
        <v>515</v>
      </c>
      <c r="I183" s="6">
        <f t="shared" si="62"/>
        <v>80.62</v>
      </c>
      <c r="J183" s="7">
        <f t="shared" si="63"/>
        <v>595.62</v>
      </c>
      <c r="N183" s="123">
        <v>515.00354899999991</v>
      </c>
      <c r="O183" s="124">
        <v>80.618894999999995</v>
      </c>
    </row>
    <row r="184" spans="1:15">
      <c r="A184" s="59" t="s">
        <v>362</v>
      </c>
      <c r="B184" s="35" t="s">
        <v>363</v>
      </c>
      <c r="C184" s="36">
        <v>1</v>
      </c>
      <c r="D184" s="37" t="s">
        <v>87</v>
      </c>
      <c r="E184" s="123">
        <f t="shared" si="51"/>
        <v>1057.28</v>
      </c>
      <c r="F184" s="124">
        <f t="shared" si="52"/>
        <v>80.62</v>
      </c>
      <c r="G184" s="6">
        <f t="shared" si="64"/>
        <v>1137.9000000000001</v>
      </c>
      <c r="H184" s="6">
        <f t="shared" si="61"/>
        <v>1057.28</v>
      </c>
      <c r="I184" s="6">
        <f t="shared" si="62"/>
        <v>80.62</v>
      </c>
      <c r="J184" s="7">
        <f t="shared" si="63"/>
        <v>1137.9000000000001</v>
      </c>
      <c r="N184" s="123">
        <v>1057.2781810000001</v>
      </c>
      <c r="O184" s="124">
        <v>80.618894999999995</v>
      </c>
    </row>
    <row r="185" spans="1:15">
      <c r="A185" s="59" t="s">
        <v>364</v>
      </c>
      <c r="B185" s="35" t="s">
        <v>365</v>
      </c>
      <c r="C185" s="36">
        <v>1</v>
      </c>
      <c r="D185" s="37" t="s">
        <v>87</v>
      </c>
      <c r="E185" s="123">
        <f t="shared" si="51"/>
        <v>231.22</v>
      </c>
      <c r="F185" s="124">
        <f t="shared" si="52"/>
        <v>77.19</v>
      </c>
      <c r="G185" s="6">
        <f t="shared" si="64"/>
        <v>308.40999999999997</v>
      </c>
      <c r="H185" s="6">
        <f t="shared" si="61"/>
        <v>231.22</v>
      </c>
      <c r="I185" s="6">
        <f t="shared" si="62"/>
        <v>77.19</v>
      </c>
      <c r="J185" s="7">
        <f t="shared" si="63"/>
        <v>308.40999999999997</v>
      </c>
      <c r="N185" s="123">
        <v>231.22124700000001</v>
      </c>
      <c r="O185" s="124">
        <v>77.187497000000008</v>
      </c>
    </row>
    <row r="186" spans="1:15">
      <c r="A186" s="59" t="s">
        <v>366</v>
      </c>
      <c r="B186" s="35" t="s">
        <v>367</v>
      </c>
      <c r="C186" s="36">
        <v>1</v>
      </c>
      <c r="D186" s="37" t="s">
        <v>87</v>
      </c>
      <c r="E186" s="123">
        <f t="shared" si="51"/>
        <v>103.43</v>
      </c>
      <c r="F186" s="124">
        <f t="shared" si="52"/>
        <v>51.45</v>
      </c>
      <c r="G186" s="6">
        <f t="shared" si="60"/>
        <v>154.88</v>
      </c>
      <c r="H186" s="6">
        <f t="shared" si="61"/>
        <v>103.43</v>
      </c>
      <c r="I186" s="6">
        <f t="shared" si="62"/>
        <v>51.45</v>
      </c>
      <c r="J186" s="7">
        <f t="shared" si="63"/>
        <v>154.88</v>
      </c>
      <c r="N186" s="123">
        <v>103.42536899999999</v>
      </c>
      <c r="O186" s="124">
        <v>51.452011999999996</v>
      </c>
    </row>
    <row r="187" spans="1:15">
      <c r="A187" s="59" t="s">
        <v>368</v>
      </c>
      <c r="B187" s="35" t="s">
        <v>369</v>
      </c>
      <c r="C187" s="36">
        <v>1</v>
      </c>
      <c r="D187" s="37" t="s">
        <v>38</v>
      </c>
      <c r="E187" s="123">
        <f t="shared" si="51"/>
        <v>299.16000000000003</v>
      </c>
      <c r="F187" s="124">
        <f t="shared" si="52"/>
        <v>102.91</v>
      </c>
      <c r="G187" s="6">
        <f t="shared" si="60"/>
        <v>402.07000000000005</v>
      </c>
      <c r="H187" s="6">
        <f t="shared" si="61"/>
        <v>299.16000000000003</v>
      </c>
      <c r="I187" s="6">
        <f t="shared" si="62"/>
        <v>102.91</v>
      </c>
      <c r="J187" s="7">
        <f t="shared" si="63"/>
        <v>402.07000000000005</v>
      </c>
      <c r="N187" s="123">
        <v>299.15724</v>
      </c>
      <c r="O187" s="124">
        <v>102.91350299999999</v>
      </c>
    </row>
    <row r="188" spans="1:15">
      <c r="A188" s="59" t="s">
        <v>370</v>
      </c>
      <c r="B188" s="35" t="s">
        <v>371</v>
      </c>
      <c r="C188" s="36">
        <v>1</v>
      </c>
      <c r="D188" s="37" t="s">
        <v>87</v>
      </c>
      <c r="E188" s="123">
        <f t="shared" si="51"/>
        <v>1218.03</v>
      </c>
      <c r="F188" s="124">
        <f t="shared" si="52"/>
        <v>53.31</v>
      </c>
      <c r="G188" s="6">
        <f t="shared" si="60"/>
        <v>1271.3399999999999</v>
      </c>
      <c r="H188" s="6">
        <f t="shared" si="61"/>
        <v>1218.03</v>
      </c>
      <c r="I188" s="6">
        <f t="shared" si="62"/>
        <v>53.31</v>
      </c>
      <c r="J188" s="7">
        <f t="shared" si="63"/>
        <v>1271.3399999999999</v>
      </c>
      <c r="N188" s="123">
        <v>1218.0325419999999</v>
      </c>
      <c r="O188" s="124">
        <v>53.309896000000002</v>
      </c>
    </row>
    <row r="189" spans="1:15">
      <c r="A189" s="46">
        <v>15</v>
      </c>
      <c r="B189" s="47" t="s">
        <v>372</v>
      </c>
      <c r="C189" s="26"/>
      <c r="D189" s="27"/>
      <c r="E189" s="123">
        <f t="shared" si="51"/>
        <v>0</v>
      </c>
      <c r="F189" s="124">
        <f t="shared" si="52"/>
        <v>0</v>
      </c>
      <c r="G189" s="114"/>
      <c r="H189" s="114">
        <f t="shared" ref="H189:J189" si="66">SUBTOTAL(109,H190:H206)</f>
        <v>101280.47000000002</v>
      </c>
      <c r="I189" s="114">
        <f t="shared" si="66"/>
        <v>29147.569999999996</v>
      </c>
      <c r="J189" s="117">
        <f t="shared" si="66"/>
        <v>130428.03999999998</v>
      </c>
      <c r="N189" s="114"/>
      <c r="O189" s="115"/>
    </row>
    <row r="190" spans="1:15" ht="29">
      <c r="A190" s="59" t="s">
        <v>373</v>
      </c>
      <c r="B190" s="35" t="s">
        <v>374</v>
      </c>
      <c r="C190" s="36">
        <v>56</v>
      </c>
      <c r="D190" s="37" t="s">
        <v>375</v>
      </c>
      <c r="E190" s="123">
        <f t="shared" si="51"/>
        <v>176.94</v>
      </c>
      <c r="F190" s="124">
        <f t="shared" si="52"/>
        <v>346.4</v>
      </c>
      <c r="G190" s="6">
        <f t="shared" ref="G190:G206" si="67">SUM(E190:F190)</f>
        <v>523.33999999999992</v>
      </c>
      <c r="H190" s="6">
        <f t="shared" ref="H190:H206" si="68">C190*E190</f>
        <v>9908.64</v>
      </c>
      <c r="I190" s="6">
        <f t="shared" ref="I190:I206" si="69">C190*F190</f>
        <v>19398.399999999998</v>
      </c>
      <c r="J190" s="7">
        <f t="shared" ref="J190:J206" si="70">SUM(E190:F190)*C190</f>
        <v>29307.039999999994</v>
      </c>
      <c r="N190" s="123">
        <v>176.935014</v>
      </c>
      <c r="O190" s="124">
        <v>346.400576</v>
      </c>
    </row>
    <row r="191" spans="1:15">
      <c r="A191" s="59" t="s">
        <v>376</v>
      </c>
      <c r="B191" s="35" t="s">
        <v>377</v>
      </c>
      <c r="C191" s="36">
        <v>29</v>
      </c>
      <c r="D191" s="37" t="s">
        <v>375</v>
      </c>
      <c r="E191" s="123">
        <f t="shared" si="51"/>
        <v>34.799999999999997</v>
      </c>
      <c r="F191" s="124">
        <f t="shared" si="52"/>
        <v>37.5</v>
      </c>
      <c r="G191" s="6">
        <f t="shared" si="67"/>
        <v>72.3</v>
      </c>
      <c r="H191" s="6">
        <f t="shared" si="68"/>
        <v>1009.1999999999999</v>
      </c>
      <c r="I191" s="6">
        <f t="shared" si="69"/>
        <v>1087.5</v>
      </c>
      <c r="J191" s="7">
        <f t="shared" si="70"/>
        <v>2096.6999999999998</v>
      </c>
      <c r="N191" s="123">
        <v>34.797409000000002</v>
      </c>
      <c r="O191" s="124">
        <v>37.498924000000002</v>
      </c>
    </row>
    <row r="192" spans="1:15">
      <c r="A192" s="59" t="s">
        <v>378</v>
      </c>
      <c r="B192" s="35" t="s">
        <v>379</v>
      </c>
      <c r="C192" s="36">
        <v>96</v>
      </c>
      <c r="D192" s="37" t="s">
        <v>375</v>
      </c>
      <c r="E192" s="123">
        <f t="shared" si="51"/>
        <v>151.88</v>
      </c>
      <c r="F192" s="124">
        <f t="shared" si="52"/>
        <v>38.19</v>
      </c>
      <c r="G192" s="6">
        <f t="shared" si="67"/>
        <v>190.07</v>
      </c>
      <c r="H192" s="6">
        <f t="shared" si="68"/>
        <v>14580.48</v>
      </c>
      <c r="I192" s="6">
        <f t="shared" si="69"/>
        <v>3666.24</v>
      </c>
      <c r="J192" s="7">
        <f t="shared" si="70"/>
        <v>18246.72</v>
      </c>
      <c r="N192" s="123">
        <v>151.88201699999999</v>
      </c>
      <c r="O192" s="124">
        <v>38.190891000000001</v>
      </c>
    </row>
    <row r="193" spans="1:15">
      <c r="A193" s="59" t="s">
        <v>380</v>
      </c>
      <c r="B193" s="35" t="s">
        <v>381</v>
      </c>
      <c r="C193" s="36">
        <v>1</v>
      </c>
      <c r="D193" s="37" t="s">
        <v>87</v>
      </c>
      <c r="E193" s="123">
        <f t="shared" si="51"/>
        <v>25.38</v>
      </c>
      <c r="F193" s="124">
        <f t="shared" si="52"/>
        <v>24.25</v>
      </c>
      <c r="G193" s="6">
        <f t="shared" si="67"/>
        <v>49.629999999999995</v>
      </c>
      <c r="H193" s="6">
        <f t="shared" si="68"/>
        <v>25.38</v>
      </c>
      <c r="I193" s="6">
        <f t="shared" si="69"/>
        <v>24.25</v>
      </c>
      <c r="J193" s="7">
        <f t="shared" si="70"/>
        <v>49.629999999999995</v>
      </c>
      <c r="N193" s="123">
        <v>25.375283</v>
      </c>
      <c r="O193" s="124">
        <v>24.247281999999998</v>
      </c>
    </row>
    <row r="194" spans="1:15">
      <c r="A194" s="59" t="s">
        <v>382</v>
      </c>
      <c r="B194" s="35" t="s">
        <v>383</v>
      </c>
      <c r="C194" s="36">
        <v>35</v>
      </c>
      <c r="D194" s="37" t="s">
        <v>87</v>
      </c>
      <c r="E194" s="123">
        <f t="shared" si="51"/>
        <v>258.54000000000002</v>
      </c>
      <c r="F194" s="124">
        <f t="shared" si="52"/>
        <v>25.42</v>
      </c>
      <c r="G194" s="6">
        <f t="shared" si="67"/>
        <v>283.96000000000004</v>
      </c>
      <c r="H194" s="6">
        <f t="shared" si="68"/>
        <v>9048.9000000000015</v>
      </c>
      <c r="I194" s="6">
        <f t="shared" si="69"/>
        <v>889.7</v>
      </c>
      <c r="J194" s="7">
        <f t="shared" si="70"/>
        <v>9938.6000000000022</v>
      </c>
      <c r="N194" s="123">
        <v>258.53972499999998</v>
      </c>
      <c r="O194" s="124">
        <v>25.422677999999998</v>
      </c>
    </row>
    <row r="195" spans="1:15" ht="29">
      <c r="A195" s="59" t="s">
        <v>384</v>
      </c>
      <c r="B195" s="35" t="s">
        <v>385</v>
      </c>
      <c r="C195" s="36">
        <v>61</v>
      </c>
      <c r="D195" s="37" t="s">
        <v>87</v>
      </c>
      <c r="E195" s="123">
        <f t="shared" si="51"/>
        <v>953.56</v>
      </c>
      <c r="F195" s="124">
        <f t="shared" si="52"/>
        <v>25.42</v>
      </c>
      <c r="G195" s="6">
        <f t="shared" si="67"/>
        <v>978.9799999999999</v>
      </c>
      <c r="H195" s="6">
        <f t="shared" si="68"/>
        <v>58167.159999999996</v>
      </c>
      <c r="I195" s="6">
        <f t="shared" si="69"/>
        <v>1550.6200000000001</v>
      </c>
      <c r="J195" s="7">
        <f t="shared" si="70"/>
        <v>59717.779999999992</v>
      </c>
      <c r="N195" s="123">
        <v>953.55896299999995</v>
      </c>
      <c r="O195" s="124">
        <v>25.422677999999998</v>
      </c>
    </row>
    <row r="196" spans="1:15">
      <c r="A196" s="59" t="s">
        <v>386</v>
      </c>
      <c r="B196" s="35" t="s">
        <v>387</v>
      </c>
      <c r="C196" s="36">
        <v>38</v>
      </c>
      <c r="D196" s="37" t="s">
        <v>87</v>
      </c>
      <c r="E196" s="123">
        <f t="shared" si="51"/>
        <v>2.74</v>
      </c>
      <c r="F196" s="124">
        <f t="shared" si="52"/>
        <v>25.42</v>
      </c>
      <c r="G196" s="6">
        <f t="shared" si="67"/>
        <v>28.160000000000004</v>
      </c>
      <c r="H196" s="6">
        <f t="shared" si="68"/>
        <v>104.12</v>
      </c>
      <c r="I196" s="6">
        <f t="shared" si="69"/>
        <v>965.96</v>
      </c>
      <c r="J196" s="7">
        <f t="shared" si="70"/>
        <v>1070.0800000000002</v>
      </c>
      <c r="N196" s="123">
        <v>2.7394310000000002</v>
      </c>
      <c r="O196" s="124">
        <v>25.422677999999998</v>
      </c>
    </row>
    <row r="197" spans="1:15">
      <c r="A197" s="59" t="s">
        <v>388</v>
      </c>
      <c r="B197" s="35" t="s">
        <v>389</v>
      </c>
      <c r="C197" s="36">
        <v>1</v>
      </c>
      <c r="D197" s="37" t="s">
        <v>87</v>
      </c>
      <c r="E197" s="123">
        <f t="shared" si="51"/>
        <v>204.84</v>
      </c>
      <c r="F197" s="124">
        <f t="shared" si="52"/>
        <v>9.4600000000000009</v>
      </c>
      <c r="G197" s="6">
        <f t="shared" si="67"/>
        <v>214.3</v>
      </c>
      <c r="H197" s="6">
        <f t="shared" si="68"/>
        <v>204.84</v>
      </c>
      <c r="I197" s="6">
        <f t="shared" si="69"/>
        <v>9.4600000000000009</v>
      </c>
      <c r="J197" s="7">
        <f t="shared" si="70"/>
        <v>214.3</v>
      </c>
      <c r="N197" s="123">
        <v>204.84118999999998</v>
      </c>
      <c r="O197" s="124">
        <v>9.4600419999999996</v>
      </c>
    </row>
    <row r="198" spans="1:15">
      <c r="A198" s="59" t="s">
        <v>390</v>
      </c>
      <c r="B198" s="35" t="s">
        <v>391</v>
      </c>
      <c r="C198" s="36">
        <v>1</v>
      </c>
      <c r="D198" s="37" t="s">
        <v>87</v>
      </c>
      <c r="E198" s="123">
        <f t="shared" si="51"/>
        <v>90.57</v>
      </c>
      <c r="F198" s="124">
        <f t="shared" si="52"/>
        <v>25.01</v>
      </c>
      <c r="G198" s="6">
        <f t="shared" si="67"/>
        <v>115.58</v>
      </c>
      <c r="H198" s="6">
        <f t="shared" si="68"/>
        <v>90.57</v>
      </c>
      <c r="I198" s="6">
        <f t="shared" si="69"/>
        <v>25.01</v>
      </c>
      <c r="J198" s="7">
        <f t="shared" si="70"/>
        <v>115.58</v>
      </c>
      <c r="N198" s="123">
        <v>90.571844999999996</v>
      </c>
      <c r="O198" s="124">
        <v>25.005602</v>
      </c>
    </row>
    <row r="199" spans="1:15">
      <c r="A199" s="59" t="s">
        <v>392</v>
      </c>
      <c r="B199" s="35" t="s">
        <v>393</v>
      </c>
      <c r="C199" s="36">
        <v>15</v>
      </c>
      <c r="D199" s="37" t="s">
        <v>53</v>
      </c>
      <c r="E199" s="123">
        <f t="shared" si="51"/>
        <v>111.91</v>
      </c>
      <c r="F199" s="124">
        <f t="shared" si="52"/>
        <v>18.02</v>
      </c>
      <c r="G199" s="6">
        <f t="shared" si="67"/>
        <v>129.93</v>
      </c>
      <c r="H199" s="6">
        <f t="shared" si="68"/>
        <v>1678.6499999999999</v>
      </c>
      <c r="I199" s="6">
        <f t="shared" si="69"/>
        <v>270.3</v>
      </c>
      <c r="J199" s="7">
        <f t="shared" si="70"/>
        <v>1948.95</v>
      </c>
      <c r="N199" s="123">
        <v>111.909074</v>
      </c>
      <c r="O199" s="124">
        <v>18.019579</v>
      </c>
    </row>
    <row r="200" spans="1:15">
      <c r="A200" s="59" t="s">
        <v>394</v>
      </c>
      <c r="B200" s="35" t="s">
        <v>395</v>
      </c>
      <c r="C200" s="36">
        <v>21</v>
      </c>
      <c r="D200" s="37" t="s">
        <v>87</v>
      </c>
      <c r="E200" s="123">
        <f t="shared" si="51"/>
        <v>68.47</v>
      </c>
      <c r="F200" s="124">
        <f t="shared" si="52"/>
        <v>13.6</v>
      </c>
      <c r="G200" s="6">
        <f t="shared" si="67"/>
        <v>82.07</v>
      </c>
      <c r="H200" s="6">
        <f t="shared" si="68"/>
        <v>1437.87</v>
      </c>
      <c r="I200" s="6">
        <f t="shared" si="69"/>
        <v>285.59999999999997</v>
      </c>
      <c r="J200" s="7">
        <f t="shared" si="70"/>
        <v>1723.4699999999998</v>
      </c>
      <c r="N200" s="123">
        <v>68.466817000000006</v>
      </c>
      <c r="O200" s="124">
        <v>13.602364999999999</v>
      </c>
    </row>
    <row r="201" spans="1:15">
      <c r="A201" s="59" t="s">
        <v>396</v>
      </c>
      <c r="B201" s="35" t="s">
        <v>397</v>
      </c>
      <c r="C201" s="36">
        <v>1</v>
      </c>
      <c r="D201" s="37" t="s">
        <v>87</v>
      </c>
      <c r="E201" s="123">
        <f t="shared" ref="E201:E264" si="71">ROUND(N201,2)</f>
        <v>77.069999999999993</v>
      </c>
      <c r="F201" s="124">
        <f t="shared" ref="F201:F264" si="72">ROUND(O201,2)</f>
        <v>15.01</v>
      </c>
      <c r="G201" s="6">
        <f t="shared" si="67"/>
        <v>92.08</v>
      </c>
      <c r="H201" s="6">
        <f t="shared" si="68"/>
        <v>77.069999999999993</v>
      </c>
      <c r="I201" s="6">
        <f t="shared" si="69"/>
        <v>15.01</v>
      </c>
      <c r="J201" s="7">
        <f t="shared" si="70"/>
        <v>92.08</v>
      </c>
      <c r="N201" s="123">
        <v>77.073748999999992</v>
      </c>
      <c r="O201" s="124">
        <v>15.005257</v>
      </c>
    </row>
    <row r="202" spans="1:15">
      <c r="A202" s="59" t="s">
        <v>398</v>
      </c>
      <c r="B202" s="35" t="s">
        <v>399</v>
      </c>
      <c r="C202" s="36">
        <v>1</v>
      </c>
      <c r="D202" s="37" t="s">
        <v>87</v>
      </c>
      <c r="E202" s="123">
        <f t="shared" si="71"/>
        <v>179.76</v>
      </c>
      <c r="F202" s="124">
        <f t="shared" si="72"/>
        <v>23.58</v>
      </c>
      <c r="G202" s="6">
        <f t="shared" si="67"/>
        <v>203.33999999999997</v>
      </c>
      <c r="H202" s="6">
        <f t="shared" si="68"/>
        <v>179.76</v>
      </c>
      <c r="I202" s="6">
        <f t="shared" si="69"/>
        <v>23.58</v>
      </c>
      <c r="J202" s="7">
        <f t="shared" si="70"/>
        <v>203.33999999999997</v>
      </c>
      <c r="N202" s="123">
        <v>179.75975599999998</v>
      </c>
      <c r="O202" s="124">
        <v>23.583751999999997</v>
      </c>
    </row>
    <row r="203" spans="1:15">
      <c r="A203" s="59" t="s">
        <v>400</v>
      </c>
      <c r="B203" s="35" t="s">
        <v>401</v>
      </c>
      <c r="C203" s="36">
        <v>1</v>
      </c>
      <c r="D203" s="37" t="s">
        <v>87</v>
      </c>
      <c r="E203" s="123">
        <f t="shared" si="71"/>
        <v>170.88</v>
      </c>
      <c r="F203" s="124">
        <f t="shared" si="72"/>
        <v>23.58</v>
      </c>
      <c r="G203" s="6">
        <f t="shared" si="67"/>
        <v>194.45999999999998</v>
      </c>
      <c r="H203" s="6">
        <f t="shared" si="68"/>
        <v>170.88</v>
      </c>
      <c r="I203" s="6">
        <f t="shared" si="69"/>
        <v>23.58</v>
      </c>
      <c r="J203" s="7">
        <f t="shared" si="70"/>
        <v>194.45999999999998</v>
      </c>
      <c r="N203" s="123">
        <v>170.87793300000001</v>
      </c>
      <c r="O203" s="124">
        <v>23.583751999999997</v>
      </c>
    </row>
    <row r="204" spans="1:15">
      <c r="A204" s="59" t="s">
        <v>402</v>
      </c>
      <c r="B204" s="35" t="s">
        <v>403</v>
      </c>
      <c r="C204" s="36">
        <v>1</v>
      </c>
      <c r="D204" s="37" t="s">
        <v>87</v>
      </c>
      <c r="E204" s="123">
        <f t="shared" si="71"/>
        <v>135.88</v>
      </c>
      <c r="F204" s="124">
        <f t="shared" si="72"/>
        <v>37.65</v>
      </c>
      <c r="G204" s="6">
        <f t="shared" si="67"/>
        <v>173.53</v>
      </c>
      <c r="H204" s="6">
        <f t="shared" si="68"/>
        <v>135.88</v>
      </c>
      <c r="I204" s="6">
        <f t="shared" si="69"/>
        <v>37.65</v>
      </c>
      <c r="J204" s="7">
        <f t="shared" si="70"/>
        <v>173.53</v>
      </c>
      <c r="N204" s="123">
        <v>135.88146499999999</v>
      </c>
      <c r="O204" s="124">
        <v>37.650587999999999</v>
      </c>
    </row>
    <row r="205" spans="1:15">
      <c r="A205" s="59" t="s">
        <v>404</v>
      </c>
      <c r="B205" s="35" t="s">
        <v>405</v>
      </c>
      <c r="C205" s="36">
        <v>58</v>
      </c>
      <c r="D205" s="37" t="s">
        <v>87</v>
      </c>
      <c r="E205" s="123">
        <f t="shared" si="71"/>
        <v>75.37</v>
      </c>
      <c r="F205" s="124">
        <f t="shared" si="72"/>
        <v>14.65</v>
      </c>
      <c r="G205" s="6">
        <f t="shared" ref="G205" si="73">SUM(E205:F205)</f>
        <v>90.02000000000001</v>
      </c>
      <c r="H205" s="6">
        <f t="shared" si="68"/>
        <v>4371.46</v>
      </c>
      <c r="I205" s="6">
        <f t="shared" si="69"/>
        <v>849.7</v>
      </c>
      <c r="J205" s="7">
        <f t="shared" si="70"/>
        <v>5221.1600000000008</v>
      </c>
      <c r="N205" s="123">
        <v>75.367529000000005</v>
      </c>
      <c r="O205" s="124">
        <v>14.654534</v>
      </c>
    </row>
    <row r="206" spans="1:15">
      <c r="A206" s="59" t="s">
        <v>406</v>
      </c>
      <c r="B206" s="35" t="s">
        <v>407</v>
      </c>
      <c r="C206" s="36">
        <v>1</v>
      </c>
      <c r="D206" s="37" t="s">
        <v>87</v>
      </c>
      <c r="E206" s="123">
        <f t="shared" si="71"/>
        <v>89.61</v>
      </c>
      <c r="F206" s="124">
        <f t="shared" si="72"/>
        <v>25.01</v>
      </c>
      <c r="G206" s="6">
        <f t="shared" si="67"/>
        <v>114.62</v>
      </c>
      <c r="H206" s="6">
        <f t="shared" si="68"/>
        <v>89.61</v>
      </c>
      <c r="I206" s="6">
        <f t="shared" si="69"/>
        <v>25.01</v>
      </c>
      <c r="J206" s="7">
        <f t="shared" si="70"/>
        <v>114.62</v>
      </c>
      <c r="N206" s="123">
        <v>89.614466000000007</v>
      </c>
      <c r="O206" s="124">
        <v>25.005602</v>
      </c>
    </row>
    <row r="207" spans="1:15">
      <c r="A207" s="46">
        <v>16</v>
      </c>
      <c r="B207" s="47" t="s">
        <v>408</v>
      </c>
      <c r="C207" s="26"/>
      <c r="D207" s="27"/>
      <c r="E207" s="123">
        <f t="shared" si="71"/>
        <v>0</v>
      </c>
      <c r="F207" s="124">
        <f t="shared" si="72"/>
        <v>0</v>
      </c>
      <c r="G207" s="114"/>
      <c r="H207" s="114">
        <f t="shared" ref="H207:J207" si="74">SUBTOTAL(109,H208:H225)</f>
        <v>44955.31</v>
      </c>
      <c r="I207" s="114">
        <f t="shared" si="74"/>
        <v>2652.7199999999993</v>
      </c>
      <c r="J207" s="117">
        <f t="shared" si="74"/>
        <v>47608.03</v>
      </c>
      <c r="N207" s="114"/>
      <c r="O207" s="115"/>
    </row>
    <row r="208" spans="1:15">
      <c r="A208" s="59" t="s">
        <v>409</v>
      </c>
      <c r="B208" s="35" t="s">
        <v>410</v>
      </c>
      <c r="C208" s="36">
        <v>1</v>
      </c>
      <c r="D208" s="37" t="s">
        <v>38</v>
      </c>
      <c r="E208" s="123">
        <f t="shared" si="71"/>
        <v>265.29000000000002</v>
      </c>
      <c r="F208" s="124">
        <f t="shared" si="72"/>
        <v>21.3</v>
      </c>
      <c r="G208" s="6">
        <f t="shared" ref="G208:G225" si="75">SUM(E208:F208)</f>
        <v>286.59000000000003</v>
      </c>
      <c r="H208" s="6">
        <f t="shared" ref="H208:H225" si="76">C208*E208</f>
        <v>265.29000000000002</v>
      </c>
      <c r="I208" s="6">
        <f t="shared" ref="I208:I225" si="77">C208*F208</f>
        <v>21.3</v>
      </c>
      <c r="J208" s="7">
        <f t="shared" ref="J208:J225" si="78">SUM(E208:F208)*C208</f>
        <v>286.59000000000003</v>
      </c>
      <c r="N208" s="123">
        <v>265.28877299999999</v>
      </c>
      <c r="O208" s="124">
        <v>21.299312999999998</v>
      </c>
    </row>
    <row r="209" spans="1:15">
      <c r="A209" s="59" t="s">
        <v>411</v>
      </c>
      <c r="B209" s="35" t="s">
        <v>412</v>
      </c>
      <c r="C209" s="36">
        <v>1</v>
      </c>
      <c r="D209" s="37" t="s">
        <v>38</v>
      </c>
      <c r="E209" s="123">
        <f t="shared" si="71"/>
        <v>356.87</v>
      </c>
      <c r="F209" s="124">
        <f t="shared" si="72"/>
        <v>23.67</v>
      </c>
      <c r="G209" s="6">
        <f t="shared" si="75"/>
        <v>380.54</v>
      </c>
      <c r="H209" s="6">
        <f t="shared" si="76"/>
        <v>356.87</v>
      </c>
      <c r="I209" s="6">
        <f t="shared" si="77"/>
        <v>23.67</v>
      </c>
      <c r="J209" s="7">
        <f t="shared" si="78"/>
        <v>380.54</v>
      </c>
      <c r="N209" s="123">
        <v>356.87487099999998</v>
      </c>
      <c r="O209" s="124">
        <v>23.669062999999998</v>
      </c>
    </row>
    <row r="210" spans="1:15">
      <c r="A210" s="59" t="s">
        <v>413</v>
      </c>
      <c r="B210" s="35" t="s">
        <v>414</v>
      </c>
      <c r="C210" s="36">
        <v>1</v>
      </c>
      <c r="D210" s="37" t="s">
        <v>38</v>
      </c>
      <c r="E210" s="123">
        <f t="shared" si="71"/>
        <v>228.65</v>
      </c>
      <c r="F210" s="124">
        <f t="shared" si="72"/>
        <v>21.3</v>
      </c>
      <c r="G210" s="6">
        <f t="shared" si="75"/>
        <v>249.95000000000002</v>
      </c>
      <c r="H210" s="6">
        <f t="shared" si="76"/>
        <v>228.65</v>
      </c>
      <c r="I210" s="6">
        <f t="shared" si="77"/>
        <v>21.3</v>
      </c>
      <c r="J210" s="7">
        <f t="shared" si="78"/>
        <v>249.95000000000002</v>
      </c>
      <c r="N210" s="123">
        <v>228.65243799999999</v>
      </c>
      <c r="O210" s="124">
        <v>21.299312999999998</v>
      </c>
    </row>
    <row r="211" spans="1:15">
      <c r="A211" s="59" t="s">
        <v>415</v>
      </c>
      <c r="B211" s="35" t="s">
        <v>416</v>
      </c>
      <c r="C211" s="36">
        <v>1</v>
      </c>
      <c r="D211" s="37" t="s">
        <v>38</v>
      </c>
      <c r="E211" s="123">
        <f t="shared" si="71"/>
        <v>594.99</v>
      </c>
      <c r="F211" s="124">
        <f t="shared" si="72"/>
        <v>21.3</v>
      </c>
      <c r="G211" s="6">
        <f t="shared" si="75"/>
        <v>616.29</v>
      </c>
      <c r="H211" s="6">
        <f t="shared" si="76"/>
        <v>594.99</v>
      </c>
      <c r="I211" s="6">
        <f t="shared" si="77"/>
        <v>21.3</v>
      </c>
      <c r="J211" s="7">
        <f t="shared" si="78"/>
        <v>616.29</v>
      </c>
      <c r="N211" s="123">
        <v>594.98735099999999</v>
      </c>
      <c r="O211" s="124">
        <v>21.299312999999998</v>
      </c>
    </row>
    <row r="212" spans="1:15">
      <c r="A212" s="59" t="s">
        <v>417</v>
      </c>
      <c r="B212" s="35" t="s">
        <v>418</v>
      </c>
      <c r="C212" s="36">
        <v>1</v>
      </c>
      <c r="D212" s="37" t="s">
        <v>38</v>
      </c>
      <c r="E212" s="123">
        <f t="shared" si="71"/>
        <v>571.04</v>
      </c>
      <c r="F212" s="124">
        <f t="shared" si="72"/>
        <v>23.67</v>
      </c>
      <c r="G212" s="6">
        <f t="shared" si="75"/>
        <v>594.70999999999992</v>
      </c>
      <c r="H212" s="6">
        <f t="shared" si="76"/>
        <v>571.04</v>
      </c>
      <c r="I212" s="6">
        <f t="shared" si="77"/>
        <v>23.67</v>
      </c>
      <c r="J212" s="7">
        <f t="shared" si="78"/>
        <v>594.70999999999992</v>
      </c>
      <c r="N212" s="123">
        <v>571.04339699999991</v>
      </c>
      <c r="O212" s="124">
        <v>23.669062999999998</v>
      </c>
    </row>
    <row r="213" spans="1:15" ht="29">
      <c r="A213" s="59" t="s">
        <v>419</v>
      </c>
      <c r="B213" s="35" t="s">
        <v>420</v>
      </c>
      <c r="C213" s="36">
        <v>1</v>
      </c>
      <c r="D213" s="37" t="s">
        <v>38</v>
      </c>
      <c r="E213" s="123">
        <f t="shared" si="71"/>
        <v>1115.28</v>
      </c>
      <c r="F213" s="124">
        <f t="shared" si="72"/>
        <v>23.67</v>
      </c>
      <c r="G213" s="6">
        <f t="shared" si="75"/>
        <v>1138.95</v>
      </c>
      <c r="H213" s="6">
        <f t="shared" si="76"/>
        <v>1115.28</v>
      </c>
      <c r="I213" s="6">
        <f t="shared" si="77"/>
        <v>23.67</v>
      </c>
      <c r="J213" s="7">
        <f t="shared" si="78"/>
        <v>1138.95</v>
      </c>
      <c r="N213" s="123">
        <v>1115.280182</v>
      </c>
      <c r="O213" s="124">
        <v>23.669062999999998</v>
      </c>
    </row>
    <row r="214" spans="1:15" ht="29">
      <c r="A214" s="59" t="s">
        <v>421</v>
      </c>
      <c r="B214" s="35" t="s">
        <v>422</v>
      </c>
      <c r="C214" s="36">
        <v>1</v>
      </c>
      <c r="D214" s="37" t="s">
        <v>38</v>
      </c>
      <c r="E214" s="123">
        <f t="shared" si="71"/>
        <v>1461.15</v>
      </c>
      <c r="F214" s="124">
        <f t="shared" si="72"/>
        <v>23.67</v>
      </c>
      <c r="G214" s="6">
        <f t="shared" si="75"/>
        <v>1484.8200000000002</v>
      </c>
      <c r="H214" s="6">
        <f t="shared" si="76"/>
        <v>1461.15</v>
      </c>
      <c r="I214" s="6">
        <f t="shared" si="77"/>
        <v>23.67</v>
      </c>
      <c r="J214" s="7">
        <f t="shared" si="78"/>
        <v>1484.8200000000002</v>
      </c>
      <c r="N214" s="123">
        <v>1461.149934</v>
      </c>
      <c r="O214" s="124">
        <v>23.669062999999998</v>
      </c>
    </row>
    <row r="215" spans="1:15">
      <c r="A215" s="59" t="s">
        <v>423</v>
      </c>
      <c r="B215" s="35" t="s">
        <v>424</v>
      </c>
      <c r="C215" s="36">
        <v>1</v>
      </c>
      <c r="D215" s="37" t="s">
        <v>38</v>
      </c>
      <c r="E215" s="123">
        <f t="shared" si="71"/>
        <v>643.80999999999995</v>
      </c>
      <c r="F215" s="124">
        <f t="shared" si="72"/>
        <v>23.67</v>
      </c>
      <c r="G215" s="6">
        <f t="shared" si="75"/>
        <v>667.4799999999999</v>
      </c>
      <c r="H215" s="6">
        <f t="shared" si="76"/>
        <v>643.80999999999995</v>
      </c>
      <c r="I215" s="6">
        <f t="shared" si="77"/>
        <v>23.67</v>
      </c>
      <c r="J215" s="7">
        <f t="shared" si="78"/>
        <v>667.4799999999999</v>
      </c>
      <c r="N215" s="123">
        <v>643.81367999999998</v>
      </c>
      <c r="O215" s="124">
        <v>23.669062999999998</v>
      </c>
    </row>
    <row r="216" spans="1:15">
      <c r="A216" s="59" t="s">
        <v>425</v>
      </c>
      <c r="B216" s="35" t="s">
        <v>426</v>
      </c>
      <c r="C216" s="36">
        <v>24</v>
      </c>
      <c r="D216" s="37" t="s">
        <v>38</v>
      </c>
      <c r="E216" s="123">
        <f t="shared" si="71"/>
        <v>508.04</v>
      </c>
      <c r="F216" s="124">
        <f t="shared" si="72"/>
        <v>23.67</v>
      </c>
      <c r="G216" s="6">
        <f t="shared" si="75"/>
        <v>531.71</v>
      </c>
      <c r="H216" s="6">
        <f t="shared" si="76"/>
        <v>12192.960000000001</v>
      </c>
      <c r="I216" s="6">
        <f t="shared" si="77"/>
        <v>568.08000000000004</v>
      </c>
      <c r="J216" s="7">
        <f t="shared" si="78"/>
        <v>12761.04</v>
      </c>
      <c r="N216" s="123">
        <v>508.03648400000003</v>
      </c>
      <c r="O216" s="124">
        <v>23.669062999999998</v>
      </c>
    </row>
    <row r="217" spans="1:15">
      <c r="A217" s="59" t="s">
        <v>427</v>
      </c>
      <c r="B217" s="35" t="s">
        <v>428</v>
      </c>
      <c r="C217" s="36">
        <v>1</v>
      </c>
      <c r="D217" s="37" t="s">
        <v>53</v>
      </c>
      <c r="E217" s="123">
        <f t="shared" si="71"/>
        <v>77.89</v>
      </c>
      <c r="F217" s="124">
        <f t="shared" si="72"/>
        <v>65.510000000000005</v>
      </c>
      <c r="G217" s="6">
        <f t="shared" si="75"/>
        <v>143.4</v>
      </c>
      <c r="H217" s="6">
        <f t="shared" si="76"/>
        <v>77.89</v>
      </c>
      <c r="I217" s="6">
        <f t="shared" si="77"/>
        <v>65.510000000000005</v>
      </c>
      <c r="J217" s="7">
        <f t="shared" si="78"/>
        <v>143.4</v>
      </c>
      <c r="N217" s="123">
        <v>77.888942999999998</v>
      </c>
      <c r="O217" s="124">
        <v>65.509368999999992</v>
      </c>
    </row>
    <row r="218" spans="1:15">
      <c r="A218" s="59" t="s">
        <v>429</v>
      </c>
      <c r="B218" s="35" t="s">
        <v>430</v>
      </c>
      <c r="C218" s="36">
        <v>1</v>
      </c>
      <c r="D218" s="37" t="s">
        <v>53</v>
      </c>
      <c r="E218" s="123">
        <f t="shared" si="71"/>
        <v>52.13</v>
      </c>
      <c r="F218" s="124">
        <f t="shared" si="72"/>
        <v>14.48</v>
      </c>
      <c r="G218" s="6">
        <f t="shared" si="75"/>
        <v>66.61</v>
      </c>
      <c r="H218" s="6">
        <f t="shared" si="76"/>
        <v>52.13</v>
      </c>
      <c r="I218" s="6">
        <f t="shared" si="77"/>
        <v>14.48</v>
      </c>
      <c r="J218" s="7">
        <f t="shared" si="78"/>
        <v>66.61</v>
      </c>
      <c r="N218" s="123">
        <v>52.125020999999997</v>
      </c>
      <c r="O218" s="124">
        <v>14.483911999999998</v>
      </c>
    </row>
    <row r="219" spans="1:15">
      <c r="A219" s="59" t="s">
        <v>431</v>
      </c>
      <c r="B219" s="35" t="s">
        <v>432</v>
      </c>
      <c r="C219" s="36">
        <v>21</v>
      </c>
      <c r="D219" s="37" t="s">
        <v>38</v>
      </c>
      <c r="E219" s="123">
        <f t="shared" si="71"/>
        <v>59.57</v>
      </c>
      <c r="F219" s="124">
        <f t="shared" si="72"/>
        <v>4.66</v>
      </c>
      <c r="G219" s="6">
        <f t="shared" si="75"/>
        <v>64.23</v>
      </c>
      <c r="H219" s="6">
        <f t="shared" si="76"/>
        <v>1250.97</v>
      </c>
      <c r="I219" s="6">
        <f t="shared" si="77"/>
        <v>97.86</v>
      </c>
      <c r="J219" s="7">
        <f t="shared" si="78"/>
        <v>1348.8300000000002</v>
      </c>
      <c r="N219" s="123">
        <v>59.566036000000004</v>
      </c>
      <c r="O219" s="124">
        <v>4.6636679999999995</v>
      </c>
    </row>
    <row r="220" spans="1:15">
      <c r="A220" s="59" t="s">
        <v>433</v>
      </c>
      <c r="B220" s="35" t="s">
        <v>434</v>
      </c>
      <c r="C220" s="36">
        <v>29</v>
      </c>
      <c r="D220" s="37" t="s">
        <v>38</v>
      </c>
      <c r="E220" s="123">
        <f t="shared" si="71"/>
        <v>59.57</v>
      </c>
      <c r="F220" s="124">
        <f t="shared" si="72"/>
        <v>22.4</v>
      </c>
      <c r="G220" s="6">
        <f t="shared" si="75"/>
        <v>81.97</v>
      </c>
      <c r="H220" s="6">
        <f t="shared" si="76"/>
        <v>1727.53</v>
      </c>
      <c r="I220" s="6">
        <f t="shared" si="77"/>
        <v>649.59999999999991</v>
      </c>
      <c r="J220" s="7">
        <f t="shared" si="78"/>
        <v>2377.13</v>
      </c>
      <c r="N220" s="123">
        <v>59.566036000000004</v>
      </c>
      <c r="O220" s="124">
        <v>22.398876999999999</v>
      </c>
    </row>
    <row r="221" spans="1:15">
      <c r="A221" s="59" t="s">
        <v>435</v>
      </c>
      <c r="B221" s="35" t="s">
        <v>436</v>
      </c>
      <c r="C221" s="36">
        <v>1</v>
      </c>
      <c r="D221" s="37" t="s">
        <v>38</v>
      </c>
      <c r="E221" s="123">
        <f t="shared" si="71"/>
        <v>700.12</v>
      </c>
      <c r="F221" s="124">
        <f t="shared" si="72"/>
        <v>94.66</v>
      </c>
      <c r="G221" s="6">
        <f t="shared" si="75"/>
        <v>794.78</v>
      </c>
      <c r="H221" s="6">
        <f t="shared" si="76"/>
        <v>700.12</v>
      </c>
      <c r="I221" s="6">
        <f t="shared" si="77"/>
        <v>94.66</v>
      </c>
      <c r="J221" s="7">
        <f t="shared" si="78"/>
        <v>794.78</v>
      </c>
      <c r="N221" s="123">
        <v>700.11893999999995</v>
      </c>
      <c r="O221" s="124">
        <v>94.657293999999993</v>
      </c>
    </row>
    <row r="222" spans="1:15">
      <c r="A222" s="59" t="s">
        <v>437</v>
      </c>
      <c r="B222" s="35" t="s">
        <v>438</v>
      </c>
      <c r="C222" s="36">
        <v>1</v>
      </c>
      <c r="D222" s="37" t="s">
        <v>16</v>
      </c>
      <c r="E222" s="123">
        <f t="shared" si="71"/>
        <v>242.61</v>
      </c>
      <c r="F222" s="124">
        <f t="shared" si="72"/>
        <v>51.08</v>
      </c>
      <c r="G222" s="6">
        <f t="shared" si="75"/>
        <v>293.69</v>
      </c>
      <c r="H222" s="6">
        <f t="shared" si="76"/>
        <v>242.61</v>
      </c>
      <c r="I222" s="6">
        <f t="shared" si="77"/>
        <v>51.08</v>
      </c>
      <c r="J222" s="7">
        <f t="shared" si="78"/>
        <v>293.69</v>
      </c>
      <c r="N222" s="123">
        <v>242.605526</v>
      </c>
      <c r="O222" s="124">
        <v>51.082330999999996</v>
      </c>
    </row>
    <row r="223" spans="1:15">
      <c r="A223" s="59" t="s">
        <v>439</v>
      </c>
      <c r="B223" s="35" t="s">
        <v>440</v>
      </c>
      <c r="C223" s="36">
        <v>99</v>
      </c>
      <c r="D223" s="37" t="s">
        <v>38</v>
      </c>
      <c r="E223" s="123">
        <f t="shared" si="71"/>
        <v>233.23</v>
      </c>
      <c r="F223" s="124">
        <f t="shared" si="72"/>
        <v>9.1999999999999993</v>
      </c>
      <c r="G223" s="6">
        <f t="shared" si="75"/>
        <v>242.42999999999998</v>
      </c>
      <c r="H223" s="6">
        <f t="shared" si="76"/>
        <v>23089.77</v>
      </c>
      <c r="I223" s="6">
        <f t="shared" si="77"/>
        <v>910.8</v>
      </c>
      <c r="J223" s="7">
        <f t="shared" si="78"/>
        <v>24000.569999999996</v>
      </c>
      <c r="N223" s="123">
        <v>233.230795</v>
      </c>
      <c r="O223" s="124">
        <v>9.2041090000000008</v>
      </c>
    </row>
    <row r="224" spans="1:15">
      <c r="A224" s="59" t="s">
        <v>441</v>
      </c>
      <c r="B224" s="35" t="s">
        <v>442</v>
      </c>
      <c r="C224" s="36">
        <v>1</v>
      </c>
      <c r="D224" s="37" t="s">
        <v>38</v>
      </c>
      <c r="E224" s="123">
        <f t="shared" si="71"/>
        <v>355.68</v>
      </c>
      <c r="F224" s="124">
        <f t="shared" si="72"/>
        <v>9.1999999999999993</v>
      </c>
      <c r="G224" s="6">
        <f t="shared" ref="G224" si="79">SUM(E224:F224)</f>
        <v>364.88</v>
      </c>
      <c r="H224" s="6">
        <f t="shared" si="76"/>
        <v>355.68</v>
      </c>
      <c r="I224" s="6">
        <f t="shared" si="77"/>
        <v>9.1999999999999993</v>
      </c>
      <c r="J224" s="7">
        <f t="shared" si="78"/>
        <v>364.88</v>
      </c>
      <c r="N224" s="123">
        <v>355.68051700000001</v>
      </c>
      <c r="O224" s="124">
        <v>9.2041090000000008</v>
      </c>
    </row>
    <row r="225" spans="1:15">
      <c r="A225" s="59" t="s">
        <v>443</v>
      </c>
      <c r="B225" s="35" t="s">
        <v>444</v>
      </c>
      <c r="C225" s="36">
        <v>1</v>
      </c>
      <c r="D225" s="37" t="s">
        <v>16</v>
      </c>
      <c r="E225" s="123">
        <f t="shared" si="71"/>
        <v>28.57</v>
      </c>
      <c r="F225" s="124">
        <f t="shared" si="72"/>
        <v>9.1999999999999993</v>
      </c>
      <c r="G225" s="6">
        <f t="shared" si="75"/>
        <v>37.769999999999996</v>
      </c>
      <c r="H225" s="6">
        <f t="shared" si="76"/>
        <v>28.57</v>
      </c>
      <c r="I225" s="6">
        <f t="shared" si="77"/>
        <v>9.1999999999999993</v>
      </c>
      <c r="J225" s="7">
        <f t="shared" si="78"/>
        <v>37.769999999999996</v>
      </c>
      <c r="N225" s="123">
        <v>28.569706</v>
      </c>
      <c r="O225" s="124">
        <v>9.2041090000000008</v>
      </c>
    </row>
    <row r="226" spans="1:15">
      <c r="A226" s="46">
        <v>17</v>
      </c>
      <c r="B226" s="47" t="s">
        <v>445</v>
      </c>
      <c r="C226" s="26"/>
      <c r="D226" s="27"/>
      <c r="E226" s="123">
        <f t="shared" si="71"/>
        <v>0</v>
      </c>
      <c r="F226" s="124">
        <f t="shared" si="72"/>
        <v>0</v>
      </c>
      <c r="G226" s="114"/>
      <c r="H226" s="114">
        <f t="shared" ref="H226:J226" si="80">SUBTOTAL(109,H227:H237)</f>
        <v>1310492.1599999999</v>
      </c>
      <c r="I226" s="114">
        <f t="shared" si="80"/>
        <v>854831.1</v>
      </c>
      <c r="J226" s="117">
        <f t="shared" si="80"/>
        <v>2165323.2599999993</v>
      </c>
      <c r="N226" s="114"/>
      <c r="O226" s="115"/>
    </row>
    <row r="227" spans="1:15">
      <c r="A227" s="59" t="s">
        <v>446</v>
      </c>
      <c r="B227" s="35" t="s">
        <v>447</v>
      </c>
      <c r="C227" s="36">
        <v>2457</v>
      </c>
      <c r="D227" s="37" t="s">
        <v>38</v>
      </c>
      <c r="E227" s="123">
        <f t="shared" si="71"/>
        <v>9.65</v>
      </c>
      <c r="F227" s="124">
        <f t="shared" si="72"/>
        <v>26.14</v>
      </c>
      <c r="G227" s="6">
        <f t="shared" ref="G227:G237" si="81">SUM(E227:F227)</f>
        <v>35.79</v>
      </c>
      <c r="H227" s="6">
        <f t="shared" ref="H227:H237" si="82">C227*E227</f>
        <v>23710.05</v>
      </c>
      <c r="I227" s="6">
        <f t="shared" ref="I227:I237" si="83">C227*F227</f>
        <v>64225.98</v>
      </c>
      <c r="J227" s="7">
        <f t="shared" ref="J227:J237" si="84">SUM(E227:F227)*C227</f>
        <v>87936.03</v>
      </c>
      <c r="N227" s="123">
        <v>9.649621999999999</v>
      </c>
      <c r="O227" s="124">
        <v>26.143081999999996</v>
      </c>
    </row>
    <row r="228" spans="1:15">
      <c r="A228" s="59" t="s">
        <v>448</v>
      </c>
      <c r="B228" s="35" t="s">
        <v>449</v>
      </c>
      <c r="C228" s="36">
        <v>844</v>
      </c>
      <c r="D228" s="37" t="s">
        <v>38</v>
      </c>
      <c r="E228" s="123">
        <f t="shared" si="71"/>
        <v>4.3499999999999996</v>
      </c>
      <c r="F228" s="124">
        <f t="shared" si="72"/>
        <v>13.44</v>
      </c>
      <c r="G228" s="6">
        <f t="shared" si="81"/>
        <v>17.79</v>
      </c>
      <c r="H228" s="6">
        <f t="shared" si="82"/>
        <v>3671.3999999999996</v>
      </c>
      <c r="I228" s="6">
        <f t="shared" si="83"/>
        <v>11343.359999999999</v>
      </c>
      <c r="J228" s="7">
        <f t="shared" si="84"/>
        <v>15014.759999999998</v>
      </c>
      <c r="N228" s="123">
        <v>4.3508610000000001</v>
      </c>
      <c r="O228" s="124">
        <v>13.441222</v>
      </c>
    </row>
    <row r="229" spans="1:15">
      <c r="A229" s="59" t="s">
        <v>450</v>
      </c>
      <c r="B229" s="35" t="s">
        <v>451</v>
      </c>
      <c r="C229" s="36">
        <v>650</v>
      </c>
      <c r="D229" s="37" t="s">
        <v>38</v>
      </c>
      <c r="E229" s="123">
        <f t="shared" si="71"/>
        <v>17.059999999999999</v>
      </c>
      <c r="F229" s="124">
        <f t="shared" si="72"/>
        <v>7.17</v>
      </c>
      <c r="G229" s="6">
        <f t="shared" si="81"/>
        <v>24.229999999999997</v>
      </c>
      <c r="H229" s="6">
        <f t="shared" si="82"/>
        <v>11089</v>
      </c>
      <c r="I229" s="6">
        <f t="shared" si="83"/>
        <v>4660.5</v>
      </c>
      <c r="J229" s="7">
        <f t="shared" si="84"/>
        <v>15749.499999999998</v>
      </c>
      <c r="N229" s="123">
        <v>17.062200000000001</v>
      </c>
      <c r="O229" s="124">
        <v>7.1661239999999991</v>
      </c>
    </row>
    <row r="230" spans="1:15" ht="29">
      <c r="A230" s="59" t="s">
        <v>452</v>
      </c>
      <c r="B230" s="35" t="s">
        <v>453</v>
      </c>
      <c r="C230" s="36">
        <v>6322</v>
      </c>
      <c r="D230" s="37" t="s">
        <v>38</v>
      </c>
      <c r="E230" s="123">
        <f t="shared" si="71"/>
        <v>8.6</v>
      </c>
      <c r="F230" s="124">
        <f t="shared" si="72"/>
        <v>7.5</v>
      </c>
      <c r="G230" s="6">
        <f t="shared" si="81"/>
        <v>16.100000000000001</v>
      </c>
      <c r="H230" s="6">
        <f t="shared" si="82"/>
        <v>54369.2</v>
      </c>
      <c r="I230" s="6">
        <f t="shared" si="83"/>
        <v>47415</v>
      </c>
      <c r="J230" s="7">
        <f t="shared" si="84"/>
        <v>101784.20000000001</v>
      </c>
      <c r="N230" s="123">
        <v>8.5974529999999998</v>
      </c>
      <c r="O230" s="124">
        <v>7.4978889999999998</v>
      </c>
    </row>
    <row r="231" spans="1:15">
      <c r="A231" s="59" t="s">
        <v>454</v>
      </c>
      <c r="B231" s="35" t="s">
        <v>455</v>
      </c>
      <c r="C231" s="36">
        <v>653</v>
      </c>
      <c r="D231" s="37" t="s">
        <v>38</v>
      </c>
      <c r="E231" s="123">
        <f t="shared" si="71"/>
        <v>6.95</v>
      </c>
      <c r="F231" s="124">
        <f t="shared" si="72"/>
        <v>13.44</v>
      </c>
      <c r="G231" s="6">
        <f t="shared" si="81"/>
        <v>20.39</v>
      </c>
      <c r="H231" s="6">
        <f t="shared" si="82"/>
        <v>4538.3500000000004</v>
      </c>
      <c r="I231" s="6">
        <f t="shared" si="83"/>
        <v>8776.32</v>
      </c>
      <c r="J231" s="7">
        <f t="shared" si="84"/>
        <v>13314.67</v>
      </c>
      <c r="N231" s="123">
        <v>6.9481069999999994</v>
      </c>
      <c r="O231" s="124">
        <v>13.441222</v>
      </c>
    </row>
    <row r="232" spans="1:15" ht="29">
      <c r="A232" s="59" t="s">
        <v>456</v>
      </c>
      <c r="B232" s="35" t="s">
        <v>457</v>
      </c>
      <c r="C232" s="36">
        <v>64902</v>
      </c>
      <c r="D232" s="37" t="s">
        <v>38</v>
      </c>
      <c r="E232" s="123">
        <f t="shared" si="71"/>
        <v>17.45</v>
      </c>
      <c r="F232" s="124">
        <f t="shared" si="72"/>
        <v>8.61</v>
      </c>
      <c r="G232" s="6">
        <f t="shared" si="81"/>
        <v>26.06</v>
      </c>
      <c r="H232" s="6">
        <f t="shared" si="82"/>
        <v>1132539.8999999999</v>
      </c>
      <c r="I232" s="6">
        <f t="shared" si="83"/>
        <v>558806.22</v>
      </c>
      <c r="J232" s="7">
        <f t="shared" si="84"/>
        <v>1691346.1199999999</v>
      </c>
      <c r="N232" s="123">
        <v>17.450838999999998</v>
      </c>
      <c r="O232" s="124">
        <v>8.6069320000000005</v>
      </c>
    </row>
    <row r="233" spans="1:15">
      <c r="A233" s="59" t="s">
        <v>458</v>
      </c>
      <c r="B233" s="35" t="s">
        <v>459</v>
      </c>
      <c r="C233" s="36">
        <v>1349</v>
      </c>
      <c r="D233" s="37" t="s">
        <v>38</v>
      </c>
      <c r="E233" s="123">
        <f t="shared" si="71"/>
        <v>19.239999999999998</v>
      </c>
      <c r="F233" s="124">
        <f t="shared" si="72"/>
        <v>19.79</v>
      </c>
      <c r="G233" s="6">
        <f t="shared" si="81"/>
        <v>39.03</v>
      </c>
      <c r="H233" s="6">
        <f t="shared" si="82"/>
        <v>25954.76</v>
      </c>
      <c r="I233" s="6">
        <f t="shared" si="83"/>
        <v>26696.71</v>
      </c>
      <c r="J233" s="7">
        <f t="shared" si="84"/>
        <v>52651.47</v>
      </c>
      <c r="N233" s="123">
        <v>19.242370000000001</v>
      </c>
      <c r="O233" s="124">
        <v>19.792151999999998</v>
      </c>
    </row>
    <row r="234" spans="1:15" ht="29">
      <c r="A234" s="59" t="s">
        <v>460</v>
      </c>
      <c r="B234" s="35" t="s">
        <v>461</v>
      </c>
      <c r="C234" s="36">
        <v>5603</v>
      </c>
      <c r="D234" s="37" t="s">
        <v>38</v>
      </c>
      <c r="E234" s="123">
        <f t="shared" si="71"/>
        <v>8.18</v>
      </c>
      <c r="F234" s="124">
        <f t="shared" si="72"/>
        <v>22.33</v>
      </c>
      <c r="G234" s="6">
        <f t="shared" ref="G234:G235" si="85">SUM(E234:F234)</f>
        <v>30.509999999999998</v>
      </c>
      <c r="H234" s="6">
        <f t="shared" si="82"/>
        <v>45832.54</v>
      </c>
      <c r="I234" s="6">
        <f t="shared" si="83"/>
        <v>125114.98999999999</v>
      </c>
      <c r="J234" s="7">
        <f t="shared" si="84"/>
        <v>170947.53</v>
      </c>
      <c r="N234" s="123">
        <v>8.180377</v>
      </c>
      <c r="O234" s="124">
        <v>22.332523999999999</v>
      </c>
    </row>
    <row r="235" spans="1:15">
      <c r="A235" s="59" t="s">
        <v>462</v>
      </c>
      <c r="B235" s="35" t="s">
        <v>463</v>
      </c>
      <c r="C235" s="36">
        <v>372</v>
      </c>
      <c r="D235" s="37" t="s">
        <v>38</v>
      </c>
      <c r="E235" s="123">
        <f t="shared" si="71"/>
        <v>23.55</v>
      </c>
      <c r="F235" s="124">
        <f t="shared" si="72"/>
        <v>20.9</v>
      </c>
      <c r="G235" s="6">
        <f t="shared" si="85"/>
        <v>44.45</v>
      </c>
      <c r="H235" s="6">
        <f t="shared" si="82"/>
        <v>8760.6</v>
      </c>
      <c r="I235" s="6">
        <f t="shared" si="83"/>
        <v>7774.7999999999993</v>
      </c>
      <c r="J235" s="7">
        <f t="shared" si="84"/>
        <v>16535.400000000001</v>
      </c>
      <c r="N235" s="123">
        <v>23.545835999999998</v>
      </c>
      <c r="O235" s="124">
        <v>20.901195000000001</v>
      </c>
    </row>
    <row r="236" spans="1:15" ht="29">
      <c r="A236" s="59" t="s">
        <v>464</v>
      </c>
      <c r="B236" s="35" t="s">
        <v>465</v>
      </c>
      <c r="C236" s="36">
        <v>1</v>
      </c>
      <c r="D236" s="37" t="s">
        <v>38</v>
      </c>
      <c r="E236" s="123">
        <f t="shared" si="71"/>
        <v>5.17</v>
      </c>
      <c r="F236" s="124">
        <f t="shared" si="72"/>
        <v>8.61</v>
      </c>
      <c r="G236" s="6">
        <f t="shared" si="81"/>
        <v>13.78</v>
      </c>
      <c r="H236" s="6">
        <f t="shared" si="82"/>
        <v>5.17</v>
      </c>
      <c r="I236" s="6">
        <f t="shared" si="83"/>
        <v>8.61</v>
      </c>
      <c r="J236" s="7">
        <f t="shared" si="84"/>
        <v>13.78</v>
      </c>
      <c r="N236" s="123">
        <v>5.1660550000000001</v>
      </c>
      <c r="O236" s="124">
        <v>8.6069320000000005</v>
      </c>
    </row>
    <row r="237" spans="1:15" ht="29">
      <c r="A237" s="59" t="s">
        <v>466</v>
      </c>
      <c r="B237" s="35" t="s">
        <v>467</v>
      </c>
      <c r="C237" s="36">
        <v>1</v>
      </c>
      <c r="D237" s="37" t="s">
        <v>38</v>
      </c>
      <c r="E237" s="123">
        <f t="shared" si="71"/>
        <v>21.19</v>
      </c>
      <c r="F237" s="124">
        <f t="shared" si="72"/>
        <v>8.61</v>
      </c>
      <c r="G237" s="6">
        <f t="shared" si="81"/>
        <v>29.8</v>
      </c>
      <c r="H237" s="6">
        <f t="shared" si="82"/>
        <v>21.19</v>
      </c>
      <c r="I237" s="6">
        <f t="shared" si="83"/>
        <v>8.61</v>
      </c>
      <c r="J237" s="7">
        <f t="shared" si="84"/>
        <v>29.8</v>
      </c>
      <c r="N237" s="123">
        <v>21.185565</v>
      </c>
      <c r="O237" s="124">
        <v>8.6069320000000005</v>
      </c>
    </row>
    <row r="238" spans="1:15">
      <c r="A238" s="46">
        <v>18</v>
      </c>
      <c r="B238" s="47" t="s">
        <v>468</v>
      </c>
      <c r="C238" s="26"/>
      <c r="D238" s="27"/>
      <c r="E238" s="123">
        <f t="shared" si="71"/>
        <v>0</v>
      </c>
      <c r="F238" s="124">
        <f t="shared" si="72"/>
        <v>0</v>
      </c>
      <c r="G238" s="114"/>
      <c r="H238" s="114">
        <v>0</v>
      </c>
      <c r="I238" s="114">
        <v>0</v>
      </c>
      <c r="J238" s="117">
        <v>0</v>
      </c>
      <c r="N238" s="114"/>
      <c r="O238" s="115"/>
    </row>
    <row r="239" spans="1:15">
      <c r="A239" s="46">
        <v>19</v>
      </c>
      <c r="B239" s="47" t="s">
        <v>469</v>
      </c>
      <c r="C239" s="26"/>
      <c r="D239" s="27"/>
      <c r="E239" s="123">
        <f t="shared" si="71"/>
        <v>0</v>
      </c>
      <c r="F239" s="124">
        <f t="shared" si="72"/>
        <v>0</v>
      </c>
      <c r="G239" s="114"/>
      <c r="H239" s="114">
        <f>SUBTOTAL(109,H240:H369)</f>
        <v>864626.0700000003</v>
      </c>
      <c r="I239" s="114">
        <f>SUBTOTAL(109,I240:I369)</f>
        <v>165473.41000000012</v>
      </c>
      <c r="J239" s="117">
        <f>SUBTOTAL(109,J240:J369)</f>
        <v>1030099.4800000003</v>
      </c>
      <c r="N239" s="114"/>
      <c r="O239" s="115"/>
    </row>
    <row r="240" spans="1:15">
      <c r="A240" s="59" t="s">
        <v>470</v>
      </c>
      <c r="B240" s="63" t="s">
        <v>471</v>
      </c>
      <c r="C240" s="36">
        <v>1</v>
      </c>
      <c r="D240" s="37" t="s">
        <v>87</v>
      </c>
      <c r="E240" s="123">
        <f t="shared" si="71"/>
        <v>46.4</v>
      </c>
      <c r="F240" s="124">
        <f t="shared" si="72"/>
        <v>22.4</v>
      </c>
      <c r="G240" s="6">
        <f t="shared" ref="G240:G303" si="86">SUM(E240:F240)</f>
        <v>68.8</v>
      </c>
      <c r="H240" s="6">
        <f t="shared" ref="H240:H303" si="87">C240*E240</f>
        <v>46.4</v>
      </c>
      <c r="I240" s="6">
        <f t="shared" ref="I240:I303" si="88">C240*F240</f>
        <v>22.4</v>
      </c>
      <c r="J240" s="7">
        <f t="shared" ref="J240:J271" si="89">SUM(E240:F240)*C240</f>
        <v>68.8</v>
      </c>
      <c r="N240" s="123">
        <v>46.399705000000004</v>
      </c>
      <c r="O240" s="124">
        <v>22.398876999999999</v>
      </c>
    </row>
    <row r="241" spans="1:15">
      <c r="A241" s="59" t="s">
        <v>472</v>
      </c>
      <c r="B241" s="63" t="s">
        <v>473</v>
      </c>
      <c r="C241" s="36">
        <v>1137</v>
      </c>
      <c r="D241" s="64" t="s">
        <v>53</v>
      </c>
      <c r="E241" s="123">
        <f t="shared" si="71"/>
        <v>27.28</v>
      </c>
      <c r="F241" s="124">
        <f t="shared" si="72"/>
        <v>5.34</v>
      </c>
      <c r="G241" s="6">
        <f t="shared" si="86"/>
        <v>32.620000000000005</v>
      </c>
      <c r="H241" s="6">
        <f t="shared" si="87"/>
        <v>31017.360000000001</v>
      </c>
      <c r="I241" s="6">
        <f t="shared" si="88"/>
        <v>6071.58</v>
      </c>
      <c r="J241" s="7">
        <f t="shared" si="89"/>
        <v>37088.94</v>
      </c>
      <c r="N241" s="123">
        <v>27.280562</v>
      </c>
      <c r="O241" s="124">
        <v>5.3366769999999999</v>
      </c>
    </row>
    <row r="242" spans="1:15">
      <c r="A242" s="59" t="s">
        <v>474</v>
      </c>
      <c r="B242" s="63" t="s">
        <v>475</v>
      </c>
      <c r="C242" s="36">
        <v>99</v>
      </c>
      <c r="D242" s="37" t="s">
        <v>87</v>
      </c>
      <c r="E242" s="123">
        <f t="shared" si="71"/>
        <v>17.71</v>
      </c>
      <c r="F242" s="124">
        <f t="shared" si="72"/>
        <v>11.19</v>
      </c>
      <c r="G242" s="6">
        <f t="shared" si="86"/>
        <v>28.9</v>
      </c>
      <c r="H242" s="6">
        <f t="shared" si="87"/>
        <v>1753.2900000000002</v>
      </c>
      <c r="I242" s="6">
        <f t="shared" si="88"/>
        <v>1107.81</v>
      </c>
      <c r="J242" s="7">
        <f t="shared" si="89"/>
        <v>2861.1</v>
      </c>
      <c r="N242" s="123">
        <v>17.706772000000001</v>
      </c>
      <c r="O242" s="124">
        <v>11.194699</v>
      </c>
    </row>
    <row r="243" spans="1:15">
      <c r="A243" s="59" t="s">
        <v>476</v>
      </c>
      <c r="B243" s="63" t="s">
        <v>477</v>
      </c>
      <c r="C243" s="36">
        <v>5629</v>
      </c>
      <c r="D243" s="64" t="s">
        <v>53</v>
      </c>
      <c r="E243" s="123">
        <f t="shared" si="71"/>
        <v>64.680000000000007</v>
      </c>
      <c r="F243" s="124">
        <f t="shared" si="72"/>
        <v>5.34</v>
      </c>
      <c r="G243" s="6">
        <f t="shared" si="86"/>
        <v>70.02000000000001</v>
      </c>
      <c r="H243" s="6">
        <f t="shared" si="87"/>
        <v>364083.72000000003</v>
      </c>
      <c r="I243" s="6">
        <f t="shared" si="88"/>
        <v>30058.86</v>
      </c>
      <c r="J243" s="7">
        <f t="shared" si="89"/>
        <v>394142.58000000007</v>
      </c>
      <c r="N243" s="123">
        <v>64.684695999999988</v>
      </c>
      <c r="O243" s="124">
        <v>5.3366769999999999</v>
      </c>
    </row>
    <row r="244" spans="1:15">
      <c r="A244" s="59" t="s">
        <v>478</v>
      </c>
      <c r="B244" s="63" t="s">
        <v>479</v>
      </c>
      <c r="C244" s="36">
        <v>41</v>
      </c>
      <c r="D244" s="64" t="s">
        <v>53</v>
      </c>
      <c r="E244" s="123">
        <f t="shared" si="71"/>
        <v>71.739999999999995</v>
      </c>
      <c r="F244" s="124">
        <f t="shared" si="72"/>
        <v>5.34</v>
      </c>
      <c r="G244" s="6">
        <f t="shared" si="86"/>
        <v>77.08</v>
      </c>
      <c r="H244" s="6">
        <f t="shared" si="87"/>
        <v>2941.3399999999997</v>
      </c>
      <c r="I244" s="6">
        <f t="shared" si="88"/>
        <v>218.94</v>
      </c>
      <c r="J244" s="7">
        <f t="shared" si="89"/>
        <v>3160.2799999999997</v>
      </c>
      <c r="N244" s="123">
        <v>71.737071999999998</v>
      </c>
      <c r="O244" s="124">
        <v>5.3366769999999999</v>
      </c>
    </row>
    <row r="245" spans="1:15">
      <c r="A245" s="59" t="s">
        <v>480</v>
      </c>
      <c r="B245" s="63" t="s">
        <v>481</v>
      </c>
      <c r="C245" s="36">
        <v>285</v>
      </c>
      <c r="D245" s="37" t="s">
        <v>87</v>
      </c>
      <c r="E245" s="123">
        <f t="shared" si="71"/>
        <v>24.9</v>
      </c>
      <c r="F245" s="124">
        <f t="shared" si="72"/>
        <v>6.3</v>
      </c>
      <c r="G245" s="6">
        <f t="shared" si="86"/>
        <v>31.2</v>
      </c>
      <c r="H245" s="6">
        <f t="shared" si="87"/>
        <v>7096.5</v>
      </c>
      <c r="I245" s="6">
        <f t="shared" si="88"/>
        <v>1795.5</v>
      </c>
      <c r="J245" s="7">
        <f t="shared" si="89"/>
        <v>8892</v>
      </c>
      <c r="N245" s="123">
        <v>24.901332999999997</v>
      </c>
      <c r="O245" s="124">
        <v>6.3035350000000001</v>
      </c>
    </row>
    <row r="246" spans="1:15">
      <c r="A246" s="59" t="s">
        <v>482</v>
      </c>
      <c r="B246" s="63" t="s">
        <v>483</v>
      </c>
      <c r="C246" s="36">
        <v>1</v>
      </c>
      <c r="D246" s="37" t="s">
        <v>87</v>
      </c>
      <c r="E246" s="123">
        <f t="shared" si="71"/>
        <v>18.45</v>
      </c>
      <c r="F246" s="124">
        <f t="shared" si="72"/>
        <v>1.45</v>
      </c>
      <c r="G246" s="6">
        <f t="shared" si="86"/>
        <v>19.899999999999999</v>
      </c>
      <c r="H246" s="6">
        <f t="shared" si="87"/>
        <v>18.45</v>
      </c>
      <c r="I246" s="6">
        <f t="shared" si="88"/>
        <v>1.45</v>
      </c>
      <c r="J246" s="7">
        <f t="shared" si="89"/>
        <v>19.899999999999999</v>
      </c>
      <c r="N246" s="123">
        <v>18.446134000000001</v>
      </c>
      <c r="O246" s="124">
        <v>1.4502869999999999</v>
      </c>
    </row>
    <row r="247" spans="1:15">
      <c r="A247" s="59" t="s">
        <v>484</v>
      </c>
      <c r="B247" s="63" t="s">
        <v>485</v>
      </c>
      <c r="C247" s="36">
        <v>1</v>
      </c>
      <c r="D247" s="37" t="s">
        <v>87</v>
      </c>
      <c r="E247" s="123">
        <f t="shared" si="71"/>
        <v>134.1</v>
      </c>
      <c r="F247" s="124">
        <f t="shared" si="72"/>
        <v>22.4</v>
      </c>
      <c r="G247" s="6">
        <f t="shared" si="86"/>
        <v>156.5</v>
      </c>
      <c r="H247" s="6">
        <f t="shared" si="87"/>
        <v>134.1</v>
      </c>
      <c r="I247" s="6">
        <f t="shared" si="88"/>
        <v>22.4</v>
      </c>
      <c r="J247" s="7">
        <f t="shared" si="89"/>
        <v>156.5</v>
      </c>
      <c r="N247" s="123">
        <v>134.099413</v>
      </c>
      <c r="O247" s="124">
        <v>22.398876999999999</v>
      </c>
    </row>
    <row r="248" spans="1:15">
      <c r="A248" s="59" t="s">
        <v>486</v>
      </c>
      <c r="B248" s="63" t="s">
        <v>487</v>
      </c>
      <c r="C248" s="36">
        <v>15</v>
      </c>
      <c r="D248" s="37" t="s">
        <v>87</v>
      </c>
      <c r="E248" s="123">
        <f t="shared" si="71"/>
        <v>0</v>
      </c>
      <c r="F248" s="124">
        <f t="shared" si="72"/>
        <v>54.29</v>
      </c>
      <c r="G248" s="6">
        <f t="shared" si="86"/>
        <v>54.29</v>
      </c>
      <c r="H248" s="6">
        <f t="shared" si="87"/>
        <v>0</v>
      </c>
      <c r="I248" s="6">
        <f t="shared" si="88"/>
        <v>814.35</v>
      </c>
      <c r="J248" s="7">
        <f t="shared" si="89"/>
        <v>814.35</v>
      </c>
      <c r="N248" s="123">
        <v>0</v>
      </c>
      <c r="O248" s="124">
        <v>54.286233000000003</v>
      </c>
    </row>
    <row r="249" spans="1:15">
      <c r="A249" s="59" t="s">
        <v>488</v>
      </c>
      <c r="B249" s="63" t="s">
        <v>489</v>
      </c>
      <c r="C249" s="36">
        <v>212</v>
      </c>
      <c r="D249" s="37" t="s">
        <v>87</v>
      </c>
      <c r="E249" s="123">
        <f t="shared" si="71"/>
        <v>75.349999999999994</v>
      </c>
      <c r="F249" s="124">
        <f t="shared" si="72"/>
        <v>11.19</v>
      </c>
      <c r="G249" s="6">
        <f t="shared" si="86"/>
        <v>86.539999999999992</v>
      </c>
      <c r="H249" s="6">
        <f t="shared" si="87"/>
        <v>15974.199999999999</v>
      </c>
      <c r="I249" s="6">
        <f t="shared" si="88"/>
        <v>2372.2799999999997</v>
      </c>
      <c r="J249" s="7">
        <f t="shared" si="89"/>
        <v>18346.48</v>
      </c>
      <c r="N249" s="123">
        <v>75.348570999999993</v>
      </c>
      <c r="O249" s="124">
        <v>11.194699</v>
      </c>
    </row>
    <row r="250" spans="1:15">
      <c r="A250" s="59" t="s">
        <v>490</v>
      </c>
      <c r="B250" s="63" t="s">
        <v>491</v>
      </c>
      <c r="C250" s="36">
        <v>1</v>
      </c>
      <c r="D250" s="37" t="s">
        <v>87</v>
      </c>
      <c r="E250" s="123">
        <f t="shared" si="71"/>
        <v>532.04</v>
      </c>
      <c r="F250" s="124">
        <f t="shared" si="72"/>
        <v>35.6</v>
      </c>
      <c r="G250" s="6">
        <f t="shared" si="86"/>
        <v>567.64</v>
      </c>
      <c r="H250" s="6">
        <f t="shared" si="87"/>
        <v>532.04</v>
      </c>
      <c r="I250" s="6">
        <f t="shared" si="88"/>
        <v>35.6</v>
      </c>
      <c r="J250" s="7">
        <f t="shared" si="89"/>
        <v>567.64</v>
      </c>
      <c r="N250" s="123">
        <v>532.03731199999993</v>
      </c>
      <c r="O250" s="124">
        <v>35.603124000000001</v>
      </c>
    </row>
    <row r="251" spans="1:15">
      <c r="A251" s="59" t="s">
        <v>492</v>
      </c>
      <c r="B251" s="63" t="s">
        <v>493</v>
      </c>
      <c r="C251" s="36">
        <v>1</v>
      </c>
      <c r="D251" s="37" t="s">
        <v>87</v>
      </c>
      <c r="E251" s="123">
        <f t="shared" si="71"/>
        <v>358.82</v>
      </c>
      <c r="F251" s="124">
        <f t="shared" si="72"/>
        <v>220.44</v>
      </c>
      <c r="G251" s="6">
        <f t="shared" si="86"/>
        <v>579.26</v>
      </c>
      <c r="H251" s="6">
        <f t="shared" si="87"/>
        <v>358.82</v>
      </c>
      <c r="I251" s="6">
        <f t="shared" si="88"/>
        <v>220.44</v>
      </c>
      <c r="J251" s="7">
        <f t="shared" si="89"/>
        <v>579.26</v>
      </c>
      <c r="N251" s="123">
        <v>358.81806599999999</v>
      </c>
      <c r="O251" s="124">
        <v>220.443624</v>
      </c>
    </row>
    <row r="252" spans="1:15">
      <c r="A252" s="59" t="s">
        <v>494</v>
      </c>
      <c r="B252" s="63" t="s">
        <v>495</v>
      </c>
      <c r="C252" s="36">
        <v>64</v>
      </c>
      <c r="D252" s="37" t="s">
        <v>87</v>
      </c>
      <c r="E252" s="123">
        <f t="shared" si="71"/>
        <v>42.74</v>
      </c>
      <c r="F252" s="124">
        <f t="shared" si="72"/>
        <v>26.65</v>
      </c>
      <c r="G252" s="6">
        <f t="shared" si="86"/>
        <v>69.39</v>
      </c>
      <c r="H252" s="6">
        <f t="shared" si="87"/>
        <v>2735.36</v>
      </c>
      <c r="I252" s="6">
        <f t="shared" si="88"/>
        <v>1705.6</v>
      </c>
      <c r="J252" s="7">
        <f t="shared" si="89"/>
        <v>4440.96</v>
      </c>
      <c r="N252" s="123">
        <v>42.740811000000001</v>
      </c>
      <c r="O252" s="124">
        <v>26.654948000000001</v>
      </c>
    </row>
    <row r="253" spans="1:15">
      <c r="A253" s="59" t="s">
        <v>496</v>
      </c>
      <c r="B253" s="63" t="s">
        <v>497</v>
      </c>
      <c r="C253" s="36">
        <v>1</v>
      </c>
      <c r="D253" s="37" t="s">
        <v>87</v>
      </c>
      <c r="E253" s="123">
        <f t="shared" si="71"/>
        <v>0</v>
      </c>
      <c r="F253" s="124">
        <f t="shared" si="72"/>
        <v>39.99</v>
      </c>
      <c r="G253" s="6">
        <f t="shared" si="86"/>
        <v>39.99</v>
      </c>
      <c r="H253" s="6">
        <f t="shared" si="87"/>
        <v>0</v>
      </c>
      <c r="I253" s="6">
        <f t="shared" si="88"/>
        <v>39.99</v>
      </c>
      <c r="J253" s="7">
        <f t="shared" si="89"/>
        <v>39.99</v>
      </c>
      <c r="N253" s="123">
        <v>0</v>
      </c>
      <c r="O253" s="124">
        <v>39.991900999999999</v>
      </c>
    </row>
    <row r="254" spans="1:15">
      <c r="A254" s="59" t="s">
        <v>498</v>
      </c>
      <c r="B254" s="63" t="s">
        <v>499</v>
      </c>
      <c r="C254" s="36">
        <v>27</v>
      </c>
      <c r="D254" s="37" t="s">
        <v>87</v>
      </c>
      <c r="E254" s="123">
        <f t="shared" si="71"/>
        <v>29.03</v>
      </c>
      <c r="F254" s="124">
        <f t="shared" si="72"/>
        <v>17.59</v>
      </c>
      <c r="G254" s="6">
        <f t="shared" si="86"/>
        <v>46.620000000000005</v>
      </c>
      <c r="H254" s="6">
        <f t="shared" si="87"/>
        <v>783.81000000000006</v>
      </c>
      <c r="I254" s="6">
        <f t="shared" si="88"/>
        <v>474.93</v>
      </c>
      <c r="J254" s="7">
        <f t="shared" si="89"/>
        <v>1258.7400000000002</v>
      </c>
      <c r="N254" s="123">
        <v>29.034177</v>
      </c>
      <c r="O254" s="124">
        <v>17.593024</v>
      </c>
    </row>
    <row r="255" spans="1:15">
      <c r="A255" s="59" t="s">
        <v>500</v>
      </c>
      <c r="B255" s="63" t="s">
        <v>501</v>
      </c>
      <c r="C255" s="36">
        <v>949</v>
      </c>
      <c r="D255" s="37" t="s">
        <v>87</v>
      </c>
      <c r="E255" s="123">
        <f t="shared" si="71"/>
        <v>0</v>
      </c>
      <c r="F255" s="124">
        <f t="shared" si="72"/>
        <v>26.65</v>
      </c>
      <c r="G255" s="6">
        <f t="shared" si="86"/>
        <v>26.65</v>
      </c>
      <c r="H255" s="6">
        <f t="shared" si="87"/>
        <v>0</v>
      </c>
      <c r="I255" s="6">
        <f t="shared" si="88"/>
        <v>25290.85</v>
      </c>
      <c r="J255" s="7">
        <f t="shared" si="89"/>
        <v>25290.85</v>
      </c>
      <c r="N255" s="123">
        <v>0</v>
      </c>
      <c r="O255" s="124">
        <v>26.654948000000001</v>
      </c>
    </row>
    <row r="256" spans="1:15">
      <c r="A256" s="59" t="s">
        <v>502</v>
      </c>
      <c r="B256" s="63" t="s">
        <v>503</v>
      </c>
      <c r="C256" s="36">
        <v>1</v>
      </c>
      <c r="D256" s="37" t="s">
        <v>87</v>
      </c>
      <c r="E256" s="123">
        <f t="shared" si="71"/>
        <v>518.24</v>
      </c>
      <c r="F256" s="124">
        <f t="shared" si="72"/>
        <v>26.65</v>
      </c>
      <c r="G256" s="6">
        <f t="shared" si="86"/>
        <v>544.89</v>
      </c>
      <c r="H256" s="6">
        <f t="shared" si="87"/>
        <v>518.24</v>
      </c>
      <c r="I256" s="6">
        <f t="shared" si="88"/>
        <v>26.65</v>
      </c>
      <c r="J256" s="7">
        <f t="shared" si="89"/>
        <v>544.89</v>
      </c>
      <c r="N256" s="123">
        <v>518.23588800000005</v>
      </c>
      <c r="O256" s="124">
        <v>26.654948000000001</v>
      </c>
    </row>
    <row r="257" spans="1:15">
      <c r="A257" s="59" t="s">
        <v>504</v>
      </c>
      <c r="B257" s="63" t="s">
        <v>505</v>
      </c>
      <c r="C257" s="36">
        <v>1</v>
      </c>
      <c r="D257" s="37" t="s">
        <v>87</v>
      </c>
      <c r="E257" s="123">
        <f t="shared" si="71"/>
        <v>48.71</v>
      </c>
      <c r="F257" s="124">
        <f t="shared" si="72"/>
        <v>9.7200000000000006</v>
      </c>
      <c r="G257" s="6">
        <f t="shared" si="86"/>
        <v>58.43</v>
      </c>
      <c r="H257" s="6">
        <f t="shared" si="87"/>
        <v>48.71</v>
      </c>
      <c r="I257" s="6">
        <f t="shared" si="88"/>
        <v>9.7200000000000006</v>
      </c>
      <c r="J257" s="7">
        <f t="shared" si="89"/>
        <v>58.43</v>
      </c>
      <c r="N257" s="123">
        <v>48.712581</v>
      </c>
      <c r="O257" s="124">
        <v>9.7159750000000003</v>
      </c>
    </row>
    <row r="258" spans="1:15">
      <c r="A258" s="59" t="s">
        <v>506</v>
      </c>
      <c r="B258" s="63" t="s">
        <v>507</v>
      </c>
      <c r="C258" s="36">
        <v>50</v>
      </c>
      <c r="D258" s="37" t="s">
        <v>87</v>
      </c>
      <c r="E258" s="123">
        <f t="shared" si="71"/>
        <v>86.14</v>
      </c>
      <c r="F258" s="124">
        <f t="shared" si="72"/>
        <v>14.58</v>
      </c>
      <c r="G258" s="6">
        <f t="shared" si="86"/>
        <v>100.72</v>
      </c>
      <c r="H258" s="6">
        <f t="shared" si="87"/>
        <v>4307</v>
      </c>
      <c r="I258" s="6">
        <f t="shared" si="88"/>
        <v>729</v>
      </c>
      <c r="J258" s="7">
        <f t="shared" si="89"/>
        <v>5036</v>
      </c>
      <c r="N258" s="123">
        <v>86.135672999999997</v>
      </c>
      <c r="O258" s="124">
        <v>14.578702</v>
      </c>
    </row>
    <row r="259" spans="1:15">
      <c r="A259" s="59" t="s">
        <v>508</v>
      </c>
      <c r="B259" s="63" t="s">
        <v>509</v>
      </c>
      <c r="C259" s="36">
        <v>38</v>
      </c>
      <c r="D259" s="37" t="s">
        <v>87</v>
      </c>
      <c r="E259" s="123">
        <f t="shared" si="71"/>
        <v>456.52</v>
      </c>
      <c r="F259" s="124">
        <f t="shared" si="72"/>
        <v>53.31</v>
      </c>
      <c r="G259" s="6">
        <f t="shared" si="86"/>
        <v>509.83</v>
      </c>
      <c r="H259" s="6">
        <f t="shared" si="87"/>
        <v>17347.759999999998</v>
      </c>
      <c r="I259" s="6">
        <f t="shared" si="88"/>
        <v>2025.7800000000002</v>
      </c>
      <c r="J259" s="7">
        <f t="shared" si="89"/>
        <v>19373.54</v>
      </c>
      <c r="N259" s="123">
        <v>456.51811900000001</v>
      </c>
      <c r="O259" s="124">
        <v>53.309896000000002</v>
      </c>
    </row>
    <row r="260" spans="1:15">
      <c r="A260" s="59" t="s">
        <v>510</v>
      </c>
      <c r="B260" s="63" t="s">
        <v>511</v>
      </c>
      <c r="C260" s="36">
        <v>15</v>
      </c>
      <c r="D260" s="37" t="s">
        <v>87</v>
      </c>
      <c r="E260" s="123">
        <f t="shared" si="71"/>
        <v>268.63</v>
      </c>
      <c r="F260" s="124">
        <f t="shared" si="72"/>
        <v>53.31</v>
      </c>
      <c r="G260" s="6">
        <f t="shared" si="86"/>
        <v>321.94</v>
      </c>
      <c r="H260" s="6">
        <f t="shared" si="87"/>
        <v>4029.45</v>
      </c>
      <c r="I260" s="6">
        <f t="shared" si="88"/>
        <v>799.65000000000009</v>
      </c>
      <c r="J260" s="7">
        <f t="shared" si="89"/>
        <v>4829.1000000000004</v>
      </c>
      <c r="N260" s="123">
        <v>268.63485999999995</v>
      </c>
      <c r="O260" s="124">
        <v>53.309896000000002</v>
      </c>
    </row>
    <row r="261" spans="1:15">
      <c r="A261" s="59" t="s">
        <v>512</v>
      </c>
      <c r="B261" s="63" t="s">
        <v>513</v>
      </c>
      <c r="C261" s="36">
        <v>1</v>
      </c>
      <c r="D261" s="37" t="s">
        <v>87</v>
      </c>
      <c r="E261" s="123">
        <f t="shared" si="71"/>
        <v>62.37</v>
      </c>
      <c r="F261" s="124">
        <f t="shared" si="72"/>
        <v>106.63</v>
      </c>
      <c r="G261" s="6">
        <f t="shared" si="86"/>
        <v>169</v>
      </c>
      <c r="H261" s="6">
        <f t="shared" si="87"/>
        <v>62.37</v>
      </c>
      <c r="I261" s="6">
        <f t="shared" si="88"/>
        <v>106.63</v>
      </c>
      <c r="J261" s="7">
        <f t="shared" si="89"/>
        <v>169</v>
      </c>
      <c r="N261" s="123">
        <v>62.371819999999992</v>
      </c>
      <c r="O261" s="124">
        <v>106.62927099999999</v>
      </c>
    </row>
    <row r="262" spans="1:15">
      <c r="A262" s="59" t="s">
        <v>514</v>
      </c>
      <c r="B262" s="63" t="s">
        <v>515</v>
      </c>
      <c r="C262" s="36">
        <v>1</v>
      </c>
      <c r="D262" s="37" t="s">
        <v>87</v>
      </c>
      <c r="E262" s="123">
        <f t="shared" si="71"/>
        <v>62.11</v>
      </c>
      <c r="F262" s="124">
        <f t="shared" si="72"/>
        <v>31.99</v>
      </c>
      <c r="G262" s="6">
        <f t="shared" si="86"/>
        <v>94.1</v>
      </c>
      <c r="H262" s="6">
        <f t="shared" si="87"/>
        <v>62.11</v>
      </c>
      <c r="I262" s="6">
        <f t="shared" si="88"/>
        <v>31.99</v>
      </c>
      <c r="J262" s="7">
        <f t="shared" si="89"/>
        <v>94.1</v>
      </c>
      <c r="N262" s="123">
        <v>62.106407999999995</v>
      </c>
      <c r="O262" s="124">
        <v>31.991624999999999</v>
      </c>
    </row>
    <row r="263" spans="1:15">
      <c r="A263" s="59" t="s">
        <v>516</v>
      </c>
      <c r="B263" s="63" t="s">
        <v>517</v>
      </c>
      <c r="C263" s="36">
        <v>1</v>
      </c>
      <c r="D263" s="37" t="s">
        <v>87</v>
      </c>
      <c r="E263" s="123">
        <f t="shared" si="71"/>
        <v>129.4</v>
      </c>
      <c r="F263" s="124">
        <f t="shared" si="72"/>
        <v>31.99</v>
      </c>
      <c r="G263" s="6">
        <f t="shared" si="86"/>
        <v>161.39000000000001</v>
      </c>
      <c r="H263" s="6">
        <f t="shared" si="87"/>
        <v>129.4</v>
      </c>
      <c r="I263" s="6">
        <f t="shared" si="88"/>
        <v>31.99</v>
      </c>
      <c r="J263" s="7">
        <f t="shared" si="89"/>
        <v>161.39000000000001</v>
      </c>
      <c r="N263" s="123">
        <v>129.39782899999997</v>
      </c>
      <c r="O263" s="124">
        <v>31.991624999999999</v>
      </c>
    </row>
    <row r="264" spans="1:15">
      <c r="A264" s="59" t="s">
        <v>518</v>
      </c>
      <c r="B264" s="63" t="s">
        <v>519</v>
      </c>
      <c r="C264" s="36">
        <v>244</v>
      </c>
      <c r="D264" s="37" t="s">
        <v>87</v>
      </c>
      <c r="E264" s="123">
        <f t="shared" si="71"/>
        <v>13.31</v>
      </c>
      <c r="F264" s="124">
        <f t="shared" si="72"/>
        <v>9.7200000000000006</v>
      </c>
      <c r="G264" s="6">
        <f t="shared" si="86"/>
        <v>23.03</v>
      </c>
      <c r="H264" s="6">
        <f t="shared" si="87"/>
        <v>3247.6400000000003</v>
      </c>
      <c r="I264" s="6">
        <f t="shared" si="88"/>
        <v>2371.6800000000003</v>
      </c>
      <c r="J264" s="7">
        <f t="shared" si="89"/>
        <v>5619.3200000000006</v>
      </c>
      <c r="N264" s="123">
        <v>13.308515999999999</v>
      </c>
      <c r="O264" s="124">
        <v>9.7159750000000003</v>
      </c>
    </row>
    <row r="265" spans="1:15">
      <c r="A265" s="59" t="s">
        <v>520</v>
      </c>
      <c r="B265" s="63" t="s">
        <v>521</v>
      </c>
      <c r="C265" s="36">
        <v>225</v>
      </c>
      <c r="D265" s="37" t="s">
        <v>87</v>
      </c>
      <c r="E265" s="123">
        <f t="shared" ref="E265:E328" si="90">ROUND(N265,2)</f>
        <v>11.15</v>
      </c>
      <c r="F265" s="124">
        <f t="shared" ref="F265:F328" si="91">ROUND(O265,2)</f>
        <v>6.49</v>
      </c>
      <c r="G265" s="6">
        <f t="shared" si="86"/>
        <v>17.64</v>
      </c>
      <c r="H265" s="6">
        <f t="shared" si="87"/>
        <v>2508.75</v>
      </c>
      <c r="I265" s="6">
        <f t="shared" si="88"/>
        <v>1460.25</v>
      </c>
      <c r="J265" s="7">
        <f t="shared" si="89"/>
        <v>3969</v>
      </c>
      <c r="N265" s="123">
        <v>11.147304</v>
      </c>
      <c r="O265" s="124">
        <v>6.4931149999999995</v>
      </c>
    </row>
    <row r="266" spans="1:15">
      <c r="A266" s="59" t="s">
        <v>522</v>
      </c>
      <c r="B266" s="63" t="s">
        <v>523</v>
      </c>
      <c r="C266" s="36">
        <v>1</v>
      </c>
      <c r="D266" s="37" t="s">
        <v>87</v>
      </c>
      <c r="E266" s="123">
        <f t="shared" si="90"/>
        <v>19.71</v>
      </c>
      <c r="F266" s="124">
        <f t="shared" si="91"/>
        <v>9.7200000000000006</v>
      </c>
      <c r="G266" s="6">
        <f t="shared" si="86"/>
        <v>29.43</v>
      </c>
      <c r="H266" s="6">
        <f t="shared" si="87"/>
        <v>19.71</v>
      </c>
      <c r="I266" s="6">
        <f t="shared" si="88"/>
        <v>9.7200000000000006</v>
      </c>
      <c r="J266" s="7">
        <f t="shared" si="89"/>
        <v>29.43</v>
      </c>
      <c r="N266" s="123">
        <v>19.706840999999997</v>
      </c>
      <c r="O266" s="124">
        <v>9.7159750000000003</v>
      </c>
    </row>
    <row r="267" spans="1:15">
      <c r="A267" s="59" t="s">
        <v>524</v>
      </c>
      <c r="B267" s="63" t="s">
        <v>525</v>
      </c>
      <c r="C267" s="36">
        <v>1004</v>
      </c>
      <c r="D267" s="37" t="s">
        <v>87</v>
      </c>
      <c r="E267" s="123">
        <f t="shared" si="90"/>
        <v>35.29</v>
      </c>
      <c r="F267" s="124">
        <f t="shared" si="91"/>
        <v>9.7200000000000006</v>
      </c>
      <c r="G267" s="6">
        <f t="shared" si="86"/>
        <v>45.01</v>
      </c>
      <c r="H267" s="6">
        <f t="shared" si="87"/>
        <v>35431.159999999996</v>
      </c>
      <c r="I267" s="6">
        <f t="shared" si="88"/>
        <v>9758.880000000001</v>
      </c>
      <c r="J267" s="7">
        <f t="shared" si="89"/>
        <v>45190.04</v>
      </c>
      <c r="N267" s="123">
        <v>35.290316999999995</v>
      </c>
      <c r="O267" s="124">
        <v>9.7159750000000003</v>
      </c>
    </row>
    <row r="268" spans="1:15">
      <c r="A268" s="59" t="s">
        <v>526</v>
      </c>
      <c r="B268" s="63" t="s">
        <v>527</v>
      </c>
      <c r="C268" s="36">
        <v>1</v>
      </c>
      <c r="D268" s="37" t="s">
        <v>87</v>
      </c>
      <c r="E268" s="123">
        <f t="shared" si="90"/>
        <v>20.65</v>
      </c>
      <c r="F268" s="124">
        <f t="shared" si="91"/>
        <v>9.7200000000000006</v>
      </c>
      <c r="G268" s="6">
        <f t="shared" si="86"/>
        <v>30.369999999999997</v>
      </c>
      <c r="H268" s="6">
        <f t="shared" si="87"/>
        <v>20.65</v>
      </c>
      <c r="I268" s="6">
        <f t="shared" si="88"/>
        <v>9.7200000000000006</v>
      </c>
      <c r="J268" s="7">
        <f t="shared" si="89"/>
        <v>30.369999999999997</v>
      </c>
      <c r="N268" s="123">
        <v>20.645261999999999</v>
      </c>
      <c r="O268" s="124">
        <v>9.7159750000000003</v>
      </c>
    </row>
    <row r="269" spans="1:15">
      <c r="A269" s="59" t="s">
        <v>528</v>
      </c>
      <c r="B269" s="63" t="s">
        <v>529</v>
      </c>
      <c r="C269" s="36">
        <v>1</v>
      </c>
      <c r="D269" s="37" t="s">
        <v>87</v>
      </c>
      <c r="E269" s="123">
        <f t="shared" si="90"/>
        <v>32.6</v>
      </c>
      <c r="F269" s="124">
        <f t="shared" si="91"/>
        <v>6.49</v>
      </c>
      <c r="G269" s="6">
        <f t="shared" si="86"/>
        <v>39.090000000000003</v>
      </c>
      <c r="H269" s="6">
        <f t="shared" si="87"/>
        <v>32.6</v>
      </c>
      <c r="I269" s="6">
        <f t="shared" si="88"/>
        <v>6.49</v>
      </c>
      <c r="J269" s="7">
        <f t="shared" si="89"/>
        <v>39.090000000000003</v>
      </c>
      <c r="N269" s="123">
        <v>32.598281</v>
      </c>
      <c r="O269" s="124">
        <v>6.4931149999999995</v>
      </c>
    </row>
    <row r="270" spans="1:15">
      <c r="A270" s="59" t="s">
        <v>530</v>
      </c>
      <c r="B270" s="63" t="s">
        <v>531</v>
      </c>
      <c r="C270" s="36">
        <v>1</v>
      </c>
      <c r="D270" s="37" t="s">
        <v>87</v>
      </c>
      <c r="E270" s="123">
        <f t="shared" si="90"/>
        <v>187.61</v>
      </c>
      <c r="F270" s="124">
        <f t="shared" si="91"/>
        <v>6.49</v>
      </c>
      <c r="G270" s="6">
        <f t="shared" si="86"/>
        <v>194.10000000000002</v>
      </c>
      <c r="H270" s="6">
        <f t="shared" si="87"/>
        <v>187.61</v>
      </c>
      <c r="I270" s="6">
        <f t="shared" si="88"/>
        <v>6.49</v>
      </c>
      <c r="J270" s="7">
        <f t="shared" si="89"/>
        <v>194.10000000000002</v>
      </c>
      <c r="N270" s="123">
        <v>187.60836799999998</v>
      </c>
      <c r="O270" s="124">
        <v>6.4931149999999995</v>
      </c>
    </row>
    <row r="271" spans="1:15">
      <c r="A271" s="59" t="s">
        <v>532</v>
      </c>
      <c r="B271" s="63" t="s">
        <v>533</v>
      </c>
      <c r="C271" s="36">
        <v>1</v>
      </c>
      <c r="D271" s="37" t="s">
        <v>87</v>
      </c>
      <c r="E271" s="123">
        <f t="shared" si="90"/>
        <v>30.88</v>
      </c>
      <c r="F271" s="124">
        <f t="shared" si="91"/>
        <v>6.49</v>
      </c>
      <c r="G271" s="6">
        <f t="shared" si="86"/>
        <v>37.369999999999997</v>
      </c>
      <c r="H271" s="6">
        <f t="shared" si="87"/>
        <v>30.88</v>
      </c>
      <c r="I271" s="6">
        <f t="shared" si="88"/>
        <v>6.49</v>
      </c>
      <c r="J271" s="7">
        <f t="shared" si="89"/>
        <v>37.369999999999997</v>
      </c>
      <c r="N271" s="123">
        <v>30.882581999999996</v>
      </c>
      <c r="O271" s="124">
        <v>6.4931149999999995</v>
      </c>
    </row>
    <row r="272" spans="1:15">
      <c r="A272" s="59" t="s">
        <v>534</v>
      </c>
      <c r="B272" s="63" t="s">
        <v>535</v>
      </c>
      <c r="C272" s="36">
        <v>1</v>
      </c>
      <c r="D272" s="37" t="s">
        <v>87</v>
      </c>
      <c r="E272" s="123">
        <f t="shared" si="90"/>
        <v>134.26</v>
      </c>
      <c r="F272" s="124">
        <f t="shared" si="91"/>
        <v>6.49</v>
      </c>
      <c r="G272" s="6">
        <f t="shared" si="86"/>
        <v>140.75</v>
      </c>
      <c r="H272" s="6">
        <f t="shared" si="87"/>
        <v>134.26</v>
      </c>
      <c r="I272" s="6">
        <f t="shared" si="88"/>
        <v>6.49</v>
      </c>
      <c r="J272" s="7">
        <f t="shared" ref="J272:J303" si="92">SUM(E272:F272)*C272</f>
        <v>140.75</v>
      </c>
      <c r="N272" s="123">
        <v>134.26055599999998</v>
      </c>
      <c r="O272" s="124">
        <v>6.4931149999999995</v>
      </c>
    </row>
    <row r="273" spans="1:15">
      <c r="A273" s="59" t="s">
        <v>536</v>
      </c>
      <c r="B273" s="63" t="s">
        <v>537</v>
      </c>
      <c r="C273" s="36">
        <v>334</v>
      </c>
      <c r="D273" s="37" t="s">
        <v>87</v>
      </c>
      <c r="E273" s="123">
        <f t="shared" si="90"/>
        <v>4.87</v>
      </c>
      <c r="F273" s="124">
        <f t="shared" si="91"/>
        <v>6.49</v>
      </c>
      <c r="G273" s="6">
        <f t="shared" si="86"/>
        <v>11.36</v>
      </c>
      <c r="H273" s="6">
        <f t="shared" si="87"/>
        <v>1626.58</v>
      </c>
      <c r="I273" s="6">
        <f t="shared" si="88"/>
        <v>2167.66</v>
      </c>
      <c r="J273" s="7">
        <f t="shared" si="92"/>
        <v>3794.24</v>
      </c>
      <c r="N273" s="123">
        <v>4.8722059999999994</v>
      </c>
      <c r="O273" s="124">
        <v>6.4931149999999995</v>
      </c>
    </row>
    <row r="274" spans="1:15">
      <c r="A274" s="59" t="s">
        <v>538</v>
      </c>
      <c r="B274" s="63" t="s">
        <v>539</v>
      </c>
      <c r="C274" s="36">
        <v>44</v>
      </c>
      <c r="D274" s="37" t="s">
        <v>87</v>
      </c>
      <c r="E274" s="123">
        <f t="shared" si="90"/>
        <v>48.84</v>
      </c>
      <c r="F274" s="124">
        <f t="shared" si="91"/>
        <v>9.7200000000000006</v>
      </c>
      <c r="G274" s="6">
        <f t="shared" si="86"/>
        <v>58.56</v>
      </c>
      <c r="H274" s="6">
        <f t="shared" si="87"/>
        <v>2148.96</v>
      </c>
      <c r="I274" s="6">
        <f t="shared" si="88"/>
        <v>427.68</v>
      </c>
      <c r="J274" s="7">
        <f t="shared" si="92"/>
        <v>2576.6400000000003</v>
      </c>
      <c r="N274" s="123">
        <v>48.835808</v>
      </c>
      <c r="O274" s="124">
        <v>9.7159750000000003</v>
      </c>
    </row>
    <row r="275" spans="1:15">
      <c r="A275" s="59" t="s">
        <v>540</v>
      </c>
      <c r="B275" s="63" t="s">
        <v>541</v>
      </c>
      <c r="C275" s="36">
        <v>525</v>
      </c>
      <c r="D275" s="37" t="s">
        <v>87</v>
      </c>
      <c r="E275" s="123">
        <f t="shared" si="90"/>
        <v>6.51</v>
      </c>
      <c r="F275" s="124">
        <f t="shared" si="91"/>
        <v>9.7200000000000006</v>
      </c>
      <c r="G275" s="6">
        <f t="shared" si="86"/>
        <v>16.23</v>
      </c>
      <c r="H275" s="6">
        <f t="shared" si="87"/>
        <v>3417.75</v>
      </c>
      <c r="I275" s="6">
        <f t="shared" si="88"/>
        <v>5103</v>
      </c>
      <c r="J275" s="7">
        <f t="shared" si="92"/>
        <v>8520.75</v>
      </c>
      <c r="N275" s="123">
        <v>6.512073</v>
      </c>
      <c r="O275" s="124">
        <v>9.7159750000000003</v>
      </c>
    </row>
    <row r="276" spans="1:15">
      <c r="A276" s="59" t="s">
        <v>542</v>
      </c>
      <c r="B276" s="63" t="s">
        <v>543</v>
      </c>
      <c r="C276" s="36">
        <v>1427</v>
      </c>
      <c r="D276" s="37" t="s">
        <v>87</v>
      </c>
      <c r="E276" s="123">
        <f t="shared" si="90"/>
        <v>9.34</v>
      </c>
      <c r="F276" s="124">
        <f t="shared" si="91"/>
        <v>9.7200000000000006</v>
      </c>
      <c r="G276" s="6">
        <f t="shared" si="86"/>
        <v>19.060000000000002</v>
      </c>
      <c r="H276" s="6">
        <f t="shared" si="87"/>
        <v>13328.18</v>
      </c>
      <c r="I276" s="6">
        <f t="shared" si="88"/>
        <v>13870.44</v>
      </c>
      <c r="J276" s="7">
        <f t="shared" si="92"/>
        <v>27198.620000000003</v>
      </c>
      <c r="N276" s="123">
        <v>9.3368149999999996</v>
      </c>
      <c r="O276" s="124">
        <v>9.7159750000000003</v>
      </c>
    </row>
    <row r="277" spans="1:15">
      <c r="A277" s="59" t="s">
        <v>544</v>
      </c>
      <c r="B277" s="63" t="s">
        <v>545</v>
      </c>
      <c r="C277" s="36">
        <v>1</v>
      </c>
      <c r="D277" s="37" t="s">
        <v>87</v>
      </c>
      <c r="E277" s="123">
        <f t="shared" si="90"/>
        <v>47.75</v>
      </c>
      <c r="F277" s="124">
        <f t="shared" si="91"/>
        <v>9.7200000000000006</v>
      </c>
      <c r="G277" s="6">
        <f t="shared" si="86"/>
        <v>57.47</v>
      </c>
      <c r="H277" s="6">
        <f t="shared" si="87"/>
        <v>47.75</v>
      </c>
      <c r="I277" s="6">
        <f t="shared" si="88"/>
        <v>9.7200000000000006</v>
      </c>
      <c r="J277" s="7">
        <f t="shared" si="92"/>
        <v>57.47</v>
      </c>
      <c r="N277" s="123">
        <v>47.745722999999998</v>
      </c>
      <c r="O277" s="124">
        <v>9.7159750000000003</v>
      </c>
    </row>
    <row r="278" spans="1:15">
      <c r="A278" s="59" t="s">
        <v>546</v>
      </c>
      <c r="B278" s="63" t="s">
        <v>547</v>
      </c>
      <c r="C278" s="36">
        <v>1</v>
      </c>
      <c r="D278" s="37" t="s">
        <v>87</v>
      </c>
      <c r="E278" s="123">
        <f t="shared" si="90"/>
        <v>44.39</v>
      </c>
      <c r="F278" s="124">
        <f t="shared" si="91"/>
        <v>16</v>
      </c>
      <c r="G278" s="6">
        <f t="shared" si="86"/>
        <v>60.39</v>
      </c>
      <c r="H278" s="6">
        <f t="shared" si="87"/>
        <v>44.39</v>
      </c>
      <c r="I278" s="6">
        <f t="shared" si="88"/>
        <v>16</v>
      </c>
      <c r="J278" s="7">
        <f t="shared" si="92"/>
        <v>60.39</v>
      </c>
      <c r="N278" s="123">
        <v>44.390156999999995</v>
      </c>
      <c r="O278" s="124">
        <v>16.000551999999999</v>
      </c>
    </row>
    <row r="279" spans="1:15">
      <c r="A279" s="59" t="s">
        <v>548</v>
      </c>
      <c r="B279" s="63" t="s">
        <v>549</v>
      </c>
      <c r="C279" s="36">
        <v>1</v>
      </c>
      <c r="D279" s="37" t="s">
        <v>87</v>
      </c>
      <c r="E279" s="123">
        <f t="shared" si="90"/>
        <v>101.13</v>
      </c>
      <c r="F279" s="124">
        <f t="shared" si="91"/>
        <v>16</v>
      </c>
      <c r="G279" s="6">
        <f t="shared" si="86"/>
        <v>117.13</v>
      </c>
      <c r="H279" s="6">
        <f t="shared" si="87"/>
        <v>101.13</v>
      </c>
      <c r="I279" s="6">
        <f t="shared" si="88"/>
        <v>16</v>
      </c>
      <c r="J279" s="7">
        <f t="shared" si="92"/>
        <v>117.13</v>
      </c>
      <c r="N279" s="123">
        <v>101.131451</v>
      </c>
      <c r="O279" s="124">
        <v>16.000551999999999</v>
      </c>
    </row>
    <row r="280" spans="1:15">
      <c r="A280" s="59" t="s">
        <v>550</v>
      </c>
      <c r="B280" s="63" t="s">
        <v>551</v>
      </c>
      <c r="C280" s="36">
        <v>1</v>
      </c>
      <c r="D280" s="37" t="s">
        <v>87</v>
      </c>
      <c r="E280" s="123">
        <f t="shared" si="90"/>
        <v>65.260000000000005</v>
      </c>
      <c r="F280" s="124">
        <f t="shared" si="91"/>
        <v>16</v>
      </c>
      <c r="G280" s="6">
        <f t="shared" si="86"/>
        <v>81.260000000000005</v>
      </c>
      <c r="H280" s="6">
        <f t="shared" si="87"/>
        <v>65.260000000000005</v>
      </c>
      <c r="I280" s="6">
        <f t="shared" si="88"/>
        <v>16</v>
      </c>
      <c r="J280" s="7">
        <f t="shared" si="92"/>
        <v>81.260000000000005</v>
      </c>
      <c r="N280" s="123">
        <v>65.262914999999992</v>
      </c>
      <c r="O280" s="124">
        <v>16.000551999999999</v>
      </c>
    </row>
    <row r="281" spans="1:15">
      <c r="A281" s="59" t="s">
        <v>552</v>
      </c>
      <c r="B281" s="63" t="s">
        <v>553</v>
      </c>
      <c r="C281" s="36">
        <v>256</v>
      </c>
      <c r="D281" s="37" t="s">
        <v>87</v>
      </c>
      <c r="E281" s="123">
        <f t="shared" si="90"/>
        <v>532.65</v>
      </c>
      <c r="F281" s="124">
        <f t="shared" si="91"/>
        <v>39.67</v>
      </c>
      <c r="G281" s="6">
        <f t="shared" si="86"/>
        <v>572.31999999999994</v>
      </c>
      <c r="H281" s="6">
        <f t="shared" si="87"/>
        <v>136358.39999999999</v>
      </c>
      <c r="I281" s="6">
        <f t="shared" si="88"/>
        <v>10155.52</v>
      </c>
      <c r="J281" s="7">
        <f t="shared" si="92"/>
        <v>146513.91999999998</v>
      </c>
      <c r="N281" s="123">
        <v>532.65344699999991</v>
      </c>
      <c r="O281" s="124">
        <v>39.669615</v>
      </c>
    </row>
    <row r="282" spans="1:15">
      <c r="A282" s="59" t="s">
        <v>554</v>
      </c>
      <c r="B282" s="63" t="s">
        <v>555</v>
      </c>
      <c r="C282" s="36">
        <v>90</v>
      </c>
      <c r="D282" s="37" t="s">
        <v>87</v>
      </c>
      <c r="E282" s="123">
        <f t="shared" si="90"/>
        <v>12.24</v>
      </c>
      <c r="F282" s="124">
        <f t="shared" si="91"/>
        <v>7.04</v>
      </c>
      <c r="G282" s="6">
        <f t="shared" si="86"/>
        <v>19.28</v>
      </c>
      <c r="H282" s="6">
        <f t="shared" si="87"/>
        <v>1101.5999999999999</v>
      </c>
      <c r="I282" s="6">
        <f t="shared" si="88"/>
        <v>633.6</v>
      </c>
      <c r="J282" s="7">
        <f t="shared" si="92"/>
        <v>1735.2</v>
      </c>
      <c r="N282" s="123">
        <v>12.237389</v>
      </c>
      <c r="O282" s="124">
        <v>7.0428969999999991</v>
      </c>
    </row>
    <row r="283" spans="1:15">
      <c r="A283" s="59" t="s">
        <v>556</v>
      </c>
      <c r="B283" s="63" t="s">
        <v>557</v>
      </c>
      <c r="C283" s="36">
        <v>15</v>
      </c>
      <c r="D283" s="37" t="s">
        <v>87</v>
      </c>
      <c r="E283" s="123">
        <f t="shared" si="90"/>
        <v>128.31</v>
      </c>
      <c r="F283" s="124">
        <f t="shared" si="91"/>
        <v>39.67</v>
      </c>
      <c r="G283" s="6">
        <f t="shared" si="86"/>
        <v>167.98000000000002</v>
      </c>
      <c r="H283" s="6">
        <f t="shared" si="87"/>
        <v>1924.65</v>
      </c>
      <c r="I283" s="6">
        <f t="shared" si="88"/>
        <v>595.05000000000007</v>
      </c>
      <c r="J283" s="7">
        <f t="shared" si="92"/>
        <v>2519.7000000000003</v>
      </c>
      <c r="N283" s="123">
        <v>128.30774400000001</v>
      </c>
      <c r="O283" s="124">
        <v>39.669615</v>
      </c>
    </row>
    <row r="284" spans="1:15">
      <c r="A284" s="59" t="s">
        <v>558</v>
      </c>
      <c r="B284" s="63" t="s">
        <v>559</v>
      </c>
      <c r="C284" s="36">
        <v>1</v>
      </c>
      <c r="D284" s="37" t="s">
        <v>87</v>
      </c>
      <c r="E284" s="123">
        <f t="shared" si="90"/>
        <v>232.09</v>
      </c>
      <c r="F284" s="124">
        <f t="shared" si="91"/>
        <v>39.67</v>
      </c>
      <c r="G284" s="6">
        <f t="shared" si="86"/>
        <v>271.76</v>
      </c>
      <c r="H284" s="6">
        <f t="shared" si="87"/>
        <v>232.09</v>
      </c>
      <c r="I284" s="6">
        <f t="shared" si="88"/>
        <v>39.67</v>
      </c>
      <c r="J284" s="7">
        <f t="shared" si="92"/>
        <v>271.76</v>
      </c>
      <c r="N284" s="123">
        <v>232.09331499999999</v>
      </c>
      <c r="O284" s="124">
        <v>39.669615</v>
      </c>
    </row>
    <row r="285" spans="1:15">
      <c r="A285" s="59" t="s">
        <v>560</v>
      </c>
      <c r="B285" s="63" t="s">
        <v>561</v>
      </c>
      <c r="C285" s="36">
        <v>1</v>
      </c>
      <c r="D285" s="37" t="s">
        <v>87</v>
      </c>
      <c r="E285" s="123">
        <f t="shared" si="90"/>
        <v>59.31</v>
      </c>
      <c r="F285" s="124">
        <f t="shared" si="91"/>
        <v>39.67</v>
      </c>
      <c r="G285" s="6">
        <f t="shared" si="86"/>
        <v>98.98</v>
      </c>
      <c r="H285" s="6">
        <f t="shared" si="87"/>
        <v>59.31</v>
      </c>
      <c r="I285" s="6">
        <f t="shared" si="88"/>
        <v>39.67</v>
      </c>
      <c r="J285" s="7">
        <f t="shared" si="92"/>
        <v>98.98</v>
      </c>
      <c r="N285" s="123">
        <v>59.310102999999998</v>
      </c>
      <c r="O285" s="124">
        <v>39.669615</v>
      </c>
    </row>
    <row r="286" spans="1:15" ht="29">
      <c r="A286" s="59" t="s">
        <v>562</v>
      </c>
      <c r="B286" s="63" t="s">
        <v>563</v>
      </c>
      <c r="C286" s="36">
        <v>58</v>
      </c>
      <c r="D286" s="37" t="s">
        <v>87</v>
      </c>
      <c r="E286" s="123">
        <f t="shared" si="90"/>
        <v>172.4</v>
      </c>
      <c r="F286" s="124">
        <f t="shared" si="91"/>
        <v>39.67</v>
      </c>
      <c r="G286" s="6">
        <f t="shared" si="86"/>
        <v>212.07</v>
      </c>
      <c r="H286" s="6">
        <f t="shared" si="87"/>
        <v>9999.2000000000007</v>
      </c>
      <c r="I286" s="6">
        <f t="shared" si="88"/>
        <v>2300.86</v>
      </c>
      <c r="J286" s="7">
        <f t="shared" si="92"/>
        <v>12300.06</v>
      </c>
      <c r="N286" s="123">
        <v>172.40405199999998</v>
      </c>
      <c r="O286" s="124">
        <v>39.669615</v>
      </c>
    </row>
    <row r="287" spans="1:15">
      <c r="A287" s="59" t="s">
        <v>564</v>
      </c>
      <c r="B287" s="63" t="s">
        <v>565</v>
      </c>
      <c r="C287" s="36">
        <v>82</v>
      </c>
      <c r="D287" s="37" t="s">
        <v>87</v>
      </c>
      <c r="E287" s="123">
        <f t="shared" si="90"/>
        <v>57.84</v>
      </c>
      <c r="F287" s="124">
        <f t="shared" si="91"/>
        <v>39.67</v>
      </c>
      <c r="G287" s="6">
        <f t="shared" si="86"/>
        <v>97.51</v>
      </c>
      <c r="H287" s="6">
        <f t="shared" si="87"/>
        <v>4742.88</v>
      </c>
      <c r="I287" s="6">
        <f t="shared" si="88"/>
        <v>3252.94</v>
      </c>
      <c r="J287" s="7">
        <f t="shared" si="92"/>
        <v>7995.8200000000006</v>
      </c>
      <c r="N287" s="123">
        <v>57.840858000000004</v>
      </c>
      <c r="O287" s="124">
        <v>39.669615</v>
      </c>
    </row>
    <row r="288" spans="1:15">
      <c r="A288" s="59" t="s">
        <v>566</v>
      </c>
      <c r="B288" s="63" t="s">
        <v>567</v>
      </c>
      <c r="C288" s="36">
        <v>1</v>
      </c>
      <c r="D288" s="37" t="s">
        <v>87</v>
      </c>
      <c r="E288" s="123">
        <f t="shared" si="90"/>
        <v>28.84</v>
      </c>
      <c r="F288" s="124">
        <f t="shared" si="91"/>
        <v>17.59</v>
      </c>
      <c r="G288" s="6">
        <f t="shared" si="86"/>
        <v>46.43</v>
      </c>
      <c r="H288" s="6">
        <f t="shared" si="87"/>
        <v>28.84</v>
      </c>
      <c r="I288" s="6">
        <f t="shared" si="88"/>
        <v>17.59</v>
      </c>
      <c r="J288" s="7">
        <f t="shared" si="92"/>
        <v>46.43</v>
      </c>
      <c r="N288" s="123">
        <v>28.844597</v>
      </c>
      <c r="O288" s="124">
        <v>17.593024</v>
      </c>
    </row>
    <row r="289" spans="1:15">
      <c r="A289" s="59" t="s">
        <v>568</v>
      </c>
      <c r="B289" s="63" t="s">
        <v>569</v>
      </c>
      <c r="C289" s="36">
        <v>21</v>
      </c>
      <c r="D289" s="37" t="s">
        <v>87</v>
      </c>
      <c r="E289" s="123">
        <f t="shared" si="90"/>
        <v>122.29</v>
      </c>
      <c r="F289" s="124">
        <f t="shared" si="91"/>
        <v>20.49</v>
      </c>
      <c r="G289" s="6">
        <f t="shared" si="86"/>
        <v>142.78</v>
      </c>
      <c r="H289" s="6">
        <f t="shared" si="87"/>
        <v>2568.09</v>
      </c>
      <c r="I289" s="6">
        <f t="shared" si="88"/>
        <v>430.28999999999996</v>
      </c>
      <c r="J289" s="7">
        <f t="shared" si="92"/>
        <v>2998.38</v>
      </c>
      <c r="N289" s="123">
        <v>122.28857899999998</v>
      </c>
      <c r="O289" s="124">
        <v>20.493597999999999</v>
      </c>
    </row>
    <row r="290" spans="1:15">
      <c r="A290" s="59" t="s">
        <v>570</v>
      </c>
      <c r="B290" s="63" t="s">
        <v>571</v>
      </c>
      <c r="C290" s="36">
        <v>1</v>
      </c>
      <c r="D290" s="37" t="s">
        <v>87</v>
      </c>
      <c r="E290" s="123">
        <f t="shared" si="90"/>
        <v>55.68</v>
      </c>
      <c r="F290" s="124">
        <f t="shared" si="91"/>
        <v>106.63</v>
      </c>
      <c r="G290" s="6">
        <f>SUM(E290:F290)</f>
        <v>162.31</v>
      </c>
      <c r="H290" s="6">
        <f t="shared" si="87"/>
        <v>55.68</v>
      </c>
      <c r="I290" s="6">
        <f t="shared" si="88"/>
        <v>106.63</v>
      </c>
      <c r="J290" s="7">
        <f t="shared" si="92"/>
        <v>162.31</v>
      </c>
      <c r="N290" s="123">
        <v>55.679645999999998</v>
      </c>
      <c r="O290" s="124">
        <v>106.62927099999999</v>
      </c>
    </row>
    <row r="291" spans="1:15">
      <c r="A291" s="59" t="s">
        <v>572</v>
      </c>
      <c r="B291" s="63" t="s">
        <v>573</v>
      </c>
      <c r="C291" s="36">
        <v>1</v>
      </c>
      <c r="D291" s="37" t="s">
        <v>87</v>
      </c>
      <c r="E291" s="123">
        <f t="shared" si="90"/>
        <v>67.84</v>
      </c>
      <c r="F291" s="124">
        <f t="shared" si="91"/>
        <v>9.7100000000000009</v>
      </c>
      <c r="G291" s="6">
        <f t="shared" si="86"/>
        <v>77.550000000000011</v>
      </c>
      <c r="H291" s="6">
        <f t="shared" si="87"/>
        <v>67.84</v>
      </c>
      <c r="I291" s="6">
        <f t="shared" si="88"/>
        <v>9.7100000000000009</v>
      </c>
      <c r="J291" s="7">
        <f t="shared" si="92"/>
        <v>77.550000000000011</v>
      </c>
      <c r="N291" s="123">
        <v>67.841202999999993</v>
      </c>
      <c r="O291" s="124">
        <v>9.7064959999999996</v>
      </c>
    </row>
    <row r="292" spans="1:15">
      <c r="A292" s="59" t="s">
        <v>574</v>
      </c>
      <c r="B292" s="63" t="s">
        <v>575</v>
      </c>
      <c r="C292" s="36">
        <v>47</v>
      </c>
      <c r="D292" s="37" t="s">
        <v>87</v>
      </c>
      <c r="E292" s="123">
        <f t="shared" si="90"/>
        <v>56.18</v>
      </c>
      <c r="F292" s="124">
        <f t="shared" si="91"/>
        <v>53.31</v>
      </c>
      <c r="G292" s="6">
        <f t="shared" si="86"/>
        <v>109.49000000000001</v>
      </c>
      <c r="H292" s="6">
        <f t="shared" si="87"/>
        <v>2640.46</v>
      </c>
      <c r="I292" s="6">
        <f t="shared" si="88"/>
        <v>2505.5700000000002</v>
      </c>
      <c r="J292" s="7">
        <f t="shared" si="92"/>
        <v>5146.0300000000007</v>
      </c>
      <c r="N292" s="123">
        <v>56.182033000000004</v>
      </c>
      <c r="O292" s="124">
        <v>53.309896000000002</v>
      </c>
    </row>
    <row r="293" spans="1:15">
      <c r="A293" s="59" t="s">
        <v>576</v>
      </c>
      <c r="B293" s="63" t="s">
        <v>577</v>
      </c>
      <c r="C293" s="36">
        <v>1</v>
      </c>
      <c r="D293" s="37" t="s">
        <v>87</v>
      </c>
      <c r="E293" s="123">
        <f t="shared" si="90"/>
        <v>1547.6</v>
      </c>
      <c r="F293" s="124">
        <f t="shared" si="91"/>
        <v>21.32</v>
      </c>
      <c r="G293" s="6">
        <f t="shared" si="86"/>
        <v>1568.9199999999998</v>
      </c>
      <c r="H293" s="6">
        <f t="shared" si="87"/>
        <v>1547.6</v>
      </c>
      <c r="I293" s="6">
        <f t="shared" si="88"/>
        <v>21.32</v>
      </c>
      <c r="J293" s="7">
        <f t="shared" si="92"/>
        <v>1568.9199999999998</v>
      </c>
      <c r="N293" s="123">
        <v>1547.598414</v>
      </c>
      <c r="O293" s="124">
        <v>21.318270999999999</v>
      </c>
    </row>
    <row r="294" spans="1:15">
      <c r="A294" s="59" t="s">
        <v>578</v>
      </c>
      <c r="B294" s="63" t="s">
        <v>579</v>
      </c>
      <c r="C294" s="36">
        <v>1</v>
      </c>
      <c r="D294" s="37" t="s">
        <v>87</v>
      </c>
      <c r="E294" s="123">
        <f t="shared" si="90"/>
        <v>672.77</v>
      </c>
      <c r="F294" s="124">
        <f t="shared" si="91"/>
        <v>21.32</v>
      </c>
      <c r="G294" s="6">
        <f t="shared" si="86"/>
        <v>694.09</v>
      </c>
      <c r="H294" s="6">
        <f t="shared" si="87"/>
        <v>672.77</v>
      </c>
      <c r="I294" s="6">
        <f t="shared" si="88"/>
        <v>21.32</v>
      </c>
      <c r="J294" s="7">
        <f t="shared" si="92"/>
        <v>694.09</v>
      </c>
      <c r="N294" s="123">
        <v>672.77202499999999</v>
      </c>
      <c r="O294" s="124">
        <v>21.318270999999999</v>
      </c>
    </row>
    <row r="295" spans="1:15">
      <c r="A295" s="59" t="s">
        <v>580</v>
      </c>
      <c r="B295" s="63" t="s">
        <v>581</v>
      </c>
      <c r="C295" s="36">
        <v>1</v>
      </c>
      <c r="D295" s="37" t="s">
        <v>87</v>
      </c>
      <c r="E295" s="123">
        <f t="shared" si="90"/>
        <v>135.11000000000001</v>
      </c>
      <c r="F295" s="124">
        <f t="shared" si="91"/>
        <v>21.32</v>
      </c>
      <c r="G295" s="6">
        <f t="shared" si="86"/>
        <v>156.43</v>
      </c>
      <c r="H295" s="6">
        <f t="shared" si="87"/>
        <v>135.11000000000001</v>
      </c>
      <c r="I295" s="6">
        <f t="shared" si="88"/>
        <v>21.32</v>
      </c>
      <c r="J295" s="7">
        <f t="shared" si="92"/>
        <v>156.43</v>
      </c>
      <c r="N295" s="123">
        <v>135.11366599999999</v>
      </c>
      <c r="O295" s="124">
        <v>21.318270999999999</v>
      </c>
    </row>
    <row r="296" spans="1:15">
      <c r="A296" s="59" t="s">
        <v>582</v>
      </c>
      <c r="B296" s="63" t="s">
        <v>583</v>
      </c>
      <c r="C296" s="36">
        <v>1</v>
      </c>
      <c r="D296" s="37" t="s">
        <v>87</v>
      </c>
      <c r="E296" s="123">
        <f t="shared" si="90"/>
        <v>86.33</v>
      </c>
      <c r="F296" s="124">
        <f t="shared" si="91"/>
        <v>30.29</v>
      </c>
      <c r="G296" s="6">
        <f t="shared" si="86"/>
        <v>116.62</v>
      </c>
      <c r="H296" s="6">
        <f t="shared" si="87"/>
        <v>86.33</v>
      </c>
      <c r="I296" s="6">
        <f t="shared" si="88"/>
        <v>30.29</v>
      </c>
      <c r="J296" s="7">
        <f t="shared" si="92"/>
        <v>116.62</v>
      </c>
      <c r="N296" s="123">
        <v>86.334731999999988</v>
      </c>
      <c r="O296" s="124">
        <v>30.285404999999997</v>
      </c>
    </row>
    <row r="297" spans="1:15">
      <c r="A297" s="59" t="s">
        <v>584</v>
      </c>
      <c r="B297" s="63" t="s">
        <v>585</v>
      </c>
      <c r="C297" s="36">
        <v>1</v>
      </c>
      <c r="D297" s="37" t="s">
        <v>87</v>
      </c>
      <c r="E297" s="123">
        <f t="shared" si="90"/>
        <v>68.17</v>
      </c>
      <c r="F297" s="124">
        <f t="shared" si="91"/>
        <v>20.149999999999999</v>
      </c>
      <c r="G297" s="6">
        <f t="shared" si="86"/>
        <v>88.32</v>
      </c>
      <c r="H297" s="6">
        <f t="shared" si="87"/>
        <v>68.17</v>
      </c>
      <c r="I297" s="6">
        <f t="shared" si="88"/>
        <v>20.149999999999999</v>
      </c>
      <c r="J297" s="7">
        <f t="shared" si="92"/>
        <v>88.32</v>
      </c>
      <c r="N297" s="123">
        <v>68.172967999999997</v>
      </c>
      <c r="O297" s="124">
        <v>20.152353999999999</v>
      </c>
    </row>
    <row r="298" spans="1:15">
      <c r="A298" s="59" t="s">
        <v>586</v>
      </c>
      <c r="B298" s="63" t="s">
        <v>587</v>
      </c>
      <c r="C298" s="36">
        <v>15</v>
      </c>
      <c r="D298" s="37" t="s">
        <v>87</v>
      </c>
      <c r="E298" s="123">
        <f t="shared" si="90"/>
        <v>19.309999999999999</v>
      </c>
      <c r="F298" s="124">
        <f t="shared" si="91"/>
        <v>10.08</v>
      </c>
      <c r="G298" s="6">
        <f t="shared" si="86"/>
        <v>29.39</v>
      </c>
      <c r="H298" s="6">
        <f t="shared" si="87"/>
        <v>289.64999999999998</v>
      </c>
      <c r="I298" s="6">
        <f t="shared" si="88"/>
        <v>151.19999999999999</v>
      </c>
      <c r="J298" s="7">
        <f t="shared" si="92"/>
        <v>440.85</v>
      </c>
      <c r="N298" s="123">
        <v>19.308723000000001</v>
      </c>
      <c r="O298" s="124">
        <v>10.076176999999999</v>
      </c>
    </row>
    <row r="299" spans="1:15">
      <c r="A299" s="59" t="s">
        <v>588</v>
      </c>
      <c r="B299" s="63" t="s">
        <v>589</v>
      </c>
      <c r="C299" s="36">
        <v>1</v>
      </c>
      <c r="D299" s="37" t="s">
        <v>87</v>
      </c>
      <c r="E299" s="123">
        <f t="shared" si="90"/>
        <v>88.96</v>
      </c>
      <c r="F299" s="124">
        <f t="shared" si="91"/>
        <v>10.08</v>
      </c>
      <c r="G299" s="6">
        <f t="shared" si="86"/>
        <v>99.039999999999992</v>
      </c>
      <c r="H299" s="6">
        <f t="shared" si="87"/>
        <v>88.96</v>
      </c>
      <c r="I299" s="6">
        <f t="shared" si="88"/>
        <v>10.08</v>
      </c>
      <c r="J299" s="7">
        <f t="shared" si="92"/>
        <v>99.039999999999992</v>
      </c>
      <c r="N299" s="123">
        <v>88.960414999999998</v>
      </c>
      <c r="O299" s="124">
        <v>10.076176999999999</v>
      </c>
    </row>
    <row r="300" spans="1:15">
      <c r="A300" s="59" t="s">
        <v>590</v>
      </c>
      <c r="B300" s="63" t="s">
        <v>591</v>
      </c>
      <c r="C300" s="36">
        <v>1</v>
      </c>
      <c r="D300" s="37" t="s">
        <v>87</v>
      </c>
      <c r="E300" s="123">
        <f t="shared" si="90"/>
        <v>223.59</v>
      </c>
      <c r="F300" s="124">
        <f t="shared" si="91"/>
        <v>10.08</v>
      </c>
      <c r="G300" s="6">
        <f t="shared" si="86"/>
        <v>233.67000000000002</v>
      </c>
      <c r="H300" s="6">
        <f t="shared" si="87"/>
        <v>223.59</v>
      </c>
      <c r="I300" s="6">
        <f t="shared" si="88"/>
        <v>10.08</v>
      </c>
      <c r="J300" s="7">
        <f t="shared" si="92"/>
        <v>233.67000000000002</v>
      </c>
      <c r="N300" s="123">
        <v>223.59065199999998</v>
      </c>
      <c r="O300" s="124">
        <v>10.076176999999999</v>
      </c>
    </row>
    <row r="301" spans="1:15">
      <c r="A301" s="59" t="s">
        <v>592</v>
      </c>
      <c r="B301" s="63" t="s">
        <v>593</v>
      </c>
      <c r="C301" s="36">
        <v>1</v>
      </c>
      <c r="D301" s="37" t="s">
        <v>87</v>
      </c>
      <c r="E301" s="123">
        <f t="shared" si="90"/>
        <v>223.59</v>
      </c>
      <c r="F301" s="124">
        <f t="shared" si="91"/>
        <v>10.08</v>
      </c>
      <c r="G301" s="6">
        <f t="shared" si="86"/>
        <v>233.67000000000002</v>
      </c>
      <c r="H301" s="6">
        <f t="shared" si="87"/>
        <v>223.59</v>
      </c>
      <c r="I301" s="6">
        <f t="shared" si="88"/>
        <v>10.08</v>
      </c>
      <c r="J301" s="7">
        <f t="shared" si="92"/>
        <v>233.67000000000002</v>
      </c>
      <c r="N301" s="123">
        <v>223.59065199999998</v>
      </c>
      <c r="O301" s="124">
        <v>10.076176999999999</v>
      </c>
    </row>
    <row r="302" spans="1:15">
      <c r="A302" s="59" t="s">
        <v>594</v>
      </c>
      <c r="B302" s="63" t="s">
        <v>595</v>
      </c>
      <c r="C302" s="36">
        <v>1</v>
      </c>
      <c r="D302" s="37" t="s">
        <v>87</v>
      </c>
      <c r="E302" s="123">
        <f t="shared" si="90"/>
        <v>190.77</v>
      </c>
      <c r="F302" s="124">
        <f t="shared" si="91"/>
        <v>20.149999999999999</v>
      </c>
      <c r="G302" s="6">
        <f t="shared" si="86"/>
        <v>210.92000000000002</v>
      </c>
      <c r="H302" s="6">
        <f t="shared" si="87"/>
        <v>190.77</v>
      </c>
      <c r="I302" s="6">
        <f t="shared" si="88"/>
        <v>20.149999999999999</v>
      </c>
      <c r="J302" s="7">
        <f t="shared" si="92"/>
        <v>210.92000000000002</v>
      </c>
      <c r="N302" s="123">
        <v>190.77435399999999</v>
      </c>
      <c r="O302" s="124">
        <v>20.152353999999999</v>
      </c>
    </row>
    <row r="303" spans="1:15">
      <c r="A303" s="59" t="s">
        <v>596</v>
      </c>
      <c r="B303" s="63" t="s">
        <v>597</v>
      </c>
      <c r="C303" s="36">
        <v>1</v>
      </c>
      <c r="D303" s="37" t="s">
        <v>87</v>
      </c>
      <c r="E303" s="123">
        <f t="shared" si="90"/>
        <v>202.39</v>
      </c>
      <c r="F303" s="124">
        <f t="shared" si="91"/>
        <v>30.29</v>
      </c>
      <c r="G303" s="6">
        <f t="shared" si="86"/>
        <v>232.67999999999998</v>
      </c>
      <c r="H303" s="6">
        <f t="shared" si="87"/>
        <v>202.39</v>
      </c>
      <c r="I303" s="6">
        <f t="shared" si="88"/>
        <v>30.29</v>
      </c>
      <c r="J303" s="7">
        <f t="shared" si="92"/>
        <v>232.67999999999998</v>
      </c>
      <c r="N303" s="123">
        <v>202.38612899999998</v>
      </c>
      <c r="O303" s="124">
        <v>30.285404999999997</v>
      </c>
    </row>
    <row r="304" spans="1:15">
      <c r="A304" s="59" t="s">
        <v>598</v>
      </c>
      <c r="B304" s="63" t="s">
        <v>599</v>
      </c>
      <c r="C304" s="36">
        <v>1</v>
      </c>
      <c r="D304" s="37" t="s">
        <v>87</v>
      </c>
      <c r="E304" s="123">
        <f t="shared" si="90"/>
        <v>219.99</v>
      </c>
      <c r="F304" s="124">
        <f t="shared" si="91"/>
        <v>30.29</v>
      </c>
      <c r="G304" s="6">
        <f t="shared" ref="G304:G367" si="93">SUM(E304:F304)</f>
        <v>250.28</v>
      </c>
      <c r="H304" s="6">
        <f t="shared" ref="H304:H367" si="94">C304*E304</f>
        <v>219.99</v>
      </c>
      <c r="I304" s="6">
        <f t="shared" ref="I304:I367" si="95">C304*F304</f>
        <v>30.29</v>
      </c>
      <c r="J304" s="7">
        <f t="shared" ref="J304:J367" si="96">SUM(E304:F304)*C304</f>
        <v>250.28</v>
      </c>
      <c r="N304" s="123">
        <v>219.988632</v>
      </c>
      <c r="O304" s="124">
        <v>30.285404999999997</v>
      </c>
    </row>
    <row r="305" spans="1:15">
      <c r="A305" s="59" t="s">
        <v>600</v>
      </c>
      <c r="B305" s="63" t="s">
        <v>601</v>
      </c>
      <c r="C305" s="36">
        <v>1</v>
      </c>
      <c r="D305" s="37" t="s">
        <v>87</v>
      </c>
      <c r="E305" s="123">
        <f t="shared" si="90"/>
        <v>188.01</v>
      </c>
      <c r="F305" s="124">
        <f t="shared" si="91"/>
        <v>177.79</v>
      </c>
      <c r="G305" s="6">
        <f t="shared" si="93"/>
        <v>365.79999999999995</v>
      </c>
      <c r="H305" s="6">
        <f t="shared" si="94"/>
        <v>188.01</v>
      </c>
      <c r="I305" s="6">
        <f t="shared" si="95"/>
        <v>177.79</v>
      </c>
      <c r="J305" s="7">
        <f t="shared" si="96"/>
        <v>365.79999999999995</v>
      </c>
      <c r="N305" s="123">
        <v>188.006486</v>
      </c>
      <c r="O305" s="124">
        <v>177.78812399999998</v>
      </c>
    </row>
    <row r="306" spans="1:15">
      <c r="A306" s="59" t="s">
        <v>602</v>
      </c>
      <c r="B306" s="63" t="s">
        <v>603</v>
      </c>
      <c r="C306" s="36">
        <v>24</v>
      </c>
      <c r="D306" s="37" t="s">
        <v>87</v>
      </c>
      <c r="E306" s="123">
        <f t="shared" si="90"/>
        <v>715.87</v>
      </c>
      <c r="F306" s="124">
        <f t="shared" si="91"/>
        <v>220.44</v>
      </c>
      <c r="G306" s="6">
        <f t="shared" si="93"/>
        <v>936.31</v>
      </c>
      <c r="H306" s="6">
        <f t="shared" si="94"/>
        <v>17180.88</v>
      </c>
      <c r="I306" s="6">
        <f t="shared" si="95"/>
        <v>5290.5599999999995</v>
      </c>
      <c r="J306" s="7">
        <f t="shared" si="96"/>
        <v>22471.439999999999</v>
      </c>
      <c r="N306" s="123">
        <v>715.87303799999995</v>
      </c>
      <c r="O306" s="124">
        <v>220.443624</v>
      </c>
    </row>
    <row r="307" spans="1:15">
      <c r="A307" s="59" t="s">
        <v>604</v>
      </c>
      <c r="B307" s="63" t="s">
        <v>605</v>
      </c>
      <c r="C307" s="36">
        <v>1</v>
      </c>
      <c r="D307" s="37" t="s">
        <v>87</v>
      </c>
      <c r="E307" s="123">
        <f t="shared" si="90"/>
        <v>1847.27</v>
      </c>
      <c r="F307" s="124">
        <f t="shared" si="91"/>
        <v>257.76</v>
      </c>
      <c r="G307" s="6">
        <f t="shared" si="93"/>
        <v>2105.0299999999997</v>
      </c>
      <c r="H307" s="6">
        <f t="shared" si="94"/>
        <v>1847.27</v>
      </c>
      <c r="I307" s="6">
        <f t="shared" si="95"/>
        <v>257.76</v>
      </c>
      <c r="J307" s="7">
        <f t="shared" si="96"/>
        <v>2105.0299999999997</v>
      </c>
      <c r="N307" s="123">
        <v>1847.2675199999999</v>
      </c>
      <c r="O307" s="124">
        <v>257.76244700000001</v>
      </c>
    </row>
    <row r="308" spans="1:15">
      <c r="A308" s="59" t="s">
        <v>606</v>
      </c>
      <c r="B308" s="63" t="s">
        <v>607</v>
      </c>
      <c r="C308" s="36">
        <v>1</v>
      </c>
      <c r="D308" s="37" t="s">
        <v>87</v>
      </c>
      <c r="E308" s="123">
        <f t="shared" si="90"/>
        <v>43.73</v>
      </c>
      <c r="F308" s="124">
        <f t="shared" si="91"/>
        <v>20.149999999999999</v>
      </c>
      <c r="G308" s="6">
        <f t="shared" si="93"/>
        <v>63.879999999999995</v>
      </c>
      <c r="H308" s="6">
        <f t="shared" si="94"/>
        <v>43.73</v>
      </c>
      <c r="I308" s="6">
        <f t="shared" si="95"/>
        <v>20.149999999999999</v>
      </c>
      <c r="J308" s="7">
        <f t="shared" si="96"/>
        <v>63.879999999999995</v>
      </c>
      <c r="N308" s="123">
        <v>43.726627000000001</v>
      </c>
      <c r="O308" s="124">
        <v>20.152353999999999</v>
      </c>
    </row>
    <row r="309" spans="1:15">
      <c r="A309" s="59" t="s">
        <v>608</v>
      </c>
      <c r="B309" s="63" t="s">
        <v>609</v>
      </c>
      <c r="C309" s="36">
        <v>1</v>
      </c>
      <c r="D309" s="37" t="s">
        <v>87</v>
      </c>
      <c r="E309" s="123">
        <f t="shared" si="90"/>
        <v>71.89</v>
      </c>
      <c r="F309" s="124">
        <f t="shared" si="91"/>
        <v>30.29</v>
      </c>
      <c r="G309" s="6">
        <f t="shared" si="93"/>
        <v>102.18</v>
      </c>
      <c r="H309" s="6">
        <f t="shared" si="94"/>
        <v>71.89</v>
      </c>
      <c r="I309" s="6">
        <f t="shared" si="95"/>
        <v>30.29</v>
      </c>
      <c r="J309" s="7">
        <f t="shared" si="96"/>
        <v>102.18</v>
      </c>
      <c r="N309" s="123">
        <v>71.888735999999994</v>
      </c>
      <c r="O309" s="124">
        <v>30.285404999999997</v>
      </c>
    </row>
    <row r="310" spans="1:15">
      <c r="A310" s="59" t="s">
        <v>610</v>
      </c>
      <c r="B310" s="63" t="s">
        <v>611</v>
      </c>
      <c r="C310" s="36">
        <v>1</v>
      </c>
      <c r="D310" s="37" t="s">
        <v>87</v>
      </c>
      <c r="E310" s="123">
        <f t="shared" si="90"/>
        <v>154.94</v>
      </c>
      <c r="F310" s="124">
        <f t="shared" si="91"/>
        <v>23.67</v>
      </c>
      <c r="G310" s="6">
        <f t="shared" si="93"/>
        <v>178.61</v>
      </c>
      <c r="H310" s="6">
        <f t="shared" si="94"/>
        <v>154.94</v>
      </c>
      <c r="I310" s="6">
        <f t="shared" si="95"/>
        <v>23.67</v>
      </c>
      <c r="J310" s="7">
        <f t="shared" si="96"/>
        <v>178.61</v>
      </c>
      <c r="N310" s="123">
        <v>154.94373400000001</v>
      </c>
      <c r="O310" s="124">
        <v>23.669062999999998</v>
      </c>
    </row>
    <row r="311" spans="1:15">
      <c r="A311" s="59" t="s">
        <v>612</v>
      </c>
      <c r="B311" s="63" t="s">
        <v>1034</v>
      </c>
      <c r="C311" s="36">
        <v>61</v>
      </c>
      <c r="D311" s="64" t="s">
        <v>53</v>
      </c>
      <c r="E311" s="123">
        <f t="shared" si="90"/>
        <v>16.96</v>
      </c>
      <c r="F311" s="124">
        <f t="shared" si="91"/>
        <v>5.12</v>
      </c>
      <c r="G311" s="6">
        <f t="shared" si="93"/>
        <v>22.080000000000002</v>
      </c>
      <c r="H311" s="6">
        <f t="shared" si="94"/>
        <v>1034.56</v>
      </c>
      <c r="I311" s="6">
        <f t="shared" si="95"/>
        <v>312.32</v>
      </c>
      <c r="J311" s="7">
        <f t="shared" si="96"/>
        <v>1346.88</v>
      </c>
      <c r="N311" s="123">
        <v>16.957930999999999</v>
      </c>
      <c r="O311" s="124">
        <v>5.1186600000000002</v>
      </c>
    </row>
    <row r="312" spans="1:15">
      <c r="A312" s="59" t="s">
        <v>613</v>
      </c>
      <c r="B312" s="63" t="s">
        <v>1035</v>
      </c>
      <c r="C312" s="36">
        <v>131</v>
      </c>
      <c r="D312" s="64" t="s">
        <v>53</v>
      </c>
      <c r="E312" s="123">
        <f t="shared" si="90"/>
        <v>38.729999999999997</v>
      </c>
      <c r="F312" s="124">
        <f t="shared" si="91"/>
        <v>3.65</v>
      </c>
      <c r="G312" s="6">
        <f t="shared" si="93"/>
        <v>42.379999999999995</v>
      </c>
      <c r="H312" s="6">
        <f t="shared" si="94"/>
        <v>5073.6299999999992</v>
      </c>
      <c r="I312" s="6">
        <f t="shared" si="95"/>
        <v>478.15</v>
      </c>
      <c r="J312" s="7">
        <f t="shared" si="96"/>
        <v>5551.78</v>
      </c>
      <c r="N312" s="123">
        <v>38.731193999999995</v>
      </c>
      <c r="O312" s="124">
        <v>3.6494149999999999</v>
      </c>
    </row>
    <row r="313" spans="1:15">
      <c r="A313" s="59" t="s">
        <v>614</v>
      </c>
      <c r="B313" s="63" t="s">
        <v>1036</v>
      </c>
      <c r="C313" s="36">
        <v>1</v>
      </c>
      <c r="D313" s="64" t="s">
        <v>53</v>
      </c>
      <c r="E313" s="123">
        <f t="shared" si="90"/>
        <v>80.42</v>
      </c>
      <c r="F313" s="124">
        <f t="shared" si="91"/>
        <v>5.12</v>
      </c>
      <c r="G313" s="6">
        <f t="shared" si="93"/>
        <v>85.54</v>
      </c>
      <c r="H313" s="6">
        <f t="shared" si="94"/>
        <v>80.42</v>
      </c>
      <c r="I313" s="6">
        <f t="shared" si="95"/>
        <v>5.12</v>
      </c>
      <c r="J313" s="7">
        <f t="shared" si="96"/>
        <v>85.54</v>
      </c>
      <c r="N313" s="123">
        <v>80.419836000000004</v>
      </c>
      <c r="O313" s="124">
        <v>5.1186600000000002</v>
      </c>
    </row>
    <row r="314" spans="1:15">
      <c r="A314" s="59" t="s">
        <v>615</v>
      </c>
      <c r="B314" s="63" t="s">
        <v>1037</v>
      </c>
      <c r="C314" s="36">
        <v>20</v>
      </c>
      <c r="D314" s="64" t="s">
        <v>53</v>
      </c>
      <c r="E314" s="123">
        <f t="shared" si="90"/>
        <v>157.31</v>
      </c>
      <c r="F314" s="124">
        <f t="shared" si="91"/>
        <v>8.18</v>
      </c>
      <c r="G314" s="6">
        <f t="shared" si="93"/>
        <v>165.49</v>
      </c>
      <c r="H314" s="6">
        <f t="shared" si="94"/>
        <v>3146.2</v>
      </c>
      <c r="I314" s="6">
        <f t="shared" si="95"/>
        <v>163.6</v>
      </c>
      <c r="J314" s="7">
        <f t="shared" si="96"/>
        <v>3309.8</v>
      </c>
      <c r="N314" s="123">
        <v>157.31348399999999</v>
      </c>
      <c r="O314" s="124">
        <v>8.180377</v>
      </c>
    </row>
    <row r="315" spans="1:15">
      <c r="A315" s="59" t="s">
        <v>616</v>
      </c>
      <c r="B315" s="63" t="s">
        <v>1038</v>
      </c>
      <c r="C315" s="36">
        <v>24</v>
      </c>
      <c r="D315" s="64" t="s">
        <v>53</v>
      </c>
      <c r="E315" s="123">
        <f t="shared" si="90"/>
        <v>275.83</v>
      </c>
      <c r="F315" s="124">
        <f t="shared" si="91"/>
        <v>12.66</v>
      </c>
      <c r="G315" s="6">
        <f t="shared" si="93"/>
        <v>288.49</v>
      </c>
      <c r="H315" s="6">
        <f t="shared" si="94"/>
        <v>6619.92</v>
      </c>
      <c r="I315" s="6">
        <f t="shared" si="95"/>
        <v>303.84000000000003</v>
      </c>
      <c r="J315" s="7">
        <f t="shared" si="96"/>
        <v>6923.76</v>
      </c>
      <c r="N315" s="123">
        <v>275.82942100000002</v>
      </c>
      <c r="O315" s="124">
        <v>12.663943999999999</v>
      </c>
    </row>
    <row r="316" spans="1:15">
      <c r="A316" s="59" t="s">
        <v>617</v>
      </c>
      <c r="B316" s="63" t="s">
        <v>618</v>
      </c>
      <c r="C316" s="36">
        <v>44</v>
      </c>
      <c r="D316" s="37" t="s">
        <v>87</v>
      </c>
      <c r="E316" s="123">
        <f t="shared" si="90"/>
        <v>2.27</v>
      </c>
      <c r="F316" s="124">
        <f t="shared" si="91"/>
        <v>16.03</v>
      </c>
      <c r="G316" s="6">
        <f t="shared" si="93"/>
        <v>18.3</v>
      </c>
      <c r="H316" s="6">
        <f t="shared" si="94"/>
        <v>99.88</v>
      </c>
      <c r="I316" s="6">
        <f t="shared" si="95"/>
        <v>705.32</v>
      </c>
      <c r="J316" s="7">
        <f t="shared" si="96"/>
        <v>805.2</v>
      </c>
      <c r="N316" s="123">
        <v>2.2749599999999996</v>
      </c>
      <c r="O316" s="124">
        <v>16.028988999999999</v>
      </c>
    </row>
    <row r="317" spans="1:15">
      <c r="A317" s="59" t="s">
        <v>619</v>
      </c>
      <c r="B317" s="63" t="s">
        <v>620</v>
      </c>
      <c r="C317" s="36">
        <v>35</v>
      </c>
      <c r="D317" s="37" t="s">
        <v>87</v>
      </c>
      <c r="E317" s="123">
        <f t="shared" si="90"/>
        <v>350.55</v>
      </c>
      <c r="F317" s="124">
        <f t="shared" si="91"/>
        <v>29.32</v>
      </c>
      <c r="G317" s="6">
        <f t="shared" si="93"/>
        <v>379.87</v>
      </c>
      <c r="H317" s="6">
        <f t="shared" si="94"/>
        <v>12269.25</v>
      </c>
      <c r="I317" s="6">
        <f t="shared" si="95"/>
        <v>1026.2</v>
      </c>
      <c r="J317" s="7">
        <f t="shared" si="96"/>
        <v>13295.45</v>
      </c>
      <c r="N317" s="123">
        <v>350.55237799999998</v>
      </c>
      <c r="O317" s="124">
        <v>29.318546999999999</v>
      </c>
    </row>
    <row r="318" spans="1:15">
      <c r="A318" s="59" t="s">
        <v>621</v>
      </c>
      <c r="B318" s="63" t="s">
        <v>622</v>
      </c>
      <c r="C318" s="36">
        <v>1</v>
      </c>
      <c r="D318" s="37" t="s">
        <v>87</v>
      </c>
      <c r="E318" s="123">
        <f t="shared" si="90"/>
        <v>264.25</v>
      </c>
      <c r="F318" s="124">
        <f t="shared" si="91"/>
        <v>29.32</v>
      </c>
      <c r="G318" s="6">
        <f t="shared" si="93"/>
        <v>293.57</v>
      </c>
      <c r="H318" s="6">
        <f t="shared" si="94"/>
        <v>264.25</v>
      </c>
      <c r="I318" s="6">
        <f t="shared" si="95"/>
        <v>29.32</v>
      </c>
      <c r="J318" s="7">
        <f t="shared" si="96"/>
        <v>293.57</v>
      </c>
      <c r="N318" s="123">
        <v>264.246083</v>
      </c>
      <c r="O318" s="124">
        <v>29.318546999999999</v>
      </c>
    </row>
    <row r="319" spans="1:15">
      <c r="A319" s="59" t="s">
        <v>623</v>
      </c>
      <c r="B319" s="63" t="s">
        <v>624</v>
      </c>
      <c r="C319" s="36">
        <v>1</v>
      </c>
      <c r="D319" s="37" t="s">
        <v>87</v>
      </c>
      <c r="E319" s="123">
        <f t="shared" si="90"/>
        <v>38.950000000000003</v>
      </c>
      <c r="F319" s="124">
        <f t="shared" si="91"/>
        <v>31.99</v>
      </c>
      <c r="G319" s="6">
        <f t="shared" si="93"/>
        <v>70.94</v>
      </c>
      <c r="H319" s="6">
        <f t="shared" si="94"/>
        <v>38.950000000000003</v>
      </c>
      <c r="I319" s="6">
        <f t="shared" si="95"/>
        <v>31.99</v>
      </c>
      <c r="J319" s="7">
        <f t="shared" si="96"/>
        <v>70.94</v>
      </c>
      <c r="N319" s="123">
        <v>38.949210999999998</v>
      </c>
      <c r="O319" s="124">
        <v>31.991624999999999</v>
      </c>
    </row>
    <row r="320" spans="1:15">
      <c r="A320" s="59" t="s">
        <v>625</v>
      </c>
      <c r="B320" s="63" t="s">
        <v>626</v>
      </c>
      <c r="C320" s="36">
        <v>1</v>
      </c>
      <c r="D320" s="37" t="s">
        <v>87</v>
      </c>
      <c r="E320" s="123">
        <f t="shared" si="90"/>
        <v>108.71</v>
      </c>
      <c r="F320" s="124">
        <f t="shared" si="91"/>
        <v>31.99</v>
      </c>
      <c r="G320" s="6">
        <f t="shared" si="93"/>
        <v>140.69999999999999</v>
      </c>
      <c r="H320" s="6">
        <f t="shared" si="94"/>
        <v>108.71</v>
      </c>
      <c r="I320" s="6">
        <f t="shared" si="95"/>
        <v>31.99</v>
      </c>
      <c r="J320" s="7">
        <f t="shared" si="96"/>
        <v>140.69999999999999</v>
      </c>
      <c r="N320" s="123">
        <v>108.71465099999999</v>
      </c>
      <c r="O320" s="124">
        <v>31.991624999999999</v>
      </c>
    </row>
    <row r="321" spans="1:15">
      <c r="A321" s="59" t="s">
        <v>627</v>
      </c>
      <c r="B321" s="63" t="s">
        <v>628</v>
      </c>
      <c r="C321" s="36">
        <v>1</v>
      </c>
      <c r="D321" s="37" t="s">
        <v>87</v>
      </c>
      <c r="E321" s="123">
        <f t="shared" si="90"/>
        <v>272.24</v>
      </c>
      <c r="F321" s="124">
        <f t="shared" si="91"/>
        <v>39.67</v>
      </c>
      <c r="G321" s="6">
        <f t="shared" si="93"/>
        <v>311.91000000000003</v>
      </c>
      <c r="H321" s="6">
        <f t="shared" si="94"/>
        <v>272.24</v>
      </c>
      <c r="I321" s="6">
        <f t="shared" si="95"/>
        <v>39.67</v>
      </c>
      <c r="J321" s="7">
        <f t="shared" si="96"/>
        <v>311.91000000000003</v>
      </c>
      <c r="N321" s="123">
        <v>272.23687999999999</v>
      </c>
      <c r="O321" s="124">
        <v>39.669615</v>
      </c>
    </row>
    <row r="322" spans="1:15">
      <c r="A322" s="59" t="s">
        <v>629</v>
      </c>
      <c r="B322" s="63" t="s">
        <v>630</v>
      </c>
      <c r="C322" s="36">
        <v>1</v>
      </c>
      <c r="D322" s="37" t="s">
        <v>87</v>
      </c>
      <c r="E322" s="123">
        <f t="shared" si="90"/>
        <v>161.41999999999999</v>
      </c>
      <c r="F322" s="124">
        <f t="shared" si="91"/>
        <v>7.04</v>
      </c>
      <c r="G322" s="6">
        <f t="shared" si="93"/>
        <v>168.45999999999998</v>
      </c>
      <c r="H322" s="6">
        <f t="shared" si="94"/>
        <v>161.41999999999999</v>
      </c>
      <c r="I322" s="6">
        <f t="shared" si="95"/>
        <v>7.04</v>
      </c>
      <c r="J322" s="7">
        <f t="shared" si="96"/>
        <v>168.45999999999998</v>
      </c>
      <c r="N322" s="123">
        <v>161.417891</v>
      </c>
      <c r="O322" s="124">
        <v>7.0428969999999991</v>
      </c>
    </row>
    <row r="323" spans="1:15">
      <c r="A323" s="59" t="s">
        <v>631</v>
      </c>
      <c r="B323" s="63" t="s">
        <v>632</v>
      </c>
      <c r="C323" s="36">
        <v>1</v>
      </c>
      <c r="D323" s="37" t="s">
        <v>87</v>
      </c>
      <c r="E323" s="123">
        <f t="shared" si="90"/>
        <v>345.7</v>
      </c>
      <c r="F323" s="124">
        <f t="shared" si="91"/>
        <v>7.04</v>
      </c>
      <c r="G323" s="6">
        <f t="shared" si="93"/>
        <v>352.74</v>
      </c>
      <c r="H323" s="6">
        <f t="shared" si="94"/>
        <v>345.7</v>
      </c>
      <c r="I323" s="6">
        <f t="shared" si="95"/>
        <v>7.04</v>
      </c>
      <c r="J323" s="7">
        <f t="shared" si="96"/>
        <v>352.74</v>
      </c>
      <c r="N323" s="123">
        <v>345.69912999999997</v>
      </c>
      <c r="O323" s="124">
        <v>7.0428969999999991</v>
      </c>
    </row>
    <row r="324" spans="1:15">
      <c r="A324" s="59" t="s">
        <v>633</v>
      </c>
      <c r="B324" s="63" t="s">
        <v>634</v>
      </c>
      <c r="C324" s="36">
        <v>1</v>
      </c>
      <c r="D324" s="37" t="s">
        <v>87</v>
      </c>
      <c r="E324" s="123">
        <f t="shared" si="90"/>
        <v>320.23</v>
      </c>
      <c r="F324" s="124">
        <f t="shared" si="91"/>
        <v>7.04</v>
      </c>
      <c r="G324" s="6">
        <f t="shared" si="93"/>
        <v>327.27000000000004</v>
      </c>
      <c r="H324" s="6">
        <f t="shared" si="94"/>
        <v>320.23</v>
      </c>
      <c r="I324" s="6">
        <f t="shared" si="95"/>
        <v>7.04</v>
      </c>
      <c r="J324" s="7">
        <f t="shared" si="96"/>
        <v>327.27000000000004</v>
      </c>
      <c r="N324" s="123">
        <v>320.22905699999995</v>
      </c>
      <c r="O324" s="124">
        <v>7.0428969999999991</v>
      </c>
    </row>
    <row r="325" spans="1:15">
      <c r="A325" s="59" t="s">
        <v>635</v>
      </c>
      <c r="B325" s="63" t="s">
        <v>636</v>
      </c>
      <c r="C325" s="36">
        <v>1</v>
      </c>
      <c r="D325" s="64" t="s">
        <v>53</v>
      </c>
      <c r="E325" s="123">
        <f t="shared" si="90"/>
        <v>16.190000000000001</v>
      </c>
      <c r="F325" s="124">
        <f t="shared" si="91"/>
        <v>4.5</v>
      </c>
      <c r="G325" s="6">
        <f t="shared" si="93"/>
        <v>20.69</v>
      </c>
      <c r="H325" s="6">
        <f t="shared" si="94"/>
        <v>16.190000000000001</v>
      </c>
      <c r="I325" s="6">
        <f t="shared" si="95"/>
        <v>4.5</v>
      </c>
      <c r="J325" s="7">
        <f t="shared" si="96"/>
        <v>20.69</v>
      </c>
      <c r="N325" s="123">
        <v>16.190131999999998</v>
      </c>
      <c r="O325" s="124">
        <v>4.5025249999999994</v>
      </c>
    </row>
    <row r="326" spans="1:15">
      <c r="A326" s="59" t="s">
        <v>637</v>
      </c>
      <c r="B326" s="63" t="s">
        <v>638</v>
      </c>
      <c r="C326" s="36">
        <v>1</v>
      </c>
      <c r="D326" s="64" t="s">
        <v>53</v>
      </c>
      <c r="E326" s="123">
        <f t="shared" si="90"/>
        <v>22.71</v>
      </c>
      <c r="F326" s="124">
        <f t="shared" si="91"/>
        <v>4.5</v>
      </c>
      <c r="G326" s="6">
        <f t="shared" si="93"/>
        <v>27.21</v>
      </c>
      <c r="H326" s="6">
        <f t="shared" si="94"/>
        <v>22.71</v>
      </c>
      <c r="I326" s="6">
        <f t="shared" si="95"/>
        <v>4.5</v>
      </c>
      <c r="J326" s="7">
        <f t="shared" si="96"/>
        <v>27.21</v>
      </c>
      <c r="N326" s="123">
        <v>22.711683999999998</v>
      </c>
      <c r="O326" s="124">
        <v>4.5025249999999994</v>
      </c>
    </row>
    <row r="327" spans="1:15">
      <c r="A327" s="59" t="s">
        <v>639</v>
      </c>
      <c r="B327" s="63" t="s">
        <v>640</v>
      </c>
      <c r="C327" s="36">
        <v>1</v>
      </c>
      <c r="D327" s="37" t="s">
        <v>87</v>
      </c>
      <c r="E327" s="123">
        <f t="shared" si="90"/>
        <v>588.5</v>
      </c>
      <c r="F327" s="124">
        <f t="shared" si="91"/>
        <v>29.32</v>
      </c>
      <c r="G327" s="6">
        <f t="shared" si="93"/>
        <v>617.82000000000005</v>
      </c>
      <c r="H327" s="6">
        <f t="shared" si="94"/>
        <v>588.5</v>
      </c>
      <c r="I327" s="6">
        <f t="shared" si="95"/>
        <v>29.32</v>
      </c>
      <c r="J327" s="7">
        <f t="shared" si="96"/>
        <v>617.82000000000005</v>
      </c>
      <c r="N327" s="123">
        <v>588.50371500000006</v>
      </c>
      <c r="O327" s="124">
        <v>29.318546999999999</v>
      </c>
    </row>
    <row r="328" spans="1:15">
      <c r="A328" s="59" t="s">
        <v>641</v>
      </c>
      <c r="B328" s="63" t="s">
        <v>642</v>
      </c>
      <c r="C328" s="36">
        <v>85</v>
      </c>
      <c r="D328" s="37" t="s">
        <v>87</v>
      </c>
      <c r="E328" s="123">
        <f t="shared" si="90"/>
        <v>36.51</v>
      </c>
      <c r="F328" s="124">
        <f t="shared" si="91"/>
        <v>9.6199999999999992</v>
      </c>
      <c r="G328" s="6">
        <f t="shared" si="93"/>
        <v>46.129999999999995</v>
      </c>
      <c r="H328" s="6">
        <f t="shared" si="94"/>
        <v>3103.35</v>
      </c>
      <c r="I328" s="6">
        <f t="shared" si="95"/>
        <v>817.69999999999993</v>
      </c>
      <c r="J328" s="7">
        <f t="shared" si="96"/>
        <v>3921.0499999999997</v>
      </c>
      <c r="N328" s="123">
        <v>36.513108000000003</v>
      </c>
      <c r="O328" s="124">
        <v>9.6211850000000005</v>
      </c>
    </row>
    <row r="329" spans="1:15">
      <c r="A329" s="59" t="s">
        <v>643</v>
      </c>
      <c r="B329" s="63" t="s">
        <v>644</v>
      </c>
      <c r="C329" s="36">
        <v>15</v>
      </c>
      <c r="D329" s="37" t="s">
        <v>87</v>
      </c>
      <c r="E329" s="123">
        <f t="shared" ref="E329:E392" si="97">ROUND(N329,2)</f>
        <v>284.47000000000003</v>
      </c>
      <c r="F329" s="124">
        <f t="shared" ref="F329:F392" si="98">ROUND(O329,2)</f>
        <v>39.67</v>
      </c>
      <c r="G329" s="6">
        <f t="shared" si="93"/>
        <v>324.14000000000004</v>
      </c>
      <c r="H329" s="6">
        <f t="shared" si="94"/>
        <v>4267.05</v>
      </c>
      <c r="I329" s="6">
        <f t="shared" si="95"/>
        <v>595.05000000000007</v>
      </c>
      <c r="J329" s="7">
        <f t="shared" si="96"/>
        <v>4862.1000000000004</v>
      </c>
      <c r="N329" s="123">
        <v>284.47426899999999</v>
      </c>
      <c r="O329" s="124">
        <v>39.669615</v>
      </c>
    </row>
    <row r="330" spans="1:15">
      <c r="A330" s="59" t="s">
        <v>645</v>
      </c>
      <c r="B330" s="63" t="s">
        <v>646</v>
      </c>
      <c r="C330" s="36">
        <v>1</v>
      </c>
      <c r="D330" s="37" t="s">
        <v>87</v>
      </c>
      <c r="E330" s="123">
        <f t="shared" si="97"/>
        <v>365.68</v>
      </c>
      <c r="F330" s="124">
        <f t="shared" si="98"/>
        <v>330.57</v>
      </c>
      <c r="G330" s="6">
        <f t="shared" si="93"/>
        <v>696.25</v>
      </c>
      <c r="H330" s="6">
        <f t="shared" si="94"/>
        <v>365.68</v>
      </c>
      <c r="I330" s="6">
        <f t="shared" si="95"/>
        <v>330.57</v>
      </c>
      <c r="J330" s="7">
        <f t="shared" si="96"/>
        <v>696.25</v>
      </c>
      <c r="N330" s="123">
        <v>365.68086199999993</v>
      </c>
      <c r="O330" s="124">
        <v>330.57064600000001</v>
      </c>
    </row>
    <row r="331" spans="1:15">
      <c r="A331" s="59" t="s">
        <v>647</v>
      </c>
      <c r="B331" s="63" t="s">
        <v>648</v>
      </c>
      <c r="C331" s="36">
        <v>1</v>
      </c>
      <c r="D331" s="37" t="s">
        <v>87</v>
      </c>
      <c r="E331" s="123">
        <f t="shared" si="97"/>
        <v>136.38999999999999</v>
      </c>
      <c r="F331" s="124">
        <f t="shared" si="98"/>
        <v>9.01</v>
      </c>
      <c r="G331" s="6">
        <f t="shared" si="93"/>
        <v>145.39999999999998</v>
      </c>
      <c r="H331" s="6">
        <f t="shared" si="94"/>
        <v>136.38999999999999</v>
      </c>
      <c r="I331" s="6">
        <f t="shared" si="95"/>
        <v>9.01</v>
      </c>
      <c r="J331" s="7">
        <f t="shared" si="96"/>
        <v>145.39999999999998</v>
      </c>
      <c r="N331" s="123">
        <v>136.39333099999999</v>
      </c>
      <c r="O331" s="124">
        <v>9.0145289999999996</v>
      </c>
    </row>
    <row r="332" spans="1:15">
      <c r="A332" s="59" t="s">
        <v>649</v>
      </c>
      <c r="B332" s="63" t="s">
        <v>650</v>
      </c>
      <c r="C332" s="36">
        <v>1</v>
      </c>
      <c r="D332" s="37" t="s">
        <v>87</v>
      </c>
      <c r="E332" s="123">
        <f t="shared" si="97"/>
        <v>88.64</v>
      </c>
      <c r="F332" s="124">
        <f t="shared" si="98"/>
        <v>4.5</v>
      </c>
      <c r="G332" s="6">
        <f t="shared" si="93"/>
        <v>93.14</v>
      </c>
      <c r="H332" s="6">
        <f t="shared" si="94"/>
        <v>88.64</v>
      </c>
      <c r="I332" s="6">
        <f t="shared" si="95"/>
        <v>4.5</v>
      </c>
      <c r="J332" s="7">
        <f t="shared" si="96"/>
        <v>93.14</v>
      </c>
      <c r="N332" s="123">
        <v>88.638129000000006</v>
      </c>
      <c r="O332" s="124">
        <v>4.5025249999999994</v>
      </c>
    </row>
    <row r="333" spans="1:15">
      <c r="A333" s="59" t="s">
        <v>651</v>
      </c>
      <c r="B333" s="63" t="s">
        <v>652</v>
      </c>
      <c r="C333" s="36">
        <v>1</v>
      </c>
      <c r="D333" s="37" t="s">
        <v>87</v>
      </c>
      <c r="E333" s="123">
        <f t="shared" si="97"/>
        <v>64.75</v>
      </c>
      <c r="F333" s="124">
        <f t="shared" si="98"/>
        <v>2.25</v>
      </c>
      <c r="G333" s="6">
        <f t="shared" si="93"/>
        <v>67</v>
      </c>
      <c r="H333" s="6">
        <f t="shared" si="94"/>
        <v>64.75</v>
      </c>
      <c r="I333" s="6">
        <f t="shared" si="95"/>
        <v>2.25</v>
      </c>
      <c r="J333" s="7">
        <f t="shared" si="96"/>
        <v>67</v>
      </c>
      <c r="N333" s="123">
        <v>64.751048999999995</v>
      </c>
      <c r="O333" s="124">
        <v>2.2465229999999998</v>
      </c>
    </row>
    <row r="334" spans="1:15">
      <c r="A334" s="59" t="s">
        <v>653</v>
      </c>
      <c r="B334" s="63" t="s">
        <v>654</v>
      </c>
      <c r="C334" s="36">
        <v>1</v>
      </c>
      <c r="D334" s="37" t="s">
        <v>87</v>
      </c>
      <c r="E334" s="123">
        <f t="shared" si="97"/>
        <v>55.21</v>
      </c>
      <c r="F334" s="124">
        <f t="shared" si="98"/>
        <v>1.36</v>
      </c>
      <c r="G334" s="6">
        <f t="shared" si="93"/>
        <v>56.57</v>
      </c>
      <c r="H334" s="6">
        <f t="shared" si="94"/>
        <v>55.21</v>
      </c>
      <c r="I334" s="6">
        <f t="shared" si="95"/>
        <v>1.36</v>
      </c>
      <c r="J334" s="7">
        <f t="shared" si="96"/>
        <v>56.57</v>
      </c>
      <c r="N334" s="123">
        <v>55.205696000000003</v>
      </c>
      <c r="O334" s="124">
        <v>1.355497</v>
      </c>
    </row>
    <row r="335" spans="1:15">
      <c r="A335" s="59" t="s">
        <v>655</v>
      </c>
      <c r="B335" s="63" t="s">
        <v>656</v>
      </c>
      <c r="C335" s="36">
        <v>73</v>
      </c>
      <c r="D335" s="37" t="s">
        <v>87</v>
      </c>
      <c r="E335" s="123">
        <f t="shared" si="97"/>
        <v>13.23</v>
      </c>
      <c r="F335" s="124">
        <f t="shared" si="98"/>
        <v>53.31</v>
      </c>
      <c r="G335" s="6">
        <f t="shared" si="93"/>
        <v>66.540000000000006</v>
      </c>
      <c r="H335" s="6">
        <f t="shared" si="94"/>
        <v>965.79000000000008</v>
      </c>
      <c r="I335" s="6">
        <f t="shared" si="95"/>
        <v>3891.63</v>
      </c>
      <c r="J335" s="7">
        <f t="shared" si="96"/>
        <v>4857.42</v>
      </c>
      <c r="N335" s="123">
        <v>13.232684000000001</v>
      </c>
      <c r="O335" s="124">
        <v>53.309896000000002</v>
      </c>
    </row>
    <row r="336" spans="1:15">
      <c r="A336" s="59" t="s">
        <v>657</v>
      </c>
      <c r="B336" s="63" t="s">
        <v>658</v>
      </c>
      <c r="C336" s="36">
        <v>1</v>
      </c>
      <c r="D336" s="64" t="s">
        <v>53</v>
      </c>
      <c r="E336" s="123">
        <f t="shared" si="97"/>
        <v>36.75</v>
      </c>
      <c r="F336" s="124">
        <f t="shared" si="98"/>
        <v>4.5</v>
      </c>
      <c r="G336" s="6">
        <f t="shared" si="93"/>
        <v>41.25</v>
      </c>
      <c r="H336" s="6">
        <f t="shared" si="94"/>
        <v>36.75</v>
      </c>
      <c r="I336" s="6">
        <f t="shared" si="95"/>
        <v>4.5</v>
      </c>
      <c r="J336" s="7">
        <f t="shared" si="96"/>
        <v>41.25</v>
      </c>
      <c r="N336" s="123">
        <v>36.750083000000004</v>
      </c>
      <c r="O336" s="124">
        <v>4.5025249999999994</v>
      </c>
    </row>
    <row r="337" spans="1:15">
      <c r="A337" s="59" t="s">
        <v>659</v>
      </c>
      <c r="B337" s="63" t="s">
        <v>660</v>
      </c>
      <c r="C337" s="36">
        <v>18</v>
      </c>
      <c r="D337" s="37" t="s">
        <v>87</v>
      </c>
      <c r="E337" s="123">
        <f t="shared" si="97"/>
        <v>347.1</v>
      </c>
      <c r="F337" s="124">
        <f t="shared" si="98"/>
        <v>29.32</v>
      </c>
      <c r="G337" s="6">
        <f t="shared" si="93"/>
        <v>376.42</v>
      </c>
      <c r="H337" s="6">
        <f t="shared" si="94"/>
        <v>6247.8</v>
      </c>
      <c r="I337" s="6">
        <f t="shared" si="95"/>
        <v>527.76</v>
      </c>
      <c r="J337" s="7">
        <f t="shared" si="96"/>
        <v>6775.56</v>
      </c>
      <c r="N337" s="123">
        <v>347.10202199999998</v>
      </c>
      <c r="O337" s="124">
        <v>29.318546999999999</v>
      </c>
    </row>
    <row r="338" spans="1:15">
      <c r="A338" s="59" t="s">
        <v>661</v>
      </c>
      <c r="B338" s="63" t="s">
        <v>662</v>
      </c>
      <c r="C338" s="36">
        <v>1</v>
      </c>
      <c r="D338" s="37" t="s">
        <v>87</v>
      </c>
      <c r="E338" s="123">
        <f t="shared" si="97"/>
        <v>75.239999999999995</v>
      </c>
      <c r="F338" s="124">
        <f t="shared" si="98"/>
        <v>2.25</v>
      </c>
      <c r="G338" s="6">
        <f t="shared" si="93"/>
        <v>77.489999999999995</v>
      </c>
      <c r="H338" s="6">
        <f t="shared" si="94"/>
        <v>75.239999999999995</v>
      </c>
      <c r="I338" s="6">
        <f t="shared" si="95"/>
        <v>2.25</v>
      </c>
      <c r="J338" s="7">
        <f t="shared" si="96"/>
        <v>77.489999999999995</v>
      </c>
      <c r="N338" s="123">
        <v>75.24430199999999</v>
      </c>
      <c r="O338" s="124">
        <v>2.2465229999999998</v>
      </c>
    </row>
    <row r="339" spans="1:15">
      <c r="A339" s="59" t="s">
        <v>663</v>
      </c>
      <c r="B339" s="63" t="s">
        <v>664</v>
      </c>
      <c r="C339" s="36">
        <v>1</v>
      </c>
      <c r="D339" s="37" t="s">
        <v>87</v>
      </c>
      <c r="E339" s="123">
        <f t="shared" si="97"/>
        <v>62.96</v>
      </c>
      <c r="F339" s="124">
        <f t="shared" si="98"/>
        <v>29.32</v>
      </c>
      <c r="G339" s="6">
        <f t="shared" si="93"/>
        <v>92.28</v>
      </c>
      <c r="H339" s="6">
        <f t="shared" si="94"/>
        <v>62.96</v>
      </c>
      <c r="I339" s="6">
        <f t="shared" si="95"/>
        <v>29.32</v>
      </c>
      <c r="J339" s="7">
        <f t="shared" si="96"/>
        <v>92.28</v>
      </c>
      <c r="N339" s="123">
        <v>62.959518000000003</v>
      </c>
      <c r="O339" s="124">
        <v>29.318546999999999</v>
      </c>
    </row>
    <row r="340" spans="1:15">
      <c r="A340" s="59" t="s">
        <v>665</v>
      </c>
      <c r="B340" s="63" t="s">
        <v>666</v>
      </c>
      <c r="C340" s="36">
        <v>18</v>
      </c>
      <c r="D340" s="37" t="s">
        <v>87</v>
      </c>
      <c r="E340" s="123">
        <f t="shared" si="97"/>
        <v>90.38</v>
      </c>
      <c r="F340" s="124">
        <f t="shared" si="98"/>
        <v>29.32</v>
      </c>
      <c r="G340" s="6">
        <f t="shared" si="93"/>
        <v>119.69999999999999</v>
      </c>
      <c r="H340" s="6">
        <f t="shared" si="94"/>
        <v>1626.84</v>
      </c>
      <c r="I340" s="6">
        <f t="shared" si="95"/>
        <v>527.76</v>
      </c>
      <c r="J340" s="7">
        <f t="shared" si="96"/>
        <v>2154.6</v>
      </c>
      <c r="N340" s="123">
        <v>90.38226499999999</v>
      </c>
      <c r="O340" s="124">
        <v>29.318546999999999</v>
      </c>
    </row>
    <row r="341" spans="1:15">
      <c r="A341" s="59" t="s">
        <v>667</v>
      </c>
      <c r="B341" s="63" t="s">
        <v>668</v>
      </c>
      <c r="C341" s="36">
        <v>1</v>
      </c>
      <c r="D341" s="37" t="s">
        <v>87</v>
      </c>
      <c r="E341" s="123">
        <f t="shared" si="97"/>
        <v>536.26</v>
      </c>
      <c r="F341" s="124">
        <f t="shared" si="98"/>
        <v>29.32</v>
      </c>
      <c r="G341" s="6">
        <f t="shared" si="93"/>
        <v>565.58000000000004</v>
      </c>
      <c r="H341" s="6">
        <f t="shared" si="94"/>
        <v>536.26</v>
      </c>
      <c r="I341" s="6">
        <f t="shared" si="95"/>
        <v>29.32</v>
      </c>
      <c r="J341" s="7">
        <f t="shared" si="96"/>
        <v>565.58000000000004</v>
      </c>
      <c r="N341" s="123">
        <v>536.26494600000001</v>
      </c>
      <c r="O341" s="124">
        <v>29.318546999999999</v>
      </c>
    </row>
    <row r="342" spans="1:15" ht="29">
      <c r="A342" s="59" t="s">
        <v>669</v>
      </c>
      <c r="B342" s="63" t="s">
        <v>670</v>
      </c>
      <c r="C342" s="36">
        <v>21</v>
      </c>
      <c r="D342" s="37" t="s">
        <v>87</v>
      </c>
      <c r="E342" s="123">
        <f t="shared" si="97"/>
        <v>286.49</v>
      </c>
      <c r="F342" s="124">
        <f t="shared" si="98"/>
        <v>29.32</v>
      </c>
      <c r="G342" s="6">
        <f t="shared" si="93"/>
        <v>315.81</v>
      </c>
      <c r="H342" s="6">
        <f t="shared" si="94"/>
        <v>6016.29</v>
      </c>
      <c r="I342" s="6">
        <f t="shared" si="95"/>
        <v>615.72</v>
      </c>
      <c r="J342" s="7">
        <f t="shared" si="96"/>
        <v>6632.01</v>
      </c>
      <c r="N342" s="123">
        <v>286.49329599999999</v>
      </c>
      <c r="O342" s="124">
        <v>29.318546999999999</v>
      </c>
    </row>
    <row r="343" spans="1:15">
      <c r="A343" s="59" t="s">
        <v>671</v>
      </c>
      <c r="B343" s="63" t="s">
        <v>672</v>
      </c>
      <c r="C343" s="36">
        <v>41</v>
      </c>
      <c r="D343" s="37" t="s">
        <v>87</v>
      </c>
      <c r="E343" s="123">
        <f t="shared" si="97"/>
        <v>2120.73</v>
      </c>
      <c r="F343" s="124">
        <f t="shared" si="98"/>
        <v>29.32</v>
      </c>
      <c r="G343" s="6">
        <f t="shared" si="93"/>
        <v>2150.0500000000002</v>
      </c>
      <c r="H343" s="6">
        <f t="shared" si="94"/>
        <v>86949.930000000008</v>
      </c>
      <c r="I343" s="6">
        <f t="shared" si="95"/>
        <v>1202.1200000000001</v>
      </c>
      <c r="J343" s="7">
        <f t="shared" si="96"/>
        <v>88152.05</v>
      </c>
      <c r="N343" s="123">
        <v>2120.7271909999999</v>
      </c>
      <c r="O343" s="124">
        <v>29.318546999999999</v>
      </c>
    </row>
    <row r="344" spans="1:15">
      <c r="A344" s="59" t="s">
        <v>673</v>
      </c>
      <c r="B344" s="63" t="s">
        <v>674</v>
      </c>
      <c r="C344" s="36">
        <v>1</v>
      </c>
      <c r="D344" s="37" t="s">
        <v>87</v>
      </c>
      <c r="E344" s="123">
        <f t="shared" si="97"/>
        <v>353.78</v>
      </c>
      <c r="F344" s="124">
        <f t="shared" si="98"/>
        <v>29.32</v>
      </c>
      <c r="G344" s="6">
        <f t="shared" si="93"/>
        <v>383.09999999999997</v>
      </c>
      <c r="H344" s="6">
        <f t="shared" si="94"/>
        <v>353.78</v>
      </c>
      <c r="I344" s="6">
        <f t="shared" si="95"/>
        <v>29.32</v>
      </c>
      <c r="J344" s="7">
        <f t="shared" si="96"/>
        <v>383.09999999999997</v>
      </c>
      <c r="N344" s="123">
        <v>353.775238</v>
      </c>
      <c r="O344" s="124">
        <v>29.318546999999999</v>
      </c>
    </row>
    <row r="345" spans="1:15">
      <c r="A345" s="59" t="s">
        <v>675</v>
      </c>
      <c r="B345" s="63" t="s">
        <v>676</v>
      </c>
      <c r="C345" s="36">
        <v>1</v>
      </c>
      <c r="D345" s="64" t="s">
        <v>53</v>
      </c>
      <c r="E345" s="123">
        <f t="shared" si="97"/>
        <v>4.7300000000000004</v>
      </c>
      <c r="F345" s="124">
        <f t="shared" si="98"/>
        <v>4.5</v>
      </c>
      <c r="G345" s="6">
        <f t="shared" si="93"/>
        <v>9.23</v>
      </c>
      <c r="H345" s="6">
        <f t="shared" si="94"/>
        <v>4.7300000000000004</v>
      </c>
      <c r="I345" s="6">
        <f t="shared" si="95"/>
        <v>4.5</v>
      </c>
      <c r="J345" s="7">
        <f t="shared" si="96"/>
        <v>9.23</v>
      </c>
      <c r="N345" s="123">
        <v>4.7300209999999998</v>
      </c>
      <c r="O345" s="124">
        <v>4.5025249999999994</v>
      </c>
    </row>
    <row r="346" spans="1:15">
      <c r="A346" s="59" t="s">
        <v>677</v>
      </c>
      <c r="B346" s="63" t="s">
        <v>678</v>
      </c>
      <c r="C346" s="36">
        <v>1</v>
      </c>
      <c r="D346" s="37" t="s">
        <v>87</v>
      </c>
      <c r="E346" s="123">
        <f t="shared" si="97"/>
        <v>4.2300000000000004</v>
      </c>
      <c r="F346" s="124">
        <f t="shared" si="98"/>
        <v>53.31</v>
      </c>
      <c r="G346" s="6">
        <f t="shared" si="93"/>
        <v>57.540000000000006</v>
      </c>
      <c r="H346" s="6">
        <f t="shared" si="94"/>
        <v>4.2300000000000004</v>
      </c>
      <c r="I346" s="6">
        <f t="shared" si="95"/>
        <v>53.31</v>
      </c>
      <c r="J346" s="7">
        <f t="shared" si="96"/>
        <v>57.540000000000006</v>
      </c>
      <c r="N346" s="123">
        <v>4.2276340000000001</v>
      </c>
      <c r="O346" s="124">
        <v>53.309896000000002</v>
      </c>
    </row>
    <row r="347" spans="1:15">
      <c r="A347" s="59" t="s">
        <v>679</v>
      </c>
      <c r="B347" s="63" t="s">
        <v>680</v>
      </c>
      <c r="C347" s="36">
        <v>1</v>
      </c>
      <c r="D347" s="37" t="s">
        <v>87</v>
      </c>
      <c r="E347" s="123">
        <f t="shared" si="97"/>
        <v>200.24</v>
      </c>
      <c r="F347" s="124">
        <f t="shared" si="98"/>
        <v>239.9</v>
      </c>
      <c r="G347" s="6">
        <f t="shared" si="93"/>
        <v>440.14</v>
      </c>
      <c r="H347" s="6">
        <f t="shared" si="94"/>
        <v>200.24</v>
      </c>
      <c r="I347" s="6">
        <f t="shared" si="95"/>
        <v>239.9</v>
      </c>
      <c r="J347" s="7">
        <f t="shared" si="96"/>
        <v>440.14</v>
      </c>
      <c r="N347" s="123">
        <v>200.243875</v>
      </c>
      <c r="O347" s="124">
        <v>239.904011</v>
      </c>
    </row>
    <row r="348" spans="1:15">
      <c r="A348" s="59" t="s">
        <v>681</v>
      </c>
      <c r="B348" s="63" t="s">
        <v>682</v>
      </c>
      <c r="C348" s="36">
        <v>1</v>
      </c>
      <c r="D348" s="37" t="s">
        <v>87</v>
      </c>
      <c r="E348" s="123">
        <f t="shared" si="97"/>
        <v>521.17999999999995</v>
      </c>
      <c r="F348" s="124">
        <f t="shared" si="98"/>
        <v>115.51</v>
      </c>
      <c r="G348" s="6">
        <f t="shared" si="93"/>
        <v>636.68999999999994</v>
      </c>
      <c r="H348" s="6">
        <f t="shared" si="94"/>
        <v>521.17999999999995</v>
      </c>
      <c r="I348" s="6">
        <f t="shared" si="95"/>
        <v>115.51</v>
      </c>
      <c r="J348" s="7">
        <f t="shared" si="96"/>
        <v>636.68999999999994</v>
      </c>
      <c r="N348" s="123">
        <v>521.18385699999999</v>
      </c>
      <c r="O348" s="124">
        <v>115.511094</v>
      </c>
    </row>
    <row r="349" spans="1:15">
      <c r="A349" s="59" t="s">
        <v>683</v>
      </c>
      <c r="B349" s="63" t="s">
        <v>684</v>
      </c>
      <c r="C349" s="36">
        <v>1</v>
      </c>
      <c r="D349" s="37" t="s">
        <v>87</v>
      </c>
      <c r="E349" s="123">
        <f t="shared" si="97"/>
        <v>108.43</v>
      </c>
      <c r="F349" s="124">
        <f t="shared" si="98"/>
        <v>309.86</v>
      </c>
      <c r="G349" s="6">
        <f t="shared" si="93"/>
        <v>418.29</v>
      </c>
      <c r="H349" s="6">
        <f t="shared" si="94"/>
        <v>108.43</v>
      </c>
      <c r="I349" s="6">
        <f t="shared" si="95"/>
        <v>309.86</v>
      </c>
      <c r="J349" s="7">
        <f t="shared" si="96"/>
        <v>418.29</v>
      </c>
      <c r="N349" s="123">
        <v>108.43028099999999</v>
      </c>
      <c r="O349" s="124">
        <v>309.85903099999996</v>
      </c>
    </row>
    <row r="350" spans="1:15">
      <c r="A350" s="59" t="s">
        <v>685</v>
      </c>
      <c r="B350" s="63" t="s">
        <v>686</v>
      </c>
      <c r="C350" s="36">
        <v>1</v>
      </c>
      <c r="D350" s="37" t="s">
        <v>87</v>
      </c>
      <c r="E350" s="123">
        <f t="shared" si="97"/>
        <v>419.89</v>
      </c>
      <c r="F350" s="124">
        <f t="shared" si="98"/>
        <v>106.63</v>
      </c>
      <c r="G350" s="6">
        <f t="shared" si="93"/>
        <v>526.52</v>
      </c>
      <c r="H350" s="6">
        <f t="shared" si="94"/>
        <v>419.89</v>
      </c>
      <c r="I350" s="6">
        <f t="shared" si="95"/>
        <v>106.63</v>
      </c>
      <c r="J350" s="7">
        <f t="shared" si="96"/>
        <v>526.52</v>
      </c>
      <c r="N350" s="123">
        <v>419.89126300000004</v>
      </c>
      <c r="O350" s="124">
        <v>106.62927099999999</v>
      </c>
    </row>
    <row r="351" spans="1:15">
      <c r="A351" s="59" t="s">
        <v>687</v>
      </c>
      <c r="B351" s="63" t="s">
        <v>688</v>
      </c>
      <c r="C351" s="36">
        <v>1</v>
      </c>
      <c r="D351" s="37" t="s">
        <v>87</v>
      </c>
      <c r="E351" s="123">
        <f t="shared" si="97"/>
        <v>978.65</v>
      </c>
      <c r="F351" s="124">
        <f t="shared" si="98"/>
        <v>325.22000000000003</v>
      </c>
      <c r="G351" s="6">
        <f t="shared" si="93"/>
        <v>1303.8699999999999</v>
      </c>
      <c r="H351" s="6">
        <f t="shared" si="94"/>
        <v>978.65</v>
      </c>
      <c r="I351" s="6">
        <f t="shared" si="95"/>
        <v>325.22000000000003</v>
      </c>
      <c r="J351" s="7">
        <f t="shared" si="96"/>
        <v>1303.8699999999999</v>
      </c>
      <c r="N351" s="123">
        <v>978.64987600000006</v>
      </c>
      <c r="O351" s="124">
        <v>325.21501099999995</v>
      </c>
    </row>
    <row r="352" spans="1:15">
      <c r="A352" s="59" t="s">
        <v>689</v>
      </c>
      <c r="B352" s="63" t="s">
        <v>690</v>
      </c>
      <c r="C352" s="36">
        <v>1</v>
      </c>
      <c r="D352" s="37" t="s">
        <v>87</v>
      </c>
      <c r="E352" s="123">
        <f t="shared" si="97"/>
        <v>1484.2</v>
      </c>
      <c r="F352" s="124">
        <f t="shared" si="98"/>
        <v>325.22000000000003</v>
      </c>
      <c r="G352" s="6">
        <f t="shared" si="93"/>
        <v>1809.42</v>
      </c>
      <c r="H352" s="6">
        <f t="shared" si="94"/>
        <v>1484.2</v>
      </c>
      <c r="I352" s="6">
        <f t="shared" si="95"/>
        <v>325.22000000000003</v>
      </c>
      <c r="J352" s="7">
        <f t="shared" si="96"/>
        <v>1809.42</v>
      </c>
      <c r="N352" s="123">
        <v>1484.2028619999999</v>
      </c>
      <c r="O352" s="124">
        <v>325.21501099999995</v>
      </c>
    </row>
    <row r="353" spans="1:15">
      <c r="A353" s="59" t="s">
        <v>691</v>
      </c>
      <c r="B353" s="63" t="s">
        <v>692</v>
      </c>
      <c r="C353" s="36">
        <v>1</v>
      </c>
      <c r="D353" s="37" t="s">
        <v>87</v>
      </c>
      <c r="E353" s="123">
        <f t="shared" si="97"/>
        <v>1602.83</v>
      </c>
      <c r="F353" s="124">
        <f t="shared" si="98"/>
        <v>325.22000000000003</v>
      </c>
      <c r="G353" s="6">
        <f t="shared" si="93"/>
        <v>1928.05</v>
      </c>
      <c r="H353" s="6">
        <f t="shared" si="94"/>
        <v>1602.83</v>
      </c>
      <c r="I353" s="6">
        <f t="shared" si="95"/>
        <v>325.22000000000003</v>
      </c>
      <c r="J353" s="7">
        <f t="shared" si="96"/>
        <v>1928.05</v>
      </c>
      <c r="N353" s="123">
        <v>1602.832547</v>
      </c>
      <c r="O353" s="124">
        <v>325.21501099999995</v>
      </c>
    </row>
    <row r="354" spans="1:15">
      <c r="A354" s="59" t="s">
        <v>693</v>
      </c>
      <c r="B354" s="63" t="s">
        <v>694</v>
      </c>
      <c r="C354" s="36">
        <v>1</v>
      </c>
      <c r="D354" s="37" t="s">
        <v>87</v>
      </c>
      <c r="E354" s="123">
        <f t="shared" si="97"/>
        <v>31.04</v>
      </c>
      <c r="F354" s="124">
        <f t="shared" si="98"/>
        <v>47.97</v>
      </c>
      <c r="G354" s="6">
        <f t="shared" si="93"/>
        <v>79.009999999999991</v>
      </c>
      <c r="H354" s="6">
        <f t="shared" si="94"/>
        <v>31.04</v>
      </c>
      <c r="I354" s="6">
        <f t="shared" si="95"/>
        <v>47.97</v>
      </c>
      <c r="J354" s="7">
        <f t="shared" si="96"/>
        <v>79.009999999999991</v>
      </c>
      <c r="N354" s="123">
        <v>31.043724999999998</v>
      </c>
      <c r="O354" s="124">
        <v>47.973219</v>
      </c>
    </row>
    <row r="355" spans="1:15">
      <c r="A355" s="59" t="s">
        <v>695</v>
      </c>
      <c r="B355" s="63" t="s">
        <v>696</v>
      </c>
      <c r="C355" s="36">
        <v>1</v>
      </c>
      <c r="D355" s="64" t="s">
        <v>53</v>
      </c>
      <c r="E355" s="123">
        <f t="shared" si="97"/>
        <v>10.81</v>
      </c>
      <c r="F355" s="124">
        <f t="shared" si="98"/>
        <v>4.9000000000000004</v>
      </c>
      <c r="G355" s="6">
        <f t="shared" si="93"/>
        <v>15.71</v>
      </c>
      <c r="H355" s="6">
        <f t="shared" si="94"/>
        <v>10.81</v>
      </c>
      <c r="I355" s="6">
        <f t="shared" si="95"/>
        <v>4.9000000000000004</v>
      </c>
      <c r="J355" s="7">
        <f t="shared" si="96"/>
        <v>15.71</v>
      </c>
      <c r="N355" s="123">
        <v>10.80606</v>
      </c>
      <c r="O355" s="124">
        <v>4.9006429999999996</v>
      </c>
    </row>
    <row r="356" spans="1:15">
      <c r="A356" s="59" t="s">
        <v>697</v>
      </c>
      <c r="B356" s="63" t="s">
        <v>698</v>
      </c>
      <c r="C356" s="36">
        <v>1</v>
      </c>
      <c r="D356" s="64" t="s">
        <v>53</v>
      </c>
      <c r="E356" s="123">
        <f t="shared" si="97"/>
        <v>20.54</v>
      </c>
      <c r="F356" s="124">
        <f t="shared" si="98"/>
        <v>5.55</v>
      </c>
      <c r="G356" s="6">
        <f t="shared" si="93"/>
        <v>26.09</v>
      </c>
      <c r="H356" s="6">
        <f t="shared" si="94"/>
        <v>20.54</v>
      </c>
      <c r="I356" s="6">
        <f t="shared" si="95"/>
        <v>5.55</v>
      </c>
      <c r="J356" s="7">
        <f t="shared" si="96"/>
        <v>26.09</v>
      </c>
      <c r="N356" s="123">
        <v>20.540993</v>
      </c>
      <c r="O356" s="124">
        <v>5.5546940000000005</v>
      </c>
    </row>
    <row r="357" spans="1:15">
      <c r="A357" s="59" t="s">
        <v>699</v>
      </c>
      <c r="B357" s="63" t="s">
        <v>700</v>
      </c>
      <c r="C357" s="36">
        <v>1</v>
      </c>
      <c r="D357" s="64" t="s">
        <v>53</v>
      </c>
      <c r="E357" s="123">
        <f t="shared" si="97"/>
        <v>30.05</v>
      </c>
      <c r="F357" s="124">
        <f t="shared" si="98"/>
        <v>6.09</v>
      </c>
      <c r="G357" s="6">
        <f t="shared" si="93"/>
        <v>36.14</v>
      </c>
      <c r="H357" s="6">
        <f t="shared" si="94"/>
        <v>30.05</v>
      </c>
      <c r="I357" s="6">
        <f t="shared" si="95"/>
        <v>6.09</v>
      </c>
      <c r="J357" s="7">
        <f t="shared" si="96"/>
        <v>36.14</v>
      </c>
      <c r="N357" s="123">
        <v>30.04843</v>
      </c>
      <c r="O357" s="124">
        <v>6.0949969999999993</v>
      </c>
    </row>
    <row r="358" spans="1:15">
      <c r="A358" s="59" t="s">
        <v>701</v>
      </c>
      <c r="B358" s="63" t="s">
        <v>702</v>
      </c>
      <c r="C358" s="36">
        <v>41</v>
      </c>
      <c r="D358" s="37" t="s">
        <v>87</v>
      </c>
      <c r="E358" s="123">
        <f t="shared" si="97"/>
        <v>0</v>
      </c>
      <c r="F358" s="124">
        <f t="shared" si="98"/>
        <v>159.94</v>
      </c>
      <c r="G358" s="6">
        <f t="shared" si="93"/>
        <v>159.94</v>
      </c>
      <c r="H358" s="6">
        <f t="shared" si="94"/>
        <v>0</v>
      </c>
      <c r="I358" s="6">
        <f t="shared" si="95"/>
        <v>6557.54</v>
      </c>
      <c r="J358" s="7">
        <f t="shared" si="96"/>
        <v>6557.54</v>
      </c>
      <c r="N358" s="123">
        <v>0</v>
      </c>
      <c r="O358" s="124">
        <v>159.939167</v>
      </c>
    </row>
    <row r="359" spans="1:15">
      <c r="A359" s="59" t="s">
        <v>703</v>
      </c>
      <c r="B359" s="63" t="s">
        <v>704</v>
      </c>
      <c r="C359" s="36">
        <v>1</v>
      </c>
      <c r="D359" s="37" t="s">
        <v>87</v>
      </c>
      <c r="E359" s="123">
        <f t="shared" si="97"/>
        <v>121.67</v>
      </c>
      <c r="F359" s="124">
        <f t="shared" si="98"/>
        <v>769.85</v>
      </c>
      <c r="G359" s="6">
        <f t="shared" si="93"/>
        <v>891.52</v>
      </c>
      <c r="H359" s="6">
        <f t="shared" si="94"/>
        <v>121.67</v>
      </c>
      <c r="I359" s="6">
        <f t="shared" si="95"/>
        <v>769.85</v>
      </c>
      <c r="J359" s="7">
        <f t="shared" si="96"/>
        <v>891.52</v>
      </c>
      <c r="N359" s="123">
        <v>121.67244400000001</v>
      </c>
      <c r="O359" s="124">
        <v>769.84646399999997</v>
      </c>
    </row>
    <row r="360" spans="1:15">
      <c r="A360" s="59" t="s">
        <v>705</v>
      </c>
      <c r="B360" s="63" t="s">
        <v>706</v>
      </c>
      <c r="C360" s="36">
        <v>1</v>
      </c>
      <c r="D360" s="37" t="s">
        <v>87</v>
      </c>
      <c r="E360" s="123">
        <f t="shared" si="97"/>
        <v>121.67</v>
      </c>
      <c r="F360" s="124">
        <f t="shared" si="98"/>
        <v>818.15</v>
      </c>
      <c r="G360" s="6">
        <f t="shared" si="93"/>
        <v>939.81999999999994</v>
      </c>
      <c r="H360" s="6">
        <f t="shared" si="94"/>
        <v>121.67</v>
      </c>
      <c r="I360" s="6">
        <f t="shared" si="95"/>
        <v>818.15</v>
      </c>
      <c r="J360" s="7">
        <f t="shared" si="96"/>
        <v>939.81999999999994</v>
      </c>
      <c r="N360" s="123">
        <v>121.67244400000001</v>
      </c>
      <c r="O360" s="124">
        <v>818.15144799999996</v>
      </c>
    </row>
    <row r="361" spans="1:15">
      <c r="A361" s="59" t="s">
        <v>707</v>
      </c>
      <c r="B361" s="63" t="s">
        <v>708</v>
      </c>
      <c r="C361" s="36">
        <v>1</v>
      </c>
      <c r="D361" s="64" t="s">
        <v>53</v>
      </c>
      <c r="E361" s="123">
        <f t="shared" si="97"/>
        <v>0</v>
      </c>
      <c r="F361" s="124">
        <f t="shared" si="98"/>
        <v>8</v>
      </c>
      <c r="G361" s="6">
        <f t="shared" si="93"/>
        <v>8</v>
      </c>
      <c r="H361" s="6">
        <f t="shared" si="94"/>
        <v>0</v>
      </c>
      <c r="I361" s="6">
        <f t="shared" si="95"/>
        <v>8</v>
      </c>
      <c r="J361" s="7">
        <f t="shared" si="96"/>
        <v>8</v>
      </c>
      <c r="N361" s="123">
        <v>0</v>
      </c>
      <c r="O361" s="124">
        <v>8.0002759999999995</v>
      </c>
    </row>
    <row r="362" spans="1:15">
      <c r="A362" s="59" t="s">
        <v>709</v>
      </c>
      <c r="B362" s="63" t="s">
        <v>710</v>
      </c>
      <c r="C362" s="36">
        <v>15</v>
      </c>
      <c r="D362" s="37" t="s">
        <v>87</v>
      </c>
      <c r="E362" s="123">
        <f t="shared" si="97"/>
        <v>0</v>
      </c>
      <c r="F362" s="124">
        <f t="shared" si="98"/>
        <v>15.55</v>
      </c>
      <c r="G362" s="6">
        <f t="shared" si="93"/>
        <v>15.55</v>
      </c>
      <c r="H362" s="6">
        <f t="shared" si="94"/>
        <v>0</v>
      </c>
      <c r="I362" s="6">
        <f t="shared" si="95"/>
        <v>233.25</v>
      </c>
      <c r="J362" s="7">
        <f t="shared" si="96"/>
        <v>233.25</v>
      </c>
      <c r="N362" s="123">
        <v>0</v>
      </c>
      <c r="O362" s="124">
        <v>15.545559999999998</v>
      </c>
    </row>
    <row r="363" spans="1:15">
      <c r="A363" s="59" t="s">
        <v>711</v>
      </c>
      <c r="B363" s="63" t="s">
        <v>712</v>
      </c>
      <c r="C363" s="36">
        <v>32</v>
      </c>
      <c r="D363" s="37" t="s">
        <v>87</v>
      </c>
      <c r="E363" s="123">
        <f t="shared" si="97"/>
        <v>47.72</v>
      </c>
      <c r="F363" s="124">
        <f t="shared" si="98"/>
        <v>18.649999999999999</v>
      </c>
      <c r="G363" s="6">
        <f t="shared" si="93"/>
        <v>66.37</v>
      </c>
      <c r="H363" s="6">
        <f t="shared" si="94"/>
        <v>1527.04</v>
      </c>
      <c r="I363" s="6">
        <f t="shared" si="95"/>
        <v>596.79999999999995</v>
      </c>
      <c r="J363" s="7">
        <f t="shared" si="96"/>
        <v>2123.84</v>
      </c>
      <c r="N363" s="123">
        <v>47.717286000000001</v>
      </c>
      <c r="O363" s="124">
        <v>18.654671999999998</v>
      </c>
    </row>
    <row r="364" spans="1:15">
      <c r="A364" s="59" t="s">
        <v>713</v>
      </c>
      <c r="B364" s="63" t="s">
        <v>714</v>
      </c>
      <c r="C364" s="36">
        <v>1</v>
      </c>
      <c r="D364" s="37" t="s">
        <v>87</v>
      </c>
      <c r="E364" s="123">
        <f t="shared" si="97"/>
        <v>30</v>
      </c>
      <c r="F364" s="124">
        <f t="shared" si="98"/>
        <v>27.15</v>
      </c>
      <c r="G364" s="6">
        <f t="shared" si="93"/>
        <v>57.15</v>
      </c>
      <c r="H364" s="6">
        <f t="shared" si="94"/>
        <v>30</v>
      </c>
      <c r="I364" s="6">
        <f t="shared" si="95"/>
        <v>27.15</v>
      </c>
      <c r="J364" s="7">
        <f t="shared" si="96"/>
        <v>57.15</v>
      </c>
      <c r="N364" s="123">
        <v>30.001034999999998</v>
      </c>
      <c r="O364" s="124">
        <v>27.147856000000001</v>
      </c>
    </row>
    <row r="365" spans="1:15">
      <c r="A365" s="59" t="s">
        <v>715</v>
      </c>
      <c r="B365" s="63" t="s">
        <v>716</v>
      </c>
      <c r="C365" s="36">
        <v>1</v>
      </c>
      <c r="D365" s="37" t="s">
        <v>87</v>
      </c>
      <c r="E365" s="123">
        <f t="shared" si="97"/>
        <v>43.01</v>
      </c>
      <c r="F365" s="124">
        <f t="shared" si="98"/>
        <v>14.58</v>
      </c>
      <c r="G365" s="6">
        <f t="shared" si="93"/>
        <v>57.589999999999996</v>
      </c>
      <c r="H365" s="6">
        <f t="shared" si="94"/>
        <v>43.01</v>
      </c>
      <c r="I365" s="6">
        <f t="shared" si="95"/>
        <v>14.58</v>
      </c>
      <c r="J365" s="7">
        <f t="shared" si="96"/>
        <v>57.589999999999996</v>
      </c>
      <c r="N365" s="123">
        <v>43.006222999999999</v>
      </c>
      <c r="O365" s="124">
        <v>14.578702</v>
      </c>
    </row>
    <row r="366" spans="1:15">
      <c r="A366" s="59" t="s">
        <v>717</v>
      </c>
      <c r="B366" s="63" t="s">
        <v>718</v>
      </c>
      <c r="C366" s="36">
        <v>15</v>
      </c>
      <c r="D366" s="37" t="s">
        <v>87</v>
      </c>
      <c r="E366" s="123">
        <f t="shared" si="97"/>
        <v>106.83</v>
      </c>
      <c r="F366" s="124">
        <f t="shared" si="98"/>
        <v>37.32</v>
      </c>
      <c r="G366" s="6">
        <f t="shared" si="93"/>
        <v>144.15</v>
      </c>
      <c r="H366" s="6">
        <f t="shared" si="94"/>
        <v>1602.45</v>
      </c>
      <c r="I366" s="6">
        <f t="shared" si="95"/>
        <v>559.79999999999995</v>
      </c>
      <c r="J366" s="7">
        <f t="shared" si="96"/>
        <v>2162.25</v>
      </c>
      <c r="N366" s="123">
        <v>106.82832999999999</v>
      </c>
      <c r="O366" s="124">
        <v>37.318822999999995</v>
      </c>
    </row>
    <row r="367" spans="1:15">
      <c r="A367" s="59" t="s">
        <v>719</v>
      </c>
      <c r="B367" s="63" t="s">
        <v>720</v>
      </c>
      <c r="C367" s="36">
        <v>1</v>
      </c>
      <c r="D367" s="37" t="s">
        <v>87</v>
      </c>
      <c r="E367" s="123">
        <f t="shared" si="97"/>
        <v>551.49</v>
      </c>
      <c r="F367" s="124">
        <f t="shared" si="98"/>
        <v>37.32</v>
      </c>
      <c r="G367" s="6">
        <f t="shared" si="93"/>
        <v>588.81000000000006</v>
      </c>
      <c r="H367" s="6">
        <f t="shared" si="94"/>
        <v>551.49</v>
      </c>
      <c r="I367" s="6">
        <f t="shared" si="95"/>
        <v>37.32</v>
      </c>
      <c r="J367" s="7">
        <f t="shared" si="96"/>
        <v>588.81000000000006</v>
      </c>
      <c r="N367" s="123">
        <v>551.48821999999996</v>
      </c>
      <c r="O367" s="124">
        <v>37.318822999999995</v>
      </c>
    </row>
    <row r="368" spans="1:15">
      <c r="A368" s="59" t="s">
        <v>721</v>
      </c>
      <c r="B368" s="63" t="s">
        <v>722</v>
      </c>
      <c r="C368" s="36">
        <v>1181</v>
      </c>
      <c r="D368" s="64" t="s">
        <v>53</v>
      </c>
      <c r="E368" s="123">
        <f t="shared" si="97"/>
        <v>10.8</v>
      </c>
      <c r="F368" s="124">
        <f t="shared" si="98"/>
        <v>4.5</v>
      </c>
      <c r="G368" s="6">
        <f t="shared" ref="G368:G369" si="99">SUM(E368:F368)</f>
        <v>15.3</v>
      </c>
      <c r="H368" s="6">
        <f t="shared" ref="H368:H369" si="100">C368*E368</f>
        <v>12754.800000000001</v>
      </c>
      <c r="I368" s="6">
        <f t="shared" ref="I368:I369" si="101">C368*F368</f>
        <v>5314.5</v>
      </c>
      <c r="J368" s="7">
        <f t="shared" ref="J368:J369" si="102">SUM(E368:F368)*C368</f>
        <v>18069.3</v>
      </c>
      <c r="N368" s="123">
        <v>10.796581</v>
      </c>
      <c r="O368" s="124">
        <v>4.5025249999999994</v>
      </c>
    </row>
    <row r="369" spans="1:15">
      <c r="A369" s="59" t="s">
        <v>723</v>
      </c>
      <c r="B369" s="63" t="s">
        <v>724</v>
      </c>
      <c r="C369" s="36">
        <v>293</v>
      </c>
      <c r="D369" s="64" t="s">
        <v>53</v>
      </c>
      <c r="E369" s="123">
        <f t="shared" si="97"/>
        <v>4.96</v>
      </c>
      <c r="F369" s="124">
        <f t="shared" si="98"/>
        <v>4.5</v>
      </c>
      <c r="G369" s="6">
        <f t="shared" si="99"/>
        <v>9.4600000000000009</v>
      </c>
      <c r="H369" s="6">
        <f t="shared" si="100"/>
        <v>1453.28</v>
      </c>
      <c r="I369" s="6">
        <f t="shared" si="101"/>
        <v>1318.5</v>
      </c>
      <c r="J369" s="7">
        <f t="shared" si="102"/>
        <v>2771.78</v>
      </c>
      <c r="N369" s="123">
        <v>4.9575170000000002</v>
      </c>
      <c r="O369" s="124">
        <v>4.5025249999999994</v>
      </c>
    </row>
    <row r="370" spans="1:15">
      <c r="A370" s="65">
        <v>20</v>
      </c>
      <c r="B370" s="66" t="s">
        <v>725</v>
      </c>
      <c r="C370" s="26"/>
      <c r="D370" s="27"/>
      <c r="E370" s="123">
        <f t="shared" si="97"/>
        <v>0</v>
      </c>
      <c r="F370" s="124">
        <f t="shared" si="98"/>
        <v>0</v>
      </c>
      <c r="G370" s="114"/>
      <c r="H370" s="114">
        <f>SUBTOTAL(109,H371:H393)</f>
        <v>25331.4</v>
      </c>
      <c r="I370" s="114">
        <f>SUBTOTAL(109,I371:I393)</f>
        <v>26320.850000000006</v>
      </c>
      <c r="J370" s="117">
        <f>SUBTOTAL(109,J371:J393)</f>
        <v>51652.249999999993</v>
      </c>
      <c r="N370" s="114"/>
      <c r="O370" s="115"/>
    </row>
    <row r="371" spans="1:15">
      <c r="A371" s="67" t="s">
        <v>726</v>
      </c>
      <c r="B371" s="35" t="s">
        <v>727</v>
      </c>
      <c r="C371" s="36">
        <v>1</v>
      </c>
      <c r="D371" s="37" t="s">
        <v>87</v>
      </c>
      <c r="E371" s="123">
        <f t="shared" si="97"/>
        <v>34.659999999999997</v>
      </c>
      <c r="F371" s="124">
        <f t="shared" si="98"/>
        <v>27.42</v>
      </c>
      <c r="G371" s="6">
        <f t="shared" ref="G371:G393" si="103">SUM(E371:F371)</f>
        <v>62.08</v>
      </c>
      <c r="H371" s="6">
        <f t="shared" ref="H371:H393" si="104">C371*E371</f>
        <v>34.659999999999997</v>
      </c>
      <c r="I371" s="6">
        <f t="shared" ref="I371:I393" si="105">C371*F371</f>
        <v>27.42</v>
      </c>
      <c r="J371" s="7">
        <f t="shared" ref="J371:J393" si="106">SUM(E371:F371)*C371</f>
        <v>62.08</v>
      </c>
      <c r="N371" s="123">
        <v>34.664702999999996</v>
      </c>
      <c r="O371" s="124">
        <v>27.422746999999998</v>
      </c>
    </row>
    <row r="372" spans="1:15">
      <c r="A372" s="67" t="s">
        <v>728</v>
      </c>
      <c r="B372" s="35" t="s">
        <v>729</v>
      </c>
      <c r="C372" s="36">
        <v>1</v>
      </c>
      <c r="D372" s="37" t="s">
        <v>87</v>
      </c>
      <c r="E372" s="123">
        <f t="shared" si="97"/>
        <v>36.82</v>
      </c>
      <c r="F372" s="124">
        <f t="shared" si="98"/>
        <v>27.42</v>
      </c>
      <c r="G372" s="6">
        <f t="shared" si="103"/>
        <v>64.240000000000009</v>
      </c>
      <c r="H372" s="6">
        <f t="shared" si="104"/>
        <v>36.82</v>
      </c>
      <c r="I372" s="6">
        <f t="shared" si="105"/>
        <v>27.42</v>
      </c>
      <c r="J372" s="7">
        <f t="shared" si="106"/>
        <v>64.240000000000009</v>
      </c>
      <c r="N372" s="123">
        <v>36.816436000000003</v>
      </c>
      <c r="O372" s="124">
        <v>27.422746999999998</v>
      </c>
    </row>
    <row r="373" spans="1:15">
      <c r="A373" s="67" t="s">
        <v>730</v>
      </c>
      <c r="B373" s="35" t="s">
        <v>731</v>
      </c>
      <c r="C373" s="36">
        <v>1</v>
      </c>
      <c r="D373" s="37" t="s">
        <v>87</v>
      </c>
      <c r="E373" s="123">
        <f t="shared" si="97"/>
        <v>127.65</v>
      </c>
      <c r="F373" s="124">
        <f t="shared" si="98"/>
        <v>27.42</v>
      </c>
      <c r="G373" s="6">
        <f t="shared" si="103"/>
        <v>155.07</v>
      </c>
      <c r="H373" s="6">
        <f t="shared" si="104"/>
        <v>127.65</v>
      </c>
      <c r="I373" s="6">
        <f t="shared" si="105"/>
        <v>27.42</v>
      </c>
      <c r="J373" s="7">
        <f t="shared" si="106"/>
        <v>155.07</v>
      </c>
      <c r="N373" s="123">
        <v>127.65369299999999</v>
      </c>
      <c r="O373" s="124">
        <v>27.422746999999998</v>
      </c>
    </row>
    <row r="374" spans="1:15">
      <c r="A374" s="67" t="s">
        <v>732</v>
      </c>
      <c r="B374" s="35" t="s">
        <v>733</v>
      </c>
      <c r="C374" s="36">
        <v>1</v>
      </c>
      <c r="D374" s="37" t="s">
        <v>87</v>
      </c>
      <c r="E374" s="123">
        <f t="shared" si="97"/>
        <v>188.78</v>
      </c>
      <c r="F374" s="124">
        <f t="shared" si="98"/>
        <v>43.17</v>
      </c>
      <c r="G374" s="6">
        <f t="shared" si="103"/>
        <v>231.95</v>
      </c>
      <c r="H374" s="6">
        <f t="shared" si="104"/>
        <v>188.78</v>
      </c>
      <c r="I374" s="6">
        <f t="shared" si="105"/>
        <v>43.17</v>
      </c>
      <c r="J374" s="7">
        <f t="shared" si="106"/>
        <v>231.95</v>
      </c>
      <c r="N374" s="123">
        <v>188.78376399999999</v>
      </c>
      <c r="O374" s="124">
        <v>43.167365999999994</v>
      </c>
    </row>
    <row r="375" spans="1:15">
      <c r="A375" s="67" t="s">
        <v>734</v>
      </c>
      <c r="B375" s="35" t="s">
        <v>735</v>
      </c>
      <c r="C375" s="36">
        <v>1</v>
      </c>
      <c r="D375" s="37" t="s">
        <v>87</v>
      </c>
      <c r="E375" s="123">
        <f t="shared" si="97"/>
        <v>77.83</v>
      </c>
      <c r="F375" s="124">
        <f t="shared" si="98"/>
        <v>27.42</v>
      </c>
      <c r="G375" s="6">
        <f t="shared" si="103"/>
        <v>105.25</v>
      </c>
      <c r="H375" s="6">
        <f t="shared" si="104"/>
        <v>77.83</v>
      </c>
      <c r="I375" s="6">
        <f t="shared" si="105"/>
        <v>27.42</v>
      </c>
      <c r="J375" s="7">
        <f t="shared" si="106"/>
        <v>105.25</v>
      </c>
      <c r="N375" s="123">
        <v>77.83206899999999</v>
      </c>
      <c r="O375" s="124">
        <v>27.422746999999998</v>
      </c>
    </row>
    <row r="376" spans="1:15">
      <c r="A376" s="67" t="s">
        <v>736</v>
      </c>
      <c r="B376" s="35" t="s">
        <v>737</v>
      </c>
      <c r="C376" s="36">
        <v>1</v>
      </c>
      <c r="D376" s="37" t="s">
        <v>87</v>
      </c>
      <c r="E376" s="123">
        <f t="shared" si="97"/>
        <v>108.56</v>
      </c>
      <c r="F376" s="124">
        <f t="shared" si="98"/>
        <v>43.17</v>
      </c>
      <c r="G376" s="6">
        <f t="shared" si="103"/>
        <v>151.73000000000002</v>
      </c>
      <c r="H376" s="6">
        <f t="shared" si="104"/>
        <v>108.56</v>
      </c>
      <c r="I376" s="6">
        <f t="shared" si="105"/>
        <v>43.17</v>
      </c>
      <c r="J376" s="7">
        <f t="shared" si="106"/>
        <v>151.73000000000002</v>
      </c>
      <c r="N376" s="123">
        <v>108.56298699999999</v>
      </c>
      <c r="O376" s="124">
        <v>43.167365999999994</v>
      </c>
    </row>
    <row r="377" spans="1:15">
      <c r="A377" s="67" t="s">
        <v>738</v>
      </c>
      <c r="B377" s="35" t="s">
        <v>739</v>
      </c>
      <c r="C377" s="36">
        <v>1</v>
      </c>
      <c r="D377" s="37" t="s">
        <v>87</v>
      </c>
      <c r="E377" s="123">
        <f t="shared" si="97"/>
        <v>172.44</v>
      </c>
      <c r="F377" s="124">
        <f t="shared" si="98"/>
        <v>43.17</v>
      </c>
      <c r="G377" s="6">
        <f t="shared" si="103"/>
        <v>215.61</v>
      </c>
      <c r="H377" s="6">
        <f t="shared" si="104"/>
        <v>172.44</v>
      </c>
      <c r="I377" s="6">
        <f t="shared" si="105"/>
        <v>43.17</v>
      </c>
      <c r="J377" s="7">
        <f t="shared" si="106"/>
        <v>215.61</v>
      </c>
      <c r="N377" s="123">
        <v>172.44196799999997</v>
      </c>
      <c r="O377" s="124">
        <v>43.167365999999994</v>
      </c>
    </row>
    <row r="378" spans="1:15">
      <c r="A378" s="67" t="s">
        <v>740</v>
      </c>
      <c r="B378" s="35" t="s">
        <v>741</v>
      </c>
      <c r="C378" s="36">
        <v>1</v>
      </c>
      <c r="D378" s="37" t="s">
        <v>87</v>
      </c>
      <c r="E378" s="123">
        <f t="shared" si="97"/>
        <v>193.29</v>
      </c>
      <c r="F378" s="124">
        <f t="shared" si="98"/>
        <v>43.17</v>
      </c>
      <c r="G378" s="6">
        <f t="shared" si="103"/>
        <v>236.45999999999998</v>
      </c>
      <c r="H378" s="6">
        <f t="shared" si="104"/>
        <v>193.29</v>
      </c>
      <c r="I378" s="6">
        <f t="shared" si="105"/>
        <v>43.17</v>
      </c>
      <c r="J378" s="7">
        <f t="shared" si="106"/>
        <v>236.45999999999998</v>
      </c>
      <c r="N378" s="123">
        <v>193.28628899999998</v>
      </c>
      <c r="O378" s="124">
        <v>43.167365999999994</v>
      </c>
    </row>
    <row r="379" spans="1:15">
      <c r="A379" s="67" t="s">
        <v>742</v>
      </c>
      <c r="B379" s="35" t="s">
        <v>743</v>
      </c>
      <c r="C379" s="36">
        <v>1</v>
      </c>
      <c r="D379" s="37" t="s">
        <v>87</v>
      </c>
      <c r="E379" s="123">
        <f t="shared" si="97"/>
        <v>358.87</v>
      </c>
      <c r="F379" s="124">
        <f t="shared" si="98"/>
        <v>58.4</v>
      </c>
      <c r="G379" s="6">
        <f t="shared" si="103"/>
        <v>417.27</v>
      </c>
      <c r="H379" s="6">
        <f t="shared" si="104"/>
        <v>358.87</v>
      </c>
      <c r="I379" s="6">
        <f t="shared" si="105"/>
        <v>58.4</v>
      </c>
      <c r="J379" s="7">
        <f t="shared" si="106"/>
        <v>417.27</v>
      </c>
      <c r="N379" s="123">
        <v>358.87493999999998</v>
      </c>
      <c r="O379" s="124">
        <v>58.400118999999997</v>
      </c>
    </row>
    <row r="380" spans="1:15">
      <c r="A380" s="67" t="s">
        <v>744</v>
      </c>
      <c r="B380" s="35" t="s">
        <v>745</v>
      </c>
      <c r="C380" s="36">
        <v>1</v>
      </c>
      <c r="D380" s="37" t="s">
        <v>87</v>
      </c>
      <c r="E380" s="123">
        <f t="shared" si="97"/>
        <v>202.49</v>
      </c>
      <c r="F380" s="124">
        <f t="shared" si="98"/>
        <v>30.98</v>
      </c>
      <c r="G380" s="6">
        <f t="shared" si="103"/>
        <v>233.47</v>
      </c>
      <c r="H380" s="6">
        <f t="shared" si="104"/>
        <v>202.49</v>
      </c>
      <c r="I380" s="6">
        <f t="shared" si="105"/>
        <v>30.98</v>
      </c>
      <c r="J380" s="7">
        <f t="shared" si="106"/>
        <v>233.47</v>
      </c>
      <c r="N380" s="123">
        <v>202.490398</v>
      </c>
      <c r="O380" s="124">
        <v>30.977371999999999</v>
      </c>
    </row>
    <row r="381" spans="1:15">
      <c r="A381" s="67" t="s">
        <v>746</v>
      </c>
      <c r="B381" s="35" t="s">
        <v>747</v>
      </c>
      <c r="C381" s="36">
        <v>1</v>
      </c>
      <c r="D381" s="37" t="s">
        <v>87</v>
      </c>
      <c r="E381" s="123">
        <f t="shared" si="97"/>
        <v>146.94</v>
      </c>
      <c r="F381" s="124">
        <f t="shared" si="98"/>
        <v>17.09</v>
      </c>
      <c r="G381" s="6">
        <f t="shared" si="103"/>
        <v>164.03</v>
      </c>
      <c r="H381" s="6">
        <f t="shared" si="104"/>
        <v>146.94</v>
      </c>
      <c r="I381" s="6">
        <f t="shared" si="105"/>
        <v>17.09</v>
      </c>
      <c r="J381" s="7">
        <f t="shared" si="106"/>
        <v>164.03</v>
      </c>
      <c r="N381" s="123">
        <v>146.94345799999999</v>
      </c>
      <c r="O381" s="124">
        <v>17.090637000000001</v>
      </c>
    </row>
    <row r="382" spans="1:15">
      <c r="A382" s="67" t="s">
        <v>748</v>
      </c>
      <c r="B382" s="35" t="s">
        <v>749</v>
      </c>
      <c r="C382" s="36">
        <v>1</v>
      </c>
      <c r="D382" s="37" t="s">
        <v>87</v>
      </c>
      <c r="E382" s="123">
        <f t="shared" si="97"/>
        <v>900.11</v>
      </c>
      <c r="F382" s="124">
        <f t="shared" si="98"/>
        <v>391.04</v>
      </c>
      <c r="G382" s="6">
        <f t="shared" si="103"/>
        <v>1291.1500000000001</v>
      </c>
      <c r="H382" s="6">
        <f t="shared" si="104"/>
        <v>900.11</v>
      </c>
      <c r="I382" s="6">
        <f t="shared" si="105"/>
        <v>391.04</v>
      </c>
      <c r="J382" s="7">
        <f t="shared" si="106"/>
        <v>1291.1500000000001</v>
      </c>
      <c r="N382" s="123">
        <v>900.10688200000004</v>
      </c>
      <c r="O382" s="124">
        <v>391.03718699999996</v>
      </c>
    </row>
    <row r="383" spans="1:15">
      <c r="A383" s="67" t="s">
        <v>750</v>
      </c>
      <c r="B383" s="35" t="s">
        <v>751</v>
      </c>
      <c r="C383" s="36">
        <v>1</v>
      </c>
      <c r="D383" s="37" t="s">
        <v>87</v>
      </c>
      <c r="E383" s="123">
        <f t="shared" si="97"/>
        <v>1538.05</v>
      </c>
      <c r="F383" s="124">
        <f t="shared" si="98"/>
        <v>391.04</v>
      </c>
      <c r="G383" s="6">
        <f t="shared" si="103"/>
        <v>1929.09</v>
      </c>
      <c r="H383" s="6">
        <f t="shared" si="104"/>
        <v>1538.05</v>
      </c>
      <c r="I383" s="6">
        <f t="shared" si="105"/>
        <v>391.04</v>
      </c>
      <c r="J383" s="7">
        <f t="shared" si="106"/>
        <v>1929.09</v>
      </c>
      <c r="N383" s="123">
        <v>1538.0530609999998</v>
      </c>
      <c r="O383" s="124">
        <v>391.03718699999996</v>
      </c>
    </row>
    <row r="384" spans="1:15">
      <c r="A384" s="67" t="s">
        <v>752</v>
      </c>
      <c r="B384" s="35" t="s">
        <v>753</v>
      </c>
      <c r="C384" s="36">
        <v>143</v>
      </c>
      <c r="D384" s="37" t="s">
        <v>87</v>
      </c>
      <c r="E384" s="123">
        <f t="shared" si="97"/>
        <v>40.869999999999997</v>
      </c>
      <c r="F384" s="124">
        <f t="shared" si="98"/>
        <v>88.88</v>
      </c>
      <c r="G384" s="6">
        <f t="shared" si="103"/>
        <v>129.75</v>
      </c>
      <c r="H384" s="6">
        <f t="shared" si="104"/>
        <v>5844.41</v>
      </c>
      <c r="I384" s="6">
        <f t="shared" si="105"/>
        <v>12709.84</v>
      </c>
      <c r="J384" s="7">
        <f t="shared" si="106"/>
        <v>18554.25</v>
      </c>
      <c r="N384" s="123">
        <v>40.873447999999996</v>
      </c>
      <c r="O384" s="124">
        <v>88.875104000000007</v>
      </c>
    </row>
    <row r="385" spans="1:15" ht="29">
      <c r="A385" s="67" t="s">
        <v>754</v>
      </c>
      <c r="B385" s="35" t="s">
        <v>755</v>
      </c>
      <c r="C385" s="36">
        <v>67</v>
      </c>
      <c r="D385" s="37" t="s">
        <v>87</v>
      </c>
      <c r="E385" s="123">
        <f t="shared" si="97"/>
        <v>24.44</v>
      </c>
      <c r="F385" s="124">
        <f t="shared" si="98"/>
        <v>25.39</v>
      </c>
      <c r="G385" s="6">
        <f t="shared" si="103"/>
        <v>49.83</v>
      </c>
      <c r="H385" s="6">
        <f t="shared" si="104"/>
        <v>1637.48</v>
      </c>
      <c r="I385" s="6">
        <f t="shared" si="105"/>
        <v>1701.13</v>
      </c>
      <c r="J385" s="7">
        <f t="shared" si="106"/>
        <v>3338.6099999999997</v>
      </c>
      <c r="N385" s="123">
        <v>24.436862000000001</v>
      </c>
      <c r="O385" s="124">
        <v>25.394240999999997</v>
      </c>
    </row>
    <row r="386" spans="1:15">
      <c r="A386" s="67" t="s">
        <v>756</v>
      </c>
      <c r="B386" s="35" t="s">
        <v>757</v>
      </c>
      <c r="C386" s="36">
        <v>70</v>
      </c>
      <c r="D386" s="37" t="s">
        <v>87</v>
      </c>
      <c r="E386" s="123">
        <f t="shared" si="97"/>
        <v>35.840000000000003</v>
      </c>
      <c r="F386" s="124">
        <f t="shared" si="98"/>
        <v>40.630000000000003</v>
      </c>
      <c r="G386" s="6">
        <f t="shared" si="103"/>
        <v>76.47</v>
      </c>
      <c r="H386" s="6">
        <f t="shared" si="104"/>
        <v>2508.8000000000002</v>
      </c>
      <c r="I386" s="6">
        <f t="shared" si="105"/>
        <v>2844.1000000000004</v>
      </c>
      <c r="J386" s="7">
        <f t="shared" si="106"/>
        <v>5352.9</v>
      </c>
      <c r="N386" s="123">
        <v>35.840099000000002</v>
      </c>
      <c r="O386" s="124">
        <v>40.626993999999996</v>
      </c>
    </row>
    <row r="387" spans="1:15">
      <c r="A387" s="67" t="s">
        <v>758</v>
      </c>
      <c r="B387" s="35" t="s">
        <v>759</v>
      </c>
      <c r="C387" s="36">
        <v>1</v>
      </c>
      <c r="D387" s="37" t="s">
        <v>760</v>
      </c>
      <c r="E387" s="123">
        <f t="shared" si="97"/>
        <v>523.98</v>
      </c>
      <c r="F387" s="124">
        <f t="shared" si="98"/>
        <v>50.79</v>
      </c>
      <c r="G387" s="6">
        <f t="shared" si="103"/>
        <v>574.77</v>
      </c>
      <c r="H387" s="6">
        <f t="shared" si="104"/>
        <v>523.98</v>
      </c>
      <c r="I387" s="6">
        <f t="shared" si="105"/>
        <v>50.79</v>
      </c>
      <c r="J387" s="7">
        <f t="shared" si="106"/>
        <v>574.77</v>
      </c>
      <c r="N387" s="123">
        <v>523.98016199999995</v>
      </c>
      <c r="O387" s="124">
        <v>50.788481999999995</v>
      </c>
    </row>
    <row r="388" spans="1:15">
      <c r="A388" s="67" t="s">
        <v>761</v>
      </c>
      <c r="B388" s="35" t="s">
        <v>762</v>
      </c>
      <c r="C388" s="36">
        <v>24</v>
      </c>
      <c r="D388" s="37" t="s">
        <v>87</v>
      </c>
      <c r="E388" s="123">
        <f t="shared" si="97"/>
        <v>210.37</v>
      </c>
      <c r="F388" s="124">
        <f t="shared" si="98"/>
        <v>40.07</v>
      </c>
      <c r="G388" s="6">
        <f t="shared" si="103"/>
        <v>250.44</v>
      </c>
      <c r="H388" s="6">
        <f t="shared" si="104"/>
        <v>5048.88</v>
      </c>
      <c r="I388" s="6">
        <f t="shared" si="105"/>
        <v>961.68000000000006</v>
      </c>
      <c r="J388" s="7">
        <f t="shared" si="106"/>
        <v>6010.5599999999995</v>
      </c>
      <c r="N388" s="123">
        <v>210.367447</v>
      </c>
      <c r="O388" s="124">
        <v>40.067733000000004</v>
      </c>
    </row>
    <row r="389" spans="1:15">
      <c r="A389" s="67" t="s">
        <v>763</v>
      </c>
      <c r="B389" s="35" t="s">
        <v>764</v>
      </c>
      <c r="C389" s="36">
        <v>1</v>
      </c>
      <c r="D389" s="37" t="s">
        <v>87</v>
      </c>
      <c r="E389" s="123">
        <f t="shared" si="97"/>
        <v>14.63</v>
      </c>
      <c r="F389" s="124">
        <f t="shared" si="98"/>
        <v>25.39</v>
      </c>
      <c r="G389" s="6">
        <f t="shared" ref="G389:G391" si="107">SUM(E389:F389)</f>
        <v>40.020000000000003</v>
      </c>
      <c r="H389" s="6">
        <f t="shared" si="104"/>
        <v>14.63</v>
      </c>
      <c r="I389" s="6">
        <f t="shared" si="105"/>
        <v>25.39</v>
      </c>
      <c r="J389" s="7">
        <f t="shared" si="106"/>
        <v>40.020000000000003</v>
      </c>
      <c r="N389" s="123">
        <v>14.626097</v>
      </c>
      <c r="O389" s="124">
        <v>25.394240999999997</v>
      </c>
    </row>
    <row r="390" spans="1:15">
      <c r="A390" s="67" t="s">
        <v>765</v>
      </c>
      <c r="B390" s="35" t="s">
        <v>766</v>
      </c>
      <c r="C390" s="36">
        <v>44</v>
      </c>
      <c r="D390" s="37" t="s">
        <v>87</v>
      </c>
      <c r="E390" s="123">
        <f t="shared" si="97"/>
        <v>124.06</v>
      </c>
      <c r="F390" s="124">
        <f t="shared" si="98"/>
        <v>152.36000000000001</v>
      </c>
      <c r="G390" s="6">
        <f t="shared" si="107"/>
        <v>276.42</v>
      </c>
      <c r="H390" s="6">
        <f t="shared" si="104"/>
        <v>5458.64</v>
      </c>
      <c r="I390" s="6">
        <f t="shared" si="105"/>
        <v>6703.84</v>
      </c>
      <c r="J390" s="7">
        <f t="shared" si="106"/>
        <v>12162.480000000001</v>
      </c>
      <c r="N390" s="123">
        <v>124.06115199999999</v>
      </c>
      <c r="O390" s="124">
        <v>152.35596699999999</v>
      </c>
    </row>
    <row r="391" spans="1:15">
      <c r="A391" s="67" t="s">
        <v>767</v>
      </c>
      <c r="B391" s="35" t="s">
        <v>768</v>
      </c>
      <c r="C391" s="36">
        <v>1</v>
      </c>
      <c r="D391" s="37" t="s">
        <v>87</v>
      </c>
      <c r="E391" s="123">
        <f t="shared" si="97"/>
        <v>99.74</v>
      </c>
      <c r="F391" s="124">
        <f t="shared" si="98"/>
        <v>38.9</v>
      </c>
      <c r="G391" s="6">
        <f t="shared" si="107"/>
        <v>138.63999999999999</v>
      </c>
      <c r="H391" s="6">
        <f t="shared" si="104"/>
        <v>99.74</v>
      </c>
      <c r="I391" s="6">
        <f t="shared" si="105"/>
        <v>38.9</v>
      </c>
      <c r="J391" s="7">
        <f t="shared" si="106"/>
        <v>138.63999999999999</v>
      </c>
      <c r="N391" s="123">
        <v>99.738037999999989</v>
      </c>
      <c r="O391" s="124">
        <v>38.901815999999997</v>
      </c>
    </row>
    <row r="392" spans="1:15">
      <c r="A392" s="67" t="s">
        <v>769</v>
      </c>
      <c r="B392" s="35" t="s">
        <v>770</v>
      </c>
      <c r="C392" s="36">
        <v>1</v>
      </c>
      <c r="D392" s="37" t="s">
        <v>87</v>
      </c>
      <c r="E392" s="123">
        <f t="shared" si="97"/>
        <v>42.64</v>
      </c>
      <c r="F392" s="124">
        <f t="shared" si="98"/>
        <v>25.39</v>
      </c>
      <c r="G392" s="6">
        <f t="shared" si="103"/>
        <v>68.03</v>
      </c>
      <c r="H392" s="6">
        <f t="shared" si="104"/>
        <v>42.64</v>
      </c>
      <c r="I392" s="6">
        <f t="shared" si="105"/>
        <v>25.39</v>
      </c>
      <c r="J392" s="7">
        <f t="shared" si="106"/>
        <v>68.03</v>
      </c>
      <c r="N392" s="123">
        <v>42.636541999999999</v>
      </c>
      <c r="O392" s="124">
        <v>25.394240999999997</v>
      </c>
    </row>
    <row r="393" spans="1:15">
      <c r="A393" s="67" t="s">
        <v>771</v>
      </c>
      <c r="B393" s="35" t="s">
        <v>772</v>
      </c>
      <c r="C393" s="36">
        <v>1</v>
      </c>
      <c r="D393" s="37" t="s">
        <v>87</v>
      </c>
      <c r="E393" s="123">
        <f t="shared" ref="E393:E456" si="108">ROUND(N393,2)</f>
        <v>65.709999999999994</v>
      </c>
      <c r="F393" s="124">
        <f t="shared" ref="F393:F456" si="109">ROUND(O393,2)</f>
        <v>88.88</v>
      </c>
      <c r="G393" s="6">
        <f t="shared" si="103"/>
        <v>154.58999999999997</v>
      </c>
      <c r="H393" s="6">
        <f t="shared" si="104"/>
        <v>65.709999999999994</v>
      </c>
      <c r="I393" s="6">
        <f t="shared" si="105"/>
        <v>88.88</v>
      </c>
      <c r="J393" s="7">
        <f t="shared" si="106"/>
        <v>154.58999999999997</v>
      </c>
      <c r="N393" s="123">
        <v>65.708427999999998</v>
      </c>
      <c r="O393" s="124">
        <v>88.875104000000007</v>
      </c>
    </row>
    <row r="394" spans="1:15">
      <c r="A394" s="65">
        <v>21</v>
      </c>
      <c r="B394" s="66" t="s">
        <v>773</v>
      </c>
      <c r="C394" s="26"/>
      <c r="D394" s="27"/>
      <c r="E394" s="123">
        <f t="shared" si="108"/>
        <v>0</v>
      </c>
      <c r="F394" s="124">
        <f t="shared" si="109"/>
        <v>0</v>
      </c>
      <c r="G394" s="114"/>
      <c r="H394" s="114">
        <f t="shared" ref="H394:J394" si="110">SUBTOTAL(109,H395:H407)</f>
        <v>6748.5400000000009</v>
      </c>
      <c r="I394" s="114">
        <f t="shared" si="110"/>
        <v>4183.3600000000006</v>
      </c>
      <c r="J394" s="117">
        <f t="shared" si="110"/>
        <v>10931.9</v>
      </c>
      <c r="N394" s="114"/>
      <c r="O394" s="115"/>
    </row>
    <row r="395" spans="1:15">
      <c r="A395" s="67" t="s">
        <v>774</v>
      </c>
      <c r="B395" s="35" t="s">
        <v>775</v>
      </c>
      <c r="C395" s="36">
        <v>44</v>
      </c>
      <c r="D395" s="37" t="s">
        <v>53</v>
      </c>
      <c r="E395" s="123">
        <f t="shared" si="108"/>
        <v>52.45</v>
      </c>
      <c r="F395" s="124">
        <f t="shared" si="109"/>
        <v>5.08</v>
      </c>
      <c r="G395" s="6">
        <f t="shared" ref="G395:G407" si="111">SUM(E395:F395)</f>
        <v>57.53</v>
      </c>
      <c r="H395" s="6">
        <f t="shared" ref="H395:H407" si="112">C395*E395</f>
        <v>2307.8000000000002</v>
      </c>
      <c r="I395" s="6">
        <f t="shared" ref="I395:I407" si="113">C395*F395</f>
        <v>223.52</v>
      </c>
      <c r="J395" s="7">
        <f t="shared" ref="J395:J407" si="114">SUM(E395:F395)*C395</f>
        <v>2531.3200000000002</v>
      </c>
      <c r="N395" s="123">
        <v>52.447306999999995</v>
      </c>
      <c r="O395" s="124">
        <v>5.0807440000000001</v>
      </c>
    </row>
    <row r="396" spans="1:15">
      <c r="A396" s="67" t="s">
        <v>776</v>
      </c>
      <c r="B396" s="35" t="s">
        <v>777</v>
      </c>
      <c r="C396" s="36">
        <v>1</v>
      </c>
      <c r="D396" s="37" t="s">
        <v>87</v>
      </c>
      <c r="E396" s="123">
        <f t="shared" si="108"/>
        <v>115.28</v>
      </c>
      <c r="F396" s="124">
        <f t="shared" si="109"/>
        <v>25.39</v>
      </c>
      <c r="G396" s="6">
        <f t="shared" si="111"/>
        <v>140.67000000000002</v>
      </c>
      <c r="H396" s="6">
        <f t="shared" si="112"/>
        <v>115.28</v>
      </c>
      <c r="I396" s="6">
        <f t="shared" si="113"/>
        <v>25.39</v>
      </c>
      <c r="J396" s="7">
        <f t="shared" si="114"/>
        <v>140.67000000000002</v>
      </c>
      <c r="N396" s="123">
        <v>115.283598</v>
      </c>
      <c r="O396" s="124">
        <v>25.394240999999997</v>
      </c>
    </row>
    <row r="397" spans="1:15">
      <c r="A397" s="67" t="s">
        <v>778</v>
      </c>
      <c r="B397" s="35" t="s">
        <v>779</v>
      </c>
      <c r="C397" s="36">
        <v>1</v>
      </c>
      <c r="D397" s="37" t="s">
        <v>87</v>
      </c>
      <c r="E397" s="123">
        <f t="shared" si="108"/>
        <v>66.94</v>
      </c>
      <c r="F397" s="124">
        <f t="shared" si="109"/>
        <v>25.39</v>
      </c>
      <c r="G397" s="6">
        <f t="shared" si="111"/>
        <v>92.33</v>
      </c>
      <c r="H397" s="6">
        <f t="shared" si="112"/>
        <v>66.94</v>
      </c>
      <c r="I397" s="6">
        <f t="shared" si="113"/>
        <v>25.39</v>
      </c>
      <c r="J397" s="7">
        <f t="shared" si="114"/>
        <v>92.33</v>
      </c>
      <c r="N397" s="123">
        <v>66.940697999999998</v>
      </c>
      <c r="O397" s="124">
        <v>25.394240999999997</v>
      </c>
    </row>
    <row r="398" spans="1:15">
      <c r="A398" s="67" t="s">
        <v>780</v>
      </c>
      <c r="B398" s="35" t="s">
        <v>781</v>
      </c>
      <c r="C398" s="36">
        <v>1</v>
      </c>
      <c r="D398" s="37" t="s">
        <v>87</v>
      </c>
      <c r="E398" s="123">
        <f t="shared" si="108"/>
        <v>408.13</v>
      </c>
      <c r="F398" s="124">
        <f t="shared" si="109"/>
        <v>58.4</v>
      </c>
      <c r="G398" s="6">
        <f t="shared" si="111"/>
        <v>466.53</v>
      </c>
      <c r="H398" s="6">
        <f t="shared" si="112"/>
        <v>408.13</v>
      </c>
      <c r="I398" s="6">
        <f t="shared" si="113"/>
        <v>58.4</v>
      </c>
      <c r="J398" s="7">
        <f t="shared" si="114"/>
        <v>466.53</v>
      </c>
      <c r="N398" s="123">
        <v>408.12782399999998</v>
      </c>
      <c r="O398" s="124">
        <v>58.400118999999997</v>
      </c>
    </row>
    <row r="399" spans="1:15">
      <c r="A399" s="67" t="s">
        <v>782</v>
      </c>
      <c r="B399" s="35" t="s">
        <v>783</v>
      </c>
      <c r="C399" s="36">
        <v>1</v>
      </c>
      <c r="D399" s="37" t="s">
        <v>87</v>
      </c>
      <c r="E399" s="123">
        <f t="shared" si="108"/>
        <v>18.59</v>
      </c>
      <c r="F399" s="124">
        <f t="shared" si="109"/>
        <v>5.08</v>
      </c>
      <c r="G399" s="6">
        <f t="shared" si="111"/>
        <v>23.67</v>
      </c>
      <c r="H399" s="6">
        <f t="shared" si="112"/>
        <v>18.59</v>
      </c>
      <c r="I399" s="6">
        <f t="shared" si="113"/>
        <v>5.08</v>
      </c>
      <c r="J399" s="7">
        <f t="shared" si="114"/>
        <v>23.67</v>
      </c>
      <c r="N399" s="123">
        <v>18.588318999999998</v>
      </c>
      <c r="O399" s="124">
        <v>5.0807440000000001</v>
      </c>
    </row>
    <row r="400" spans="1:15">
      <c r="A400" s="67" t="s">
        <v>784</v>
      </c>
      <c r="B400" s="35" t="s">
        <v>785</v>
      </c>
      <c r="C400" s="36">
        <v>1</v>
      </c>
      <c r="D400" s="37" t="s">
        <v>87</v>
      </c>
      <c r="E400" s="123">
        <f t="shared" si="108"/>
        <v>851.75</v>
      </c>
      <c r="F400" s="124">
        <f t="shared" si="109"/>
        <v>5.08</v>
      </c>
      <c r="G400" s="6">
        <f t="shared" si="111"/>
        <v>856.83</v>
      </c>
      <c r="H400" s="6">
        <f t="shared" si="112"/>
        <v>851.75</v>
      </c>
      <c r="I400" s="6">
        <f t="shared" si="113"/>
        <v>5.08</v>
      </c>
      <c r="J400" s="7">
        <f t="shared" si="114"/>
        <v>856.83</v>
      </c>
      <c r="N400" s="123">
        <v>851.74502399999994</v>
      </c>
      <c r="O400" s="124">
        <v>5.0807440000000001</v>
      </c>
    </row>
    <row r="401" spans="1:15">
      <c r="A401" s="67" t="s">
        <v>786</v>
      </c>
      <c r="B401" s="35" t="s">
        <v>787</v>
      </c>
      <c r="C401" s="36">
        <v>1</v>
      </c>
      <c r="D401" s="37" t="s">
        <v>87</v>
      </c>
      <c r="E401" s="123">
        <f t="shared" si="108"/>
        <v>22.23</v>
      </c>
      <c r="F401" s="124">
        <f t="shared" si="109"/>
        <v>20.170000000000002</v>
      </c>
      <c r="G401" s="6">
        <f t="shared" si="111"/>
        <v>42.400000000000006</v>
      </c>
      <c r="H401" s="6">
        <f t="shared" si="112"/>
        <v>22.23</v>
      </c>
      <c r="I401" s="6">
        <f t="shared" si="113"/>
        <v>20.170000000000002</v>
      </c>
      <c r="J401" s="7">
        <f t="shared" si="114"/>
        <v>42.400000000000006</v>
      </c>
      <c r="N401" s="123">
        <v>22.228254999999997</v>
      </c>
      <c r="O401" s="124">
        <v>20.171312</v>
      </c>
    </row>
    <row r="402" spans="1:15">
      <c r="A402" s="67" t="s">
        <v>788</v>
      </c>
      <c r="B402" s="35" t="s">
        <v>789</v>
      </c>
      <c r="C402" s="36">
        <v>1</v>
      </c>
      <c r="D402" s="37" t="s">
        <v>87</v>
      </c>
      <c r="E402" s="123">
        <f t="shared" si="108"/>
        <v>40.549999999999997</v>
      </c>
      <c r="F402" s="124">
        <f t="shared" si="109"/>
        <v>2.34</v>
      </c>
      <c r="G402" s="6">
        <f t="shared" si="111"/>
        <v>42.89</v>
      </c>
      <c r="H402" s="6">
        <f t="shared" si="112"/>
        <v>40.549999999999997</v>
      </c>
      <c r="I402" s="6">
        <f t="shared" si="113"/>
        <v>2.34</v>
      </c>
      <c r="J402" s="7">
        <f t="shared" si="114"/>
        <v>42.89</v>
      </c>
      <c r="N402" s="123">
        <v>40.551161999999998</v>
      </c>
      <c r="O402" s="124">
        <v>2.341313</v>
      </c>
    </row>
    <row r="403" spans="1:15">
      <c r="A403" s="67" t="s">
        <v>790</v>
      </c>
      <c r="B403" s="35" t="s">
        <v>791</v>
      </c>
      <c r="C403" s="36">
        <v>148</v>
      </c>
      <c r="D403" s="37" t="s">
        <v>87</v>
      </c>
      <c r="E403" s="123">
        <f t="shared" si="108"/>
        <v>15.45</v>
      </c>
      <c r="F403" s="124">
        <f t="shared" si="109"/>
        <v>25.21</v>
      </c>
      <c r="G403" s="6">
        <f t="shared" si="111"/>
        <v>40.659999999999997</v>
      </c>
      <c r="H403" s="6">
        <f t="shared" si="112"/>
        <v>2286.6</v>
      </c>
      <c r="I403" s="6">
        <f t="shared" si="113"/>
        <v>3731.08</v>
      </c>
      <c r="J403" s="7">
        <f t="shared" si="114"/>
        <v>6017.6799999999994</v>
      </c>
      <c r="N403" s="123">
        <v>15.45077</v>
      </c>
      <c r="O403" s="124">
        <v>25.21414</v>
      </c>
    </row>
    <row r="404" spans="1:15">
      <c r="A404" s="67" t="s">
        <v>792</v>
      </c>
      <c r="B404" s="35" t="s">
        <v>793</v>
      </c>
      <c r="C404" s="36">
        <v>1</v>
      </c>
      <c r="D404" s="37" t="s">
        <v>87</v>
      </c>
      <c r="E404" s="123">
        <f t="shared" si="108"/>
        <v>180.55</v>
      </c>
      <c r="F404" s="124">
        <f t="shared" si="109"/>
        <v>22.14</v>
      </c>
      <c r="G404" s="6">
        <f t="shared" si="111"/>
        <v>202.69</v>
      </c>
      <c r="H404" s="6">
        <f t="shared" si="112"/>
        <v>180.55</v>
      </c>
      <c r="I404" s="6">
        <f t="shared" si="113"/>
        <v>22.14</v>
      </c>
      <c r="J404" s="7">
        <f t="shared" si="114"/>
        <v>202.69</v>
      </c>
      <c r="N404" s="123">
        <v>180.546513</v>
      </c>
      <c r="O404" s="124">
        <v>22.142944</v>
      </c>
    </row>
    <row r="405" spans="1:15">
      <c r="A405" s="67" t="s">
        <v>794</v>
      </c>
      <c r="B405" s="35" t="s">
        <v>795</v>
      </c>
      <c r="C405" s="36">
        <v>1</v>
      </c>
      <c r="D405" s="37" t="s">
        <v>87</v>
      </c>
      <c r="E405" s="123">
        <f t="shared" si="108"/>
        <v>210.61</v>
      </c>
      <c r="F405" s="124">
        <f t="shared" si="109"/>
        <v>22.14</v>
      </c>
      <c r="G405" s="6">
        <f t="shared" si="111"/>
        <v>232.75</v>
      </c>
      <c r="H405" s="6">
        <f t="shared" si="112"/>
        <v>210.61</v>
      </c>
      <c r="I405" s="6">
        <f t="shared" si="113"/>
        <v>22.14</v>
      </c>
      <c r="J405" s="7">
        <f t="shared" si="114"/>
        <v>232.75</v>
      </c>
      <c r="N405" s="123">
        <v>210.613901</v>
      </c>
      <c r="O405" s="124">
        <v>22.142944</v>
      </c>
    </row>
    <row r="406" spans="1:15">
      <c r="A406" s="67" t="s">
        <v>796</v>
      </c>
      <c r="B406" s="35" t="s">
        <v>797</v>
      </c>
      <c r="C406" s="36">
        <v>1</v>
      </c>
      <c r="D406" s="37" t="s">
        <v>87</v>
      </c>
      <c r="E406" s="123">
        <f t="shared" si="108"/>
        <v>85.7</v>
      </c>
      <c r="F406" s="124">
        <f t="shared" si="109"/>
        <v>22.14</v>
      </c>
      <c r="G406" s="6">
        <f t="shared" si="111"/>
        <v>107.84</v>
      </c>
      <c r="H406" s="6">
        <f t="shared" si="112"/>
        <v>85.7</v>
      </c>
      <c r="I406" s="6">
        <f t="shared" si="113"/>
        <v>22.14</v>
      </c>
      <c r="J406" s="7">
        <f t="shared" si="114"/>
        <v>107.84</v>
      </c>
      <c r="N406" s="123">
        <v>85.699638999999991</v>
      </c>
      <c r="O406" s="124">
        <v>22.142944</v>
      </c>
    </row>
    <row r="407" spans="1:15">
      <c r="A407" s="67" t="s">
        <v>798</v>
      </c>
      <c r="B407" s="35" t="s">
        <v>799</v>
      </c>
      <c r="C407" s="36">
        <v>1</v>
      </c>
      <c r="D407" s="37" t="s">
        <v>87</v>
      </c>
      <c r="E407" s="123">
        <f t="shared" si="108"/>
        <v>153.81</v>
      </c>
      <c r="F407" s="124">
        <f t="shared" si="109"/>
        <v>20.49</v>
      </c>
      <c r="G407" s="6">
        <f t="shared" si="111"/>
        <v>174.3</v>
      </c>
      <c r="H407" s="6">
        <f t="shared" si="112"/>
        <v>153.81</v>
      </c>
      <c r="I407" s="6">
        <f t="shared" si="113"/>
        <v>20.49</v>
      </c>
      <c r="J407" s="7">
        <f t="shared" si="114"/>
        <v>174.3</v>
      </c>
      <c r="N407" s="123">
        <v>153.806254</v>
      </c>
      <c r="O407" s="124">
        <v>20.493597999999999</v>
      </c>
    </row>
    <row r="408" spans="1:15">
      <c r="A408" s="65">
        <v>22</v>
      </c>
      <c r="B408" s="66" t="s">
        <v>800</v>
      </c>
      <c r="C408" s="26"/>
      <c r="D408" s="27"/>
      <c r="E408" s="123">
        <f t="shared" si="108"/>
        <v>0</v>
      </c>
      <c r="F408" s="124">
        <f t="shared" si="109"/>
        <v>0</v>
      </c>
      <c r="G408" s="114"/>
      <c r="H408" s="114">
        <f t="shared" ref="H408:J408" si="115">SUBTOTAL(109,H409:H420)</f>
        <v>13988.670000000002</v>
      </c>
      <c r="I408" s="114">
        <f t="shared" si="115"/>
        <v>5732.1999999999989</v>
      </c>
      <c r="J408" s="117">
        <f t="shared" si="115"/>
        <v>19720.87</v>
      </c>
      <c r="N408" s="114"/>
      <c r="O408" s="115"/>
    </row>
    <row r="409" spans="1:15">
      <c r="A409" s="67" t="s">
        <v>801</v>
      </c>
      <c r="B409" s="35" t="s">
        <v>802</v>
      </c>
      <c r="C409" s="36">
        <v>27</v>
      </c>
      <c r="D409" s="37" t="s">
        <v>87</v>
      </c>
      <c r="E409" s="123">
        <f t="shared" si="108"/>
        <v>159.93</v>
      </c>
      <c r="F409" s="124">
        <f t="shared" si="109"/>
        <v>25.39</v>
      </c>
      <c r="G409" s="6">
        <f t="shared" ref="G409:G420" si="116">SUM(E409:F409)</f>
        <v>185.32</v>
      </c>
      <c r="H409" s="6">
        <f t="shared" ref="H409:H420" si="117">C409*E409</f>
        <v>4318.1100000000006</v>
      </c>
      <c r="I409" s="6">
        <f t="shared" ref="I409:I420" si="118">C409*F409</f>
        <v>685.53</v>
      </c>
      <c r="J409" s="7">
        <f t="shared" ref="J409:J420" si="119">SUM(E409:F409)*C409</f>
        <v>5003.6399999999994</v>
      </c>
      <c r="N409" s="123">
        <v>159.929688</v>
      </c>
      <c r="O409" s="124">
        <v>25.394240999999997</v>
      </c>
    </row>
    <row r="410" spans="1:15">
      <c r="A410" s="67" t="s">
        <v>803</v>
      </c>
      <c r="B410" s="35" t="s">
        <v>804</v>
      </c>
      <c r="C410" s="36">
        <v>1</v>
      </c>
      <c r="D410" s="37" t="s">
        <v>87</v>
      </c>
      <c r="E410" s="123">
        <f t="shared" si="108"/>
        <v>205.13</v>
      </c>
      <c r="F410" s="124">
        <f t="shared" si="109"/>
        <v>15.24</v>
      </c>
      <c r="G410" s="6">
        <f t="shared" si="116"/>
        <v>220.37</v>
      </c>
      <c r="H410" s="6">
        <f t="shared" si="117"/>
        <v>205.13</v>
      </c>
      <c r="I410" s="6">
        <f t="shared" si="118"/>
        <v>15.24</v>
      </c>
      <c r="J410" s="7">
        <f t="shared" si="119"/>
        <v>220.37</v>
      </c>
      <c r="N410" s="123">
        <v>205.12556000000001</v>
      </c>
      <c r="O410" s="124">
        <v>15.242231999999998</v>
      </c>
    </row>
    <row r="411" spans="1:15">
      <c r="A411" s="67" t="s">
        <v>805</v>
      </c>
      <c r="B411" s="35" t="s">
        <v>806</v>
      </c>
      <c r="C411" s="36">
        <v>18</v>
      </c>
      <c r="D411" s="37" t="s">
        <v>87</v>
      </c>
      <c r="E411" s="123">
        <f t="shared" si="108"/>
        <v>69.11</v>
      </c>
      <c r="F411" s="124">
        <f t="shared" si="109"/>
        <v>15.24</v>
      </c>
      <c r="G411" s="6">
        <f t="shared" si="116"/>
        <v>84.35</v>
      </c>
      <c r="H411" s="6">
        <f t="shared" si="117"/>
        <v>1243.98</v>
      </c>
      <c r="I411" s="6">
        <f t="shared" si="118"/>
        <v>274.32</v>
      </c>
      <c r="J411" s="7">
        <f t="shared" si="119"/>
        <v>1518.3</v>
      </c>
      <c r="N411" s="123">
        <v>69.111388999999988</v>
      </c>
      <c r="O411" s="124">
        <v>15.242231999999998</v>
      </c>
    </row>
    <row r="412" spans="1:15">
      <c r="A412" s="67" t="s">
        <v>807</v>
      </c>
      <c r="B412" s="35" t="s">
        <v>808</v>
      </c>
      <c r="C412" s="36">
        <v>15</v>
      </c>
      <c r="D412" s="37" t="s">
        <v>87</v>
      </c>
      <c r="E412" s="123">
        <f t="shared" si="108"/>
        <v>61.82</v>
      </c>
      <c r="F412" s="124">
        <f t="shared" si="109"/>
        <v>25.39</v>
      </c>
      <c r="G412" s="6">
        <f t="shared" si="116"/>
        <v>87.210000000000008</v>
      </c>
      <c r="H412" s="6">
        <f t="shared" si="117"/>
        <v>927.3</v>
      </c>
      <c r="I412" s="6">
        <f t="shared" si="118"/>
        <v>380.85</v>
      </c>
      <c r="J412" s="7">
        <f t="shared" si="119"/>
        <v>1308.1500000000001</v>
      </c>
      <c r="N412" s="123">
        <v>61.822037999999999</v>
      </c>
      <c r="O412" s="124">
        <v>25.394240999999997</v>
      </c>
    </row>
    <row r="413" spans="1:15">
      <c r="A413" s="67" t="s">
        <v>809</v>
      </c>
      <c r="B413" s="35" t="s">
        <v>810</v>
      </c>
      <c r="C413" s="36">
        <v>24</v>
      </c>
      <c r="D413" s="37" t="s">
        <v>87</v>
      </c>
      <c r="E413" s="123">
        <f t="shared" si="108"/>
        <v>43.94</v>
      </c>
      <c r="F413" s="124">
        <f t="shared" si="109"/>
        <v>25.39</v>
      </c>
      <c r="G413" s="6">
        <f t="shared" si="116"/>
        <v>69.33</v>
      </c>
      <c r="H413" s="6">
        <f t="shared" si="117"/>
        <v>1054.56</v>
      </c>
      <c r="I413" s="6">
        <f t="shared" si="118"/>
        <v>609.36</v>
      </c>
      <c r="J413" s="7">
        <f t="shared" si="119"/>
        <v>1663.92</v>
      </c>
      <c r="N413" s="123">
        <v>43.944643999999997</v>
      </c>
      <c r="O413" s="124">
        <v>25.394240999999997</v>
      </c>
    </row>
    <row r="414" spans="1:15">
      <c r="A414" s="67" t="s">
        <v>811</v>
      </c>
      <c r="B414" s="35" t="s">
        <v>812</v>
      </c>
      <c r="C414" s="36">
        <v>1</v>
      </c>
      <c r="D414" s="37" t="s">
        <v>87</v>
      </c>
      <c r="E414" s="123">
        <f t="shared" si="108"/>
        <v>121.72</v>
      </c>
      <c r="F414" s="124">
        <f t="shared" si="109"/>
        <v>20.32</v>
      </c>
      <c r="G414" s="6">
        <f t="shared" si="116"/>
        <v>142.04</v>
      </c>
      <c r="H414" s="6">
        <f t="shared" si="117"/>
        <v>121.72</v>
      </c>
      <c r="I414" s="6">
        <f t="shared" si="118"/>
        <v>20.32</v>
      </c>
      <c r="J414" s="7">
        <f t="shared" si="119"/>
        <v>142.04</v>
      </c>
      <c r="N414" s="123">
        <v>121.71983899999999</v>
      </c>
      <c r="O414" s="124">
        <v>20.322976000000001</v>
      </c>
    </row>
    <row r="415" spans="1:15">
      <c r="A415" s="67" t="s">
        <v>813</v>
      </c>
      <c r="B415" s="35" t="s">
        <v>814</v>
      </c>
      <c r="C415" s="36">
        <v>15</v>
      </c>
      <c r="D415" s="37" t="s">
        <v>87</v>
      </c>
      <c r="E415" s="123">
        <f t="shared" si="108"/>
        <v>188</v>
      </c>
      <c r="F415" s="124">
        <f t="shared" si="109"/>
        <v>177.75</v>
      </c>
      <c r="G415" s="6">
        <f t="shared" si="116"/>
        <v>365.75</v>
      </c>
      <c r="H415" s="6">
        <f t="shared" si="117"/>
        <v>2820</v>
      </c>
      <c r="I415" s="6">
        <f t="shared" si="118"/>
        <v>2666.25</v>
      </c>
      <c r="J415" s="7">
        <f t="shared" si="119"/>
        <v>5486.25</v>
      </c>
      <c r="N415" s="123">
        <v>187.997007</v>
      </c>
      <c r="O415" s="124">
        <v>177.75020800000001</v>
      </c>
    </row>
    <row r="416" spans="1:15">
      <c r="A416" s="67" t="s">
        <v>815</v>
      </c>
      <c r="B416" s="35" t="s">
        <v>816</v>
      </c>
      <c r="C416" s="36">
        <v>35</v>
      </c>
      <c r="D416" s="37" t="s">
        <v>87</v>
      </c>
      <c r="E416" s="123">
        <f t="shared" si="108"/>
        <v>30.18</v>
      </c>
      <c r="F416" s="124">
        <f t="shared" si="109"/>
        <v>8.1199999999999992</v>
      </c>
      <c r="G416" s="6">
        <f t="shared" si="116"/>
        <v>38.299999999999997</v>
      </c>
      <c r="H416" s="6">
        <f t="shared" si="117"/>
        <v>1056.3</v>
      </c>
      <c r="I416" s="6">
        <f t="shared" si="118"/>
        <v>284.2</v>
      </c>
      <c r="J416" s="7">
        <f t="shared" si="119"/>
        <v>1340.5</v>
      </c>
      <c r="N416" s="123">
        <v>30.181135999999999</v>
      </c>
      <c r="O416" s="124">
        <v>8.1235029999999995</v>
      </c>
    </row>
    <row r="417" spans="1:15">
      <c r="A417" s="67" t="s">
        <v>817</v>
      </c>
      <c r="B417" s="35" t="s">
        <v>818</v>
      </c>
      <c r="C417" s="36">
        <v>15</v>
      </c>
      <c r="D417" s="37" t="s">
        <v>16</v>
      </c>
      <c r="E417" s="123">
        <f t="shared" si="108"/>
        <v>67.02</v>
      </c>
      <c r="F417" s="124">
        <f t="shared" si="109"/>
        <v>42.66</v>
      </c>
      <c r="G417" s="6">
        <f t="shared" si="116"/>
        <v>109.67999999999999</v>
      </c>
      <c r="H417" s="6">
        <f t="shared" si="117"/>
        <v>1005.3</v>
      </c>
      <c r="I417" s="6">
        <f t="shared" si="118"/>
        <v>639.9</v>
      </c>
      <c r="J417" s="7">
        <f t="shared" si="119"/>
        <v>1645.1999999999998</v>
      </c>
      <c r="N417" s="123">
        <v>67.016530000000003</v>
      </c>
      <c r="O417" s="124">
        <v>42.655499999999996</v>
      </c>
    </row>
    <row r="418" spans="1:15">
      <c r="A418" s="67" t="s">
        <v>819</v>
      </c>
      <c r="B418" s="35" t="s">
        <v>820</v>
      </c>
      <c r="C418" s="36">
        <v>18</v>
      </c>
      <c r="D418" s="37" t="s">
        <v>87</v>
      </c>
      <c r="E418" s="123">
        <f t="shared" si="108"/>
        <v>19.43</v>
      </c>
      <c r="F418" s="124">
        <f t="shared" si="109"/>
        <v>3.55</v>
      </c>
      <c r="G418" s="6">
        <f t="shared" si="116"/>
        <v>22.98</v>
      </c>
      <c r="H418" s="6">
        <f t="shared" si="117"/>
        <v>349.74</v>
      </c>
      <c r="I418" s="6">
        <f t="shared" si="118"/>
        <v>63.9</v>
      </c>
      <c r="J418" s="7">
        <f t="shared" si="119"/>
        <v>413.64</v>
      </c>
      <c r="N418" s="123">
        <v>19.431950000000001</v>
      </c>
      <c r="O418" s="124">
        <v>3.5546249999999997</v>
      </c>
    </row>
    <row r="419" spans="1:15">
      <c r="A419" s="67" t="s">
        <v>821</v>
      </c>
      <c r="B419" s="35" t="s">
        <v>822</v>
      </c>
      <c r="C419" s="36">
        <v>1</v>
      </c>
      <c r="D419" s="37" t="s">
        <v>87</v>
      </c>
      <c r="E419" s="123">
        <f t="shared" si="108"/>
        <v>651.42999999999995</v>
      </c>
      <c r="F419" s="124">
        <f t="shared" si="109"/>
        <v>41.54</v>
      </c>
      <c r="G419" s="6">
        <f t="shared" ref="G419" si="120">SUM(E419:F419)</f>
        <v>692.96999999999991</v>
      </c>
      <c r="H419" s="6">
        <f t="shared" si="117"/>
        <v>651.42999999999995</v>
      </c>
      <c r="I419" s="6">
        <f t="shared" si="118"/>
        <v>41.54</v>
      </c>
      <c r="J419" s="7">
        <f t="shared" si="119"/>
        <v>692.96999999999991</v>
      </c>
      <c r="N419" s="123">
        <v>651.43479600000001</v>
      </c>
      <c r="O419" s="124">
        <v>41.536977999999998</v>
      </c>
    </row>
    <row r="420" spans="1:15">
      <c r="A420" s="67" t="s">
        <v>823</v>
      </c>
      <c r="B420" s="35" t="s">
        <v>824</v>
      </c>
      <c r="C420" s="36">
        <v>1</v>
      </c>
      <c r="D420" s="37" t="s">
        <v>87</v>
      </c>
      <c r="E420" s="123">
        <f t="shared" si="108"/>
        <v>235.1</v>
      </c>
      <c r="F420" s="124">
        <f t="shared" si="109"/>
        <v>50.79</v>
      </c>
      <c r="G420" s="6">
        <f t="shared" si="116"/>
        <v>285.89</v>
      </c>
      <c r="H420" s="6">
        <f t="shared" si="117"/>
        <v>235.1</v>
      </c>
      <c r="I420" s="6">
        <f t="shared" si="118"/>
        <v>50.79</v>
      </c>
      <c r="J420" s="7">
        <f t="shared" si="119"/>
        <v>285.89</v>
      </c>
      <c r="N420" s="123">
        <v>235.09815800000001</v>
      </c>
      <c r="O420" s="124">
        <v>50.788481999999995</v>
      </c>
    </row>
    <row r="421" spans="1:15">
      <c r="A421" s="65">
        <v>23</v>
      </c>
      <c r="B421" s="66" t="s">
        <v>825</v>
      </c>
      <c r="C421" s="26"/>
      <c r="D421" s="27"/>
      <c r="E421" s="123">
        <f t="shared" si="108"/>
        <v>0</v>
      </c>
      <c r="F421" s="124">
        <f t="shared" si="109"/>
        <v>0</v>
      </c>
      <c r="G421" s="114"/>
      <c r="H421" s="114">
        <v>0</v>
      </c>
      <c r="I421" s="114">
        <v>0</v>
      </c>
      <c r="J421" s="117">
        <v>0</v>
      </c>
      <c r="N421" s="114"/>
      <c r="O421" s="115"/>
    </row>
    <row r="422" spans="1:15">
      <c r="A422" s="65">
        <v>24</v>
      </c>
      <c r="B422" s="66" t="s">
        <v>826</v>
      </c>
      <c r="C422" s="26"/>
      <c r="D422" s="27"/>
      <c r="E422" s="123">
        <f t="shared" si="108"/>
        <v>0</v>
      </c>
      <c r="F422" s="124">
        <f t="shared" si="109"/>
        <v>0</v>
      </c>
      <c r="G422" s="114"/>
      <c r="H422" s="114">
        <v>0</v>
      </c>
      <c r="I422" s="114">
        <v>0</v>
      </c>
      <c r="J422" s="117">
        <v>0</v>
      </c>
      <c r="N422" s="114"/>
      <c r="O422" s="115"/>
    </row>
    <row r="423" spans="1:15">
      <c r="A423" s="65">
        <v>25</v>
      </c>
      <c r="B423" s="66" t="s">
        <v>827</v>
      </c>
      <c r="C423" s="26"/>
      <c r="D423" s="27"/>
      <c r="E423" s="123">
        <f t="shared" si="108"/>
        <v>0</v>
      </c>
      <c r="F423" s="124">
        <f t="shared" si="109"/>
        <v>0</v>
      </c>
      <c r="G423" s="114"/>
      <c r="H423" s="114">
        <v>0</v>
      </c>
      <c r="I423" s="114">
        <v>0</v>
      </c>
      <c r="J423" s="117">
        <v>0</v>
      </c>
      <c r="N423" s="114"/>
      <c r="O423" s="115"/>
    </row>
    <row r="424" spans="1:15">
      <c r="A424" s="65">
        <v>26</v>
      </c>
      <c r="B424" s="68" t="s">
        <v>828</v>
      </c>
      <c r="C424" s="26"/>
      <c r="D424" s="27"/>
      <c r="E424" s="123">
        <f t="shared" si="108"/>
        <v>0</v>
      </c>
      <c r="F424" s="124">
        <f t="shared" si="109"/>
        <v>0</v>
      </c>
      <c r="G424" s="114"/>
      <c r="H424" s="114">
        <v>0</v>
      </c>
      <c r="I424" s="114">
        <v>0</v>
      </c>
      <c r="J424" s="117">
        <v>0</v>
      </c>
      <c r="N424" s="114"/>
      <c r="O424" s="115"/>
    </row>
    <row r="425" spans="1:15">
      <c r="A425" s="65">
        <v>27</v>
      </c>
      <c r="B425" s="66" t="s">
        <v>829</v>
      </c>
      <c r="C425" s="26"/>
      <c r="D425" s="27"/>
      <c r="E425" s="123">
        <f t="shared" si="108"/>
        <v>0</v>
      </c>
      <c r="F425" s="124">
        <f t="shared" si="109"/>
        <v>0</v>
      </c>
      <c r="G425" s="8"/>
      <c r="H425" s="8">
        <v>0</v>
      </c>
      <c r="I425" s="8">
        <v>0</v>
      </c>
      <c r="J425" s="9">
        <v>0</v>
      </c>
      <c r="N425" s="114"/>
      <c r="O425" s="115"/>
    </row>
    <row r="426" spans="1:15">
      <c r="A426" s="65">
        <v>28</v>
      </c>
      <c r="B426" s="66" t="s">
        <v>830</v>
      </c>
      <c r="C426" s="26"/>
      <c r="D426" s="27"/>
      <c r="E426" s="123">
        <f t="shared" si="108"/>
        <v>0</v>
      </c>
      <c r="F426" s="124">
        <f t="shared" si="109"/>
        <v>0</v>
      </c>
      <c r="G426" s="114"/>
      <c r="H426" s="114">
        <f t="shared" ref="H426:J426" si="121">SUBTOTAL(109,H427:H460)</f>
        <v>124286.29000000002</v>
      </c>
      <c r="I426" s="114">
        <f t="shared" si="121"/>
        <v>13834.500000000002</v>
      </c>
      <c r="J426" s="117">
        <f t="shared" si="121"/>
        <v>138120.78999999998</v>
      </c>
      <c r="N426" s="114"/>
      <c r="O426" s="115"/>
    </row>
    <row r="427" spans="1:15">
      <c r="A427" s="67" t="s">
        <v>831</v>
      </c>
      <c r="B427" s="62" t="s">
        <v>832</v>
      </c>
      <c r="C427" s="36">
        <v>1</v>
      </c>
      <c r="D427" s="37" t="s">
        <v>16</v>
      </c>
      <c r="E427" s="123">
        <f t="shared" si="108"/>
        <v>601.54999999999995</v>
      </c>
      <c r="F427" s="124">
        <f t="shared" si="109"/>
        <v>31.57</v>
      </c>
      <c r="G427" s="6">
        <f t="shared" ref="G427:G460" si="122">SUM(E427:F427)</f>
        <v>633.12</v>
      </c>
      <c r="H427" s="6">
        <f t="shared" ref="H427:H460" si="123">C427*E427</f>
        <v>601.54999999999995</v>
      </c>
      <c r="I427" s="6">
        <f t="shared" ref="I427:I460" si="124">C427*F427</f>
        <v>31.57</v>
      </c>
      <c r="J427" s="7">
        <f t="shared" ref="J427:J460" si="125">SUM(E427:F427)*C427</f>
        <v>633.12</v>
      </c>
      <c r="N427" s="123">
        <v>601.54681900000003</v>
      </c>
      <c r="O427" s="124">
        <v>31.565069999999995</v>
      </c>
    </row>
    <row r="428" spans="1:15">
      <c r="A428" s="67" t="s">
        <v>833</v>
      </c>
      <c r="B428" s="35" t="s">
        <v>834</v>
      </c>
      <c r="C428" s="36">
        <v>1</v>
      </c>
      <c r="D428" s="37" t="s">
        <v>16</v>
      </c>
      <c r="E428" s="123">
        <f t="shared" si="108"/>
        <v>319.64999999999998</v>
      </c>
      <c r="F428" s="124">
        <f t="shared" si="109"/>
        <v>30.15</v>
      </c>
      <c r="G428" s="6">
        <f t="shared" si="122"/>
        <v>349.79999999999995</v>
      </c>
      <c r="H428" s="6">
        <f t="shared" si="123"/>
        <v>319.64999999999998</v>
      </c>
      <c r="I428" s="6">
        <f t="shared" si="124"/>
        <v>30.15</v>
      </c>
      <c r="J428" s="7">
        <f t="shared" si="125"/>
        <v>349.79999999999995</v>
      </c>
      <c r="N428" s="123">
        <v>319.65083800000002</v>
      </c>
      <c r="O428" s="124">
        <v>30.152698999999998</v>
      </c>
    </row>
    <row r="429" spans="1:15">
      <c r="A429" s="67" t="s">
        <v>835</v>
      </c>
      <c r="B429" s="35" t="s">
        <v>836</v>
      </c>
      <c r="C429" s="36">
        <v>50</v>
      </c>
      <c r="D429" s="37" t="s">
        <v>16</v>
      </c>
      <c r="E429" s="123">
        <f t="shared" si="108"/>
        <v>286.36</v>
      </c>
      <c r="F429" s="124">
        <f t="shared" si="109"/>
        <v>50.42</v>
      </c>
      <c r="G429" s="6">
        <f t="shared" si="122"/>
        <v>336.78000000000003</v>
      </c>
      <c r="H429" s="6">
        <f t="shared" si="123"/>
        <v>14318</v>
      </c>
      <c r="I429" s="6">
        <f t="shared" si="124"/>
        <v>2521</v>
      </c>
      <c r="J429" s="7">
        <f t="shared" si="125"/>
        <v>16839</v>
      </c>
      <c r="N429" s="123">
        <v>286.36059</v>
      </c>
      <c r="O429" s="124">
        <v>50.418800999999995</v>
      </c>
    </row>
    <row r="430" spans="1:15">
      <c r="A430" s="67" t="s">
        <v>837</v>
      </c>
      <c r="B430" s="35" t="s">
        <v>838</v>
      </c>
      <c r="C430" s="36">
        <v>1</v>
      </c>
      <c r="D430" s="37" t="s">
        <v>16</v>
      </c>
      <c r="E430" s="123">
        <f t="shared" si="108"/>
        <v>596.27</v>
      </c>
      <c r="F430" s="124">
        <f t="shared" si="109"/>
        <v>50.42</v>
      </c>
      <c r="G430" s="6">
        <f t="shared" si="122"/>
        <v>646.68999999999994</v>
      </c>
      <c r="H430" s="6">
        <f t="shared" si="123"/>
        <v>596.27</v>
      </c>
      <c r="I430" s="6">
        <f t="shared" si="124"/>
        <v>50.42</v>
      </c>
      <c r="J430" s="7">
        <f t="shared" si="125"/>
        <v>646.68999999999994</v>
      </c>
      <c r="N430" s="123">
        <v>596.2670159999999</v>
      </c>
      <c r="O430" s="124">
        <v>50.418800999999995</v>
      </c>
    </row>
    <row r="431" spans="1:15">
      <c r="A431" s="67" t="s">
        <v>839</v>
      </c>
      <c r="B431" s="35" t="s">
        <v>840</v>
      </c>
      <c r="C431" s="36">
        <v>1</v>
      </c>
      <c r="D431" s="37" t="s">
        <v>16</v>
      </c>
      <c r="E431" s="123">
        <f t="shared" si="108"/>
        <v>4.91</v>
      </c>
      <c r="F431" s="124">
        <f t="shared" si="109"/>
        <v>50.42</v>
      </c>
      <c r="G431" s="6">
        <f t="shared" si="122"/>
        <v>55.33</v>
      </c>
      <c r="H431" s="6">
        <f t="shared" si="123"/>
        <v>4.91</v>
      </c>
      <c r="I431" s="6">
        <f t="shared" si="124"/>
        <v>50.42</v>
      </c>
      <c r="J431" s="7">
        <f t="shared" si="125"/>
        <v>55.33</v>
      </c>
      <c r="N431" s="123">
        <v>4.9101219999999994</v>
      </c>
      <c r="O431" s="124">
        <v>50.418800999999995</v>
      </c>
    </row>
    <row r="432" spans="1:15" ht="29">
      <c r="A432" s="67" t="s">
        <v>841</v>
      </c>
      <c r="B432" s="35" t="s">
        <v>842</v>
      </c>
      <c r="C432" s="36">
        <v>1</v>
      </c>
      <c r="D432" s="37" t="s">
        <v>16</v>
      </c>
      <c r="E432" s="123">
        <f t="shared" si="108"/>
        <v>1109.8800000000001</v>
      </c>
      <c r="F432" s="124">
        <f t="shared" si="109"/>
        <v>132.03</v>
      </c>
      <c r="G432" s="6">
        <f t="shared" si="122"/>
        <v>1241.9100000000001</v>
      </c>
      <c r="H432" s="6">
        <f t="shared" si="123"/>
        <v>1109.8800000000001</v>
      </c>
      <c r="I432" s="6">
        <f t="shared" si="124"/>
        <v>132.03</v>
      </c>
      <c r="J432" s="7">
        <f t="shared" si="125"/>
        <v>1241.9100000000001</v>
      </c>
      <c r="N432" s="123">
        <v>1109.877152</v>
      </c>
      <c r="O432" s="124">
        <v>132.03299099999998</v>
      </c>
    </row>
    <row r="433" spans="1:15">
      <c r="A433" s="67" t="s">
        <v>843</v>
      </c>
      <c r="B433" s="35" t="s">
        <v>844</v>
      </c>
      <c r="C433" s="36">
        <v>1</v>
      </c>
      <c r="D433" s="37" t="s">
        <v>16</v>
      </c>
      <c r="E433" s="123">
        <f t="shared" si="108"/>
        <v>13.86</v>
      </c>
      <c r="F433" s="124">
        <f t="shared" si="109"/>
        <v>16.899999999999999</v>
      </c>
      <c r="G433" s="6">
        <f t="shared" si="122"/>
        <v>30.759999999999998</v>
      </c>
      <c r="H433" s="6">
        <f t="shared" si="123"/>
        <v>13.86</v>
      </c>
      <c r="I433" s="6">
        <f t="shared" si="124"/>
        <v>16.899999999999999</v>
      </c>
      <c r="J433" s="7">
        <f t="shared" si="125"/>
        <v>30.759999999999998</v>
      </c>
      <c r="N433" s="123">
        <v>13.858298</v>
      </c>
      <c r="O433" s="124">
        <v>16.901056999999998</v>
      </c>
    </row>
    <row r="434" spans="1:15">
      <c r="A434" s="67" t="s">
        <v>845</v>
      </c>
      <c r="B434" s="35" t="s">
        <v>846</v>
      </c>
      <c r="C434" s="36">
        <v>1</v>
      </c>
      <c r="D434" s="37" t="s">
        <v>16</v>
      </c>
      <c r="E434" s="123">
        <f t="shared" si="108"/>
        <v>139.46</v>
      </c>
      <c r="F434" s="124">
        <f t="shared" si="109"/>
        <v>29.75</v>
      </c>
      <c r="G434" s="6">
        <f t="shared" si="122"/>
        <v>169.21</v>
      </c>
      <c r="H434" s="6">
        <f t="shared" si="123"/>
        <v>139.46</v>
      </c>
      <c r="I434" s="6">
        <f t="shared" si="124"/>
        <v>29.75</v>
      </c>
      <c r="J434" s="7">
        <f t="shared" si="125"/>
        <v>169.21</v>
      </c>
      <c r="N434" s="123">
        <v>139.464527</v>
      </c>
      <c r="O434" s="124">
        <v>29.745101999999999</v>
      </c>
    </row>
    <row r="435" spans="1:15">
      <c r="A435" s="67" t="s">
        <v>847</v>
      </c>
      <c r="B435" s="35" t="s">
        <v>848</v>
      </c>
      <c r="C435" s="36">
        <v>24</v>
      </c>
      <c r="D435" s="37" t="s">
        <v>16</v>
      </c>
      <c r="E435" s="123">
        <f t="shared" si="108"/>
        <v>367.5</v>
      </c>
      <c r="F435" s="124">
        <f t="shared" si="109"/>
        <v>25.39</v>
      </c>
      <c r="G435" s="6">
        <f t="shared" si="122"/>
        <v>392.89</v>
      </c>
      <c r="H435" s="6">
        <f t="shared" si="123"/>
        <v>8820</v>
      </c>
      <c r="I435" s="6">
        <f t="shared" si="124"/>
        <v>609.36</v>
      </c>
      <c r="J435" s="7">
        <f t="shared" si="125"/>
        <v>9429.36</v>
      </c>
      <c r="N435" s="123">
        <v>367.50082999999995</v>
      </c>
      <c r="O435" s="124">
        <v>25.394240999999997</v>
      </c>
    </row>
    <row r="436" spans="1:15">
      <c r="A436" s="67" t="s">
        <v>849</v>
      </c>
      <c r="B436" s="35" t="s">
        <v>850</v>
      </c>
      <c r="C436" s="36">
        <v>1</v>
      </c>
      <c r="D436" s="37" t="s">
        <v>16</v>
      </c>
      <c r="E436" s="123">
        <f t="shared" si="108"/>
        <v>69.37</v>
      </c>
      <c r="F436" s="124">
        <f t="shared" si="109"/>
        <v>25.39</v>
      </c>
      <c r="G436" s="6">
        <f t="shared" si="122"/>
        <v>94.76</v>
      </c>
      <c r="H436" s="6">
        <f t="shared" si="123"/>
        <v>69.37</v>
      </c>
      <c r="I436" s="6">
        <f t="shared" si="124"/>
        <v>25.39</v>
      </c>
      <c r="J436" s="7">
        <f t="shared" si="125"/>
        <v>94.76</v>
      </c>
      <c r="N436" s="123">
        <v>69.367322000000001</v>
      </c>
      <c r="O436" s="124">
        <v>25.394240999999997</v>
      </c>
    </row>
    <row r="437" spans="1:15">
      <c r="A437" s="67" t="s">
        <v>851</v>
      </c>
      <c r="B437" s="35" t="s">
        <v>852</v>
      </c>
      <c r="C437" s="36">
        <v>35</v>
      </c>
      <c r="D437" s="37" t="s">
        <v>16</v>
      </c>
      <c r="E437" s="123">
        <f t="shared" si="108"/>
        <v>230.92</v>
      </c>
      <c r="F437" s="124">
        <f t="shared" si="109"/>
        <v>25.39</v>
      </c>
      <c r="G437" s="6">
        <f t="shared" si="122"/>
        <v>256.31</v>
      </c>
      <c r="H437" s="6">
        <f t="shared" si="123"/>
        <v>8082.2</v>
      </c>
      <c r="I437" s="6">
        <f t="shared" si="124"/>
        <v>888.65</v>
      </c>
      <c r="J437" s="7">
        <f t="shared" si="125"/>
        <v>8970.85</v>
      </c>
      <c r="N437" s="123">
        <v>230.91791900000001</v>
      </c>
      <c r="O437" s="124">
        <v>25.394240999999997</v>
      </c>
    </row>
    <row r="438" spans="1:15">
      <c r="A438" s="67" t="s">
        <v>853</v>
      </c>
      <c r="B438" s="35" t="s">
        <v>854</v>
      </c>
      <c r="C438" s="36">
        <v>1</v>
      </c>
      <c r="D438" s="37" t="s">
        <v>16</v>
      </c>
      <c r="E438" s="123">
        <f t="shared" si="108"/>
        <v>88.89</v>
      </c>
      <c r="F438" s="124">
        <f t="shared" si="109"/>
        <v>25.39</v>
      </c>
      <c r="G438" s="6">
        <f t="shared" si="122"/>
        <v>114.28</v>
      </c>
      <c r="H438" s="6">
        <f t="shared" si="123"/>
        <v>88.89</v>
      </c>
      <c r="I438" s="6">
        <f t="shared" si="124"/>
        <v>25.39</v>
      </c>
      <c r="J438" s="7">
        <f t="shared" si="125"/>
        <v>114.28</v>
      </c>
      <c r="N438" s="123">
        <v>88.894061999999991</v>
      </c>
      <c r="O438" s="124">
        <v>25.394240999999997</v>
      </c>
    </row>
    <row r="439" spans="1:15">
      <c r="A439" s="67" t="s">
        <v>855</v>
      </c>
      <c r="B439" s="35" t="s">
        <v>856</v>
      </c>
      <c r="C439" s="36">
        <v>27</v>
      </c>
      <c r="D439" s="37" t="s">
        <v>16</v>
      </c>
      <c r="E439" s="123">
        <f t="shared" si="108"/>
        <v>67.989999999999995</v>
      </c>
      <c r="F439" s="124">
        <f t="shared" si="109"/>
        <v>12.94</v>
      </c>
      <c r="G439" s="6">
        <f t="shared" si="122"/>
        <v>80.929999999999993</v>
      </c>
      <c r="H439" s="6">
        <f t="shared" si="123"/>
        <v>1835.7299999999998</v>
      </c>
      <c r="I439" s="6">
        <f t="shared" si="124"/>
        <v>349.38</v>
      </c>
      <c r="J439" s="7">
        <f t="shared" si="125"/>
        <v>2185.1099999999997</v>
      </c>
      <c r="N439" s="123">
        <v>67.992867000000004</v>
      </c>
      <c r="O439" s="124">
        <v>12.938834999999999</v>
      </c>
    </row>
    <row r="440" spans="1:15">
      <c r="A440" s="67" t="s">
        <v>857</v>
      </c>
      <c r="B440" s="35" t="s">
        <v>858</v>
      </c>
      <c r="C440" s="36">
        <v>1</v>
      </c>
      <c r="D440" s="37" t="s">
        <v>16</v>
      </c>
      <c r="E440" s="123">
        <f t="shared" si="108"/>
        <v>720.78</v>
      </c>
      <c r="F440" s="124">
        <f t="shared" si="109"/>
        <v>34.35</v>
      </c>
      <c r="G440" s="6">
        <f t="shared" si="122"/>
        <v>755.13</v>
      </c>
      <c r="H440" s="6">
        <f t="shared" si="123"/>
        <v>720.78</v>
      </c>
      <c r="I440" s="6">
        <f t="shared" si="124"/>
        <v>34.35</v>
      </c>
      <c r="J440" s="7">
        <f t="shared" si="125"/>
        <v>755.13</v>
      </c>
      <c r="N440" s="123">
        <v>720.78315999999995</v>
      </c>
      <c r="O440" s="124">
        <v>34.351896000000004</v>
      </c>
    </row>
    <row r="441" spans="1:15">
      <c r="A441" s="67" t="s">
        <v>859</v>
      </c>
      <c r="B441" s="35" t="s">
        <v>860</v>
      </c>
      <c r="C441" s="36">
        <v>1</v>
      </c>
      <c r="D441" s="37" t="s">
        <v>16</v>
      </c>
      <c r="E441" s="123">
        <f t="shared" si="108"/>
        <v>66.650000000000006</v>
      </c>
      <c r="F441" s="124">
        <f t="shared" si="109"/>
        <v>4.24</v>
      </c>
      <c r="G441" s="6">
        <f t="shared" si="122"/>
        <v>70.89</v>
      </c>
      <c r="H441" s="6">
        <f t="shared" si="123"/>
        <v>66.650000000000006</v>
      </c>
      <c r="I441" s="6">
        <f t="shared" si="124"/>
        <v>4.24</v>
      </c>
      <c r="J441" s="7">
        <f t="shared" si="125"/>
        <v>70.89</v>
      </c>
      <c r="N441" s="123">
        <v>66.646849000000003</v>
      </c>
      <c r="O441" s="124">
        <v>4.2371129999999999</v>
      </c>
    </row>
    <row r="442" spans="1:15">
      <c r="A442" s="67" t="s">
        <v>861</v>
      </c>
      <c r="B442" s="35" t="s">
        <v>862</v>
      </c>
      <c r="C442" s="36">
        <v>1</v>
      </c>
      <c r="D442" s="37" t="s">
        <v>16</v>
      </c>
      <c r="E442" s="123">
        <f t="shared" si="108"/>
        <v>306.85000000000002</v>
      </c>
      <c r="F442" s="124">
        <f t="shared" si="109"/>
        <v>15.21</v>
      </c>
      <c r="G442" s="6">
        <f t="shared" si="122"/>
        <v>322.06</v>
      </c>
      <c r="H442" s="6">
        <f t="shared" si="123"/>
        <v>306.85000000000002</v>
      </c>
      <c r="I442" s="6">
        <f t="shared" si="124"/>
        <v>15.21</v>
      </c>
      <c r="J442" s="7">
        <f t="shared" si="125"/>
        <v>322.06</v>
      </c>
      <c r="N442" s="123">
        <v>306.85418800000002</v>
      </c>
      <c r="O442" s="124">
        <v>15.213794999999999</v>
      </c>
    </row>
    <row r="443" spans="1:15">
      <c r="A443" s="67" t="s">
        <v>863</v>
      </c>
      <c r="B443" s="35" t="s">
        <v>864</v>
      </c>
      <c r="C443" s="36">
        <v>1</v>
      </c>
      <c r="D443" s="37" t="s">
        <v>16</v>
      </c>
      <c r="E443" s="123">
        <f t="shared" si="108"/>
        <v>517.41999999999996</v>
      </c>
      <c r="F443" s="124">
        <f t="shared" si="109"/>
        <v>147.28</v>
      </c>
      <c r="G443" s="6">
        <f t="shared" si="122"/>
        <v>664.69999999999993</v>
      </c>
      <c r="H443" s="6">
        <f t="shared" si="123"/>
        <v>517.41999999999996</v>
      </c>
      <c r="I443" s="6">
        <f t="shared" si="124"/>
        <v>147.28</v>
      </c>
      <c r="J443" s="7">
        <f t="shared" si="125"/>
        <v>664.69999999999993</v>
      </c>
      <c r="N443" s="123">
        <v>517.42069400000003</v>
      </c>
      <c r="O443" s="124">
        <v>147.27522300000001</v>
      </c>
    </row>
    <row r="444" spans="1:15">
      <c r="A444" s="67" t="s">
        <v>865</v>
      </c>
      <c r="B444" s="35" t="s">
        <v>866</v>
      </c>
      <c r="C444" s="36">
        <v>38</v>
      </c>
      <c r="D444" s="37" t="s">
        <v>16</v>
      </c>
      <c r="E444" s="123">
        <f t="shared" si="108"/>
        <v>61.59</v>
      </c>
      <c r="F444" s="124">
        <f t="shared" si="109"/>
        <v>25.68</v>
      </c>
      <c r="G444" s="6">
        <f t="shared" si="122"/>
        <v>87.27000000000001</v>
      </c>
      <c r="H444" s="6">
        <f t="shared" si="123"/>
        <v>2340.42</v>
      </c>
      <c r="I444" s="6">
        <f t="shared" si="124"/>
        <v>975.84</v>
      </c>
      <c r="J444" s="7">
        <f t="shared" si="125"/>
        <v>3316.26</v>
      </c>
      <c r="N444" s="123">
        <v>61.594542000000004</v>
      </c>
      <c r="O444" s="124">
        <v>25.678611</v>
      </c>
    </row>
    <row r="445" spans="1:15">
      <c r="A445" s="67" t="s">
        <v>867</v>
      </c>
      <c r="B445" s="35" t="s">
        <v>868</v>
      </c>
      <c r="C445" s="36">
        <v>47</v>
      </c>
      <c r="D445" s="37" t="s">
        <v>16</v>
      </c>
      <c r="E445" s="123">
        <f t="shared" si="108"/>
        <v>61.59</v>
      </c>
      <c r="F445" s="124">
        <f t="shared" si="109"/>
        <v>25.68</v>
      </c>
      <c r="G445" s="6">
        <f t="shared" si="122"/>
        <v>87.27000000000001</v>
      </c>
      <c r="H445" s="6">
        <f t="shared" si="123"/>
        <v>2894.73</v>
      </c>
      <c r="I445" s="6">
        <f t="shared" si="124"/>
        <v>1206.96</v>
      </c>
      <c r="J445" s="7">
        <f t="shared" si="125"/>
        <v>4101.6900000000005</v>
      </c>
      <c r="N445" s="123">
        <v>61.594542000000004</v>
      </c>
      <c r="O445" s="124">
        <v>25.678611</v>
      </c>
    </row>
    <row r="446" spans="1:15">
      <c r="A446" s="67" t="s">
        <v>869</v>
      </c>
      <c r="B446" s="35" t="s">
        <v>870</v>
      </c>
      <c r="C446" s="36">
        <v>35</v>
      </c>
      <c r="D446" s="37" t="s">
        <v>16</v>
      </c>
      <c r="E446" s="123">
        <f t="shared" si="108"/>
        <v>18.88</v>
      </c>
      <c r="F446" s="124">
        <f t="shared" si="109"/>
        <v>12.7</v>
      </c>
      <c r="G446" s="6">
        <f t="shared" si="122"/>
        <v>31.58</v>
      </c>
      <c r="H446" s="6">
        <f t="shared" si="123"/>
        <v>660.8</v>
      </c>
      <c r="I446" s="6">
        <f t="shared" si="124"/>
        <v>444.5</v>
      </c>
      <c r="J446" s="7">
        <f t="shared" si="125"/>
        <v>1105.3</v>
      </c>
      <c r="N446" s="123">
        <v>18.882168</v>
      </c>
      <c r="O446" s="124">
        <v>12.70186</v>
      </c>
    </row>
    <row r="447" spans="1:15">
      <c r="A447" s="67" t="s">
        <v>871</v>
      </c>
      <c r="B447" s="35" t="s">
        <v>872</v>
      </c>
      <c r="C447" s="36">
        <v>1</v>
      </c>
      <c r="D447" s="37" t="s">
        <v>16</v>
      </c>
      <c r="E447" s="123">
        <f t="shared" si="108"/>
        <v>264</v>
      </c>
      <c r="F447" s="124">
        <f t="shared" si="109"/>
        <v>9.58</v>
      </c>
      <c r="G447" s="6">
        <f t="shared" si="122"/>
        <v>273.58</v>
      </c>
      <c r="H447" s="6">
        <f t="shared" si="123"/>
        <v>264</v>
      </c>
      <c r="I447" s="6">
        <f t="shared" si="124"/>
        <v>9.58</v>
      </c>
      <c r="J447" s="7">
        <f t="shared" si="125"/>
        <v>273.58</v>
      </c>
      <c r="N447" s="123">
        <v>263.99962899999997</v>
      </c>
      <c r="O447" s="124">
        <v>9.5832689999999996</v>
      </c>
    </row>
    <row r="448" spans="1:15">
      <c r="A448" s="67" t="s">
        <v>873</v>
      </c>
      <c r="B448" s="35" t="s">
        <v>874</v>
      </c>
      <c r="C448" s="36">
        <v>35</v>
      </c>
      <c r="D448" s="37" t="s">
        <v>16</v>
      </c>
      <c r="E448" s="123">
        <f t="shared" si="108"/>
        <v>180.89</v>
      </c>
      <c r="F448" s="124">
        <f t="shared" si="109"/>
        <v>40.07</v>
      </c>
      <c r="G448" s="6">
        <f t="shared" si="122"/>
        <v>220.95999999999998</v>
      </c>
      <c r="H448" s="6">
        <f t="shared" si="123"/>
        <v>6331.15</v>
      </c>
      <c r="I448" s="6">
        <f t="shared" si="124"/>
        <v>1402.45</v>
      </c>
      <c r="J448" s="7">
        <f t="shared" si="125"/>
        <v>7733.5999999999995</v>
      </c>
      <c r="N448" s="123">
        <v>180.88775699999999</v>
      </c>
      <c r="O448" s="124">
        <v>40.067733000000004</v>
      </c>
    </row>
    <row r="449" spans="1:15">
      <c r="A449" s="67" t="s">
        <v>875</v>
      </c>
      <c r="B449" s="35" t="s">
        <v>876</v>
      </c>
      <c r="C449" s="36">
        <v>15</v>
      </c>
      <c r="D449" s="37" t="s">
        <v>16</v>
      </c>
      <c r="E449" s="123">
        <f t="shared" si="108"/>
        <v>2620.04</v>
      </c>
      <c r="F449" s="124">
        <f t="shared" si="109"/>
        <v>31.81</v>
      </c>
      <c r="G449" s="6">
        <f t="shared" si="122"/>
        <v>2651.85</v>
      </c>
      <c r="H449" s="6">
        <f t="shared" si="123"/>
        <v>39300.6</v>
      </c>
      <c r="I449" s="6">
        <f t="shared" si="124"/>
        <v>477.15</v>
      </c>
      <c r="J449" s="7">
        <f t="shared" si="125"/>
        <v>39777.75</v>
      </c>
      <c r="N449" s="123">
        <v>2620.0429950000002</v>
      </c>
      <c r="O449" s="124">
        <v>31.811524000000002</v>
      </c>
    </row>
    <row r="450" spans="1:15">
      <c r="A450" s="67" t="s">
        <v>877</v>
      </c>
      <c r="B450" s="35" t="s">
        <v>878</v>
      </c>
      <c r="C450" s="36">
        <v>1</v>
      </c>
      <c r="D450" s="37" t="s">
        <v>16</v>
      </c>
      <c r="E450" s="123">
        <f t="shared" si="108"/>
        <v>1753.83</v>
      </c>
      <c r="F450" s="124">
        <f t="shared" si="109"/>
        <v>10.16</v>
      </c>
      <c r="G450" s="6">
        <f t="shared" si="122"/>
        <v>1763.99</v>
      </c>
      <c r="H450" s="6">
        <f t="shared" si="123"/>
        <v>1753.83</v>
      </c>
      <c r="I450" s="6">
        <f t="shared" si="124"/>
        <v>10.16</v>
      </c>
      <c r="J450" s="7">
        <f t="shared" si="125"/>
        <v>1763.99</v>
      </c>
      <c r="N450" s="123">
        <v>1753.8330169999999</v>
      </c>
      <c r="O450" s="124">
        <v>10.161488</v>
      </c>
    </row>
    <row r="451" spans="1:15">
      <c r="A451" s="67" t="s">
        <v>879</v>
      </c>
      <c r="B451" s="62" t="s">
        <v>880</v>
      </c>
      <c r="C451" s="36">
        <v>56</v>
      </c>
      <c r="D451" s="37" t="s">
        <v>16</v>
      </c>
      <c r="E451" s="123">
        <f t="shared" si="108"/>
        <v>47.15</v>
      </c>
      <c r="F451" s="124">
        <f t="shared" si="109"/>
        <v>10.16</v>
      </c>
      <c r="G451" s="6">
        <f t="shared" si="122"/>
        <v>57.31</v>
      </c>
      <c r="H451" s="6">
        <f t="shared" si="123"/>
        <v>2640.4</v>
      </c>
      <c r="I451" s="6">
        <f t="shared" si="124"/>
        <v>568.96</v>
      </c>
      <c r="J451" s="7">
        <f t="shared" si="125"/>
        <v>3209.36</v>
      </c>
      <c r="N451" s="123">
        <v>47.148546000000003</v>
      </c>
      <c r="O451" s="124">
        <v>10.161488</v>
      </c>
    </row>
    <row r="452" spans="1:15">
      <c r="A452" s="67" t="s">
        <v>881</v>
      </c>
      <c r="B452" s="35" t="s">
        <v>882</v>
      </c>
      <c r="C452" s="36">
        <v>1</v>
      </c>
      <c r="D452" s="37" t="s">
        <v>16</v>
      </c>
      <c r="E452" s="123">
        <f t="shared" si="108"/>
        <v>78.319999999999993</v>
      </c>
      <c r="F452" s="124">
        <f t="shared" si="109"/>
        <v>5.33</v>
      </c>
      <c r="G452" s="6">
        <f t="shared" si="122"/>
        <v>83.649999999999991</v>
      </c>
      <c r="H452" s="6">
        <f t="shared" si="123"/>
        <v>78.319999999999993</v>
      </c>
      <c r="I452" s="6">
        <f t="shared" si="124"/>
        <v>5.33</v>
      </c>
      <c r="J452" s="7">
        <f t="shared" si="125"/>
        <v>83.649999999999991</v>
      </c>
      <c r="N452" s="123">
        <v>78.32497699999999</v>
      </c>
      <c r="O452" s="124">
        <v>5.3271980000000001</v>
      </c>
    </row>
    <row r="453" spans="1:15">
      <c r="A453" s="67" t="s">
        <v>883</v>
      </c>
      <c r="B453" s="35" t="s">
        <v>884</v>
      </c>
      <c r="C453" s="36">
        <v>1</v>
      </c>
      <c r="D453" s="37" t="s">
        <v>16</v>
      </c>
      <c r="E453" s="123">
        <f t="shared" si="108"/>
        <v>195.61</v>
      </c>
      <c r="F453" s="124">
        <f t="shared" si="109"/>
        <v>4.2699999999999996</v>
      </c>
      <c r="G453" s="6">
        <f t="shared" si="122"/>
        <v>199.88000000000002</v>
      </c>
      <c r="H453" s="6">
        <f t="shared" si="123"/>
        <v>195.61</v>
      </c>
      <c r="I453" s="6">
        <f t="shared" si="124"/>
        <v>4.2699999999999996</v>
      </c>
      <c r="J453" s="7">
        <f t="shared" si="125"/>
        <v>199.88000000000002</v>
      </c>
      <c r="N453" s="123">
        <v>195.608644</v>
      </c>
      <c r="O453" s="124">
        <v>4.2655500000000002</v>
      </c>
    </row>
    <row r="454" spans="1:15">
      <c r="A454" s="67" t="s">
        <v>885</v>
      </c>
      <c r="B454" s="35" t="s">
        <v>886</v>
      </c>
      <c r="C454" s="36">
        <v>61</v>
      </c>
      <c r="D454" s="37" t="s">
        <v>16</v>
      </c>
      <c r="E454" s="123">
        <f t="shared" si="108"/>
        <v>256.08</v>
      </c>
      <c r="F454" s="124">
        <f t="shared" si="109"/>
        <v>3.13</v>
      </c>
      <c r="G454" s="6">
        <f t="shared" si="122"/>
        <v>259.20999999999998</v>
      </c>
      <c r="H454" s="6">
        <f t="shared" si="123"/>
        <v>15620.88</v>
      </c>
      <c r="I454" s="6">
        <f t="shared" si="124"/>
        <v>190.93</v>
      </c>
      <c r="J454" s="7">
        <f t="shared" si="125"/>
        <v>15811.81</v>
      </c>
      <c r="N454" s="123">
        <v>256.08466400000003</v>
      </c>
      <c r="O454" s="124">
        <v>3.1280699999999997</v>
      </c>
    </row>
    <row r="455" spans="1:15">
      <c r="A455" s="67" t="s">
        <v>887</v>
      </c>
      <c r="B455" s="35" t="s">
        <v>888</v>
      </c>
      <c r="C455" s="36">
        <v>1</v>
      </c>
      <c r="D455" s="37" t="s">
        <v>38</v>
      </c>
      <c r="E455" s="123">
        <f t="shared" si="108"/>
        <v>859.86</v>
      </c>
      <c r="F455" s="124">
        <f t="shared" si="109"/>
        <v>63.48</v>
      </c>
      <c r="G455" s="6">
        <f t="shared" si="122"/>
        <v>923.34</v>
      </c>
      <c r="H455" s="6">
        <f t="shared" si="123"/>
        <v>859.86</v>
      </c>
      <c r="I455" s="6">
        <f t="shared" si="124"/>
        <v>63.48</v>
      </c>
      <c r="J455" s="7">
        <f t="shared" si="125"/>
        <v>923.34</v>
      </c>
      <c r="N455" s="123">
        <v>859.85904799999992</v>
      </c>
      <c r="O455" s="124">
        <v>63.480862999999999</v>
      </c>
    </row>
    <row r="456" spans="1:15">
      <c r="A456" s="67" t="s">
        <v>889</v>
      </c>
      <c r="B456" s="35" t="s">
        <v>890</v>
      </c>
      <c r="C456" s="36">
        <v>24</v>
      </c>
      <c r="D456" s="37" t="s">
        <v>87</v>
      </c>
      <c r="E456" s="123">
        <f t="shared" si="108"/>
        <v>48.92</v>
      </c>
      <c r="F456" s="124">
        <f t="shared" si="109"/>
        <v>50.79</v>
      </c>
      <c r="G456" s="6">
        <f t="shared" si="122"/>
        <v>99.710000000000008</v>
      </c>
      <c r="H456" s="6">
        <f t="shared" si="123"/>
        <v>1174.08</v>
      </c>
      <c r="I456" s="6">
        <f t="shared" si="124"/>
        <v>1218.96</v>
      </c>
      <c r="J456" s="7">
        <f t="shared" si="125"/>
        <v>2393.04</v>
      </c>
      <c r="N456" s="123">
        <v>48.921118999999997</v>
      </c>
      <c r="O456" s="124">
        <v>50.788481999999995</v>
      </c>
    </row>
    <row r="457" spans="1:15">
      <c r="A457" s="67" t="s">
        <v>891</v>
      </c>
      <c r="B457" s="62" t="s">
        <v>892</v>
      </c>
      <c r="C457" s="36">
        <v>53</v>
      </c>
      <c r="D457" s="37" t="s">
        <v>87</v>
      </c>
      <c r="E457" s="123">
        <f t="shared" ref="E457:E512" si="126">ROUND(N457,2)</f>
        <v>79.599999999999994</v>
      </c>
      <c r="F457" s="124">
        <f t="shared" ref="F457:F512" si="127">ROUND(O457,2)</f>
        <v>25.39</v>
      </c>
      <c r="G457" s="6">
        <f t="shared" ref="G457:G458" si="128">SUM(E457:F457)</f>
        <v>104.99</v>
      </c>
      <c r="H457" s="6">
        <f t="shared" si="123"/>
        <v>4218.7999999999993</v>
      </c>
      <c r="I457" s="6">
        <f t="shared" si="124"/>
        <v>1345.67</v>
      </c>
      <c r="J457" s="7">
        <f t="shared" si="125"/>
        <v>5564.4699999999993</v>
      </c>
      <c r="N457" s="123">
        <v>79.604641999999998</v>
      </c>
      <c r="O457" s="124">
        <v>25.394240999999997</v>
      </c>
    </row>
    <row r="458" spans="1:15">
      <c r="A458" s="67" t="s">
        <v>893</v>
      </c>
      <c r="B458" s="35" t="s">
        <v>894</v>
      </c>
      <c r="C458" s="36">
        <v>18</v>
      </c>
      <c r="D458" s="37" t="s">
        <v>87</v>
      </c>
      <c r="E458" s="123">
        <f t="shared" si="126"/>
        <v>219.25</v>
      </c>
      <c r="F458" s="124">
        <f t="shared" si="127"/>
        <v>3.13</v>
      </c>
      <c r="G458" s="6">
        <f t="shared" si="128"/>
        <v>222.38</v>
      </c>
      <c r="H458" s="6">
        <f t="shared" si="123"/>
        <v>3946.5</v>
      </c>
      <c r="I458" s="6">
        <f t="shared" si="124"/>
        <v>56.339999999999996</v>
      </c>
      <c r="J458" s="7">
        <f t="shared" si="125"/>
        <v>4002.84</v>
      </c>
      <c r="N458" s="123">
        <v>219.24927</v>
      </c>
      <c r="O458" s="124">
        <v>3.1280699999999997</v>
      </c>
    </row>
    <row r="459" spans="1:15">
      <c r="A459" s="67" t="s">
        <v>895</v>
      </c>
      <c r="B459" s="62" t="s">
        <v>896</v>
      </c>
      <c r="C459" s="36">
        <v>15</v>
      </c>
      <c r="D459" s="37" t="s">
        <v>16</v>
      </c>
      <c r="E459" s="123">
        <f t="shared" si="126"/>
        <v>165.48</v>
      </c>
      <c r="F459" s="124">
        <f t="shared" si="127"/>
        <v>5.33</v>
      </c>
      <c r="G459" s="6">
        <f t="shared" si="122"/>
        <v>170.81</v>
      </c>
      <c r="H459" s="6">
        <f t="shared" si="123"/>
        <v>2482.1999999999998</v>
      </c>
      <c r="I459" s="6">
        <f t="shared" si="124"/>
        <v>79.95</v>
      </c>
      <c r="J459" s="7">
        <f t="shared" si="125"/>
        <v>2562.15</v>
      </c>
      <c r="N459" s="123">
        <v>165.48438200000001</v>
      </c>
      <c r="O459" s="124">
        <v>5.3271980000000001</v>
      </c>
    </row>
    <row r="460" spans="1:15">
      <c r="A460" s="67" t="s">
        <v>897</v>
      </c>
      <c r="B460" s="35" t="s">
        <v>898</v>
      </c>
      <c r="C460" s="36">
        <v>32</v>
      </c>
      <c r="D460" s="37" t="s">
        <v>16</v>
      </c>
      <c r="E460" s="123">
        <f t="shared" si="126"/>
        <v>59.77</v>
      </c>
      <c r="F460" s="124">
        <f t="shared" si="127"/>
        <v>25.39</v>
      </c>
      <c r="G460" s="6">
        <f t="shared" si="122"/>
        <v>85.16</v>
      </c>
      <c r="H460" s="6">
        <f t="shared" si="123"/>
        <v>1912.64</v>
      </c>
      <c r="I460" s="6">
        <f t="shared" si="124"/>
        <v>812.48</v>
      </c>
      <c r="J460" s="7">
        <f t="shared" si="125"/>
        <v>2725.12</v>
      </c>
      <c r="N460" s="123">
        <v>59.774574000000001</v>
      </c>
      <c r="O460" s="124">
        <v>25.394240999999997</v>
      </c>
    </row>
    <row r="461" spans="1:15">
      <c r="A461" s="65">
        <v>29</v>
      </c>
      <c r="B461" s="66" t="s">
        <v>899</v>
      </c>
      <c r="C461" s="26"/>
      <c r="D461" s="27"/>
      <c r="E461" s="123">
        <f t="shared" si="126"/>
        <v>0</v>
      </c>
      <c r="F461" s="124">
        <f t="shared" si="127"/>
        <v>0</v>
      </c>
      <c r="G461" s="114"/>
      <c r="H461" s="114">
        <f>SUBTOTAL(109,H462:H512)</f>
        <v>299862.49</v>
      </c>
      <c r="I461" s="114">
        <f>SUBTOTAL(109,I462:I512)</f>
        <v>116477.99000000003</v>
      </c>
      <c r="J461" s="117">
        <f>SUBTOTAL(109,J462:J512)</f>
        <v>416340.4800000001</v>
      </c>
      <c r="N461" s="114"/>
      <c r="O461" s="115"/>
    </row>
    <row r="462" spans="1:15">
      <c r="A462" s="67" t="s">
        <v>900</v>
      </c>
      <c r="B462" s="35" t="s">
        <v>901</v>
      </c>
      <c r="C462" s="36">
        <v>27</v>
      </c>
      <c r="D462" s="37" t="s">
        <v>87</v>
      </c>
      <c r="E462" s="123">
        <f t="shared" si="126"/>
        <v>38.770000000000003</v>
      </c>
      <c r="F462" s="124">
        <f t="shared" si="127"/>
        <v>7.72</v>
      </c>
      <c r="G462" s="6">
        <f t="shared" ref="G462:G508" si="129">SUM(E462:F462)</f>
        <v>46.49</v>
      </c>
      <c r="H462" s="6">
        <f t="shared" ref="H462:H512" si="130">C462*E462</f>
        <v>1046.7900000000002</v>
      </c>
      <c r="I462" s="6">
        <f t="shared" ref="I462:I512" si="131">C462*F462</f>
        <v>208.44</v>
      </c>
      <c r="J462" s="7">
        <f t="shared" ref="J462:J493" si="132">SUM(E462:F462)*C462</f>
        <v>1255.23</v>
      </c>
      <c r="N462" s="123">
        <v>38.769109999999998</v>
      </c>
      <c r="O462" s="124">
        <v>7.7159060000000004</v>
      </c>
    </row>
    <row r="463" spans="1:15" ht="29">
      <c r="A463" s="67" t="s">
        <v>902</v>
      </c>
      <c r="B463" s="35" t="s">
        <v>903</v>
      </c>
      <c r="C463" s="36">
        <v>58</v>
      </c>
      <c r="D463" s="37" t="s">
        <v>53</v>
      </c>
      <c r="E463" s="123">
        <f t="shared" si="126"/>
        <v>16.98</v>
      </c>
      <c r="F463" s="124">
        <f t="shared" si="127"/>
        <v>12.74</v>
      </c>
      <c r="G463" s="6">
        <f t="shared" si="129"/>
        <v>29.72</v>
      </c>
      <c r="H463" s="6">
        <f t="shared" si="130"/>
        <v>984.84</v>
      </c>
      <c r="I463" s="6">
        <f t="shared" si="131"/>
        <v>738.92</v>
      </c>
      <c r="J463" s="7">
        <f t="shared" si="132"/>
        <v>1723.76</v>
      </c>
      <c r="N463" s="123">
        <v>16.976889</v>
      </c>
      <c r="O463" s="124">
        <v>12.739775999999999</v>
      </c>
    </row>
    <row r="464" spans="1:15">
      <c r="A464" s="67" t="s">
        <v>904</v>
      </c>
      <c r="B464" s="35" t="s">
        <v>905</v>
      </c>
      <c r="C464" s="36">
        <v>1</v>
      </c>
      <c r="D464" s="37" t="s">
        <v>87</v>
      </c>
      <c r="E464" s="123">
        <f t="shared" si="126"/>
        <v>349.11</v>
      </c>
      <c r="F464" s="124">
        <f t="shared" si="127"/>
        <v>14.48</v>
      </c>
      <c r="G464" s="6">
        <f t="shared" si="129"/>
        <v>363.59000000000003</v>
      </c>
      <c r="H464" s="6">
        <f t="shared" si="130"/>
        <v>349.11</v>
      </c>
      <c r="I464" s="6">
        <f t="shared" si="131"/>
        <v>14.48</v>
      </c>
      <c r="J464" s="7">
        <f t="shared" si="132"/>
        <v>363.59000000000003</v>
      </c>
      <c r="N464" s="123">
        <v>349.11156999999997</v>
      </c>
      <c r="O464" s="124">
        <v>14.483911999999998</v>
      </c>
    </row>
    <row r="465" spans="1:15" ht="29">
      <c r="A465" s="67" t="s">
        <v>906</v>
      </c>
      <c r="B465" s="35" t="s">
        <v>907</v>
      </c>
      <c r="C465" s="36">
        <v>18</v>
      </c>
      <c r="D465" s="37" t="s">
        <v>53</v>
      </c>
      <c r="E465" s="123">
        <f t="shared" si="126"/>
        <v>15.85</v>
      </c>
      <c r="F465" s="124">
        <f t="shared" si="127"/>
        <v>7.64</v>
      </c>
      <c r="G465" s="6">
        <f t="shared" si="129"/>
        <v>23.49</v>
      </c>
      <c r="H465" s="6">
        <f t="shared" si="130"/>
        <v>285.3</v>
      </c>
      <c r="I465" s="6">
        <f t="shared" si="131"/>
        <v>137.51999999999998</v>
      </c>
      <c r="J465" s="7">
        <f t="shared" si="132"/>
        <v>422.82</v>
      </c>
      <c r="N465" s="123">
        <v>15.848887999999999</v>
      </c>
      <c r="O465" s="124">
        <v>7.6400740000000003</v>
      </c>
    </row>
    <row r="466" spans="1:15">
      <c r="A466" s="67" t="s">
        <v>908</v>
      </c>
      <c r="B466" s="35" t="s">
        <v>909</v>
      </c>
      <c r="C466" s="36">
        <v>18</v>
      </c>
      <c r="D466" s="37" t="s">
        <v>375</v>
      </c>
      <c r="E466" s="123">
        <f t="shared" si="126"/>
        <v>511.02</v>
      </c>
      <c r="F466" s="124">
        <f t="shared" si="127"/>
        <v>106.63</v>
      </c>
      <c r="G466" s="6">
        <f t="shared" si="129"/>
        <v>617.65</v>
      </c>
      <c r="H466" s="6">
        <f t="shared" si="130"/>
        <v>9198.36</v>
      </c>
      <c r="I466" s="6">
        <f t="shared" si="131"/>
        <v>1919.34</v>
      </c>
      <c r="J466" s="7">
        <f t="shared" si="132"/>
        <v>11117.699999999999</v>
      </c>
      <c r="N466" s="123">
        <v>511.02236899999997</v>
      </c>
      <c r="O466" s="124">
        <v>106.62927099999999</v>
      </c>
    </row>
    <row r="467" spans="1:15">
      <c r="A467" s="67" t="s">
        <v>910</v>
      </c>
      <c r="B467" s="35" t="s">
        <v>911</v>
      </c>
      <c r="C467" s="36">
        <v>2207</v>
      </c>
      <c r="D467" s="37" t="s">
        <v>87</v>
      </c>
      <c r="E467" s="123">
        <f t="shared" si="126"/>
        <v>21.43</v>
      </c>
      <c r="F467" s="124">
        <f t="shared" si="127"/>
        <v>1.74</v>
      </c>
      <c r="G467" s="6">
        <f t="shared" si="129"/>
        <v>23.169999999999998</v>
      </c>
      <c r="H467" s="6">
        <f t="shared" si="130"/>
        <v>47296.01</v>
      </c>
      <c r="I467" s="6">
        <f t="shared" si="131"/>
        <v>3840.18</v>
      </c>
      <c r="J467" s="7">
        <f t="shared" si="132"/>
        <v>51136.189999999995</v>
      </c>
      <c r="N467" s="123">
        <v>21.432019</v>
      </c>
      <c r="O467" s="124">
        <v>1.7441359999999999</v>
      </c>
    </row>
    <row r="468" spans="1:15">
      <c r="A468" s="67" t="s">
        <v>912</v>
      </c>
      <c r="B468" s="35" t="s">
        <v>913</v>
      </c>
      <c r="C468" s="36">
        <v>215</v>
      </c>
      <c r="D468" s="37" t="s">
        <v>53</v>
      </c>
      <c r="E468" s="123">
        <f t="shared" si="126"/>
        <v>12.67</v>
      </c>
      <c r="F468" s="124">
        <f t="shared" si="127"/>
        <v>12.07</v>
      </c>
      <c r="G468" s="6">
        <f t="shared" si="129"/>
        <v>24.740000000000002</v>
      </c>
      <c r="H468" s="6">
        <f t="shared" si="130"/>
        <v>2724.05</v>
      </c>
      <c r="I468" s="6">
        <f t="shared" si="131"/>
        <v>2595.0500000000002</v>
      </c>
      <c r="J468" s="7">
        <f t="shared" si="132"/>
        <v>5319.1</v>
      </c>
      <c r="N468" s="123">
        <v>12.673423</v>
      </c>
      <c r="O468" s="124">
        <v>12.066767</v>
      </c>
    </row>
    <row r="469" spans="1:15">
      <c r="A469" s="67" t="s">
        <v>914</v>
      </c>
      <c r="B469" s="35" t="s">
        <v>915</v>
      </c>
      <c r="C469" s="36">
        <v>24</v>
      </c>
      <c r="D469" s="37" t="s">
        <v>87</v>
      </c>
      <c r="E469" s="123">
        <f t="shared" si="126"/>
        <v>88.01</v>
      </c>
      <c r="F469" s="124">
        <f t="shared" si="127"/>
        <v>96.54</v>
      </c>
      <c r="G469" s="6">
        <f t="shared" si="129"/>
        <v>184.55</v>
      </c>
      <c r="H469" s="6">
        <f t="shared" si="130"/>
        <v>2112.2400000000002</v>
      </c>
      <c r="I469" s="6">
        <f t="shared" si="131"/>
        <v>2316.96</v>
      </c>
      <c r="J469" s="7">
        <f t="shared" si="132"/>
        <v>4429.2000000000007</v>
      </c>
      <c r="N469" s="123">
        <v>88.012514999999993</v>
      </c>
      <c r="O469" s="124">
        <v>96.543614999999988</v>
      </c>
    </row>
    <row r="470" spans="1:15" ht="29">
      <c r="A470" s="67" t="s">
        <v>916</v>
      </c>
      <c r="B470" s="35" t="s">
        <v>917</v>
      </c>
      <c r="C470" s="36">
        <v>1</v>
      </c>
      <c r="D470" s="37" t="s">
        <v>87</v>
      </c>
      <c r="E470" s="123">
        <f t="shared" si="126"/>
        <v>114.86</v>
      </c>
      <c r="F470" s="124">
        <f t="shared" si="127"/>
        <v>48.27</v>
      </c>
      <c r="G470" s="6">
        <f t="shared" si="129"/>
        <v>163.13</v>
      </c>
      <c r="H470" s="6">
        <f t="shared" si="130"/>
        <v>114.86</v>
      </c>
      <c r="I470" s="6">
        <f t="shared" si="131"/>
        <v>48.27</v>
      </c>
      <c r="J470" s="7">
        <f t="shared" si="132"/>
        <v>163.13</v>
      </c>
      <c r="N470" s="123">
        <v>114.857043</v>
      </c>
      <c r="O470" s="124">
        <v>48.267068000000002</v>
      </c>
    </row>
    <row r="471" spans="1:15" ht="29">
      <c r="A471" s="67" t="s">
        <v>918</v>
      </c>
      <c r="B471" s="35" t="s">
        <v>919</v>
      </c>
      <c r="C471" s="36">
        <v>1</v>
      </c>
      <c r="D471" s="37" t="s">
        <v>87</v>
      </c>
      <c r="E471" s="123">
        <f t="shared" si="126"/>
        <v>115.21</v>
      </c>
      <c r="F471" s="124">
        <f t="shared" si="127"/>
        <v>48.27</v>
      </c>
      <c r="G471" s="6">
        <f t="shared" si="129"/>
        <v>163.47999999999999</v>
      </c>
      <c r="H471" s="6">
        <f t="shared" si="130"/>
        <v>115.21</v>
      </c>
      <c r="I471" s="6">
        <f t="shared" si="131"/>
        <v>48.27</v>
      </c>
      <c r="J471" s="7">
        <f t="shared" si="132"/>
        <v>163.47999999999999</v>
      </c>
      <c r="N471" s="123">
        <v>115.20776600000001</v>
      </c>
      <c r="O471" s="124">
        <v>48.267068000000002</v>
      </c>
    </row>
    <row r="472" spans="1:15">
      <c r="A472" s="67" t="s">
        <v>920</v>
      </c>
      <c r="B472" s="62" t="s">
        <v>921</v>
      </c>
      <c r="C472" s="36">
        <v>1506</v>
      </c>
      <c r="D472" s="37" t="s">
        <v>53</v>
      </c>
      <c r="E472" s="123">
        <f t="shared" si="126"/>
        <v>1.58</v>
      </c>
      <c r="F472" s="124">
        <f t="shared" si="127"/>
        <v>7.64</v>
      </c>
      <c r="G472" s="6">
        <f t="shared" si="129"/>
        <v>9.2199999999999989</v>
      </c>
      <c r="H472" s="6">
        <f t="shared" si="130"/>
        <v>2379.48</v>
      </c>
      <c r="I472" s="6">
        <f t="shared" si="131"/>
        <v>11505.84</v>
      </c>
      <c r="J472" s="7">
        <f t="shared" si="132"/>
        <v>13885.319999999998</v>
      </c>
      <c r="N472" s="123">
        <v>1.5829929999999999</v>
      </c>
      <c r="O472" s="124">
        <v>7.6400740000000003</v>
      </c>
    </row>
    <row r="473" spans="1:15">
      <c r="A473" s="67" t="s">
        <v>922</v>
      </c>
      <c r="B473" s="35" t="s">
        <v>923</v>
      </c>
      <c r="C473" s="36">
        <v>975</v>
      </c>
      <c r="D473" s="37" t="s">
        <v>53</v>
      </c>
      <c r="E473" s="123">
        <f t="shared" si="126"/>
        <v>12.32</v>
      </c>
      <c r="F473" s="124">
        <f t="shared" si="127"/>
        <v>7.64</v>
      </c>
      <c r="G473" s="6">
        <f t="shared" si="129"/>
        <v>19.96</v>
      </c>
      <c r="H473" s="6">
        <f t="shared" si="130"/>
        <v>12012</v>
      </c>
      <c r="I473" s="6">
        <f t="shared" si="131"/>
        <v>7449</v>
      </c>
      <c r="J473" s="7">
        <f t="shared" si="132"/>
        <v>19461</v>
      </c>
      <c r="N473" s="123">
        <v>12.322699999999999</v>
      </c>
      <c r="O473" s="124">
        <v>7.6400740000000003</v>
      </c>
    </row>
    <row r="474" spans="1:15" ht="29">
      <c r="A474" s="67" t="s">
        <v>924</v>
      </c>
      <c r="B474" s="35" t="s">
        <v>925</v>
      </c>
      <c r="C474" s="36">
        <v>1</v>
      </c>
      <c r="D474" s="37" t="s">
        <v>38</v>
      </c>
      <c r="E474" s="123">
        <f t="shared" si="126"/>
        <v>113.46</v>
      </c>
      <c r="F474" s="124">
        <f t="shared" si="127"/>
        <v>48.27</v>
      </c>
      <c r="G474" s="6">
        <f t="shared" si="129"/>
        <v>161.72999999999999</v>
      </c>
      <c r="H474" s="6">
        <f t="shared" si="130"/>
        <v>113.46</v>
      </c>
      <c r="I474" s="6">
        <f t="shared" si="131"/>
        <v>48.27</v>
      </c>
      <c r="J474" s="7">
        <f t="shared" si="132"/>
        <v>161.72999999999999</v>
      </c>
      <c r="N474" s="123">
        <v>113.46362999999999</v>
      </c>
      <c r="O474" s="124">
        <v>48.267068000000002</v>
      </c>
    </row>
    <row r="475" spans="1:15" ht="29">
      <c r="A475" s="67" t="s">
        <v>926</v>
      </c>
      <c r="B475" s="35" t="s">
        <v>927</v>
      </c>
      <c r="C475" s="36">
        <v>90</v>
      </c>
      <c r="D475" s="37" t="s">
        <v>38</v>
      </c>
      <c r="E475" s="123">
        <f t="shared" si="126"/>
        <v>352.52</v>
      </c>
      <c r="F475" s="124">
        <f t="shared" si="127"/>
        <v>48.27</v>
      </c>
      <c r="G475" s="6">
        <f t="shared" si="129"/>
        <v>400.78999999999996</v>
      </c>
      <c r="H475" s="6">
        <f t="shared" si="130"/>
        <v>31726.799999999999</v>
      </c>
      <c r="I475" s="6">
        <f t="shared" si="131"/>
        <v>4344.3</v>
      </c>
      <c r="J475" s="7">
        <f t="shared" si="132"/>
        <v>36071.1</v>
      </c>
      <c r="N475" s="123">
        <v>352.52400999999998</v>
      </c>
      <c r="O475" s="124">
        <v>48.267068000000002</v>
      </c>
    </row>
    <row r="476" spans="1:15" ht="29">
      <c r="A476" s="67" t="s">
        <v>928</v>
      </c>
      <c r="B476" s="35" t="s">
        <v>929</v>
      </c>
      <c r="C476" s="36">
        <v>15</v>
      </c>
      <c r="D476" s="37" t="s">
        <v>38</v>
      </c>
      <c r="E476" s="123">
        <f t="shared" si="126"/>
        <v>346.62</v>
      </c>
      <c r="F476" s="124">
        <f t="shared" si="127"/>
        <v>48.27</v>
      </c>
      <c r="G476" s="6">
        <f t="shared" si="129"/>
        <v>394.89</v>
      </c>
      <c r="H476" s="6">
        <f t="shared" si="130"/>
        <v>5199.3</v>
      </c>
      <c r="I476" s="6">
        <f t="shared" si="131"/>
        <v>724.05000000000007</v>
      </c>
      <c r="J476" s="7">
        <f t="shared" si="132"/>
        <v>5923.3499999999995</v>
      </c>
      <c r="N476" s="123">
        <v>346.61859299999998</v>
      </c>
      <c r="O476" s="124">
        <v>48.267068000000002</v>
      </c>
    </row>
    <row r="477" spans="1:15">
      <c r="A477" s="67" t="s">
        <v>930</v>
      </c>
      <c r="B477" s="35" t="s">
        <v>931</v>
      </c>
      <c r="C477" s="36">
        <v>1</v>
      </c>
      <c r="D477" s="37" t="s">
        <v>87</v>
      </c>
      <c r="E477" s="123">
        <f t="shared" si="126"/>
        <v>790.35</v>
      </c>
      <c r="F477" s="124">
        <f t="shared" si="127"/>
        <v>144.81</v>
      </c>
      <c r="G477" s="6">
        <f t="shared" si="129"/>
        <v>935.16000000000008</v>
      </c>
      <c r="H477" s="6">
        <f t="shared" si="130"/>
        <v>790.35</v>
      </c>
      <c r="I477" s="6">
        <f t="shared" si="131"/>
        <v>144.81</v>
      </c>
      <c r="J477" s="7">
        <f t="shared" si="132"/>
        <v>935.16000000000008</v>
      </c>
      <c r="N477" s="123">
        <v>790.34954099999993</v>
      </c>
      <c r="O477" s="124">
        <v>144.81068300000001</v>
      </c>
    </row>
    <row r="478" spans="1:15">
      <c r="A478" s="67" t="s">
        <v>932</v>
      </c>
      <c r="B478" s="35" t="s">
        <v>933</v>
      </c>
      <c r="C478" s="36">
        <v>1</v>
      </c>
      <c r="D478" s="37" t="s">
        <v>87</v>
      </c>
      <c r="E478" s="123">
        <f t="shared" si="126"/>
        <v>303.55</v>
      </c>
      <c r="F478" s="124">
        <f t="shared" si="127"/>
        <v>154.18</v>
      </c>
      <c r="G478" s="6">
        <f t="shared" si="129"/>
        <v>457.73</v>
      </c>
      <c r="H478" s="6">
        <f t="shared" si="130"/>
        <v>303.55</v>
      </c>
      <c r="I478" s="6">
        <f t="shared" si="131"/>
        <v>154.18</v>
      </c>
      <c r="J478" s="7">
        <f t="shared" si="132"/>
        <v>457.73</v>
      </c>
      <c r="N478" s="123">
        <v>303.54601700000001</v>
      </c>
      <c r="O478" s="124">
        <v>154.17593500000001</v>
      </c>
    </row>
    <row r="479" spans="1:15">
      <c r="A479" s="67" t="s">
        <v>934</v>
      </c>
      <c r="B479" s="35" t="s">
        <v>935</v>
      </c>
      <c r="C479" s="36">
        <v>24</v>
      </c>
      <c r="D479" s="37" t="s">
        <v>87</v>
      </c>
      <c r="E479" s="123">
        <f t="shared" si="126"/>
        <v>401.33</v>
      </c>
      <c r="F479" s="124">
        <f t="shared" si="127"/>
        <v>100.84</v>
      </c>
      <c r="G479" s="6">
        <f t="shared" si="129"/>
        <v>502.16999999999996</v>
      </c>
      <c r="H479" s="6">
        <f t="shared" si="130"/>
        <v>9631.92</v>
      </c>
      <c r="I479" s="6">
        <f t="shared" si="131"/>
        <v>2420.16</v>
      </c>
      <c r="J479" s="7">
        <f t="shared" si="132"/>
        <v>12052.079999999998</v>
      </c>
      <c r="N479" s="123">
        <v>401.33138099999996</v>
      </c>
      <c r="O479" s="124">
        <v>100.83760199999999</v>
      </c>
    </row>
    <row r="480" spans="1:15">
      <c r="A480" s="67" t="s">
        <v>936</v>
      </c>
      <c r="B480" s="35" t="s">
        <v>937</v>
      </c>
      <c r="C480" s="36">
        <v>1</v>
      </c>
      <c r="D480" s="37" t="s">
        <v>87</v>
      </c>
      <c r="E480" s="123">
        <f t="shared" si="126"/>
        <v>2.27</v>
      </c>
      <c r="F480" s="124">
        <f t="shared" si="127"/>
        <v>131.41999999999999</v>
      </c>
      <c r="G480" s="6">
        <f t="shared" si="129"/>
        <v>133.69</v>
      </c>
      <c r="H480" s="6">
        <f t="shared" si="130"/>
        <v>2.27</v>
      </c>
      <c r="I480" s="6">
        <f t="shared" si="131"/>
        <v>131.41999999999999</v>
      </c>
      <c r="J480" s="7">
        <f t="shared" si="132"/>
        <v>133.69</v>
      </c>
      <c r="N480" s="123">
        <v>2.2749599999999996</v>
      </c>
      <c r="O480" s="124">
        <v>131.416856</v>
      </c>
    </row>
    <row r="481" spans="1:15">
      <c r="A481" s="67" t="s">
        <v>938</v>
      </c>
      <c r="B481" s="35" t="s">
        <v>939</v>
      </c>
      <c r="C481" s="36">
        <v>1</v>
      </c>
      <c r="D481" s="37" t="s">
        <v>87</v>
      </c>
      <c r="E481" s="123">
        <f t="shared" si="126"/>
        <v>2.71</v>
      </c>
      <c r="F481" s="124">
        <f t="shared" si="127"/>
        <v>136.63999999999999</v>
      </c>
      <c r="G481" s="6">
        <f t="shared" si="129"/>
        <v>139.35</v>
      </c>
      <c r="H481" s="6">
        <f t="shared" si="130"/>
        <v>2.71</v>
      </c>
      <c r="I481" s="6">
        <f t="shared" si="131"/>
        <v>136.63999999999999</v>
      </c>
      <c r="J481" s="7">
        <f t="shared" si="132"/>
        <v>139.35</v>
      </c>
      <c r="N481" s="123">
        <v>2.7109939999999999</v>
      </c>
      <c r="O481" s="124">
        <v>136.63978499999999</v>
      </c>
    </row>
    <row r="482" spans="1:15">
      <c r="A482" s="67" t="s">
        <v>940</v>
      </c>
      <c r="B482" s="35" t="s">
        <v>941</v>
      </c>
      <c r="C482" s="36">
        <v>1</v>
      </c>
      <c r="D482" s="37" t="s">
        <v>16</v>
      </c>
      <c r="E482" s="123">
        <f t="shared" si="126"/>
        <v>341.5</v>
      </c>
      <c r="F482" s="124">
        <f t="shared" si="127"/>
        <v>102.91</v>
      </c>
      <c r="G482" s="6">
        <f t="shared" si="129"/>
        <v>444.40999999999997</v>
      </c>
      <c r="H482" s="6">
        <f t="shared" si="130"/>
        <v>341.5</v>
      </c>
      <c r="I482" s="6">
        <f t="shared" si="131"/>
        <v>102.91</v>
      </c>
      <c r="J482" s="7">
        <f t="shared" si="132"/>
        <v>444.40999999999997</v>
      </c>
      <c r="N482" s="123">
        <v>341.49993299999994</v>
      </c>
      <c r="O482" s="124">
        <v>102.91350299999999</v>
      </c>
    </row>
    <row r="483" spans="1:15">
      <c r="A483" s="67" t="s">
        <v>942</v>
      </c>
      <c r="B483" s="35" t="s">
        <v>943</v>
      </c>
      <c r="C483" s="36">
        <v>415</v>
      </c>
      <c r="D483" s="37" t="s">
        <v>16</v>
      </c>
      <c r="E483" s="123">
        <f t="shared" si="126"/>
        <v>12.71</v>
      </c>
      <c r="F483" s="124">
        <f t="shared" si="127"/>
        <v>102.91</v>
      </c>
      <c r="G483" s="6">
        <f t="shared" si="129"/>
        <v>115.62</v>
      </c>
      <c r="H483" s="6">
        <f t="shared" si="130"/>
        <v>5274.6500000000005</v>
      </c>
      <c r="I483" s="6">
        <f t="shared" si="131"/>
        <v>42707.65</v>
      </c>
      <c r="J483" s="7">
        <f t="shared" si="132"/>
        <v>47982.3</v>
      </c>
      <c r="N483" s="123">
        <v>12.711338999999999</v>
      </c>
      <c r="O483" s="124">
        <v>102.91350299999999</v>
      </c>
    </row>
    <row r="484" spans="1:15">
      <c r="A484" s="67" t="s">
        <v>944</v>
      </c>
      <c r="B484" s="35" t="s">
        <v>945</v>
      </c>
      <c r="C484" s="36">
        <v>1</v>
      </c>
      <c r="D484" s="37" t="s">
        <v>38</v>
      </c>
      <c r="E484" s="123">
        <f t="shared" si="126"/>
        <v>1020.75</v>
      </c>
      <c r="F484" s="124">
        <f t="shared" si="127"/>
        <v>102.91</v>
      </c>
      <c r="G484" s="6">
        <f t="shared" si="129"/>
        <v>1123.6600000000001</v>
      </c>
      <c r="H484" s="6">
        <f t="shared" si="130"/>
        <v>1020.75</v>
      </c>
      <c r="I484" s="6">
        <f t="shared" si="131"/>
        <v>102.91</v>
      </c>
      <c r="J484" s="7">
        <f t="shared" si="132"/>
        <v>1123.6600000000001</v>
      </c>
      <c r="N484" s="123">
        <v>1020.7461149999999</v>
      </c>
      <c r="O484" s="124">
        <v>102.91350299999999</v>
      </c>
    </row>
    <row r="485" spans="1:15">
      <c r="A485" s="67" t="s">
        <v>946</v>
      </c>
      <c r="B485" s="35" t="s">
        <v>947</v>
      </c>
      <c r="C485" s="36">
        <v>227</v>
      </c>
      <c r="D485" s="37" t="s">
        <v>38</v>
      </c>
      <c r="E485" s="123">
        <f t="shared" si="126"/>
        <v>28.02</v>
      </c>
      <c r="F485" s="124">
        <f t="shared" si="127"/>
        <v>22.77</v>
      </c>
      <c r="G485" s="6">
        <f t="shared" si="129"/>
        <v>50.79</v>
      </c>
      <c r="H485" s="6">
        <f t="shared" si="130"/>
        <v>6360.54</v>
      </c>
      <c r="I485" s="6">
        <f t="shared" si="131"/>
        <v>5168.79</v>
      </c>
      <c r="J485" s="7">
        <f t="shared" si="132"/>
        <v>11529.33</v>
      </c>
      <c r="N485" s="123">
        <v>28.019923999999996</v>
      </c>
      <c r="O485" s="124">
        <v>22.768557999999999</v>
      </c>
    </row>
    <row r="486" spans="1:15">
      <c r="A486" s="67" t="s">
        <v>948</v>
      </c>
      <c r="B486" s="35" t="s">
        <v>949</v>
      </c>
      <c r="C486" s="36">
        <v>134</v>
      </c>
      <c r="D486" s="37" t="s">
        <v>16</v>
      </c>
      <c r="E486" s="123">
        <f t="shared" si="126"/>
        <v>172.45</v>
      </c>
      <c r="F486" s="124">
        <f t="shared" si="127"/>
        <v>48.66</v>
      </c>
      <c r="G486" s="6">
        <f t="shared" si="129"/>
        <v>221.10999999999999</v>
      </c>
      <c r="H486" s="6">
        <f t="shared" si="130"/>
        <v>23108.3</v>
      </c>
      <c r="I486" s="6">
        <f t="shared" si="131"/>
        <v>6520.44</v>
      </c>
      <c r="J486" s="7">
        <f t="shared" si="132"/>
        <v>29628.739999999998</v>
      </c>
      <c r="N486" s="123">
        <v>172.451447</v>
      </c>
      <c r="O486" s="124">
        <v>48.655707</v>
      </c>
    </row>
    <row r="487" spans="1:15">
      <c r="A487" s="67" t="s">
        <v>950</v>
      </c>
      <c r="B487" s="35" t="s">
        <v>951</v>
      </c>
      <c r="C487" s="36">
        <v>209</v>
      </c>
      <c r="D487" s="37" t="s">
        <v>87</v>
      </c>
      <c r="E487" s="123">
        <f t="shared" si="126"/>
        <v>11.21</v>
      </c>
      <c r="F487" s="124">
        <f t="shared" si="127"/>
        <v>1.74</v>
      </c>
      <c r="G487" s="6">
        <f t="shared" si="129"/>
        <v>12.950000000000001</v>
      </c>
      <c r="H487" s="6">
        <f t="shared" si="130"/>
        <v>2342.8900000000003</v>
      </c>
      <c r="I487" s="6">
        <f t="shared" si="131"/>
        <v>363.66</v>
      </c>
      <c r="J487" s="7">
        <f t="shared" si="132"/>
        <v>2706.55</v>
      </c>
      <c r="N487" s="123">
        <v>11.213657</v>
      </c>
      <c r="O487" s="124">
        <v>1.7441359999999999</v>
      </c>
    </row>
    <row r="488" spans="1:15">
      <c r="A488" s="67" t="s">
        <v>952</v>
      </c>
      <c r="B488" s="35" t="s">
        <v>953</v>
      </c>
      <c r="C488" s="36">
        <v>1</v>
      </c>
      <c r="D488" s="37" t="s">
        <v>16</v>
      </c>
      <c r="E488" s="123">
        <f t="shared" si="126"/>
        <v>11.6</v>
      </c>
      <c r="F488" s="124">
        <f t="shared" si="127"/>
        <v>5.14</v>
      </c>
      <c r="G488" s="6">
        <f t="shared" si="129"/>
        <v>16.739999999999998</v>
      </c>
      <c r="H488" s="6">
        <f t="shared" si="130"/>
        <v>11.6</v>
      </c>
      <c r="I488" s="6">
        <f t="shared" si="131"/>
        <v>5.14</v>
      </c>
      <c r="J488" s="7">
        <f t="shared" si="132"/>
        <v>16.739999999999998</v>
      </c>
      <c r="N488" s="123">
        <v>11.602295999999999</v>
      </c>
      <c r="O488" s="124">
        <v>5.1376179999999998</v>
      </c>
    </row>
    <row r="489" spans="1:15">
      <c r="A489" s="67" t="s">
        <v>954</v>
      </c>
      <c r="B489" s="35" t="s">
        <v>955</v>
      </c>
      <c r="C489" s="36">
        <v>1</v>
      </c>
      <c r="D489" s="37" t="s">
        <v>16</v>
      </c>
      <c r="E489" s="123">
        <f t="shared" si="126"/>
        <v>15.37</v>
      </c>
      <c r="F489" s="124">
        <f t="shared" si="127"/>
        <v>5.14</v>
      </c>
      <c r="G489" s="6">
        <f t="shared" si="129"/>
        <v>20.509999999999998</v>
      </c>
      <c r="H489" s="6">
        <f t="shared" si="130"/>
        <v>15.37</v>
      </c>
      <c r="I489" s="6">
        <f t="shared" si="131"/>
        <v>5.14</v>
      </c>
      <c r="J489" s="7">
        <f t="shared" si="132"/>
        <v>20.509999999999998</v>
      </c>
      <c r="N489" s="123">
        <v>15.374937999999998</v>
      </c>
      <c r="O489" s="124">
        <v>5.1376179999999998</v>
      </c>
    </row>
    <row r="490" spans="1:15">
      <c r="A490" s="67" t="s">
        <v>956</v>
      </c>
      <c r="B490" s="35" t="s">
        <v>957</v>
      </c>
      <c r="C490" s="36">
        <v>1</v>
      </c>
      <c r="D490" s="37" t="s">
        <v>53</v>
      </c>
      <c r="E490" s="123">
        <f t="shared" si="126"/>
        <v>160.25</v>
      </c>
      <c r="F490" s="124">
        <f t="shared" si="127"/>
        <v>75.260000000000005</v>
      </c>
      <c r="G490" s="6">
        <f t="shared" si="129"/>
        <v>235.51</v>
      </c>
      <c r="H490" s="6">
        <f t="shared" si="130"/>
        <v>160.25</v>
      </c>
      <c r="I490" s="6">
        <f t="shared" si="131"/>
        <v>75.260000000000005</v>
      </c>
      <c r="J490" s="7">
        <f t="shared" si="132"/>
        <v>235.51</v>
      </c>
      <c r="N490" s="123">
        <v>160.25197399999999</v>
      </c>
      <c r="O490" s="124">
        <v>75.263260000000002</v>
      </c>
    </row>
    <row r="491" spans="1:15">
      <c r="A491" s="67" t="s">
        <v>958</v>
      </c>
      <c r="B491" s="35" t="s">
        <v>959</v>
      </c>
      <c r="C491" s="36">
        <v>24</v>
      </c>
      <c r="D491" s="37" t="s">
        <v>87</v>
      </c>
      <c r="E491" s="123">
        <f t="shared" si="126"/>
        <v>25.72</v>
      </c>
      <c r="F491" s="124">
        <f t="shared" si="127"/>
        <v>4.4000000000000004</v>
      </c>
      <c r="G491" s="6">
        <f t="shared" si="129"/>
        <v>30.119999999999997</v>
      </c>
      <c r="H491" s="6">
        <f t="shared" si="130"/>
        <v>617.28</v>
      </c>
      <c r="I491" s="6">
        <f t="shared" si="131"/>
        <v>105.60000000000001</v>
      </c>
      <c r="J491" s="7">
        <f t="shared" si="132"/>
        <v>722.87999999999988</v>
      </c>
      <c r="N491" s="123">
        <v>25.716526999999999</v>
      </c>
      <c r="O491" s="124">
        <v>4.3982559999999999</v>
      </c>
    </row>
    <row r="492" spans="1:15">
      <c r="A492" s="67" t="s">
        <v>960</v>
      </c>
      <c r="B492" s="35" t="s">
        <v>961</v>
      </c>
      <c r="C492" s="36">
        <v>1</v>
      </c>
      <c r="D492" s="37" t="s">
        <v>760</v>
      </c>
      <c r="E492" s="123">
        <f t="shared" si="126"/>
        <v>337.78</v>
      </c>
      <c r="F492" s="124">
        <f t="shared" si="127"/>
        <v>23.34</v>
      </c>
      <c r="G492" s="6">
        <f t="shared" si="129"/>
        <v>361.11999999999995</v>
      </c>
      <c r="H492" s="6">
        <f t="shared" si="130"/>
        <v>337.78</v>
      </c>
      <c r="I492" s="6">
        <f t="shared" si="131"/>
        <v>23.34</v>
      </c>
      <c r="J492" s="7">
        <f t="shared" si="132"/>
        <v>361.11999999999995</v>
      </c>
      <c r="N492" s="123">
        <v>337.78416500000003</v>
      </c>
      <c r="O492" s="124">
        <v>23.337298000000001</v>
      </c>
    </row>
    <row r="493" spans="1:15">
      <c r="A493" s="67" t="s">
        <v>962</v>
      </c>
      <c r="B493" s="35" t="s">
        <v>963</v>
      </c>
      <c r="C493" s="36">
        <v>1</v>
      </c>
      <c r="D493" s="37" t="s">
        <v>87</v>
      </c>
      <c r="E493" s="123">
        <f t="shared" si="126"/>
        <v>2332.91</v>
      </c>
      <c r="F493" s="124">
        <f t="shared" si="127"/>
        <v>259.14</v>
      </c>
      <c r="G493" s="6">
        <f t="shared" si="129"/>
        <v>2592.0499999999997</v>
      </c>
      <c r="H493" s="6">
        <f t="shared" si="130"/>
        <v>2332.91</v>
      </c>
      <c r="I493" s="6">
        <f t="shared" si="131"/>
        <v>259.14</v>
      </c>
      <c r="J493" s="7">
        <f t="shared" si="132"/>
        <v>2592.0499999999997</v>
      </c>
      <c r="N493" s="123">
        <v>2332.9146059999998</v>
      </c>
      <c r="O493" s="124">
        <v>259.13690199999996</v>
      </c>
    </row>
    <row r="494" spans="1:15">
      <c r="A494" s="67" t="s">
        <v>964</v>
      </c>
      <c r="B494" s="35" t="s">
        <v>965</v>
      </c>
      <c r="C494" s="36">
        <v>1</v>
      </c>
      <c r="D494" s="37" t="s">
        <v>87</v>
      </c>
      <c r="E494" s="123">
        <f t="shared" si="126"/>
        <v>1871.08</v>
      </c>
      <c r="F494" s="124">
        <f t="shared" si="127"/>
        <v>259.14</v>
      </c>
      <c r="G494" s="6">
        <f t="shared" si="129"/>
        <v>2130.2199999999998</v>
      </c>
      <c r="H494" s="6">
        <f t="shared" si="130"/>
        <v>1871.08</v>
      </c>
      <c r="I494" s="6">
        <f t="shared" si="131"/>
        <v>259.14</v>
      </c>
      <c r="J494" s="7">
        <f t="shared" ref="J494:J512" si="133">SUM(E494:F494)*C494</f>
        <v>2130.2199999999998</v>
      </c>
      <c r="N494" s="123">
        <v>1871.0787680000001</v>
      </c>
      <c r="O494" s="124">
        <v>259.13690199999996</v>
      </c>
    </row>
    <row r="495" spans="1:15">
      <c r="A495" s="67" t="s">
        <v>966</v>
      </c>
      <c r="B495" s="35" t="s">
        <v>967</v>
      </c>
      <c r="C495" s="36">
        <v>1</v>
      </c>
      <c r="D495" s="37" t="s">
        <v>87</v>
      </c>
      <c r="E495" s="123">
        <f t="shared" si="126"/>
        <v>4846.32</v>
      </c>
      <c r="F495" s="124">
        <f t="shared" si="127"/>
        <v>1049.05</v>
      </c>
      <c r="G495" s="6">
        <f t="shared" si="129"/>
        <v>5895.37</v>
      </c>
      <c r="H495" s="6">
        <f t="shared" si="130"/>
        <v>4846.32</v>
      </c>
      <c r="I495" s="6">
        <f t="shared" si="131"/>
        <v>1049.05</v>
      </c>
      <c r="J495" s="7">
        <f t="shared" si="133"/>
        <v>5895.37</v>
      </c>
      <c r="N495" s="123">
        <v>4846.3188509999991</v>
      </c>
      <c r="O495" s="124">
        <v>1049.0504089999999</v>
      </c>
    </row>
    <row r="496" spans="1:15">
      <c r="A496" s="67" t="s">
        <v>968</v>
      </c>
      <c r="B496" s="35" t="s">
        <v>969</v>
      </c>
      <c r="C496" s="36">
        <v>1</v>
      </c>
      <c r="D496" s="37" t="s">
        <v>87</v>
      </c>
      <c r="E496" s="123">
        <f t="shared" si="126"/>
        <v>3249.17</v>
      </c>
      <c r="F496" s="124">
        <f t="shared" si="127"/>
        <v>699.36</v>
      </c>
      <c r="G496" s="6">
        <f t="shared" si="129"/>
        <v>3948.53</v>
      </c>
      <c r="H496" s="6">
        <f t="shared" si="130"/>
        <v>3249.17</v>
      </c>
      <c r="I496" s="6">
        <f t="shared" si="131"/>
        <v>699.36</v>
      </c>
      <c r="J496" s="7">
        <f t="shared" si="133"/>
        <v>3948.53</v>
      </c>
      <c r="N496" s="123">
        <v>3249.1737040000003</v>
      </c>
      <c r="O496" s="124">
        <v>699.36061999999993</v>
      </c>
    </row>
    <row r="497" spans="1:15">
      <c r="A497" s="67" t="s">
        <v>970</v>
      </c>
      <c r="B497" s="35" t="s">
        <v>971</v>
      </c>
      <c r="C497" s="36">
        <v>1</v>
      </c>
      <c r="D497" s="37" t="s">
        <v>87</v>
      </c>
      <c r="E497" s="123">
        <f t="shared" si="126"/>
        <v>6845.61</v>
      </c>
      <c r="F497" s="124">
        <f t="shared" si="127"/>
        <v>583.88</v>
      </c>
      <c r="G497" s="6">
        <f t="shared" si="129"/>
        <v>7429.49</v>
      </c>
      <c r="H497" s="6">
        <f t="shared" si="130"/>
        <v>6845.61</v>
      </c>
      <c r="I497" s="6">
        <f t="shared" si="131"/>
        <v>583.88</v>
      </c>
      <c r="J497" s="7">
        <f t="shared" si="133"/>
        <v>7429.49</v>
      </c>
      <c r="N497" s="123">
        <v>6845.6105729999999</v>
      </c>
      <c r="O497" s="124">
        <v>583.87796300000002</v>
      </c>
    </row>
    <row r="498" spans="1:15">
      <c r="A498" s="67" t="s">
        <v>972</v>
      </c>
      <c r="B498" s="35" t="s">
        <v>973</v>
      </c>
      <c r="C498" s="36">
        <v>1</v>
      </c>
      <c r="D498" s="37" t="s">
        <v>87</v>
      </c>
      <c r="E498" s="123">
        <f t="shared" si="126"/>
        <v>8820.4599999999991</v>
      </c>
      <c r="F498" s="124">
        <f t="shared" si="127"/>
        <v>1353.66</v>
      </c>
      <c r="G498" s="6">
        <f t="shared" si="129"/>
        <v>10174.119999999999</v>
      </c>
      <c r="H498" s="6">
        <f t="shared" si="130"/>
        <v>8820.4599999999991</v>
      </c>
      <c r="I498" s="6">
        <f t="shared" si="131"/>
        <v>1353.66</v>
      </c>
      <c r="J498" s="7">
        <f t="shared" si="133"/>
        <v>10174.119999999999</v>
      </c>
      <c r="N498" s="123">
        <v>8820.4559539999991</v>
      </c>
      <c r="O498" s="124">
        <v>1353.6580739999999</v>
      </c>
    </row>
    <row r="499" spans="1:15">
      <c r="A499" s="67" t="s">
        <v>974</v>
      </c>
      <c r="B499" s="35" t="s">
        <v>975</v>
      </c>
      <c r="C499" s="36">
        <v>1</v>
      </c>
      <c r="D499" s="37" t="s">
        <v>87</v>
      </c>
      <c r="E499" s="123">
        <f t="shared" si="126"/>
        <v>10286.34</v>
      </c>
      <c r="F499" s="124">
        <f t="shared" si="127"/>
        <v>2246.13</v>
      </c>
      <c r="G499" s="6">
        <f t="shared" si="129"/>
        <v>12532.470000000001</v>
      </c>
      <c r="H499" s="6">
        <f t="shared" si="130"/>
        <v>10286.34</v>
      </c>
      <c r="I499" s="6">
        <f t="shared" si="131"/>
        <v>2246.13</v>
      </c>
      <c r="J499" s="7">
        <f t="shared" si="133"/>
        <v>12532.470000000001</v>
      </c>
      <c r="N499" s="123">
        <v>10286.335908999999</v>
      </c>
      <c r="O499" s="124">
        <v>2246.1343609999999</v>
      </c>
    </row>
    <row r="500" spans="1:15">
      <c r="A500" s="67" t="s">
        <v>976</v>
      </c>
      <c r="B500" s="35" t="s">
        <v>977</v>
      </c>
      <c r="C500" s="36">
        <v>1</v>
      </c>
      <c r="D500" s="37" t="s">
        <v>87</v>
      </c>
      <c r="E500" s="123">
        <f t="shared" si="126"/>
        <v>13336.1</v>
      </c>
      <c r="F500" s="124">
        <f t="shared" si="127"/>
        <v>2282.35</v>
      </c>
      <c r="G500" s="6">
        <f t="shared" ref="G500:G504" si="134">SUM(E500:F500)</f>
        <v>15618.45</v>
      </c>
      <c r="H500" s="6">
        <f t="shared" si="130"/>
        <v>13336.1</v>
      </c>
      <c r="I500" s="6">
        <f t="shared" si="131"/>
        <v>2282.35</v>
      </c>
      <c r="J500" s="7">
        <f t="shared" si="133"/>
        <v>15618.45</v>
      </c>
      <c r="N500" s="123">
        <v>13336.09989</v>
      </c>
      <c r="O500" s="124">
        <v>2282.3536199999999</v>
      </c>
    </row>
    <row r="501" spans="1:15">
      <c r="A501" s="67" t="s">
        <v>978</v>
      </c>
      <c r="B501" s="35" t="s">
        <v>979</v>
      </c>
      <c r="C501" s="36">
        <v>1</v>
      </c>
      <c r="D501" s="37" t="s">
        <v>87</v>
      </c>
      <c r="E501" s="123">
        <f t="shared" si="126"/>
        <v>8579.23</v>
      </c>
      <c r="F501" s="124">
        <f t="shared" si="127"/>
        <v>1728.92</v>
      </c>
      <c r="G501" s="6">
        <f t="shared" si="134"/>
        <v>10308.15</v>
      </c>
      <c r="H501" s="6">
        <f t="shared" si="130"/>
        <v>8579.23</v>
      </c>
      <c r="I501" s="6">
        <f t="shared" si="131"/>
        <v>1728.92</v>
      </c>
      <c r="J501" s="7">
        <f t="shared" si="133"/>
        <v>10308.15</v>
      </c>
      <c r="N501" s="123">
        <v>8579.2343620000011</v>
      </c>
      <c r="O501" s="124">
        <v>1728.9222050000001</v>
      </c>
    </row>
    <row r="502" spans="1:15">
      <c r="A502" s="67" t="s">
        <v>980</v>
      </c>
      <c r="B502" s="35" t="s">
        <v>981</v>
      </c>
      <c r="C502" s="36">
        <v>1</v>
      </c>
      <c r="D502" s="37" t="s">
        <v>87</v>
      </c>
      <c r="E502" s="123">
        <f t="shared" si="126"/>
        <v>15145.74</v>
      </c>
      <c r="F502" s="124">
        <f t="shared" si="127"/>
        <v>3163.08</v>
      </c>
      <c r="G502" s="6">
        <f t="shared" si="134"/>
        <v>18308.82</v>
      </c>
      <c r="H502" s="6">
        <f t="shared" si="130"/>
        <v>15145.74</v>
      </c>
      <c r="I502" s="6">
        <f t="shared" si="131"/>
        <v>3163.08</v>
      </c>
      <c r="J502" s="7">
        <f t="shared" si="133"/>
        <v>18308.82</v>
      </c>
      <c r="N502" s="123">
        <v>15145.735780000001</v>
      </c>
      <c r="O502" s="124">
        <v>3163.0759469999998</v>
      </c>
    </row>
    <row r="503" spans="1:15">
      <c r="A503" s="67" t="s">
        <v>982</v>
      </c>
      <c r="B503" s="35" t="s">
        <v>983</v>
      </c>
      <c r="C503" s="36">
        <v>1</v>
      </c>
      <c r="D503" s="37" t="s">
        <v>87</v>
      </c>
      <c r="E503" s="123">
        <f t="shared" si="126"/>
        <v>42750.33</v>
      </c>
      <c r="F503" s="124">
        <f t="shared" si="127"/>
        <v>3775.32</v>
      </c>
      <c r="G503" s="6">
        <f t="shared" si="134"/>
        <v>46525.65</v>
      </c>
      <c r="H503" s="6">
        <f t="shared" si="130"/>
        <v>42750.33</v>
      </c>
      <c r="I503" s="6">
        <f t="shared" si="131"/>
        <v>3775.32</v>
      </c>
      <c r="J503" s="7">
        <f t="shared" si="133"/>
        <v>46525.65</v>
      </c>
      <c r="N503" s="123">
        <v>42750.327916000002</v>
      </c>
      <c r="O503" s="124">
        <v>3775.3245569999999</v>
      </c>
    </row>
    <row r="504" spans="1:15">
      <c r="A504" s="67" t="s">
        <v>984</v>
      </c>
      <c r="B504" s="35" t="s">
        <v>985</v>
      </c>
      <c r="C504" s="36">
        <v>108</v>
      </c>
      <c r="D504" s="37" t="s">
        <v>87</v>
      </c>
      <c r="E504" s="123">
        <f t="shared" si="126"/>
        <v>10.6</v>
      </c>
      <c r="F504" s="124">
        <f t="shared" si="127"/>
        <v>14.01</v>
      </c>
      <c r="G504" s="6">
        <f t="shared" si="134"/>
        <v>24.61</v>
      </c>
      <c r="H504" s="6">
        <f t="shared" si="130"/>
        <v>1144.8</v>
      </c>
      <c r="I504" s="6">
        <f t="shared" si="131"/>
        <v>1513.08</v>
      </c>
      <c r="J504" s="7">
        <f t="shared" si="133"/>
        <v>2657.88</v>
      </c>
      <c r="N504" s="123">
        <v>10.597522</v>
      </c>
      <c r="O504" s="124">
        <v>14.009961999999998</v>
      </c>
    </row>
    <row r="505" spans="1:15">
      <c r="A505" s="67" t="s">
        <v>986</v>
      </c>
      <c r="B505" s="35" t="s">
        <v>987</v>
      </c>
      <c r="C505" s="36">
        <v>73</v>
      </c>
      <c r="D505" s="37" t="s">
        <v>53</v>
      </c>
      <c r="E505" s="123">
        <f t="shared" si="126"/>
        <v>178.97</v>
      </c>
      <c r="F505" s="124">
        <f t="shared" si="127"/>
        <v>33.770000000000003</v>
      </c>
      <c r="G505" s="6">
        <f t="shared" si="129"/>
        <v>212.74</v>
      </c>
      <c r="H505" s="6">
        <f t="shared" si="130"/>
        <v>13064.81</v>
      </c>
      <c r="I505" s="6">
        <f t="shared" si="131"/>
        <v>2465.21</v>
      </c>
      <c r="J505" s="7">
        <f t="shared" si="133"/>
        <v>15530.02</v>
      </c>
      <c r="N505" s="123">
        <v>178.97299899999999</v>
      </c>
      <c r="O505" s="124">
        <v>33.773676999999999</v>
      </c>
    </row>
    <row r="506" spans="1:15">
      <c r="A506" s="67" t="s">
        <v>988</v>
      </c>
      <c r="B506" s="35" t="s">
        <v>989</v>
      </c>
      <c r="C506" s="36">
        <v>1</v>
      </c>
      <c r="D506" s="37" t="s">
        <v>53</v>
      </c>
      <c r="E506" s="123">
        <f t="shared" si="126"/>
        <v>47.54</v>
      </c>
      <c r="F506" s="124">
        <f t="shared" si="127"/>
        <v>33.770000000000003</v>
      </c>
      <c r="G506" s="6">
        <f t="shared" si="129"/>
        <v>81.31</v>
      </c>
      <c r="H506" s="6">
        <f t="shared" si="130"/>
        <v>47.54</v>
      </c>
      <c r="I506" s="6">
        <f t="shared" si="131"/>
        <v>33.770000000000003</v>
      </c>
      <c r="J506" s="7">
        <f t="shared" si="133"/>
        <v>81.31</v>
      </c>
      <c r="N506" s="123">
        <v>47.537184999999994</v>
      </c>
      <c r="O506" s="124">
        <v>33.773676999999999</v>
      </c>
    </row>
    <row r="507" spans="1:15">
      <c r="A507" s="67" t="s">
        <v>990</v>
      </c>
      <c r="B507" s="35" t="s">
        <v>991</v>
      </c>
      <c r="C507" s="36">
        <v>1</v>
      </c>
      <c r="D507" s="37" t="s">
        <v>87</v>
      </c>
      <c r="E507" s="123">
        <f t="shared" si="126"/>
        <v>175.29</v>
      </c>
      <c r="F507" s="124">
        <f t="shared" si="127"/>
        <v>14.48</v>
      </c>
      <c r="G507" s="6">
        <f t="shared" si="129"/>
        <v>189.76999999999998</v>
      </c>
      <c r="H507" s="6">
        <f t="shared" si="130"/>
        <v>175.29</v>
      </c>
      <c r="I507" s="6">
        <f t="shared" si="131"/>
        <v>14.48</v>
      </c>
      <c r="J507" s="7">
        <f t="shared" si="133"/>
        <v>189.76999999999998</v>
      </c>
      <c r="N507" s="123">
        <v>175.28566799999999</v>
      </c>
      <c r="O507" s="124">
        <v>14.483911999999998</v>
      </c>
    </row>
    <row r="508" spans="1:15">
      <c r="A508" s="67" t="s">
        <v>992</v>
      </c>
      <c r="B508" s="35" t="s">
        <v>993</v>
      </c>
      <c r="C508" s="36">
        <v>1</v>
      </c>
      <c r="D508" s="37" t="s">
        <v>87</v>
      </c>
      <c r="E508" s="123">
        <f t="shared" si="126"/>
        <v>470.79</v>
      </c>
      <c r="F508" s="124">
        <f t="shared" si="127"/>
        <v>14.48</v>
      </c>
      <c r="G508" s="6">
        <f t="shared" si="129"/>
        <v>485.27000000000004</v>
      </c>
      <c r="H508" s="6">
        <f t="shared" si="130"/>
        <v>470.79</v>
      </c>
      <c r="I508" s="6">
        <f t="shared" si="131"/>
        <v>14.48</v>
      </c>
      <c r="J508" s="7">
        <f t="shared" si="133"/>
        <v>485.27000000000004</v>
      </c>
      <c r="N508" s="123">
        <v>470.79349300000001</v>
      </c>
      <c r="O508" s="124">
        <v>14.483911999999998</v>
      </c>
    </row>
    <row r="509" spans="1:15">
      <c r="A509" s="67" t="s">
        <v>994</v>
      </c>
      <c r="B509" s="35" t="s">
        <v>995</v>
      </c>
      <c r="C509" s="36">
        <v>1</v>
      </c>
      <c r="D509" s="37" t="s">
        <v>87</v>
      </c>
      <c r="E509" s="123">
        <f t="shared" si="126"/>
        <v>488.17</v>
      </c>
      <c r="F509" s="124">
        <f t="shared" si="127"/>
        <v>14.48</v>
      </c>
      <c r="G509" s="6">
        <f t="shared" ref="G509:G512" si="135">SUM(E509:F509)</f>
        <v>502.65000000000003</v>
      </c>
      <c r="H509" s="6">
        <f t="shared" si="130"/>
        <v>488.17</v>
      </c>
      <c r="I509" s="6">
        <f t="shared" si="131"/>
        <v>14.48</v>
      </c>
      <c r="J509" s="7">
        <f t="shared" si="133"/>
        <v>502.65000000000003</v>
      </c>
      <c r="N509" s="123">
        <v>488.16849999999999</v>
      </c>
      <c r="O509" s="124">
        <v>14.483911999999998</v>
      </c>
    </row>
    <row r="510" spans="1:15">
      <c r="A510" s="67" t="s">
        <v>996</v>
      </c>
      <c r="B510" s="35" t="s">
        <v>997</v>
      </c>
      <c r="C510" s="36">
        <v>1</v>
      </c>
      <c r="D510" s="37" t="s">
        <v>87</v>
      </c>
      <c r="E510" s="123">
        <f t="shared" si="126"/>
        <v>53.8</v>
      </c>
      <c r="F510" s="124">
        <f t="shared" si="127"/>
        <v>25.21</v>
      </c>
      <c r="G510" s="6">
        <f t="shared" si="135"/>
        <v>79.009999999999991</v>
      </c>
      <c r="H510" s="6">
        <f t="shared" si="130"/>
        <v>53.8</v>
      </c>
      <c r="I510" s="6">
        <f t="shared" si="131"/>
        <v>25.21</v>
      </c>
      <c r="J510" s="7">
        <f t="shared" si="133"/>
        <v>79.009999999999991</v>
      </c>
      <c r="N510" s="123">
        <v>53.802803999999995</v>
      </c>
      <c r="O510" s="124">
        <v>25.21414</v>
      </c>
    </row>
    <row r="511" spans="1:15">
      <c r="A511" s="67" t="s">
        <v>998</v>
      </c>
      <c r="B511" s="35" t="s">
        <v>999</v>
      </c>
      <c r="C511" s="36">
        <v>1</v>
      </c>
      <c r="D511" s="37" t="s">
        <v>760</v>
      </c>
      <c r="E511" s="123">
        <f t="shared" si="126"/>
        <v>330.4</v>
      </c>
      <c r="F511" s="124">
        <f t="shared" si="127"/>
        <v>23.34</v>
      </c>
      <c r="G511" s="6">
        <f t="shared" si="135"/>
        <v>353.73999999999995</v>
      </c>
      <c r="H511" s="6">
        <f t="shared" si="130"/>
        <v>330.4</v>
      </c>
      <c r="I511" s="6">
        <f t="shared" si="131"/>
        <v>23.34</v>
      </c>
      <c r="J511" s="7">
        <f t="shared" si="133"/>
        <v>353.73999999999995</v>
      </c>
      <c r="N511" s="123">
        <v>330.40002399999997</v>
      </c>
      <c r="O511" s="124">
        <v>23.337298000000001</v>
      </c>
    </row>
    <row r="512" spans="1:15">
      <c r="A512" s="67" t="s">
        <v>1000</v>
      </c>
      <c r="B512" s="35" t="s">
        <v>1001</v>
      </c>
      <c r="C512" s="36">
        <v>1</v>
      </c>
      <c r="D512" s="37" t="s">
        <v>87</v>
      </c>
      <c r="E512" s="123">
        <f t="shared" si="126"/>
        <v>44.08</v>
      </c>
      <c r="F512" s="124">
        <f t="shared" si="127"/>
        <v>866.97</v>
      </c>
      <c r="G512" s="6">
        <f t="shared" si="135"/>
        <v>911.05000000000007</v>
      </c>
      <c r="H512" s="6">
        <f t="shared" si="130"/>
        <v>44.08</v>
      </c>
      <c r="I512" s="6">
        <f t="shared" si="131"/>
        <v>866.97</v>
      </c>
      <c r="J512" s="7">
        <f t="shared" si="133"/>
        <v>911.05000000000007</v>
      </c>
      <c r="N512" s="123">
        <v>44.077349999999996</v>
      </c>
      <c r="O512" s="124">
        <v>866.968298</v>
      </c>
    </row>
    <row r="513" spans="1:10">
      <c r="A513" s="65">
        <v>30</v>
      </c>
      <c r="B513" s="66" t="s">
        <v>1002</v>
      </c>
      <c r="C513" s="26"/>
      <c r="D513" s="27"/>
      <c r="E513" s="114"/>
      <c r="F513" s="115"/>
      <c r="G513" s="114"/>
      <c r="H513" s="114">
        <v>0</v>
      </c>
      <c r="I513" s="114">
        <v>0</v>
      </c>
      <c r="J513" s="117">
        <v>0</v>
      </c>
    </row>
    <row r="514" spans="1:10" ht="27.75" customHeight="1" thickBot="1">
      <c r="A514" s="85"/>
      <c r="B514" s="86" t="s">
        <v>1004</v>
      </c>
      <c r="C514" s="87"/>
      <c r="D514" s="88"/>
      <c r="E514" s="89"/>
      <c r="F514" s="89"/>
      <c r="G514" s="89"/>
      <c r="H514" s="90">
        <f>SUM(H7+H14+H51+H52+H53+H58+H62+H78+H86+H87+H111+H121+H136+H159+H189+H207+H226+H238+H239+H370+H394+H408+H421+H422+H423+H424+H425+H426+H461+H513)</f>
        <v>4868550.0700000012</v>
      </c>
      <c r="I514" s="90">
        <f>SUM(I7+I14+I51+I52+I53+I58+I62+I78+I86+I87+I111+I121+I136+I159+I189+I207+I226+I238+I239+I370+I394+I408+I421+I422+I423+I424+I425+I426+I461+I513)</f>
        <v>1938511.5300000003</v>
      </c>
      <c r="J514" s="91">
        <f>SUM(J7+J14+J51+J52+J53+J58+J62+J78+J86+J87+J111+J121+J136+J159+J189+J207+J226+J238+J239+J370+J394+J408+J421+J422+J423+J424+J425+J426+J461+J513)</f>
        <v>6807061.6000000006</v>
      </c>
    </row>
    <row r="515" spans="1:10">
      <c r="A515" s="72"/>
      <c r="B515" s="73"/>
      <c r="C515" s="74"/>
      <c r="D515" s="75"/>
      <c r="E515" s="76"/>
      <c r="F515" s="121"/>
      <c r="G515" s="122"/>
      <c r="H515" s="122"/>
      <c r="I515" s="122"/>
      <c r="J515" s="122"/>
    </row>
    <row r="516" spans="1:10">
      <c r="A516" s="71"/>
      <c r="B516" s="61"/>
      <c r="C516" s="79"/>
      <c r="D516" s="80"/>
      <c r="E516" s="81"/>
      <c r="F516" s="81"/>
      <c r="G516" s="82"/>
      <c r="H516" s="82"/>
      <c r="I516" s="82"/>
      <c r="J516" s="83"/>
    </row>
    <row r="517" spans="1:10">
      <c r="A517" s="71"/>
      <c r="B517" s="61"/>
      <c r="C517" s="79"/>
      <c r="D517" s="80"/>
      <c r="E517" s="81"/>
      <c r="F517" s="81"/>
      <c r="G517" s="82"/>
      <c r="H517" s="83"/>
      <c r="I517" s="83"/>
      <c r="J517" s="83"/>
    </row>
    <row r="518" spans="1:10">
      <c r="A518" s="71"/>
      <c r="B518" s="61"/>
      <c r="C518" s="79"/>
      <c r="D518" s="80"/>
      <c r="E518" s="81"/>
      <c r="F518" s="81"/>
      <c r="G518" s="82"/>
      <c r="H518" s="83"/>
      <c r="I518" s="83"/>
      <c r="J518" s="82"/>
    </row>
    <row r="519" spans="1:10">
      <c r="A519" s="71"/>
      <c r="B519" s="61"/>
      <c r="C519" s="79"/>
      <c r="D519" s="80"/>
      <c r="E519" s="81"/>
      <c r="F519" s="81"/>
      <c r="G519" s="82"/>
      <c r="H519" s="83"/>
      <c r="I519" s="83"/>
      <c r="J519" s="82"/>
    </row>
    <row r="520" spans="1:10">
      <c r="A520" s="71"/>
      <c r="B520" s="61"/>
      <c r="C520" s="79"/>
      <c r="D520" s="80"/>
      <c r="E520" s="81"/>
      <c r="F520" s="81"/>
      <c r="G520" s="82"/>
      <c r="H520" s="83"/>
      <c r="I520" s="83"/>
      <c r="J520" s="82"/>
    </row>
    <row r="521" spans="1:10">
      <c r="A521" s="71"/>
      <c r="B521" s="61"/>
      <c r="C521" s="79"/>
      <c r="D521" s="80"/>
      <c r="E521" s="81"/>
      <c r="F521" s="81"/>
      <c r="G521" s="82"/>
      <c r="H521" s="83"/>
      <c r="I521" s="83"/>
      <c r="J521" s="83"/>
    </row>
    <row r="522" spans="1:10">
      <c r="A522" s="71"/>
      <c r="B522" s="61"/>
      <c r="C522" s="79"/>
      <c r="D522" s="80"/>
      <c r="E522" s="81"/>
      <c r="F522" s="81"/>
      <c r="G522" s="82"/>
      <c r="H522" s="83"/>
      <c r="I522" s="83"/>
      <c r="J522" s="82"/>
    </row>
    <row r="523" spans="1:10">
      <c r="A523" s="71"/>
      <c r="B523" s="61"/>
      <c r="C523" s="79"/>
      <c r="D523" s="80"/>
      <c r="E523" s="81"/>
      <c r="F523" s="81"/>
      <c r="G523" s="82"/>
      <c r="H523" s="83"/>
      <c r="I523" s="83"/>
      <c r="J523" s="83"/>
    </row>
    <row r="524" spans="1:10">
      <c r="A524" s="71"/>
      <c r="B524" s="61"/>
      <c r="C524" s="79"/>
      <c r="D524" s="80"/>
      <c r="E524" s="81"/>
      <c r="F524" s="81"/>
      <c r="G524" s="82"/>
      <c r="H524" s="83"/>
      <c r="I524" s="83"/>
      <c r="J524" s="83"/>
    </row>
    <row r="525" spans="1:10">
      <c r="A525" s="71"/>
      <c r="B525" s="61"/>
      <c r="C525" s="79"/>
      <c r="D525" s="80"/>
      <c r="E525" s="81"/>
      <c r="F525" s="81"/>
      <c r="G525" s="82"/>
      <c r="H525" s="83"/>
      <c r="I525" s="83"/>
      <c r="J525" s="83"/>
    </row>
    <row r="526" spans="1:10">
      <c r="A526" s="71"/>
      <c r="B526" s="61"/>
      <c r="C526" s="79"/>
      <c r="D526" s="80"/>
      <c r="E526" s="81"/>
      <c r="F526" s="81"/>
      <c r="G526" s="82"/>
      <c r="H526" s="83"/>
      <c r="I526" s="83"/>
      <c r="J526" s="83"/>
    </row>
  </sheetData>
  <mergeCells count="5">
    <mergeCell ref="C1:J1"/>
    <mergeCell ref="C2:J2"/>
    <mergeCell ref="C3:J3"/>
    <mergeCell ref="D4:E4"/>
    <mergeCell ref="L2:L18"/>
  </mergeCells>
  <printOptions horizontalCentered="1"/>
  <pageMargins left="0.51181102362204722" right="0.51181102362204722" top="0.78740157480314965" bottom="0.59055118110236227" header="0.31496062992125984" footer="0.31496062992125984"/>
  <pageSetup paperSize="9" scale="64" fitToHeight="0" orientation="landscape" r:id="rId1"/>
  <headerFooter>
    <oddHeader xml:space="preserve">&amp;C&amp;"-,Negrito itálico"&amp;14Planilha proposta pelo fornecedor&amp;R&amp;"Calibri,Regular"&amp;10&amp;K000000 #Pública&amp;1#
</oddHeader>
    <oddFooter>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5FC2-CA3F-4A70-82AF-915FD48C6296}">
  <dimension ref="A1:F92"/>
  <sheetViews>
    <sheetView topLeftCell="A31" zoomScale="115" zoomScaleNormal="115" workbookViewId="0">
      <selection activeCell="F43" sqref="F43"/>
    </sheetView>
  </sheetViews>
  <sheetFormatPr defaultColWidth="9.08984375" defaultRowHeight="13"/>
  <cols>
    <col min="1" max="1" width="8.453125" style="148" bestFit="1" customWidth="1"/>
    <col min="2" max="2" width="3.36328125" style="148" bestFit="1" customWidth="1"/>
    <col min="3" max="3" width="21.6328125" style="148" bestFit="1" customWidth="1"/>
    <col min="4" max="4" width="34.453125" style="148" bestFit="1" customWidth="1"/>
    <col min="5" max="5" width="21.453125" style="148" bestFit="1" customWidth="1"/>
    <col min="6" max="6" width="22.54296875" style="148" bestFit="1" customWidth="1"/>
    <col min="7" max="16384" width="9.08984375" style="148"/>
  </cols>
  <sheetData>
    <row r="1" spans="1:6" s="149" customFormat="1" ht="82.5" customHeight="1">
      <c r="A1" s="309" t="s">
        <v>1339</v>
      </c>
      <c r="B1" s="310"/>
      <c r="C1" s="310"/>
      <c r="D1" s="310"/>
      <c r="E1" s="310"/>
      <c r="F1" s="310"/>
    </row>
    <row r="2" spans="1:6" s="149" customFormat="1" ht="82.5" customHeight="1">
      <c r="A2" s="161"/>
      <c r="B2" s="162"/>
      <c r="C2" s="162"/>
      <c r="D2" s="162"/>
      <c r="E2" s="162"/>
      <c r="F2" s="162"/>
    </row>
    <row r="3" spans="1:6" s="149" customFormat="1" ht="36" customHeight="1">
      <c r="A3" s="311" t="s">
        <v>1340</v>
      </c>
      <c r="B3" s="312"/>
      <c r="C3" s="312"/>
      <c r="D3" s="312"/>
      <c r="E3" s="312"/>
      <c r="F3" s="313"/>
    </row>
    <row r="4" spans="1:6" s="150" customFormat="1" ht="27.9" customHeight="1">
      <c r="A4" s="151" t="s">
        <v>1124</v>
      </c>
      <c r="B4" s="151" t="s">
        <v>1125</v>
      </c>
      <c r="C4" s="151" t="s">
        <v>1126</v>
      </c>
      <c r="D4" s="151" t="s">
        <v>1127</v>
      </c>
      <c r="E4" s="151" t="s">
        <v>1128</v>
      </c>
      <c r="F4" s="151" t="s">
        <v>1129</v>
      </c>
    </row>
    <row r="5" spans="1:6" s="150" customFormat="1" ht="21" customHeight="1">
      <c r="A5" s="152">
        <v>787</v>
      </c>
      <c r="B5" s="152">
        <v>0</v>
      </c>
      <c r="C5" s="153" t="s">
        <v>1130</v>
      </c>
      <c r="D5" s="153" t="s">
        <v>1131</v>
      </c>
      <c r="E5" s="153" t="s">
        <v>1132</v>
      </c>
      <c r="F5" s="153" t="s">
        <v>1130</v>
      </c>
    </row>
    <row r="6" spans="1:6" s="150" customFormat="1" ht="21.9" customHeight="1">
      <c r="A6" s="152">
        <v>832</v>
      </c>
      <c r="B6" s="152">
        <v>0</v>
      </c>
      <c r="C6" s="153" t="s">
        <v>1133</v>
      </c>
      <c r="D6" s="153" t="s">
        <v>1134</v>
      </c>
      <c r="E6" s="153" t="s">
        <v>1132</v>
      </c>
      <c r="F6" s="153" t="s">
        <v>1133</v>
      </c>
    </row>
    <row r="7" spans="1:6" s="150" customFormat="1" ht="30.9" customHeight="1">
      <c r="A7" s="152">
        <v>1095</v>
      </c>
      <c r="B7" s="152">
        <v>0</v>
      </c>
      <c r="C7" s="153" t="s">
        <v>1135</v>
      </c>
      <c r="D7" s="153" t="s">
        <v>1136</v>
      </c>
      <c r="E7" s="153" t="s">
        <v>1132</v>
      </c>
      <c r="F7" s="154" t="s">
        <v>1137</v>
      </c>
    </row>
    <row r="8" spans="1:6" s="150" customFormat="1" ht="21" customHeight="1">
      <c r="A8" s="152">
        <v>1272</v>
      </c>
      <c r="B8" s="152">
        <v>0</v>
      </c>
      <c r="C8" s="153" t="s">
        <v>1138</v>
      </c>
      <c r="D8" s="153" t="s">
        <v>1139</v>
      </c>
      <c r="E8" s="153" t="s">
        <v>1132</v>
      </c>
      <c r="F8" s="153" t="s">
        <v>1138</v>
      </c>
    </row>
    <row r="9" spans="1:6" s="150" customFormat="1" ht="15.9" customHeight="1">
      <c r="A9" s="152">
        <v>1318</v>
      </c>
      <c r="B9" s="152">
        <v>0</v>
      </c>
      <c r="C9" s="153" t="s">
        <v>1140</v>
      </c>
      <c r="D9" s="153" t="s">
        <v>1141</v>
      </c>
      <c r="E9" s="153" t="s">
        <v>1142</v>
      </c>
      <c r="F9" s="153" t="s">
        <v>1143</v>
      </c>
    </row>
    <row r="10" spans="1:6" s="150" customFormat="1" ht="21" customHeight="1">
      <c r="A10" s="152">
        <v>1320</v>
      </c>
      <c r="B10" s="152">
        <v>0</v>
      </c>
      <c r="C10" s="153" t="s">
        <v>1144</v>
      </c>
      <c r="D10" s="153" t="s">
        <v>1145</v>
      </c>
      <c r="E10" s="153" t="s">
        <v>1132</v>
      </c>
      <c r="F10" s="153" t="s">
        <v>1146</v>
      </c>
    </row>
    <row r="11" spans="1:6" s="150" customFormat="1" ht="21" customHeight="1">
      <c r="A11" s="152">
        <v>1320</v>
      </c>
      <c r="B11" s="152">
        <v>3</v>
      </c>
      <c r="C11" s="153" t="s">
        <v>1147</v>
      </c>
      <c r="D11" s="153" t="s">
        <v>1148</v>
      </c>
      <c r="E11" s="153" t="s">
        <v>1132</v>
      </c>
      <c r="F11" s="153" t="s">
        <v>1149</v>
      </c>
    </row>
    <row r="12" spans="1:6" s="150" customFormat="1" ht="21" customHeight="1">
      <c r="A12" s="152">
        <v>1321</v>
      </c>
      <c r="B12" s="152">
        <v>0</v>
      </c>
      <c r="C12" s="153" t="s">
        <v>1150</v>
      </c>
      <c r="D12" s="153" t="s">
        <v>1151</v>
      </c>
      <c r="E12" s="153" t="s">
        <v>1132</v>
      </c>
      <c r="F12" s="153" t="s">
        <v>1152</v>
      </c>
    </row>
    <row r="13" spans="1:6" s="150" customFormat="1" ht="15.9" customHeight="1">
      <c r="A13" s="152">
        <v>1590</v>
      </c>
      <c r="B13" s="152">
        <v>0</v>
      </c>
      <c r="C13" s="153" t="s">
        <v>1153</v>
      </c>
      <c r="D13" s="153" t="s">
        <v>1154</v>
      </c>
      <c r="E13" s="153" t="s">
        <v>1132</v>
      </c>
      <c r="F13" s="153" t="s">
        <v>1153</v>
      </c>
    </row>
    <row r="14" spans="1:6" s="150" customFormat="1" ht="15" customHeight="1">
      <c r="A14" s="152">
        <v>2214</v>
      </c>
      <c r="B14" s="152">
        <v>0</v>
      </c>
      <c r="C14" s="153" t="s">
        <v>1155</v>
      </c>
      <c r="D14" s="153" t="s">
        <v>1156</v>
      </c>
      <c r="E14" s="153" t="s">
        <v>1132</v>
      </c>
      <c r="F14" s="153" t="s">
        <v>1155</v>
      </c>
    </row>
    <row r="15" spans="1:6" s="150" customFormat="1" ht="22.4" customHeight="1">
      <c r="A15" s="152">
        <v>2480</v>
      </c>
      <c r="B15" s="152">
        <v>0</v>
      </c>
      <c r="C15" s="153" t="s">
        <v>1157</v>
      </c>
      <c r="D15" s="153" t="s">
        <v>1158</v>
      </c>
      <c r="E15" s="153" t="s">
        <v>1132</v>
      </c>
      <c r="F15" s="153" t="s">
        <v>1157</v>
      </c>
    </row>
    <row r="16" spans="1:6" s="150" customFormat="1" ht="30.65" customHeight="1">
      <c r="A16" s="152">
        <v>2505</v>
      </c>
      <c r="B16" s="152">
        <v>0</v>
      </c>
      <c r="C16" s="153" t="s">
        <v>1159</v>
      </c>
      <c r="D16" s="153" t="s">
        <v>1160</v>
      </c>
      <c r="E16" s="153" t="s">
        <v>1132</v>
      </c>
      <c r="F16" s="154" t="s">
        <v>1161</v>
      </c>
    </row>
    <row r="17" spans="1:6" s="150" customFormat="1" ht="21" customHeight="1">
      <c r="A17" s="152">
        <v>2536</v>
      </c>
      <c r="B17" s="152">
        <v>0</v>
      </c>
      <c r="C17" s="153" t="s">
        <v>1162</v>
      </c>
      <c r="D17" s="153" t="s">
        <v>1163</v>
      </c>
      <c r="E17" s="153" t="s">
        <v>1164</v>
      </c>
      <c r="F17" s="153" t="s">
        <v>1162</v>
      </c>
    </row>
    <row r="18" spans="1:6" s="150" customFormat="1" ht="15.9" customHeight="1">
      <c r="A18" s="152">
        <v>2939</v>
      </c>
      <c r="B18" s="152">
        <v>0</v>
      </c>
      <c r="C18" s="153" t="s">
        <v>1165</v>
      </c>
      <c r="D18" s="153" t="s">
        <v>1166</v>
      </c>
      <c r="E18" s="153" t="s">
        <v>1132</v>
      </c>
      <c r="F18" s="153" t="s">
        <v>1165</v>
      </c>
    </row>
    <row r="19" spans="1:6" s="150" customFormat="1" ht="25.5" customHeight="1">
      <c r="A19" s="152">
        <v>3036</v>
      </c>
      <c r="B19" s="152">
        <v>0</v>
      </c>
      <c r="C19" s="154" t="s">
        <v>1167</v>
      </c>
      <c r="D19" s="154" t="s">
        <v>1168</v>
      </c>
      <c r="E19" s="153" t="s">
        <v>1132</v>
      </c>
      <c r="F19" s="154" t="s">
        <v>1169</v>
      </c>
    </row>
    <row r="20" spans="1:6" s="150" customFormat="1" ht="21" customHeight="1">
      <c r="A20" s="152">
        <v>3628</v>
      </c>
      <c r="B20" s="152">
        <v>0</v>
      </c>
      <c r="C20" s="153" t="s">
        <v>1170</v>
      </c>
      <c r="D20" s="153" t="s">
        <v>1171</v>
      </c>
      <c r="E20" s="153" t="s">
        <v>1132</v>
      </c>
      <c r="F20" s="153" t="s">
        <v>1172</v>
      </c>
    </row>
    <row r="21" spans="1:6" s="150" customFormat="1" ht="15.9" customHeight="1">
      <c r="A21" s="152">
        <v>3644</v>
      </c>
      <c r="B21" s="152">
        <v>0</v>
      </c>
      <c r="C21" s="153" t="s">
        <v>1173</v>
      </c>
      <c r="D21" s="153" t="s">
        <v>1174</v>
      </c>
      <c r="E21" s="153" t="s">
        <v>1132</v>
      </c>
      <c r="F21" s="153" t="s">
        <v>1175</v>
      </c>
    </row>
    <row r="22" spans="1:6" s="150" customFormat="1" ht="25.5" customHeight="1">
      <c r="A22" s="152">
        <v>3669</v>
      </c>
      <c r="B22" s="152">
        <v>0</v>
      </c>
      <c r="C22" s="153" t="s">
        <v>1176</v>
      </c>
      <c r="D22" s="154" t="s">
        <v>1177</v>
      </c>
      <c r="E22" s="153" t="s">
        <v>1132</v>
      </c>
      <c r="F22" s="153" t="s">
        <v>1176</v>
      </c>
    </row>
    <row r="23" spans="1:6" s="150" customFormat="1" ht="25.5" customHeight="1">
      <c r="A23" s="152">
        <v>3834</v>
      </c>
      <c r="B23" s="152">
        <v>1</v>
      </c>
      <c r="C23" s="153" t="s">
        <v>1178</v>
      </c>
      <c r="D23" s="154" t="s">
        <v>1179</v>
      </c>
      <c r="E23" s="153" t="s">
        <v>1132</v>
      </c>
      <c r="F23" s="154" t="s">
        <v>1180</v>
      </c>
    </row>
    <row r="24" spans="1:6" s="150" customFormat="1" ht="15.9" customHeight="1">
      <c r="A24" s="152">
        <v>3945</v>
      </c>
      <c r="B24" s="152">
        <v>0</v>
      </c>
      <c r="C24" s="153" t="s">
        <v>1181</v>
      </c>
      <c r="D24" s="153" t="s">
        <v>1182</v>
      </c>
      <c r="E24" s="153" t="s">
        <v>1132</v>
      </c>
      <c r="F24" s="153" t="s">
        <v>1181</v>
      </c>
    </row>
    <row r="25" spans="1:6" s="150" customFormat="1" ht="25.5" customHeight="1">
      <c r="A25" s="152">
        <v>4101</v>
      </c>
      <c r="B25" s="152">
        <v>0</v>
      </c>
      <c r="C25" s="153" t="s">
        <v>1183</v>
      </c>
      <c r="D25" s="154" t="s">
        <v>1184</v>
      </c>
      <c r="E25" s="153" t="s">
        <v>1132</v>
      </c>
      <c r="F25" s="153" t="s">
        <v>1185</v>
      </c>
    </row>
    <row r="26" spans="1:6" s="150" customFormat="1" ht="25.5" customHeight="1">
      <c r="A26" s="152">
        <v>4111</v>
      </c>
      <c r="B26" s="152">
        <v>0</v>
      </c>
      <c r="C26" s="153" t="s">
        <v>1186</v>
      </c>
      <c r="D26" s="153" t="s">
        <v>1187</v>
      </c>
      <c r="E26" s="153" t="s">
        <v>1132</v>
      </c>
      <c r="F26" s="154" t="s">
        <v>1188</v>
      </c>
    </row>
    <row r="27" spans="1:6" s="150" customFormat="1" ht="21" customHeight="1">
      <c r="A27" s="152">
        <v>7138</v>
      </c>
      <c r="B27" s="152">
        <v>0</v>
      </c>
      <c r="C27" s="153" t="s">
        <v>1189</v>
      </c>
      <c r="D27" s="153" t="s">
        <v>1190</v>
      </c>
      <c r="E27" s="153" t="s">
        <v>1132</v>
      </c>
      <c r="F27" s="153" t="s">
        <v>1152</v>
      </c>
    </row>
    <row r="28" spans="1:6" s="150" customFormat="1" ht="21" customHeight="1">
      <c r="A28" s="152">
        <v>7139</v>
      </c>
      <c r="B28" s="152">
        <v>1</v>
      </c>
      <c r="C28" s="153" t="s">
        <v>1191</v>
      </c>
      <c r="D28" s="153" t="s">
        <v>1145</v>
      </c>
      <c r="E28" s="153" t="s">
        <v>1132</v>
      </c>
      <c r="F28" s="153" t="s">
        <v>1146</v>
      </c>
    </row>
    <row r="29" spans="1:6" s="150" customFormat="1" ht="22.4" customHeight="1">
      <c r="A29" s="155">
        <v>8234</v>
      </c>
      <c r="B29" s="155">
        <v>0</v>
      </c>
      <c r="C29" s="156" t="s">
        <v>1192</v>
      </c>
      <c r="D29" s="156" t="s">
        <v>1193</v>
      </c>
      <c r="E29" s="156" t="s">
        <v>1194</v>
      </c>
      <c r="F29" s="156" t="s">
        <v>1149</v>
      </c>
    </row>
    <row r="30" spans="1:6" s="150" customFormat="1" ht="22.4" customHeight="1">
      <c r="A30" s="158"/>
      <c r="B30" s="158"/>
      <c r="C30" s="159"/>
      <c r="D30" s="159"/>
      <c r="E30" s="159"/>
      <c r="F30" s="159"/>
    </row>
    <row r="31" spans="1:6" s="150" customFormat="1" ht="37.65" customHeight="1">
      <c r="A31" s="311" t="s">
        <v>1341</v>
      </c>
      <c r="B31" s="312"/>
      <c r="C31" s="312"/>
      <c r="D31" s="312"/>
      <c r="E31" s="312"/>
      <c r="F31" s="313"/>
    </row>
    <row r="32" spans="1:6" s="150" customFormat="1" ht="23.15" customHeight="1">
      <c r="A32" s="151" t="s">
        <v>1124</v>
      </c>
      <c r="B32" s="151" t="s">
        <v>1125</v>
      </c>
      <c r="C32" s="151" t="s">
        <v>1126</v>
      </c>
      <c r="D32" s="151" t="s">
        <v>1127</v>
      </c>
      <c r="E32" s="151" t="s">
        <v>1128</v>
      </c>
      <c r="F32" s="151" t="s">
        <v>1129</v>
      </c>
    </row>
    <row r="33" spans="1:6" s="150" customFormat="1" ht="25.5" customHeight="1">
      <c r="A33" s="152">
        <v>1116</v>
      </c>
      <c r="B33" s="152">
        <v>0</v>
      </c>
      <c r="C33" s="154" t="s">
        <v>1195</v>
      </c>
      <c r="D33" s="153" t="s">
        <v>1196</v>
      </c>
      <c r="E33" s="153" t="s">
        <v>1132</v>
      </c>
      <c r="F33" s="154" t="s">
        <v>1197</v>
      </c>
    </row>
    <row r="34" spans="1:6" s="150" customFormat="1" ht="15" customHeight="1">
      <c r="A34" s="152">
        <v>1177</v>
      </c>
      <c r="B34" s="152">
        <v>0</v>
      </c>
      <c r="C34" s="153" t="s">
        <v>1198</v>
      </c>
      <c r="D34" s="153" t="s">
        <v>1199</v>
      </c>
      <c r="E34" s="153" t="s">
        <v>1200</v>
      </c>
      <c r="F34" s="153" t="s">
        <v>1198</v>
      </c>
    </row>
    <row r="35" spans="1:6" s="150" customFormat="1" ht="21" customHeight="1">
      <c r="A35" s="152">
        <v>1177</v>
      </c>
      <c r="B35" s="152">
        <v>9</v>
      </c>
      <c r="C35" s="153" t="s">
        <v>1201</v>
      </c>
      <c r="D35" s="153" t="s">
        <v>1202</v>
      </c>
      <c r="E35" s="153" t="s">
        <v>1132</v>
      </c>
      <c r="F35" s="153" t="s">
        <v>1203</v>
      </c>
    </row>
    <row r="36" spans="1:6" s="150" customFormat="1" ht="21.9" customHeight="1">
      <c r="A36" s="152">
        <v>1180</v>
      </c>
      <c r="B36" s="152">
        <v>0</v>
      </c>
      <c r="C36" s="153" t="s">
        <v>1204</v>
      </c>
      <c r="D36" s="153" t="s">
        <v>1205</v>
      </c>
      <c r="E36" s="153" t="s">
        <v>1206</v>
      </c>
      <c r="F36" s="153" t="s">
        <v>1204</v>
      </c>
    </row>
    <row r="37" spans="1:6" s="150" customFormat="1" ht="15" customHeight="1">
      <c r="A37" s="152">
        <v>1471</v>
      </c>
      <c r="B37" s="152">
        <v>0</v>
      </c>
      <c r="C37" s="153" t="s">
        <v>1207</v>
      </c>
      <c r="D37" s="153" t="s">
        <v>1208</v>
      </c>
      <c r="E37" s="153" t="s">
        <v>1132</v>
      </c>
      <c r="F37" s="153" t="s">
        <v>1209</v>
      </c>
    </row>
    <row r="38" spans="1:6" s="150" customFormat="1" ht="15.9" customHeight="1">
      <c r="A38" s="152">
        <v>1471</v>
      </c>
      <c r="B38" s="152">
        <v>2</v>
      </c>
      <c r="C38" s="153" t="s">
        <v>1210</v>
      </c>
      <c r="D38" s="153" t="s">
        <v>1211</v>
      </c>
      <c r="E38" s="153" t="s">
        <v>1132</v>
      </c>
      <c r="F38" s="153" t="s">
        <v>1212</v>
      </c>
    </row>
    <row r="39" spans="1:6" s="150" customFormat="1" ht="15" customHeight="1">
      <c r="A39" s="152">
        <v>1492</v>
      </c>
      <c r="B39" s="152">
        <v>0</v>
      </c>
      <c r="C39" s="153" t="s">
        <v>1213</v>
      </c>
      <c r="D39" s="153" t="s">
        <v>1214</v>
      </c>
      <c r="E39" s="153" t="s">
        <v>1215</v>
      </c>
      <c r="F39" s="153" t="s">
        <v>1213</v>
      </c>
    </row>
    <row r="40" spans="1:6" s="150" customFormat="1" ht="21" customHeight="1">
      <c r="A40" s="152">
        <v>1589</v>
      </c>
      <c r="B40" s="152">
        <v>0</v>
      </c>
      <c r="C40" s="153" t="s">
        <v>1216</v>
      </c>
      <c r="D40" s="153" t="s">
        <v>1217</v>
      </c>
      <c r="E40" s="153" t="s">
        <v>1132</v>
      </c>
      <c r="F40" s="153" t="s">
        <v>1218</v>
      </c>
    </row>
    <row r="41" spans="1:6" s="150" customFormat="1" ht="15.9" customHeight="1">
      <c r="A41" s="152">
        <v>1779</v>
      </c>
      <c r="B41" s="152">
        <v>0</v>
      </c>
      <c r="C41" s="153" t="s">
        <v>1219</v>
      </c>
      <c r="D41" s="153" t="s">
        <v>1220</v>
      </c>
      <c r="E41" s="153" t="s">
        <v>1132</v>
      </c>
      <c r="F41" s="153" t="s">
        <v>1221</v>
      </c>
    </row>
    <row r="42" spans="1:6" s="150" customFormat="1" ht="15" customHeight="1">
      <c r="A42" s="152">
        <v>1843</v>
      </c>
      <c r="B42" s="152">
        <v>0</v>
      </c>
      <c r="C42" s="153" t="s">
        <v>1222</v>
      </c>
      <c r="D42" s="153" t="s">
        <v>1223</v>
      </c>
      <c r="E42" s="153" t="s">
        <v>1224</v>
      </c>
      <c r="F42" s="153" t="s">
        <v>1222</v>
      </c>
    </row>
    <row r="43" spans="1:6" s="150" customFormat="1" ht="15.9" customHeight="1">
      <c r="A43" s="152">
        <v>1917</v>
      </c>
      <c r="B43" s="152">
        <v>0</v>
      </c>
      <c r="C43" s="153" t="s">
        <v>1225</v>
      </c>
      <c r="D43" s="153" t="s">
        <v>1226</v>
      </c>
      <c r="E43" s="153" t="s">
        <v>1227</v>
      </c>
      <c r="F43" s="153" t="s">
        <v>1213</v>
      </c>
    </row>
    <row r="44" spans="1:6" s="150" customFormat="1" ht="25.5" customHeight="1">
      <c r="A44" s="152">
        <v>2226</v>
      </c>
      <c r="B44" s="152">
        <v>0</v>
      </c>
      <c r="C44" s="153" t="s">
        <v>1228</v>
      </c>
      <c r="D44" s="154" t="s">
        <v>1229</v>
      </c>
      <c r="E44" s="153" t="s">
        <v>1230</v>
      </c>
      <c r="F44" s="153" t="s">
        <v>1231</v>
      </c>
    </row>
    <row r="45" spans="1:6" s="150" customFormat="1" ht="15.9" customHeight="1">
      <c r="A45" s="152">
        <v>2836</v>
      </c>
      <c r="B45" s="152">
        <v>0</v>
      </c>
      <c r="C45" s="153" t="s">
        <v>1232</v>
      </c>
      <c r="D45" s="153" t="s">
        <v>1233</v>
      </c>
      <c r="E45" s="153" t="s">
        <v>1132</v>
      </c>
      <c r="F45" s="153" t="s">
        <v>1232</v>
      </c>
    </row>
    <row r="46" spans="1:6" s="150" customFormat="1" ht="25.5" customHeight="1">
      <c r="A46" s="152">
        <v>3196</v>
      </c>
      <c r="B46" s="152">
        <v>0</v>
      </c>
      <c r="C46" s="154" t="s">
        <v>1234</v>
      </c>
      <c r="D46" s="154" t="s">
        <v>1235</v>
      </c>
      <c r="E46" s="153" t="s">
        <v>1132</v>
      </c>
      <c r="F46" s="154" t="s">
        <v>1234</v>
      </c>
    </row>
    <row r="47" spans="1:6" s="150" customFormat="1" ht="25.5" customHeight="1">
      <c r="A47" s="152">
        <v>3834</v>
      </c>
      <c r="B47" s="152">
        <v>4</v>
      </c>
      <c r="C47" s="153" t="s">
        <v>1236</v>
      </c>
      <c r="D47" s="154" t="s">
        <v>1237</v>
      </c>
      <c r="E47" s="153" t="s">
        <v>1206</v>
      </c>
      <c r="F47" s="153" t="s">
        <v>1204</v>
      </c>
    </row>
    <row r="48" spans="1:6" s="150" customFormat="1" ht="21" customHeight="1">
      <c r="A48" s="152">
        <v>3863</v>
      </c>
      <c r="B48" s="152">
        <v>0</v>
      </c>
      <c r="C48" s="153" t="s">
        <v>1238</v>
      </c>
      <c r="D48" s="153" t="s">
        <v>1239</v>
      </c>
      <c r="E48" s="153" t="s">
        <v>1132</v>
      </c>
      <c r="F48" s="153" t="s">
        <v>1238</v>
      </c>
    </row>
    <row r="49" spans="1:6" s="150" customFormat="1" ht="21" customHeight="1">
      <c r="A49" s="152">
        <v>3931</v>
      </c>
      <c r="B49" s="152">
        <v>0</v>
      </c>
      <c r="C49" s="153" t="s">
        <v>1240</v>
      </c>
      <c r="D49" s="153" t="s">
        <v>1241</v>
      </c>
      <c r="E49" s="153" t="s">
        <v>1132</v>
      </c>
      <c r="F49" s="153" t="s">
        <v>1242</v>
      </c>
    </row>
    <row r="50" spans="1:6" s="150" customFormat="1" ht="15.9" customHeight="1">
      <c r="A50" s="152">
        <v>3989</v>
      </c>
      <c r="B50" s="152">
        <v>0</v>
      </c>
      <c r="C50" s="153" t="s">
        <v>1243</v>
      </c>
      <c r="D50" s="153" t="s">
        <v>1244</v>
      </c>
      <c r="E50" s="153" t="s">
        <v>1132</v>
      </c>
      <c r="F50" s="153" t="s">
        <v>1243</v>
      </c>
    </row>
    <row r="51" spans="1:6" s="150" customFormat="1" ht="15.75" customHeight="1">
      <c r="A51" s="152">
        <v>4009</v>
      </c>
      <c r="B51" s="152">
        <v>0</v>
      </c>
      <c r="C51" s="153" t="s">
        <v>1245</v>
      </c>
      <c r="D51" s="153" t="s">
        <v>1246</v>
      </c>
      <c r="E51" s="153" t="s">
        <v>1132</v>
      </c>
      <c r="F51" s="153" t="s">
        <v>1245</v>
      </c>
    </row>
    <row r="52" spans="1:6" s="150" customFormat="1" ht="25.5" customHeight="1">
      <c r="A52" s="152">
        <v>4099</v>
      </c>
      <c r="B52" s="152">
        <v>0</v>
      </c>
      <c r="C52" s="154" t="s">
        <v>1247</v>
      </c>
      <c r="D52" s="153" t="s">
        <v>1248</v>
      </c>
      <c r="E52" s="153" t="s">
        <v>1132</v>
      </c>
      <c r="F52" s="154" t="s">
        <v>1247</v>
      </c>
    </row>
    <row r="53" spans="1:6" s="150" customFormat="1" ht="15" customHeight="1">
      <c r="A53" s="152">
        <v>4102</v>
      </c>
      <c r="B53" s="152">
        <v>0</v>
      </c>
      <c r="C53" s="153" t="s">
        <v>1249</v>
      </c>
      <c r="D53" s="153" t="s">
        <v>1250</v>
      </c>
      <c r="E53" s="153" t="s">
        <v>1132</v>
      </c>
      <c r="F53" s="153" t="s">
        <v>1251</v>
      </c>
    </row>
    <row r="54" spans="1:6" s="150" customFormat="1" ht="15.9" customHeight="1">
      <c r="A54" s="152">
        <v>4112</v>
      </c>
      <c r="B54" s="152">
        <v>0</v>
      </c>
      <c r="C54" s="153" t="s">
        <v>1252</v>
      </c>
      <c r="D54" s="153" t="s">
        <v>1253</v>
      </c>
      <c r="E54" s="153" t="s">
        <v>1132</v>
      </c>
      <c r="F54" s="153" t="s">
        <v>1254</v>
      </c>
    </row>
    <row r="55" spans="1:6" s="150" customFormat="1" ht="15" customHeight="1">
      <c r="A55" s="152">
        <v>4137</v>
      </c>
      <c r="B55" s="152">
        <v>0</v>
      </c>
      <c r="C55" s="153" t="s">
        <v>1255</v>
      </c>
      <c r="D55" s="153" t="s">
        <v>1256</v>
      </c>
      <c r="E55" s="153" t="s">
        <v>1132</v>
      </c>
      <c r="F55" s="153" t="s">
        <v>1257</v>
      </c>
    </row>
    <row r="56" spans="1:6" s="150" customFormat="1" ht="21" customHeight="1">
      <c r="A56" s="152">
        <v>4205</v>
      </c>
      <c r="B56" s="152">
        <v>2</v>
      </c>
      <c r="C56" s="153" t="s">
        <v>1258</v>
      </c>
      <c r="D56" s="153" t="s">
        <v>1259</v>
      </c>
      <c r="E56" s="153" t="s">
        <v>1132</v>
      </c>
      <c r="F56" s="153" t="s">
        <v>1204</v>
      </c>
    </row>
    <row r="57" spans="1:6" s="150" customFormat="1" ht="21.9" customHeight="1">
      <c r="A57" s="152">
        <v>4205</v>
      </c>
      <c r="B57" s="152">
        <v>4</v>
      </c>
      <c r="C57" s="153" t="s">
        <v>1260</v>
      </c>
      <c r="D57" s="153" t="s">
        <v>1261</v>
      </c>
      <c r="E57" s="153" t="s">
        <v>1132</v>
      </c>
      <c r="F57" s="153" t="s">
        <v>1213</v>
      </c>
    </row>
    <row r="58" spans="1:6" s="150" customFormat="1" ht="25.5" customHeight="1">
      <c r="A58" s="152">
        <v>4270</v>
      </c>
      <c r="B58" s="152">
        <v>0</v>
      </c>
      <c r="C58" s="153" t="s">
        <v>1262</v>
      </c>
      <c r="D58" s="154" t="s">
        <v>1263</v>
      </c>
      <c r="E58" s="153" t="s">
        <v>1206</v>
      </c>
      <c r="F58" s="153" t="s">
        <v>1204</v>
      </c>
    </row>
    <row r="59" spans="1:6" s="150" customFormat="1" ht="15" customHeight="1">
      <c r="A59" s="152">
        <v>4270</v>
      </c>
      <c r="B59" s="152">
        <v>1</v>
      </c>
      <c r="C59" s="153" t="s">
        <v>1264</v>
      </c>
      <c r="D59" s="153" t="s">
        <v>1220</v>
      </c>
      <c r="E59" s="153" t="s">
        <v>1132</v>
      </c>
      <c r="F59" s="153" t="s">
        <v>1221</v>
      </c>
    </row>
    <row r="60" spans="1:6" s="150" customFormat="1" ht="15.9" customHeight="1">
      <c r="A60" s="152">
        <v>4814</v>
      </c>
      <c r="B60" s="152">
        <v>0</v>
      </c>
      <c r="C60" s="153" t="s">
        <v>1265</v>
      </c>
      <c r="D60" s="153" t="s">
        <v>1266</v>
      </c>
      <c r="E60" s="153" t="s">
        <v>1132</v>
      </c>
      <c r="F60" s="153" t="s">
        <v>1265</v>
      </c>
    </row>
    <row r="61" spans="1:6" s="150" customFormat="1" ht="15" customHeight="1">
      <c r="A61" s="152">
        <v>4815</v>
      </c>
      <c r="B61" s="152">
        <v>0</v>
      </c>
      <c r="C61" s="153" t="s">
        <v>1267</v>
      </c>
      <c r="D61" s="153" t="s">
        <v>1268</v>
      </c>
      <c r="E61" s="153" t="s">
        <v>1132</v>
      </c>
      <c r="F61" s="153" t="s">
        <v>1269</v>
      </c>
    </row>
    <row r="62" spans="1:6" s="150" customFormat="1" ht="21.9" customHeight="1">
      <c r="A62" s="152">
        <v>4828</v>
      </c>
      <c r="B62" s="152">
        <v>1</v>
      </c>
      <c r="C62" s="153" t="s">
        <v>1270</v>
      </c>
      <c r="D62" s="153" t="s">
        <v>1271</v>
      </c>
      <c r="E62" s="153" t="s">
        <v>1132</v>
      </c>
      <c r="F62" s="153" t="s">
        <v>1213</v>
      </c>
    </row>
    <row r="63" spans="1:6" s="150" customFormat="1" ht="25.5" customHeight="1">
      <c r="A63" s="152">
        <v>4993</v>
      </c>
      <c r="B63" s="152">
        <v>0</v>
      </c>
      <c r="C63" s="154" t="s">
        <v>1272</v>
      </c>
      <c r="D63" s="153" t="s">
        <v>1273</v>
      </c>
      <c r="E63" s="153" t="s">
        <v>1132</v>
      </c>
      <c r="F63" s="154" t="s">
        <v>1274</v>
      </c>
    </row>
    <row r="64" spans="1:6" s="150" customFormat="1" ht="15" customHeight="1">
      <c r="A64" s="152">
        <v>5911</v>
      </c>
      <c r="B64" s="152">
        <v>0</v>
      </c>
      <c r="C64" s="153" t="s">
        <v>1275</v>
      </c>
      <c r="D64" s="153" t="s">
        <v>1276</v>
      </c>
      <c r="E64" s="153" t="s">
        <v>1132</v>
      </c>
      <c r="F64" s="153" t="s">
        <v>1277</v>
      </c>
    </row>
    <row r="65" spans="1:6" s="150" customFormat="1" ht="21" customHeight="1">
      <c r="A65" s="152">
        <v>5916</v>
      </c>
      <c r="B65" s="152">
        <v>0</v>
      </c>
      <c r="C65" s="153" t="s">
        <v>1278</v>
      </c>
      <c r="D65" s="153" t="s">
        <v>1279</v>
      </c>
      <c r="E65" s="153" t="s">
        <v>1132</v>
      </c>
      <c r="F65" s="153" t="s">
        <v>1278</v>
      </c>
    </row>
    <row r="66" spans="1:6" s="150" customFormat="1" ht="21.9" customHeight="1">
      <c r="A66" s="152">
        <v>5980</v>
      </c>
      <c r="B66" s="152">
        <v>0</v>
      </c>
      <c r="C66" s="153" t="s">
        <v>1280</v>
      </c>
      <c r="D66" s="153" t="s">
        <v>1281</v>
      </c>
      <c r="E66" s="153" t="s">
        <v>1132</v>
      </c>
      <c r="F66" s="153" t="s">
        <v>1280</v>
      </c>
    </row>
    <row r="67" spans="1:6" s="150" customFormat="1" ht="25.5" customHeight="1">
      <c r="A67" s="152">
        <v>5982</v>
      </c>
      <c r="B67" s="152">
        <v>0</v>
      </c>
      <c r="C67" s="153" t="s">
        <v>1282</v>
      </c>
      <c r="D67" s="153" t="s">
        <v>1283</v>
      </c>
      <c r="E67" s="153" t="s">
        <v>1132</v>
      </c>
      <c r="F67" s="154" t="s">
        <v>1284</v>
      </c>
    </row>
    <row r="68" spans="1:6" s="150" customFormat="1" ht="15" customHeight="1">
      <c r="A68" s="152">
        <v>8230</v>
      </c>
      <c r="B68" s="152">
        <v>0</v>
      </c>
      <c r="C68" s="153" t="s">
        <v>1285</v>
      </c>
      <c r="D68" s="153" t="s">
        <v>1286</v>
      </c>
      <c r="E68" s="153" t="s">
        <v>1132</v>
      </c>
      <c r="F68" s="153" t="s">
        <v>1285</v>
      </c>
    </row>
    <row r="69" spans="1:6" s="150" customFormat="1" ht="15.9" customHeight="1">
      <c r="A69" s="152">
        <v>8231</v>
      </c>
      <c r="B69" s="152">
        <v>0</v>
      </c>
      <c r="C69" s="153" t="s">
        <v>1287</v>
      </c>
      <c r="D69" s="153" t="s">
        <v>1288</v>
      </c>
      <c r="E69" s="153" t="s">
        <v>1132</v>
      </c>
      <c r="F69" s="153" t="s">
        <v>1212</v>
      </c>
    </row>
    <row r="70" spans="1:6" s="150" customFormat="1" ht="21" customHeight="1">
      <c r="A70" s="152">
        <v>8232</v>
      </c>
      <c r="B70" s="152">
        <v>0</v>
      </c>
      <c r="C70" s="153" t="s">
        <v>1203</v>
      </c>
      <c r="D70" s="153" t="s">
        <v>1202</v>
      </c>
      <c r="E70" s="153" t="s">
        <v>1132</v>
      </c>
      <c r="F70" s="153" t="s">
        <v>1203</v>
      </c>
    </row>
    <row r="71" spans="1:6" s="150" customFormat="1" ht="15.9" customHeight="1">
      <c r="A71" s="152">
        <v>8233</v>
      </c>
      <c r="B71" s="152">
        <v>0</v>
      </c>
      <c r="C71" s="153" t="s">
        <v>1289</v>
      </c>
      <c r="D71" s="153" t="s">
        <v>1290</v>
      </c>
      <c r="E71" s="153" t="s">
        <v>1132</v>
      </c>
      <c r="F71" s="153" t="s">
        <v>1289</v>
      </c>
    </row>
    <row r="72" spans="1:6" s="150" customFormat="1" ht="25.5" customHeight="1">
      <c r="A72" s="152">
        <v>8237</v>
      </c>
      <c r="B72" s="152">
        <v>0</v>
      </c>
      <c r="C72" s="153" t="s">
        <v>1291</v>
      </c>
      <c r="D72" s="154" t="s">
        <v>1292</v>
      </c>
      <c r="E72" s="153" t="s">
        <v>1200</v>
      </c>
      <c r="F72" s="153" t="s">
        <v>1293</v>
      </c>
    </row>
    <row r="73" spans="1:6" s="150" customFormat="1" ht="25.5" customHeight="1">
      <c r="A73" s="155">
        <v>8689</v>
      </c>
      <c r="B73" s="155">
        <v>0</v>
      </c>
      <c r="C73" s="156" t="s">
        <v>1294</v>
      </c>
      <c r="D73" s="156" t="s">
        <v>1295</v>
      </c>
      <c r="E73" s="156" t="s">
        <v>1296</v>
      </c>
      <c r="F73" s="157" t="s">
        <v>1234</v>
      </c>
    </row>
    <row r="74" spans="1:6" s="150" customFormat="1" ht="25.5" customHeight="1">
      <c r="A74" s="158"/>
      <c r="B74" s="158"/>
      <c r="C74" s="159"/>
      <c r="D74" s="159"/>
      <c r="E74" s="159"/>
      <c r="F74" s="160"/>
    </row>
    <row r="75" spans="1:6" s="150" customFormat="1" ht="38.4" customHeight="1">
      <c r="A75" s="311" t="s">
        <v>1342</v>
      </c>
      <c r="B75" s="312"/>
      <c r="C75" s="312"/>
      <c r="D75" s="312"/>
      <c r="E75" s="312"/>
      <c r="F75" s="313"/>
    </row>
    <row r="76" spans="1:6" s="150" customFormat="1" ht="21.9" customHeight="1">
      <c r="A76" s="151" t="s">
        <v>1124</v>
      </c>
      <c r="B76" s="151" t="s">
        <v>1125</v>
      </c>
      <c r="C76" s="151" t="s">
        <v>1126</v>
      </c>
      <c r="D76" s="151" t="s">
        <v>1127</v>
      </c>
      <c r="E76" s="151" t="s">
        <v>1128</v>
      </c>
      <c r="F76" s="151" t="s">
        <v>1129</v>
      </c>
    </row>
    <row r="77" spans="1:6" s="150" customFormat="1" ht="15" customHeight="1">
      <c r="A77" s="152">
        <v>247</v>
      </c>
      <c r="B77" s="152">
        <v>0</v>
      </c>
      <c r="C77" s="153" t="s">
        <v>1297</v>
      </c>
      <c r="D77" s="153" t="s">
        <v>1298</v>
      </c>
      <c r="E77" s="153" t="s">
        <v>1132</v>
      </c>
      <c r="F77" s="153" t="s">
        <v>1297</v>
      </c>
    </row>
    <row r="78" spans="1:6" s="150" customFormat="1" ht="15.9" customHeight="1">
      <c r="A78" s="152">
        <v>512</v>
      </c>
      <c r="B78" s="152">
        <v>0</v>
      </c>
      <c r="C78" s="153" t="s">
        <v>1299</v>
      </c>
      <c r="D78" s="153" t="s">
        <v>1300</v>
      </c>
      <c r="E78" s="153" t="s">
        <v>1132</v>
      </c>
      <c r="F78" s="153" t="s">
        <v>1299</v>
      </c>
    </row>
    <row r="79" spans="1:6" s="150" customFormat="1" ht="21" customHeight="1">
      <c r="A79" s="152">
        <v>571</v>
      </c>
      <c r="B79" s="152">
        <v>0</v>
      </c>
      <c r="C79" s="153" t="s">
        <v>1301</v>
      </c>
      <c r="D79" s="153" t="s">
        <v>1302</v>
      </c>
      <c r="E79" s="153" t="s">
        <v>1132</v>
      </c>
      <c r="F79" s="153" t="s">
        <v>1303</v>
      </c>
    </row>
    <row r="80" spans="1:6" s="150" customFormat="1" ht="21" customHeight="1">
      <c r="A80" s="152">
        <v>1135</v>
      </c>
      <c r="B80" s="152">
        <v>0</v>
      </c>
      <c r="C80" s="153" t="s">
        <v>1304</v>
      </c>
      <c r="D80" s="153" t="s">
        <v>1305</v>
      </c>
      <c r="E80" s="153" t="s">
        <v>1306</v>
      </c>
      <c r="F80" s="153" t="s">
        <v>1307</v>
      </c>
    </row>
    <row r="81" spans="1:6" s="150" customFormat="1" ht="15.9" customHeight="1">
      <c r="A81" s="152">
        <v>1158</v>
      </c>
      <c r="B81" s="152">
        <v>0</v>
      </c>
      <c r="C81" s="153" t="s">
        <v>1308</v>
      </c>
      <c r="D81" s="153" t="s">
        <v>1309</v>
      </c>
      <c r="E81" s="153" t="s">
        <v>1132</v>
      </c>
      <c r="F81" s="153" t="s">
        <v>1310</v>
      </c>
    </row>
    <row r="82" spans="1:6" s="150" customFormat="1" ht="15" customHeight="1">
      <c r="A82" s="152">
        <v>1317</v>
      </c>
      <c r="B82" s="152">
        <v>0</v>
      </c>
      <c r="C82" s="153" t="s">
        <v>1311</v>
      </c>
      <c r="D82" s="153" t="s">
        <v>1312</v>
      </c>
      <c r="E82" s="153" t="s">
        <v>1132</v>
      </c>
      <c r="F82" s="153" t="s">
        <v>1313</v>
      </c>
    </row>
    <row r="83" spans="1:6" s="150" customFormat="1" ht="15.9" customHeight="1">
      <c r="A83" s="152">
        <v>1319</v>
      </c>
      <c r="B83" s="152">
        <v>0</v>
      </c>
      <c r="C83" s="153" t="s">
        <v>1314</v>
      </c>
      <c r="D83" s="153" t="s">
        <v>1315</v>
      </c>
      <c r="E83" s="153" t="s">
        <v>1132</v>
      </c>
      <c r="F83" s="153" t="s">
        <v>1316</v>
      </c>
    </row>
    <row r="84" spans="1:6" s="150" customFormat="1" ht="21" customHeight="1">
      <c r="A84" s="152">
        <v>1322</v>
      </c>
      <c r="B84" s="152">
        <v>0</v>
      </c>
      <c r="C84" s="153" t="s">
        <v>1317</v>
      </c>
      <c r="D84" s="153" t="s">
        <v>1318</v>
      </c>
      <c r="E84" s="153" t="s">
        <v>1319</v>
      </c>
      <c r="F84" s="153" t="s">
        <v>1317</v>
      </c>
    </row>
    <row r="85" spans="1:6" s="150" customFormat="1" ht="15" customHeight="1">
      <c r="A85" s="152">
        <v>2186</v>
      </c>
      <c r="B85" s="152">
        <v>0</v>
      </c>
      <c r="C85" s="153" t="s">
        <v>1320</v>
      </c>
      <c r="D85" s="153" t="s">
        <v>1321</v>
      </c>
      <c r="E85" s="153" t="s">
        <v>1132</v>
      </c>
      <c r="F85" s="153" t="s">
        <v>1320</v>
      </c>
    </row>
    <row r="86" spans="1:6" s="150" customFormat="1" ht="21.9" customHeight="1">
      <c r="A86" s="152">
        <v>2403</v>
      </c>
      <c r="B86" s="152">
        <v>0</v>
      </c>
      <c r="C86" s="153" t="s">
        <v>1322</v>
      </c>
      <c r="D86" s="153" t="s">
        <v>1323</v>
      </c>
      <c r="E86" s="153" t="s">
        <v>1132</v>
      </c>
      <c r="F86" s="153" t="s">
        <v>1322</v>
      </c>
    </row>
    <row r="87" spans="1:6" s="150" customFormat="1" ht="15" customHeight="1">
      <c r="A87" s="152">
        <v>2927</v>
      </c>
      <c r="B87" s="152">
        <v>0</v>
      </c>
      <c r="C87" s="153" t="s">
        <v>1324</v>
      </c>
      <c r="D87" s="153" t="s">
        <v>1325</v>
      </c>
      <c r="E87" s="153" t="s">
        <v>1132</v>
      </c>
      <c r="F87" s="153" t="s">
        <v>1326</v>
      </c>
    </row>
    <row r="88" spans="1:6" s="150" customFormat="1" ht="15.9" customHeight="1">
      <c r="A88" s="152">
        <v>3035</v>
      </c>
      <c r="B88" s="152">
        <v>0</v>
      </c>
      <c r="C88" s="153" t="s">
        <v>1327</v>
      </c>
      <c r="D88" s="153" t="s">
        <v>1328</v>
      </c>
      <c r="E88" s="153" t="s">
        <v>1132</v>
      </c>
      <c r="F88" s="153" t="s">
        <v>1329</v>
      </c>
    </row>
    <row r="89" spans="1:6" s="150" customFormat="1" ht="25.5" customHeight="1">
      <c r="A89" s="152">
        <v>3283</v>
      </c>
      <c r="B89" s="152">
        <v>3</v>
      </c>
      <c r="C89" s="154" t="s">
        <v>1330</v>
      </c>
      <c r="D89" s="153" t="s">
        <v>1300</v>
      </c>
      <c r="E89" s="153" t="s">
        <v>1132</v>
      </c>
      <c r="F89" s="153" t="s">
        <v>1299</v>
      </c>
    </row>
    <row r="90" spans="1:6" s="150" customFormat="1" ht="15" customHeight="1">
      <c r="A90" s="152">
        <v>3942</v>
      </c>
      <c r="B90" s="152">
        <v>0</v>
      </c>
      <c r="C90" s="153" t="s">
        <v>1331</v>
      </c>
      <c r="D90" s="153" t="s">
        <v>1332</v>
      </c>
      <c r="E90" s="153" t="s">
        <v>1132</v>
      </c>
      <c r="F90" s="153" t="s">
        <v>1333</v>
      </c>
    </row>
    <row r="91" spans="1:6" s="150" customFormat="1" ht="21" customHeight="1">
      <c r="A91" s="152">
        <v>4515</v>
      </c>
      <c r="B91" s="152">
        <v>0</v>
      </c>
      <c r="C91" s="153" t="s">
        <v>1334</v>
      </c>
      <c r="D91" s="153" t="s">
        <v>1335</v>
      </c>
      <c r="E91" s="153" t="s">
        <v>1132</v>
      </c>
      <c r="F91" s="153" t="s">
        <v>1334</v>
      </c>
    </row>
    <row r="92" spans="1:6" s="150" customFormat="1" ht="21.65" customHeight="1">
      <c r="A92" s="152">
        <v>5981</v>
      </c>
      <c r="B92" s="152">
        <v>0</v>
      </c>
      <c r="C92" s="153" t="s">
        <v>1336</v>
      </c>
      <c r="D92" s="153" t="s">
        <v>1337</v>
      </c>
      <c r="E92" s="153" t="s">
        <v>1132</v>
      </c>
      <c r="F92" s="153" t="s">
        <v>1338</v>
      </c>
    </row>
  </sheetData>
  <mergeCells count="4">
    <mergeCell ref="A1:F1"/>
    <mergeCell ref="A3:F3"/>
    <mergeCell ref="A31:F31"/>
    <mergeCell ref="A75:F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A2CB-BD15-422B-BDCD-1C3D624F9460}">
  <sheetPr>
    <tabColor rgb="FF92D050"/>
  </sheetPr>
  <dimension ref="B1:E30"/>
  <sheetViews>
    <sheetView zoomScaleNormal="100" workbookViewId="0">
      <selection activeCell="C8" sqref="C8"/>
    </sheetView>
  </sheetViews>
  <sheetFormatPr defaultRowHeight="14.5"/>
  <cols>
    <col min="2" max="2" width="59" customWidth="1"/>
    <col min="3" max="3" width="20.90625" customWidth="1"/>
    <col min="5" max="5" width="49.6328125" customWidth="1"/>
  </cols>
  <sheetData>
    <row r="1" spans="2:5" ht="21" customHeight="1">
      <c r="B1" s="330" t="s">
        <v>1041</v>
      </c>
      <c r="C1" s="331"/>
      <c r="E1" s="306" t="s">
        <v>1039</v>
      </c>
    </row>
    <row r="2" spans="2:5" ht="15.75" customHeight="1" thickBot="1">
      <c r="B2" s="332"/>
      <c r="C2" s="333"/>
      <c r="E2" s="308"/>
    </row>
    <row r="3" spans="2:5" ht="15.75" customHeight="1" thickBot="1">
      <c r="B3" s="92"/>
      <c r="C3" s="93"/>
    </row>
    <row r="4" spans="2:5" ht="15.75" customHeight="1">
      <c r="B4" s="334" t="s">
        <v>1040</v>
      </c>
      <c r="C4" s="335"/>
    </row>
    <row r="5" spans="2:5">
      <c r="B5" s="336"/>
      <c r="C5" s="337"/>
    </row>
    <row r="6" spans="2:5" ht="15" thickBot="1">
      <c r="B6" s="338"/>
      <c r="C6" s="339"/>
    </row>
    <row r="7" spans="2:5" ht="15" thickBot="1">
      <c r="B7" s="340" t="s">
        <v>1018</v>
      </c>
      <c r="C7" s="341"/>
    </row>
    <row r="8" spans="2:5">
      <c r="B8" s="94" t="s">
        <v>1019</v>
      </c>
      <c r="C8" s="127">
        <v>3.5000000000000003E-2</v>
      </c>
    </row>
    <row r="9" spans="2:5">
      <c r="B9" s="95" t="s">
        <v>1020</v>
      </c>
      <c r="C9" s="128">
        <v>2.4799999999999999E-2</v>
      </c>
    </row>
    <row r="10" spans="2:5">
      <c r="B10" s="95" t="s">
        <v>1021</v>
      </c>
      <c r="C10" s="128">
        <v>1.2E-2</v>
      </c>
    </row>
    <row r="11" spans="2:5" ht="15" thickBot="1">
      <c r="B11" s="95" t="s">
        <v>1022</v>
      </c>
      <c r="C11" s="128">
        <v>2.23E-2</v>
      </c>
    </row>
    <row r="12" spans="2:5" ht="15" thickBot="1">
      <c r="B12" s="340" t="s">
        <v>1023</v>
      </c>
      <c r="C12" s="341"/>
    </row>
    <row r="13" spans="2:5" ht="15" thickBot="1">
      <c r="B13" s="95" t="s">
        <v>1024</v>
      </c>
      <c r="C13" s="128">
        <v>7.3999999999999996E-2</v>
      </c>
    </row>
    <row r="14" spans="2:5" ht="15" thickBot="1">
      <c r="B14" s="340" t="s">
        <v>1025</v>
      </c>
      <c r="C14" s="341"/>
    </row>
    <row r="15" spans="2:5">
      <c r="B15" s="95" t="s">
        <v>1026</v>
      </c>
      <c r="C15" s="128">
        <v>0.05</v>
      </c>
    </row>
    <row r="16" spans="2:5">
      <c r="B16" s="95" t="s">
        <v>1027</v>
      </c>
      <c r="C16" s="128">
        <v>6.4999999999999997E-3</v>
      </c>
    </row>
    <row r="17" spans="2:3">
      <c r="B17" s="95" t="s">
        <v>1028</v>
      </c>
      <c r="C17" s="128">
        <v>0.03</v>
      </c>
    </row>
    <row r="18" spans="2:3" ht="15" thickBot="1">
      <c r="B18" s="96" t="s">
        <v>1029</v>
      </c>
      <c r="C18" s="129">
        <v>0</v>
      </c>
    </row>
    <row r="19" spans="2:3" ht="15" thickBot="1">
      <c r="B19" s="97" t="s">
        <v>1030</v>
      </c>
      <c r="C19" s="98">
        <f>ROUND(((1+(C8+C9+C10))*(1+C11)*(1+C13))/(1-(C15+C16+C17+C18))-1,4)</f>
        <v>0.28820000000000001</v>
      </c>
    </row>
    <row r="20" spans="2:3">
      <c r="B20" s="314" t="s">
        <v>1031</v>
      </c>
      <c r="C20" s="315"/>
    </row>
    <row r="21" spans="2:3">
      <c r="B21" s="316"/>
      <c r="C21" s="317"/>
    </row>
    <row r="22" spans="2:3">
      <c r="B22" s="316"/>
      <c r="C22" s="317"/>
    </row>
    <row r="23" spans="2:3" ht="15" thickBot="1">
      <c r="B23" s="318"/>
      <c r="C23" s="319"/>
    </row>
    <row r="24" spans="2:3" ht="50.15" customHeight="1">
      <c r="B24" s="320" t="s">
        <v>1032</v>
      </c>
      <c r="C24" s="321"/>
    </row>
    <row r="25" spans="2:3" ht="50.15" customHeight="1">
      <c r="B25" s="322"/>
      <c r="C25" s="323"/>
    </row>
    <row r="26" spans="2:3" ht="50.15" customHeight="1">
      <c r="B26" s="322"/>
      <c r="C26" s="323"/>
    </row>
    <row r="27" spans="2:3" ht="49.5" customHeight="1" thickBot="1">
      <c r="B27" s="324"/>
      <c r="C27" s="325"/>
    </row>
    <row r="28" spans="2:3" ht="15" thickBot="1">
      <c r="B28" s="99"/>
      <c r="C28" s="100"/>
    </row>
    <row r="29" spans="2:3" ht="15" customHeight="1">
      <c r="B29" s="326" t="s">
        <v>1033</v>
      </c>
      <c r="C29" s="327"/>
    </row>
    <row r="30" spans="2:3" ht="15" thickBot="1">
      <c r="B30" s="328"/>
      <c r="C30" s="329"/>
    </row>
  </sheetData>
  <mergeCells count="9">
    <mergeCell ref="E1:E2"/>
    <mergeCell ref="B20:C23"/>
    <mergeCell ref="B24:C27"/>
    <mergeCell ref="B29:C30"/>
    <mergeCell ref="B1:C2"/>
    <mergeCell ref="B4:C6"/>
    <mergeCell ref="B7:C7"/>
    <mergeCell ref="B12:C12"/>
    <mergeCell ref="B14:C14"/>
  </mergeCells>
  <printOptions horizontalCentered="1"/>
  <pageMargins left="0.51181102362204722" right="0.51181102362204722" top="1.5748031496062993" bottom="0.98425196850393704" header="0.31496062992125984" footer="0.31496062992125984"/>
  <pageSetup paperSize="9" orientation="portrait" r:id="rId1"/>
  <headerFooter>
    <oddHeader xml:space="preserve">&amp;C&amp;"-,Negrito itálico"&amp;14
BDI proposto pelo fornecedor&amp;R&amp;"Calibri,Regular"&amp;10&amp;K000000 #Pública&amp;1#
</oddHeader>
    <oddFooter>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27"/>
  <sheetViews>
    <sheetView zoomScaleNormal="100" workbookViewId="0">
      <selection activeCell="C3" sqref="C3"/>
    </sheetView>
  </sheetViews>
  <sheetFormatPr defaultRowHeight="14.5"/>
  <cols>
    <col min="1" max="1" width="7.453125" customWidth="1"/>
    <col min="2" max="2" width="6.6328125" bestFit="1" customWidth="1"/>
    <col min="3" max="3" width="90.6328125" customWidth="1"/>
    <col min="4" max="5" width="9.6328125" customWidth="1"/>
    <col min="6" max="7" width="14.6328125" customWidth="1"/>
    <col min="8" max="10" width="15.6328125" customWidth="1"/>
    <col min="11" max="11" width="16.6328125" customWidth="1"/>
    <col min="12" max="12" width="11.90625" style="11" bestFit="1" customWidth="1"/>
    <col min="13" max="13" width="4.54296875" customWidth="1"/>
    <col min="14" max="14" width="16.453125" customWidth="1"/>
    <col min="15" max="16" width="15.90625" customWidth="1"/>
    <col min="17" max="17" width="21.90625" customWidth="1"/>
    <col min="18" max="18" width="4.6328125" customWidth="1"/>
    <col min="19" max="19" width="6.6328125" customWidth="1"/>
    <col min="23" max="23" width="16.90625" customWidth="1"/>
    <col min="24" max="24" width="12.36328125" bestFit="1" customWidth="1"/>
    <col min="26" max="26" width="12.36328125" bestFit="1" customWidth="1"/>
    <col min="30" max="31" width="13.453125" hidden="1" customWidth="1"/>
    <col min="33" max="33" width="9.08984375" customWidth="1"/>
    <col min="34" max="34" width="9" customWidth="1"/>
  </cols>
  <sheetData>
    <row r="1" spans="1:31" ht="15" thickBot="1">
      <c r="A1" s="10"/>
      <c r="B1" s="1"/>
      <c r="C1" s="2"/>
      <c r="D1" s="300"/>
      <c r="E1" s="300"/>
      <c r="F1" s="300"/>
      <c r="G1" s="300"/>
      <c r="H1" s="300"/>
      <c r="I1" s="300"/>
      <c r="J1" s="300"/>
      <c r="K1" s="300"/>
      <c r="M1" s="12"/>
      <c r="N1" s="12"/>
      <c r="O1" s="12"/>
      <c r="P1" s="12"/>
      <c r="Q1" s="12"/>
      <c r="R1" s="12"/>
    </row>
    <row r="2" spans="1:31" ht="22.5" customHeight="1">
      <c r="A2" s="13"/>
      <c r="B2" s="3"/>
      <c r="C2" s="3" t="s">
        <v>0</v>
      </c>
      <c r="D2" s="301" t="s">
        <v>1</v>
      </c>
      <c r="E2" s="301"/>
      <c r="F2" s="301"/>
      <c r="G2" s="301"/>
      <c r="H2" s="301"/>
      <c r="I2" s="301"/>
      <c r="J2" s="301"/>
      <c r="K2" s="302"/>
      <c r="M2" s="12"/>
      <c r="N2" s="402" t="s">
        <v>1006</v>
      </c>
      <c r="O2" s="403"/>
      <c r="P2" s="403"/>
      <c r="Q2" s="404"/>
      <c r="R2" s="12"/>
      <c r="S2" s="14"/>
      <c r="AD2" s="379" t="s">
        <v>1007</v>
      </c>
      <c r="AE2" s="380"/>
    </row>
    <row r="3" spans="1:31" ht="22.5" customHeight="1">
      <c r="A3" s="15"/>
      <c r="B3" s="101"/>
      <c r="C3" s="101" t="s">
        <v>1005</v>
      </c>
      <c r="D3" s="303" t="s">
        <v>1042</v>
      </c>
      <c r="E3" s="303"/>
      <c r="F3" s="303"/>
      <c r="G3" s="303"/>
      <c r="H3" s="303"/>
      <c r="I3" s="303"/>
      <c r="J3" s="303"/>
      <c r="K3" s="304"/>
      <c r="M3" s="12"/>
      <c r="N3" s="405"/>
      <c r="O3" s="406"/>
      <c r="P3" s="406"/>
      <c r="Q3" s="407"/>
      <c r="R3" s="12"/>
      <c r="S3" s="14"/>
      <c r="AD3" s="381"/>
      <c r="AE3" s="382"/>
    </row>
    <row r="4" spans="1:31" ht="22.5" customHeight="1" thickBot="1">
      <c r="A4" s="16"/>
      <c r="B4" s="102"/>
      <c r="C4" s="102" t="s">
        <v>2</v>
      </c>
      <c r="D4" s="103"/>
      <c r="E4" s="305"/>
      <c r="F4" s="305"/>
      <c r="G4" s="104"/>
      <c r="H4" s="104"/>
      <c r="I4" s="104"/>
      <c r="J4" s="105"/>
      <c r="K4" s="4"/>
      <c r="M4" s="12"/>
      <c r="N4" s="385" t="s">
        <v>1016</v>
      </c>
      <c r="O4" s="386"/>
      <c r="P4" s="386"/>
      <c r="Q4" s="387"/>
      <c r="R4" s="12"/>
      <c r="S4" s="14"/>
      <c r="W4" s="29"/>
      <c r="AD4" s="381"/>
      <c r="AE4" s="382"/>
    </row>
    <row r="5" spans="1:31" ht="21.75" customHeight="1">
      <c r="A5" s="10"/>
      <c r="B5" s="106"/>
      <c r="C5" s="107"/>
      <c r="D5" s="108"/>
      <c r="E5" s="109"/>
      <c r="F5" s="110"/>
      <c r="G5" s="110"/>
      <c r="H5" s="110"/>
      <c r="I5" s="110"/>
      <c r="J5" s="110"/>
      <c r="K5" s="110"/>
      <c r="M5" s="12"/>
      <c r="N5" s="385"/>
      <c r="O5" s="386"/>
      <c r="P5" s="386"/>
      <c r="Q5" s="387"/>
      <c r="R5" s="12"/>
      <c r="S5" s="14"/>
      <c r="W5" s="29"/>
      <c r="AD5" s="383"/>
      <c r="AE5" s="384"/>
    </row>
    <row r="6" spans="1:31" ht="21.75" customHeight="1" thickBot="1">
      <c r="M6" s="12"/>
      <c r="N6" s="388"/>
      <c r="O6" s="389"/>
      <c r="P6" s="389"/>
      <c r="Q6" s="390"/>
      <c r="R6" s="12"/>
      <c r="S6" s="14"/>
      <c r="W6" s="29"/>
      <c r="AD6" s="401" t="s">
        <v>1008</v>
      </c>
      <c r="AE6" s="401" t="s">
        <v>1009</v>
      </c>
    </row>
    <row r="7" spans="1:31" ht="29.5" thickBot="1">
      <c r="A7" s="17"/>
      <c r="B7" s="18" t="s">
        <v>3</v>
      </c>
      <c r="C7" s="19" t="s">
        <v>4</v>
      </c>
      <c r="D7" s="20" t="s">
        <v>5</v>
      </c>
      <c r="E7" s="21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22" t="s">
        <v>12</v>
      </c>
      <c r="M7" s="12"/>
      <c r="N7" s="391" t="s">
        <v>1010</v>
      </c>
      <c r="O7" s="392"/>
      <c r="P7" s="392"/>
      <c r="Q7" s="395">
        <v>7180880.9800000004</v>
      </c>
      <c r="R7" s="12"/>
      <c r="S7" s="28"/>
      <c r="W7" s="29"/>
      <c r="X7" s="30"/>
      <c r="AD7" s="401"/>
      <c r="AE7" s="401"/>
    </row>
    <row r="8" spans="1:31">
      <c r="A8" s="23">
        <v>1</v>
      </c>
      <c r="B8" s="24">
        <v>1</v>
      </c>
      <c r="C8" s="25" t="s">
        <v>13</v>
      </c>
      <c r="D8" s="26"/>
      <c r="E8" s="27"/>
      <c r="F8" s="8"/>
      <c r="G8" s="8"/>
      <c r="H8" s="8"/>
      <c r="I8" s="8">
        <f>SUBTOTAL(109,I9:I14)</f>
        <v>1323293.2899999998</v>
      </c>
      <c r="J8" s="8">
        <f>SUBTOTAL(109,J9:J14)</f>
        <v>412430.36000000004</v>
      </c>
      <c r="K8" s="9">
        <f>SUBTOTAL(109,K9:K14)</f>
        <v>1735723.6500000001</v>
      </c>
      <c r="M8" s="12"/>
      <c r="N8" s="393"/>
      <c r="O8" s="394"/>
      <c r="P8" s="394"/>
      <c r="Q8" s="396"/>
      <c r="R8" s="12"/>
      <c r="W8" s="55"/>
      <c r="AD8" s="31"/>
      <c r="AE8" s="32"/>
    </row>
    <row r="9" spans="1:31">
      <c r="A9" s="33">
        <v>1</v>
      </c>
      <c r="B9" s="34" t="s">
        <v>14</v>
      </c>
      <c r="C9" s="35" t="s">
        <v>15</v>
      </c>
      <c r="D9" s="36">
        <v>1201</v>
      </c>
      <c r="E9" s="37" t="s">
        <v>16</v>
      </c>
      <c r="F9" s="38">
        <f>TRUNC(AD9*(1-$Q$9),2)</f>
        <v>0</v>
      </c>
      <c r="G9" s="39">
        <f>TRUNC(AE9*(1-$Q$9),2)</f>
        <v>94.31</v>
      </c>
      <c r="H9" s="6">
        <f t="shared" ref="H9:H13" si="0">SUM(F9:G9)</f>
        <v>94.31</v>
      </c>
      <c r="I9" s="6">
        <f t="shared" ref="I9:I13" si="1">D9*F9</f>
        <v>0</v>
      </c>
      <c r="J9" s="6">
        <f t="shared" ref="J9:J13" si="2">D9*G9</f>
        <v>113266.31</v>
      </c>
      <c r="K9" s="7">
        <f t="shared" ref="K9:K13" si="3">SUM(F9:G9)*D9</f>
        <v>113266.31</v>
      </c>
      <c r="M9" s="12"/>
      <c r="N9" s="358" t="s">
        <v>1011</v>
      </c>
      <c r="O9" s="359"/>
      <c r="P9" s="359"/>
      <c r="Q9" s="399">
        <v>5.1205750000000001E-2</v>
      </c>
      <c r="R9" s="12"/>
      <c r="W9" s="42"/>
      <c r="AD9" s="40">
        <v>0</v>
      </c>
      <c r="AE9" s="41">
        <v>99.41</v>
      </c>
    </row>
    <row r="10" spans="1:31">
      <c r="A10" s="33">
        <v>1</v>
      </c>
      <c r="B10" s="34" t="s">
        <v>17</v>
      </c>
      <c r="C10" s="35" t="s">
        <v>18</v>
      </c>
      <c r="D10" s="36">
        <v>409420</v>
      </c>
      <c r="E10" s="37" t="s">
        <v>19</v>
      </c>
      <c r="F10" s="38">
        <f t="shared" ref="F10:F73" si="4">TRUNC(AD10*(1-$Q$9),2)</f>
        <v>2.3199999999999998</v>
      </c>
      <c r="G10" s="39">
        <f t="shared" ref="G10:G73" si="5">TRUNC(AE10*(1-$Q$9),2)</f>
        <v>0.59</v>
      </c>
      <c r="H10" s="6">
        <f t="shared" si="0"/>
        <v>2.9099999999999997</v>
      </c>
      <c r="I10" s="6">
        <f t="shared" si="1"/>
        <v>949854.39999999991</v>
      </c>
      <c r="J10" s="6">
        <f t="shared" si="2"/>
        <v>241557.8</v>
      </c>
      <c r="K10" s="7">
        <f t="shared" si="3"/>
        <v>1191412.2</v>
      </c>
      <c r="M10" s="12"/>
      <c r="N10" s="397"/>
      <c r="O10" s="398"/>
      <c r="P10" s="398"/>
      <c r="Q10" s="400"/>
      <c r="R10" s="12"/>
      <c r="W10" s="30"/>
      <c r="AD10" s="40">
        <v>2.4500000000000002</v>
      </c>
      <c r="AE10" s="41">
        <v>0.63</v>
      </c>
    </row>
    <row r="11" spans="1:31">
      <c r="A11" s="33">
        <v>1</v>
      </c>
      <c r="B11" s="34" t="s">
        <v>20</v>
      </c>
      <c r="C11" s="35" t="s">
        <v>21</v>
      </c>
      <c r="D11" s="36">
        <v>140</v>
      </c>
      <c r="E11" s="37" t="s">
        <v>16</v>
      </c>
      <c r="F11" s="38">
        <f t="shared" si="4"/>
        <v>121.78</v>
      </c>
      <c r="G11" s="39">
        <f t="shared" si="5"/>
        <v>404.11</v>
      </c>
      <c r="H11" s="6">
        <f t="shared" si="0"/>
        <v>525.89</v>
      </c>
      <c r="I11" s="6">
        <f t="shared" si="1"/>
        <v>17049.2</v>
      </c>
      <c r="J11" s="6">
        <f t="shared" si="2"/>
        <v>56575.4</v>
      </c>
      <c r="K11" s="7">
        <f t="shared" si="3"/>
        <v>73624.599999999991</v>
      </c>
      <c r="M11" s="12"/>
      <c r="N11" s="358" t="s">
        <v>1012</v>
      </c>
      <c r="O11" s="359"/>
      <c r="P11" s="359"/>
      <c r="Q11" s="362">
        <v>7180880.9800000004</v>
      </c>
      <c r="R11" s="12"/>
      <c r="S11" s="29"/>
      <c r="AD11" s="40">
        <v>128.36000000000001</v>
      </c>
      <c r="AE11" s="41">
        <v>425.93</v>
      </c>
    </row>
    <row r="12" spans="1:31">
      <c r="A12" s="33">
        <v>1</v>
      </c>
      <c r="B12" s="34" t="s">
        <v>22</v>
      </c>
      <c r="C12" s="35" t="s">
        <v>23</v>
      </c>
      <c r="D12" s="36">
        <v>1</v>
      </c>
      <c r="E12" s="37" t="s">
        <v>16</v>
      </c>
      <c r="F12" s="38">
        <f t="shared" si="4"/>
        <v>0</v>
      </c>
      <c r="G12" s="39">
        <f t="shared" si="5"/>
        <v>228.7</v>
      </c>
      <c r="H12" s="6">
        <f t="shared" si="0"/>
        <v>228.7</v>
      </c>
      <c r="I12" s="6">
        <f t="shared" si="1"/>
        <v>0</v>
      </c>
      <c r="J12" s="6">
        <f t="shared" si="2"/>
        <v>228.7</v>
      </c>
      <c r="K12" s="7">
        <f t="shared" si="3"/>
        <v>228.7</v>
      </c>
      <c r="M12" s="12"/>
      <c r="N12" s="360"/>
      <c r="O12" s="361"/>
      <c r="P12" s="361"/>
      <c r="Q12" s="363"/>
      <c r="R12" s="12"/>
      <c r="S12" s="43"/>
      <c r="AD12" s="40">
        <v>0</v>
      </c>
      <c r="AE12" s="41">
        <v>241.05</v>
      </c>
    </row>
    <row r="13" spans="1:31">
      <c r="A13" s="33">
        <v>1</v>
      </c>
      <c r="B13" s="34" t="s">
        <v>24</v>
      </c>
      <c r="C13" s="35" t="s">
        <v>25</v>
      </c>
      <c r="D13" s="36">
        <v>134</v>
      </c>
      <c r="E13" s="37" t="s">
        <v>16</v>
      </c>
      <c r="F13" s="38">
        <f t="shared" si="4"/>
        <v>2658.68</v>
      </c>
      <c r="G13" s="39">
        <f t="shared" si="5"/>
        <v>0</v>
      </c>
      <c r="H13" s="6">
        <f t="shared" si="0"/>
        <v>2658.68</v>
      </c>
      <c r="I13" s="6">
        <f t="shared" si="1"/>
        <v>356263.12</v>
      </c>
      <c r="J13" s="6">
        <f t="shared" si="2"/>
        <v>0</v>
      </c>
      <c r="K13" s="7">
        <f t="shared" si="3"/>
        <v>356263.12</v>
      </c>
      <c r="M13" s="12"/>
      <c r="N13" s="44"/>
      <c r="O13" s="44"/>
      <c r="P13" s="44"/>
      <c r="Q13" s="44"/>
      <c r="R13" s="12"/>
      <c r="S13" s="43"/>
      <c r="AD13" s="40">
        <v>2802.17</v>
      </c>
      <c r="AE13" s="41">
        <v>0</v>
      </c>
    </row>
    <row r="14" spans="1:31">
      <c r="A14" s="33">
        <v>1</v>
      </c>
      <c r="B14" s="34" t="s">
        <v>26</v>
      </c>
      <c r="C14" s="35" t="s">
        <v>27</v>
      </c>
      <c r="D14" s="36">
        <v>1</v>
      </c>
      <c r="E14" s="37" t="s">
        <v>16</v>
      </c>
      <c r="F14" s="38">
        <f t="shared" si="4"/>
        <v>126.57</v>
      </c>
      <c r="G14" s="39">
        <f t="shared" si="5"/>
        <v>802.15</v>
      </c>
      <c r="H14" s="6">
        <f t="shared" ref="H14" si="6">SUM(F14:G14)</f>
        <v>928.72</v>
      </c>
      <c r="I14" s="6">
        <f t="shared" ref="I14" si="7">D14*F14</f>
        <v>126.57</v>
      </c>
      <c r="J14" s="6">
        <f t="shared" ref="J14" si="8">D14*G14</f>
        <v>802.15</v>
      </c>
      <c r="K14" s="7">
        <f t="shared" ref="K14" si="9">SUM(F14:G14)*D14</f>
        <v>928.72</v>
      </c>
      <c r="M14" s="12"/>
      <c r="N14" s="364" t="s">
        <v>1013</v>
      </c>
      <c r="O14" s="365"/>
      <c r="P14" s="365"/>
      <c r="Q14" s="370">
        <f>IF(K515&lt;=Q11,K515,"ERRO")</f>
        <v>6806757.0799999982</v>
      </c>
      <c r="R14" s="12"/>
      <c r="S14" s="29"/>
      <c r="AD14" s="40">
        <v>133.41</v>
      </c>
      <c r="AE14" s="41">
        <v>845.45</v>
      </c>
    </row>
    <row r="15" spans="1:31">
      <c r="A15" s="45">
        <v>2</v>
      </c>
      <c r="B15" s="46">
        <v>2</v>
      </c>
      <c r="C15" s="47" t="s">
        <v>28</v>
      </c>
      <c r="D15" s="48"/>
      <c r="E15" s="49"/>
      <c r="F15" s="50"/>
      <c r="G15" s="50"/>
      <c r="H15" s="50"/>
      <c r="I15" s="50">
        <f>SUBTOTAL(109,I16:I51)</f>
        <v>89962.419999999984</v>
      </c>
      <c r="J15" s="50">
        <f>SUBTOTAL(109,J16:J51)</f>
        <v>80707.809999999983</v>
      </c>
      <c r="K15" s="51">
        <f>SUBTOTAL(109,K16:K51)</f>
        <v>170670.23</v>
      </c>
      <c r="M15" s="12"/>
      <c r="N15" s="366"/>
      <c r="O15" s="367"/>
      <c r="P15" s="367"/>
      <c r="Q15" s="371"/>
      <c r="R15" s="12"/>
      <c r="Z15" s="30"/>
      <c r="AD15" s="52"/>
      <c r="AE15" s="53"/>
    </row>
    <row r="16" spans="1:31">
      <c r="A16" s="33">
        <v>2</v>
      </c>
      <c r="B16" s="34" t="s">
        <v>29</v>
      </c>
      <c r="C16" s="35" t="s">
        <v>30</v>
      </c>
      <c r="D16" s="36">
        <v>1</v>
      </c>
      <c r="E16" s="37" t="s">
        <v>31</v>
      </c>
      <c r="F16" s="38">
        <f t="shared" si="4"/>
        <v>0</v>
      </c>
      <c r="G16" s="39">
        <f t="shared" si="5"/>
        <v>327.87</v>
      </c>
      <c r="H16" s="6">
        <f t="shared" ref="H16:H49" si="10">SUM(F16:G16)</f>
        <v>327.87</v>
      </c>
      <c r="I16" s="6">
        <f t="shared" ref="I16:I50" si="11">D16*F16</f>
        <v>0</v>
      </c>
      <c r="J16" s="6">
        <f t="shared" ref="J16:J50" si="12">D16*G16</f>
        <v>327.87</v>
      </c>
      <c r="K16" s="7">
        <f t="shared" ref="K16" si="13">SUM(F16:G16)*D16</f>
        <v>327.87</v>
      </c>
      <c r="M16" s="12"/>
      <c r="N16" s="368"/>
      <c r="O16" s="369"/>
      <c r="P16" s="369"/>
      <c r="Q16" s="372"/>
      <c r="R16" s="12"/>
      <c r="S16" s="54"/>
      <c r="Z16" s="30"/>
      <c r="AD16" s="40">
        <v>0</v>
      </c>
      <c r="AE16" s="41">
        <v>345.57</v>
      </c>
    </row>
    <row r="17" spans="1:31">
      <c r="A17" s="33">
        <v>2</v>
      </c>
      <c r="B17" s="34" t="s">
        <v>32</v>
      </c>
      <c r="C17" s="35" t="s">
        <v>33</v>
      </c>
      <c r="D17" s="36">
        <v>1</v>
      </c>
      <c r="E17" s="37" t="s">
        <v>31</v>
      </c>
      <c r="F17" s="38">
        <f t="shared" si="4"/>
        <v>0</v>
      </c>
      <c r="G17" s="39">
        <f t="shared" si="5"/>
        <v>75.66</v>
      </c>
      <c r="H17" s="6">
        <f t="shared" si="10"/>
        <v>75.66</v>
      </c>
      <c r="I17" s="6">
        <f t="shared" si="11"/>
        <v>0</v>
      </c>
      <c r="J17" s="6">
        <f t="shared" si="12"/>
        <v>75.66</v>
      </c>
      <c r="K17" s="7">
        <f>SUM(F17:G17)*D17</f>
        <v>75.66</v>
      </c>
      <c r="M17" s="12"/>
      <c r="N17" s="373" t="s">
        <v>1014</v>
      </c>
      <c r="O17" s="374"/>
      <c r="P17" s="374"/>
      <c r="Q17" s="377">
        <f>IFERROR(ROUND(1-Q14/Q7,4),"ERRO")</f>
        <v>5.21E-2</v>
      </c>
      <c r="R17" s="12"/>
      <c r="S17" s="54"/>
      <c r="AD17" s="40">
        <v>0</v>
      </c>
      <c r="AE17" s="41">
        <v>79.75</v>
      </c>
    </row>
    <row r="18" spans="1:31">
      <c r="A18" s="33">
        <v>2</v>
      </c>
      <c r="B18" s="34" t="s">
        <v>34</v>
      </c>
      <c r="C18" s="35" t="s">
        <v>35</v>
      </c>
      <c r="D18" s="36">
        <v>50</v>
      </c>
      <c r="E18" s="37" t="s">
        <v>31</v>
      </c>
      <c r="F18" s="38">
        <f t="shared" si="4"/>
        <v>0</v>
      </c>
      <c r="G18" s="39">
        <f t="shared" si="5"/>
        <v>8.26</v>
      </c>
      <c r="H18" s="6">
        <f t="shared" si="10"/>
        <v>8.26</v>
      </c>
      <c r="I18" s="6">
        <f t="shared" si="11"/>
        <v>0</v>
      </c>
      <c r="J18" s="6">
        <f t="shared" si="12"/>
        <v>413</v>
      </c>
      <c r="K18" s="7">
        <f t="shared" ref="K18:K49" si="14">SUM(F18:G18)*D18</f>
        <v>413</v>
      </c>
      <c r="M18" s="12"/>
      <c r="N18" s="375"/>
      <c r="O18" s="376"/>
      <c r="P18" s="376"/>
      <c r="Q18" s="378"/>
      <c r="R18" s="12"/>
      <c r="S18" s="55"/>
      <c r="W18" s="30"/>
      <c r="AD18" s="41">
        <v>0</v>
      </c>
      <c r="AE18" s="41">
        <v>8.7100000000000009</v>
      </c>
    </row>
    <row r="19" spans="1:31" ht="29">
      <c r="A19" s="33">
        <v>2</v>
      </c>
      <c r="B19" s="34" t="s">
        <v>36</v>
      </c>
      <c r="C19" s="35" t="s">
        <v>37</v>
      </c>
      <c r="D19" s="36">
        <v>32</v>
      </c>
      <c r="E19" s="37" t="s">
        <v>38</v>
      </c>
      <c r="F19" s="38">
        <f t="shared" si="4"/>
        <v>0</v>
      </c>
      <c r="G19" s="39">
        <f t="shared" si="5"/>
        <v>35.31</v>
      </c>
      <c r="H19" s="6">
        <f t="shared" si="10"/>
        <v>35.31</v>
      </c>
      <c r="I19" s="6">
        <f t="shared" si="11"/>
        <v>0</v>
      </c>
      <c r="J19" s="6">
        <f t="shared" si="12"/>
        <v>1129.92</v>
      </c>
      <c r="K19" s="7">
        <f t="shared" si="14"/>
        <v>1129.92</v>
      </c>
      <c r="M19" s="12"/>
      <c r="N19" s="342" t="s">
        <v>1015</v>
      </c>
      <c r="O19" s="343"/>
      <c r="P19" s="343"/>
      <c r="Q19" s="344"/>
      <c r="R19" s="12"/>
      <c r="AD19" s="41">
        <v>0</v>
      </c>
      <c r="AE19" s="41">
        <v>37.22</v>
      </c>
    </row>
    <row r="20" spans="1:31" ht="29">
      <c r="A20" s="33">
        <v>2</v>
      </c>
      <c r="B20" s="34" t="s">
        <v>39</v>
      </c>
      <c r="C20" s="35" t="s">
        <v>40</v>
      </c>
      <c r="D20" s="36">
        <v>537</v>
      </c>
      <c r="E20" s="37" t="s">
        <v>38</v>
      </c>
      <c r="F20" s="38">
        <f t="shared" si="4"/>
        <v>36.76</v>
      </c>
      <c r="G20" s="39">
        <f t="shared" si="5"/>
        <v>17.64</v>
      </c>
      <c r="H20" s="6">
        <f t="shared" si="10"/>
        <v>54.4</v>
      </c>
      <c r="I20" s="6">
        <f t="shared" si="11"/>
        <v>19740.12</v>
      </c>
      <c r="J20" s="6">
        <f t="shared" si="12"/>
        <v>9472.68</v>
      </c>
      <c r="K20" s="7">
        <f t="shared" si="14"/>
        <v>29212.799999999999</v>
      </c>
      <c r="M20" s="12"/>
      <c r="N20" s="342"/>
      <c r="O20" s="343"/>
      <c r="P20" s="343"/>
      <c r="Q20" s="344"/>
      <c r="R20" s="12"/>
      <c r="AD20" s="41">
        <v>38.75</v>
      </c>
      <c r="AE20" s="41">
        <v>18.600000000000001</v>
      </c>
    </row>
    <row r="21" spans="1:31">
      <c r="A21" s="33">
        <v>2</v>
      </c>
      <c r="B21" s="34" t="s">
        <v>41</v>
      </c>
      <c r="C21" s="35" t="s">
        <v>42</v>
      </c>
      <c r="D21" s="36">
        <v>1</v>
      </c>
      <c r="E21" s="37" t="s">
        <v>38</v>
      </c>
      <c r="F21" s="38">
        <f t="shared" si="4"/>
        <v>0</v>
      </c>
      <c r="G21" s="39">
        <f t="shared" si="5"/>
        <v>17.64</v>
      </c>
      <c r="H21" s="6">
        <f t="shared" si="10"/>
        <v>17.64</v>
      </c>
      <c r="I21" s="6">
        <f t="shared" si="11"/>
        <v>0</v>
      </c>
      <c r="J21" s="6">
        <f t="shared" si="12"/>
        <v>17.64</v>
      </c>
      <c r="K21" s="7">
        <f t="shared" si="14"/>
        <v>17.64</v>
      </c>
      <c r="M21" s="12"/>
      <c r="N21" s="345"/>
      <c r="O21" s="346"/>
      <c r="P21" s="346"/>
      <c r="Q21" s="347"/>
      <c r="R21" s="12"/>
      <c r="AD21" s="41">
        <v>0</v>
      </c>
      <c r="AE21" s="41">
        <v>18.600000000000001</v>
      </c>
    </row>
    <row r="22" spans="1:31">
      <c r="A22" s="33">
        <v>2</v>
      </c>
      <c r="B22" s="34" t="s">
        <v>43</v>
      </c>
      <c r="C22" s="35" t="s">
        <v>44</v>
      </c>
      <c r="D22" s="36">
        <v>1</v>
      </c>
      <c r="E22" s="37" t="s">
        <v>38</v>
      </c>
      <c r="F22" s="38">
        <f t="shared" si="4"/>
        <v>0</v>
      </c>
      <c r="G22" s="39">
        <f t="shared" si="5"/>
        <v>32.79</v>
      </c>
      <c r="H22" s="6">
        <f t="shared" si="10"/>
        <v>32.79</v>
      </c>
      <c r="I22" s="6">
        <f t="shared" si="11"/>
        <v>0</v>
      </c>
      <c r="J22" s="6">
        <f t="shared" si="12"/>
        <v>32.79</v>
      </c>
      <c r="K22" s="7">
        <f t="shared" si="14"/>
        <v>32.79</v>
      </c>
      <c r="M22" s="12"/>
      <c r="N22" s="12"/>
      <c r="O22" s="12"/>
      <c r="P22" s="12"/>
      <c r="Q22" s="12"/>
      <c r="R22" s="12"/>
      <c r="AD22" s="41">
        <v>0</v>
      </c>
      <c r="AE22" s="41">
        <v>34.56</v>
      </c>
    </row>
    <row r="23" spans="1:31">
      <c r="A23" s="33">
        <v>2</v>
      </c>
      <c r="B23" s="34" t="s">
        <v>45</v>
      </c>
      <c r="C23" s="35" t="s">
        <v>46</v>
      </c>
      <c r="D23" s="36">
        <v>453</v>
      </c>
      <c r="E23" s="37" t="s">
        <v>38</v>
      </c>
      <c r="F23" s="38">
        <f t="shared" si="4"/>
        <v>0</v>
      </c>
      <c r="G23" s="39">
        <f t="shared" si="5"/>
        <v>10.08</v>
      </c>
      <c r="H23" s="6">
        <f t="shared" si="10"/>
        <v>10.08</v>
      </c>
      <c r="I23" s="6">
        <f t="shared" si="11"/>
        <v>0</v>
      </c>
      <c r="J23" s="6">
        <f t="shared" si="12"/>
        <v>4566.24</v>
      </c>
      <c r="K23" s="7">
        <f t="shared" si="14"/>
        <v>4566.24</v>
      </c>
      <c r="M23" s="12"/>
      <c r="N23" s="348" t="s">
        <v>1017</v>
      </c>
      <c r="O23" s="349"/>
      <c r="P23" s="349"/>
      <c r="Q23" s="350"/>
      <c r="R23" s="12"/>
      <c r="AD23" s="41">
        <v>0</v>
      </c>
      <c r="AE23" s="41">
        <v>10.63</v>
      </c>
    </row>
    <row r="24" spans="1:31">
      <c r="A24" s="33">
        <v>2</v>
      </c>
      <c r="B24" s="34" t="s">
        <v>47</v>
      </c>
      <c r="C24" s="35" t="s">
        <v>48</v>
      </c>
      <c r="D24" s="36">
        <v>380</v>
      </c>
      <c r="E24" s="37" t="s">
        <v>38</v>
      </c>
      <c r="F24" s="38">
        <f t="shared" si="4"/>
        <v>0</v>
      </c>
      <c r="G24" s="39">
        <f t="shared" si="5"/>
        <v>12.6</v>
      </c>
      <c r="H24" s="6">
        <f t="shared" si="10"/>
        <v>12.6</v>
      </c>
      <c r="I24" s="6">
        <f t="shared" si="11"/>
        <v>0</v>
      </c>
      <c r="J24" s="6">
        <f t="shared" si="12"/>
        <v>4788</v>
      </c>
      <c r="K24" s="7">
        <f t="shared" si="14"/>
        <v>4788</v>
      </c>
      <c r="M24" s="12"/>
      <c r="N24" s="351"/>
      <c r="O24" s="352"/>
      <c r="P24" s="352"/>
      <c r="Q24" s="353"/>
      <c r="R24" s="12"/>
      <c r="AD24" s="41">
        <v>0</v>
      </c>
      <c r="AE24" s="41">
        <v>13.29</v>
      </c>
    </row>
    <row r="25" spans="1:31">
      <c r="A25" s="33">
        <v>2</v>
      </c>
      <c r="B25" s="34" t="s">
        <v>49</v>
      </c>
      <c r="C25" s="35" t="s">
        <v>50</v>
      </c>
      <c r="D25" s="36">
        <v>1</v>
      </c>
      <c r="E25" s="37" t="s">
        <v>38</v>
      </c>
      <c r="F25" s="38">
        <f t="shared" si="4"/>
        <v>0</v>
      </c>
      <c r="G25" s="39">
        <f t="shared" si="5"/>
        <v>34.25</v>
      </c>
      <c r="H25" s="6">
        <f t="shared" si="10"/>
        <v>34.25</v>
      </c>
      <c r="I25" s="6">
        <f t="shared" si="11"/>
        <v>0</v>
      </c>
      <c r="J25" s="6">
        <f t="shared" si="12"/>
        <v>34.25</v>
      </c>
      <c r="K25" s="7">
        <f t="shared" si="14"/>
        <v>34.25</v>
      </c>
      <c r="M25" s="12"/>
      <c r="N25" s="351"/>
      <c r="O25" s="352"/>
      <c r="P25" s="352"/>
      <c r="Q25" s="353"/>
      <c r="R25" s="12"/>
      <c r="AD25" s="41">
        <v>0</v>
      </c>
      <c r="AE25" s="41">
        <v>36.1</v>
      </c>
    </row>
    <row r="26" spans="1:31">
      <c r="A26" s="33">
        <v>2</v>
      </c>
      <c r="B26" s="34" t="s">
        <v>51</v>
      </c>
      <c r="C26" s="35" t="s">
        <v>52</v>
      </c>
      <c r="D26" s="36">
        <v>247</v>
      </c>
      <c r="E26" s="37" t="s">
        <v>53</v>
      </c>
      <c r="F26" s="38">
        <f t="shared" si="4"/>
        <v>0</v>
      </c>
      <c r="G26" s="39">
        <f t="shared" si="5"/>
        <v>16.59</v>
      </c>
      <c r="H26" s="6">
        <f t="shared" si="10"/>
        <v>16.59</v>
      </c>
      <c r="I26" s="6">
        <f t="shared" si="11"/>
        <v>0</v>
      </c>
      <c r="J26" s="6">
        <f t="shared" si="12"/>
        <v>4097.7299999999996</v>
      </c>
      <c r="K26" s="7">
        <f t="shared" si="14"/>
        <v>4097.7299999999996</v>
      </c>
      <c r="M26" s="12"/>
      <c r="N26" s="351"/>
      <c r="O26" s="352"/>
      <c r="P26" s="352"/>
      <c r="Q26" s="353"/>
      <c r="R26" s="12"/>
      <c r="AD26" s="41">
        <v>0</v>
      </c>
      <c r="AE26" s="41">
        <v>17.489999999999998</v>
      </c>
    </row>
    <row r="27" spans="1:31">
      <c r="A27" s="33">
        <v>2</v>
      </c>
      <c r="B27" s="34" t="s">
        <v>54</v>
      </c>
      <c r="C27" s="35" t="s">
        <v>55</v>
      </c>
      <c r="D27" s="36">
        <v>215</v>
      </c>
      <c r="E27" s="37" t="s">
        <v>38</v>
      </c>
      <c r="F27" s="38">
        <f t="shared" si="4"/>
        <v>19.850000000000001</v>
      </c>
      <c r="G27" s="39">
        <f t="shared" si="5"/>
        <v>27.47</v>
      </c>
      <c r="H27" s="6">
        <f t="shared" si="10"/>
        <v>47.32</v>
      </c>
      <c r="I27" s="6">
        <f t="shared" si="11"/>
        <v>4267.75</v>
      </c>
      <c r="J27" s="6">
        <f t="shared" si="12"/>
        <v>5906.05</v>
      </c>
      <c r="K27" s="7">
        <f t="shared" si="14"/>
        <v>10173.799999999999</v>
      </c>
      <c r="M27" s="12"/>
      <c r="N27" s="351"/>
      <c r="O27" s="352"/>
      <c r="P27" s="352"/>
      <c r="Q27" s="353"/>
      <c r="R27" s="12"/>
      <c r="AD27" s="41">
        <v>20.93</v>
      </c>
      <c r="AE27" s="41">
        <v>28.96</v>
      </c>
    </row>
    <row r="28" spans="1:31">
      <c r="A28" s="33">
        <v>2</v>
      </c>
      <c r="B28" s="34" t="s">
        <v>56</v>
      </c>
      <c r="C28" s="35" t="s">
        <v>57</v>
      </c>
      <c r="D28" s="36">
        <v>172</v>
      </c>
      <c r="E28" s="37" t="s">
        <v>38</v>
      </c>
      <c r="F28" s="38">
        <f t="shared" si="4"/>
        <v>19.850000000000001</v>
      </c>
      <c r="G28" s="39">
        <f t="shared" si="5"/>
        <v>14.02</v>
      </c>
      <c r="H28" s="6">
        <f t="shared" si="10"/>
        <v>33.870000000000005</v>
      </c>
      <c r="I28" s="6">
        <f t="shared" si="11"/>
        <v>3414.2000000000003</v>
      </c>
      <c r="J28" s="6">
        <f t="shared" si="12"/>
        <v>2411.44</v>
      </c>
      <c r="K28" s="7">
        <f t="shared" si="14"/>
        <v>5825.6400000000012</v>
      </c>
      <c r="M28" s="12"/>
      <c r="N28" s="351"/>
      <c r="O28" s="352"/>
      <c r="P28" s="352"/>
      <c r="Q28" s="353"/>
      <c r="R28" s="12"/>
      <c r="AD28" s="41">
        <v>20.93</v>
      </c>
      <c r="AE28" s="41">
        <v>14.78</v>
      </c>
    </row>
    <row r="29" spans="1:31">
      <c r="A29" s="33">
        <v>2</v>
      </c>
      <c r="B29" s="34" t="s">
        <v>58</v>
      </c>
      <c r="C29" s="35" t="s">
        <v>59</v>
      </c>
      <c r="D29" s="36">
        <v>1</v>
      </c>
      <c r="E29" s="37" t="s">
        <v>38</v>
      </c>
      <c r="F29" s="38">
        <f t="shared" si="4"/>
        <v>8.6</v>
      </c>
      <c r="G29" s="39">
        <f t="shared" si="5"/>
        <v>71.709999999999994</v>
      </c>
      <c r="H29" s="6">
        <f t="shared" si="10"/>
        <v>80.309999999999988</v>
      </c>
      <c r="I29" s="6">
        <f t="shared" si="11"/>
        <v>8.6</v>
      </c>
      <c r="J29" s="6">
        <f t="shared" si="12"/>
        <v>71.709999999999994</v>
      </c>
      <c r="K29" s="7">
        <f t="shared" si="14"/>
        <v>80.309999999999988</v>
      </c>
      <c r="M29" s="12"/>
      <c r="N29" s="351"/>
      <c r="O29" s="352"/>
      <c r="P29" s="352"/>
      <c r="Q29" s="353"/>
      <c r="R29" s="12"/>
      <c r="AD29" s="41">
        <v>9.07</v>
      </c>
      <c r="AE29" s="41">
        <v>75.59</v>
      </c>
    </row>
    <row r="30" spans="1:31">
      <c r="A30" s="33">
        <v>2</v>
      </c>
      <c r="B30" s="34" t="s">
        <v>60</v>
      </c>
      <c r="C30" s="35" t="s">
        <v>61</v>
      </c>
      <c r="D30" s="36">
        <v>27</v>
      </c>
      <c r="E30" s="37" t="s">
        <v>38</v>
      </c>
      <c r="F30" s="38">
        <f t="shared" si="4"/>
        <v>0</v>
      </c>
      <c r="G30" s="39">
        <f t="shared" si="5"/>
        <v>31.6</v>
      </c>
      <c r="H30" s="6">
        <f t="shared" si="10"/>
        <v>31.6</v>
      </c>
      <c r="I30" s="6">
        <f t="shared" si="11"/>
        <v>0</v>
      </c>
      <c r="J30" s="6">
        <f t="shared" si="12"/>
        <v>853.2</v>
      </c>
      <c r="K30" s="7">
        <f t="shared" si="14"/>
        <v>853.2</v>
      </c>
      <c r="M30" s="12"/>
      <c r="N30" s="351"/>
      <c r="O30" s="352"/>
      <c r="P30" s="352"/>
      <c r="Q30" s="353"/>
      <c r="R30" s="12"/>
      <c r="AD30" s="41">
        <v>0</v>
      </c>
      <c r="AE30" s="41">
        <v>33.31</v>
      </c>
    </row>
    <row r="31" spans="1:31">
      <c r="A31" s="33">
        <v>2</v>
      </c>
      <c r="B31" s="34" t="s">
        <v>62</v>
      </c>
      <c r="C31" s="35" t="s">
        <v>63</v>
      </c>
      <c r="D31" s="36">
        <v>1</v>
      </c>
      <c r="E31" s="37" t="s">
        <v>38</v>
      </c>
      <c r="F31" s="38">
        <f t="shared" si="4"/>
        <v>2.58</v>
      </c>
      <c r="G31" s="39">
        <f t="shared" si="5"/>
        <v>77.260000000000005</v>
      </c>
      <c r="H31" s="6">
        <f t="shared" si="10"/>
        <v>79.84</v>
      </c>
      <c r="I31" s="6">
        <f t="shared" si="11"/>
        <v>2.58</v>
      </c>
      <c r="J31" s="6">
        <f t="shared" si="12"/>
        <v>77.260000000000005</v>
      </c>
      <c r="K31" s="7">
        <f t="shared" si="14"/>
        <v>79.84</v>
      </c>
      <c r="M31" s="12"/>
      <c r="N31" s="351"/>
      <c r="O31" s="352"/>
      <c r="P31" s="352"/>
      <c r="Q31" s="353"/>
      <c r="R31" s="12"/>
      <c r="AD31" s="41">
        <v>2.72</v>
      </c>
      <c r="AE31" s="41">
        <v>81.430000000000007</v>
      </c>
    </row>
    <row r="32" spans="1:31">
      <c r="A32" s="33">
        <v>2</v>
      </c>
      <c r="B32" s="34" t="s">
        <v>64</v>
      </c>
      <c r="C32" s="35" t="s">
        <v>65</v>
      </c>
      <c r="D32" s="36">
        <v>41</v>
      </c>
      <c r="E32" s="37" t="s">
        <v>38</v>
      </c>
      <c r="F32" s="38">
        <f t="shared" si="4"/>
        <v>15.76</v>
      </c>
      <c r="G32" s="39">
        <f t="shared" si="5"/>
        <v>18.940000000000001</v>
      </c>
      <c r="H32" s="6">
        <f t="shared" si="10"/>
        <v>34.700000000000003</v>
      </c>
      <c r="I32" s="6">
        <f t="shared" si="11"/>
        <v>646.16</v>
      </c>
      <c r="J32" s="6">
        <f t="shared" si="12"/>
        <v>776.54000000000008</v>
      </c>
      <c r="K32" s="7">
        <f t="shared" si="14"/>
        <v>1422.7</v>
      </c>
      <c r="M32" s="12"/>
      <c r="N32" s="351"/>
      <c r="O32" s="352"/>
      <c r="P32" s="352"/>
      <c r="Q32" s="353"/>
      <c r="R32" s="12"/>
      <c r="AD32" s="41">
        <v>16.62</v>
      </c>
      <c r="AE32" s="41">
        <v>19.97</v>
      </c>
    </row>
    <row r="33" spans="1:31" ht="43.5">
      <c r="A33" s="33">
        <v>2</v>
      </c>
      <c r="B33" s="34" t="s">
        <v>66</v>
      </c>
      <c r="C33" s="35" t="s">
        <v>67</v>
      </c>
      <c r="D33" s="36">
        <v>264</v>
      </c>
      <c r="E33" s="37" t="s">
        <v>31</v>
      </c>
      <c r="F33" s="38">
        <f t="shared" si="4"/>
        <v>76.88</v>
      </c>
      <c r="G33" s="39">
        <f t="shared" si="5"/>
        <v>15.69</v>
      </c>
      <c r="H33" s="6">
        <f t="shared" si="10"/>
        <v>92.57</v>
      </c>
      <c r="I33" s="6">
        <f t="shared" si="11"/>
        <v>20296.32</v>
      </c>
      <c r="J33" s="6">
        <f t="shared" si="12"/>
        <v>4142.16</v>
      </c>
      <c r="K33" s="7">
        <f t="shared" si="14"/>
        <v>24438.48</v>
      </c>
      <c r="M33" s="12"/>
      <c r="N33" s="351"/>
      <c r="O33" s="352"/>
      <c r="P33" s="352"/>
      <c r="Q33" s="353"/>
      <c r="R33" s="12"/>
      <c r="AD33" s="41">
        <v>81.03</v>
      </c>
      <c r="AE33" s="41">
        <v>16.54</v>
      </c>
    </row>
    <row r="34" spans="1:31">
      <c r="A34" s="33">
        <v>2</v>
      </c>
      <c r="B34" s="34" t="s">
        <v>68</v>
      </c>
      <c r="C34" s="35" t="s">
        <v>69</v>
      </c>
      <c r="D34" s="36">
        <v>41</v>
      </c>
      <c r="E34" s="37" t="s">
        <v>16</v>
      </c>
      <c r="F34" s="38">
        <f t="shared" si="4"/>
        <v>7.13</v>
      </c>
      <c r="G34" s="39">
        <f t="shared" si="5"/>
        <v>47.49</v>
      </c>
      <c r="H34" s="6">
        <f t="shared" si="10"/>
        <v>54.620000000000005</v>
      </c>
      <c r="I34" s="6">
        <f t="shared" si="11"/>
        <v>292.33</v>
      </c>
      <c r="J34" s="6">
        <f t="shared" si="12"/>
        <v>1947.0900000000001</v>
      </c>
      <c r="K34" s="7">
        <f t="shared" si="14"/>
        <v>2239.42</v>
      </c>
      <c r="M34" s="12"/>
      <c r="N34" s="351"/>
      <c r="O34" s="352"/>
      <c r="P34" s="352"/>
      <c r="Q34" s="353"/>
      <c r="R34" s="12"/>
      <c r="AD34" s="41">
        <v>7.52</v>
      </c>
      <c r="AE34" s="41">
        <v>50.06</v>
      </c>
    </row>
    <row r="35" spans="1:31">
      <c r="A35" s="33">
        <v>2</v>
      </c>
      <c r="B35" s="34" t="s">
        <v>70</v>
      </c>
      <c r="C35" s="35" t="s">
        <v>71</v>
      </c>
      <c r="D35" s="36">
        <v>1</v>
      </c>
      <c r="E35" s="37" t="s">
        <v>72</v>
      </c>
      <c r="F35" s="38">
        <f t="shared" si="4"/>
        <v>33.979999999999997</v>
      </c>
      <c r="G35" s="39">
        <f t="shared" si="5"/>
        <v>8.5500000000000007</v>
      </c>
      <c r="H35" s="6">
        <f t="shared" si="10"/>
        <v>42.53</v>
      </c>
      <c r="I35" s="6">
        <f t="shared" si="11"/>
        <v>33.979999999999997</v>
      </c>
      <c r="J35" s="6">
        <f t="shared" si="12"/>
        <v>8.5500000000000007</v>
      </c>
      <c r="K35" s="7">
        <f t="shared" si="14"/>
        <v>42.53</v>
      </c>
      <c r="M35" s="12"/>
      <c r="N35" s="351"/>
      <c r="O35" s="352"/>
      <c r="P35" s="352"/>
      <c r="Q35" s="353"/>
      <c r="R35" s="12"/>
      <c r="AD35" s="41">
        <v>35.82</v>
      </c>
      <c r="AE35" s="41">
        <v>9.02</v>
      </c>
    </row>
    <row r="36" spans="1:31">
      <c r="A36" s="33">
        <v>2</v>
      </c>
      <c r="B36" s="34" t="s">
        <v>73</v>
      </c>
      <c r="C36" s="35" t="s">
        <v>74</v>
      </c>
      <c r="D36" s="36">
        <v>447</v>
      </c>
      <c r="E36" s="37" t="s">
        <v>75</v>
      </c>
      <c r="F36" s="38">
        <f t="shared" si="4"/>
        <v>45.32</v>
      </c>
      <c r="G36" s="39">
        <f t="shared" si="5"/>
        <v>14.48</v>
      </c>
      <c r="H36" s="6">
        <f t="shared" si="10"/>
        <v>59.8</v>
      </c>
      <c r="I36" s="6">
        <f t="shared" si="11"/>
        <v>20258.04</v>
      </c>
      <c r="J36" s="6">
        <f t="shared" si="12"/>
        <v>6472.56</v>
      </c>
      <c r="K36" s="7">
        <f t="shared" si="14"/>
        <v>26730.6</v>
      </c>
      <c r="M36" s="12"/>
      <c r="N36" s="351"/>
      <c r="O36" s="352"/>
      <c r="P36" s="352"/>
      <c r="Q36" s="353"/>
      <c r="R36" s="12"/>
      <c r="AD36" s="41">
        <v>47.77</v>
      </c>
      <c r="AE36" s="41">
        <v>15.27</v>
      </c>
    </row>
    <row r="37" spans="1:31">
      <c r="A37" s="33">
        <v>2</v>
      </c>
      <c r="B37" s="34" t="s">
        <v>76</v>
      </c>
      <c r="C37" s="35" t="s">
        <v>77</v>
      </c>
      <c r="D37" s="36">
        <v>180</v>
      </c>
      <c r="E37" s="37" t="s">
        <v>38</v>
      </c>
      <c r="F37" s="38">
        <f t="shared" si="4"/>
        <v>61.23</v>
      </c>
      <c r="G37" s="39">
        <f t="shared" si="5"/>
        <v>52.38</v>
      </c>
      <c r="H37" s="6">
        <f t="shared" si="10"/>
        <v>113.61</v>
      </c>
      <c r="I37" s="6">
        <f t="shared" si="11"/>
        <v>11021.4</v>
      </c>
      <c r="J37" s="6">
        <f t="shared" si="12"/>
        <v>9428.4</v>
      </c>
      <c r="K37" s="7">
        <f t="shared" si="14"/>
        <v>20449.8</v>
      </c>
      <c r="M37" s="12"/>
      <c r="N37" s="354"/>
      <c r="O37" s="355"/>
      <c r="P37" s="355"/>
      <c r="Q37" s="356"/>
      <c r="R37" s="12"/>
      <c r="AD37" s="41">
        <v>64.540000000000006</v>
      </c>
      <c r="AE37" s="41">
        <v>55.21</v>
      </c>
    </row>
    <row r="38" spans="1:31">
      <c r="A38" s="33">
        <v>2</v>
      </c>
      <c r="B38" s="34" t="s">
        <v>78</v>
      </c>
      <c r="C38" s="35" t="s">
        <v>79</v>
      </c>
      <c r="D38" s="36">
        <v>140</v>
      </c>
      <c r="E38" s="37" t="s">
        <v>38</v>
      </c>
      <c r="F38" s="38">
        <f t="shared" si="4"/>
        <v>0</v>
      </c>
      <c r="G38" s="39">
        <f t="shared" si="5"/>
        <v>22.69</v>
      </c>
      <c r="H38" s="6">
        <f t="shared" si="10"/>
        <v>22.69</v>
      </c>
      <c r="I38" s="6">
        <f t="shared" si="11"/>
        <v>0</v>
      </c>
      <c r="J38" s="6">
        <f t="shared" si="12"/>
        <v>3176.6000000000004</v>
      </c>
      <c r="K38" s="7">
        <f t="shared" si="14"/>
        <v>3176.6000000000004</v>
      </c>
      <c r="M38" s="12"/>
      <c r="N38" s="56"/>
      <c r="O38" s="56"/>
      <c r="P38" s="56"/>
      <c r="Q38" s="56"/>
      <c r="R38" s="12"/>
      <c r="AD38" s="41">
        <v>0</v>
      </c>
      <c r="AE38" s="41">
        <v>23.92</v>
      </c>
    </row>
    <row r="39" spans="1:31">
      <c r="A39" s="33">
        <v>2</v>
      </c>
      <c r="B39" s="34" t="s">
        <v>80</v>
      </c>
      <c r="C39" s="35" t="s">
        <v>81</v>
      </c>
      <c r="D39" s="36">
        <v>1</v>
      </c>
      <c r="E39" s="37" t="s">
        <v>82</v>
      </c>
      <c r="F39" s="38">
        <f t="shared" si="4"/>
        <v>1265.01</v>
      </c>
      <c r="G39" s="39">
        <f t="shared" si="5"/>
        <v>23.45</v>
      </c>
      <c r="H39" s="6">
        <f t="shared" si="10"/>
        <v>1288.46</v>
      </c>
      <c r="I39" s="6">
        <f t="shared" si="11"/>
        <v>1265.01</v>
      </c>
      <c r="J39" s="6">
        <f t="shared" si="12"/>
        <v>23.45</v>
      </c>
      <c r="K39" s="7">
        <f t="shared" si="14"/>
        <v>1288.46</v>
      </c>
      <c r="N39" s="28"/>
      <c r="O39" s="28"/>
      <c r="P39" s="28"/>
      <c r="Q39" s="28"/>
      <c r="AD39" s="41">
        <v>1333.29</v>
      </c>
      <c r="AE39" s="41">
        <v>24.72</v>
      </c>
    </row>
    <row r="40" spans="1:31">
      <c r="A40" s="33">
        <v>2</v>
      </c>
      <c r="B40" s="34" t="s">
        <v>83</v>
      </c>
      <c r="C40" s="35" t="s">
        <v>84</v>
      </c>
      <c r="D40" s="36">
        <v>15</v>
      </c>
      <c r="E40" s="37" t="s">
        <v>38</v>
      </c>
      <c r="F40" s="38">
        <f t="shared" si="4"/>
        <v>146.15</v>
      </c>
      <c r="G40" s="39">
        <f t="shared" si="5"/>
        <v>66.650000000000006</v>
      </c>
      <c r="H40" s="6">
        <f t="shared" si="10"/>
        <v>212.8</v>
      </c>
      <c r="I40" s="6">
        <f t="shared" si="11"/>
        <v>2192.25</v>
      </c>
      <c r="J40" s="6">
        <f t="shared" si="12"/>
        <v>999.75000000000011</v>
      </c>
      <c r="K40" s="7">
        <f t="shared" si="14"/>
        <v>3192</v>
      </c>
      <c r="N40" s="28"/>
      <c r="O40" s="28"/>
      <c r="P40" s="28"/>
      <c r="Q40" s="28"/>
      <c r="AD40" s="41">
        <v>154.04</v>
      </c>
      <c r="AE40" s="41">
        <v>70.25</v>
      </c>
    </row>
    <row r="41" spans="1:31">
      <c r="A41" s="33">
        <v>2</v>
      </c>
      <c r="B41" s="34" t="s">
        <v>85</v>
      </c>
      <c r="C41" s="35" t="s">
        <v>86</v>
      </c>
      <c r="D41" s="36">
        <v>1</v>
      </c>
      <c r="E41" s="37" t="s">
        <v>87</v>
      </c>
      <c r="F41" s="38">
        <f t="shared" si="4"/>
        <v>0</v>
      </c>
      <c r="G41" s="39">
        <f t="shared" si="5"/>
        <v>150.29</v>
      </c>
      <c r="H41" s="6">
        <f t="shared" ref="H41:H44" si="15">SUM(F41:G41)</f>
        <v>150.29</v>
      </c>
      <c r="I41" s="6">
        <f t="shared" ref="I41:I45" si="16">D41*F41</f>
        <v>0</v>
      </c>
      <c r="J41" s="6">
        <f t="shared" ref="J41:J45" si="17">D41*G41</f>
        <v>150.29</v>
      </c>
      <c r="K41" s="7">
        <f t="shared" ref="K41:K44" si="18">SUM(F41:G41)*D41</f>
        <v>150.29</v>
      </c>
      <c r="AD41" s="41">
        <v>0</v>
      </c>
      <c r="AE41" s="41">
        <v>158.41</v>
      </c>
    </row>
    <row r="42" spans="1:31">
      <c r="A42" s="33">
        <v>2</v>
      </c>
      <c r="B42" s="34" t="s">
        <v>88</v>
      </c>
      <c r="C42" s="35" t="s">
        <v>89</v>
      </c>
      <c r="D42" s="36">
        <v>32</v>
      </c>
      <c r="E42" s="37" t="s">
        <v>53</v>
      </c>
      <c r="F42" s="38">
        <f t="shared" si="4"/>
        <v>10.5</v>
      </c>
      <c r="G42" s="39">
        <f t="shared" si="5"/>
        <v>9.67</v>
      </c>
      <c r="H42" s="6">
        <f t="shared" si="15"/>
        <v>20.170000000000002</v>
      </c>
      <c r="I42" s="6">
        <f t="shared" si="16"/>
        <v>336</v>
      </c>
      <c r="J42" s="6">
        <f t="shared" si="17"/>
        <v>309.44</v>
      </c>
      <c r="K42" s="7">
        <f t="shared" si="18"/>
        <v>645.44000000000005</v>
      </c>
      <c r="AD42" s="41">
        <v>11.07</v>
      </c>
      <c r="AE42" s="41">
        <v>10.199999999999999</v>
      </c>
    </row>
    <row r="43" spans="1:31">
      <c r="A43" s="33">
        <v>2</v>
      </c>
      <c r="B43" s="34" t="s">
        <v>90</v>
      </c>
      <c r="C43" s="35" t="s">
        <v>91</v>
      </c>
      <c r="D43" s="36">
        <v>392</v>
      </c>
      <c r="E43" s="37" t="s">
        <v>16</v>
      </c>
      <c r="F43" s="38">
        <f t="shared" si="4"/>
        <v>14.7</v>
      </c>
      <c r="G43" s="39">
        <f t="shared" si="5"/>
        <v>22.42</v>
      </c>
      <c r="H43" s="6">
        <f t="shared" si="15"/>
        <v>37.120000000000005</v>
      </c>
      <c r="I43" s="6">
        <f t="shared" si="16"/>
        <v>5762.4</v>
      </c>
      <c r="J43" s="6">
        <f t="shared" si="17"/>
        <v>8788.6400000000012</v>
      </c>
      <c r="K43" s="7">
        <f t="shared" si="18"/>
        <v>14551.04</v>
      </c>
      <c r="AD43" s="41">
        <v>15.5</v>
      </c>
      <c r="AE43" s="41">
        <v>23.63</v>
      </c>
    </row>
    <row r="44" spans="1:31">
      <c r="A44" s="33">
        <v>2</v>
      </c>
      <c r="B44" s="34" t="s">
        <v>92</v>
      </c>
      <c r="C44" s="35" t="s">
        <v>93</v>
      </c>
      <c r="D44" s="36">
        <v>293</v>
      </c>
      <c r="E44" s="37" t="s">
        <v>38</v>
      </c>
      <c r="F44" s="38">
        <f t="shared" si="4"/>
        <v>0.51</v>
      </c>
      <c r="G44" s="39">
        <f t="shared" si="5"/>
        <v>7.64</v>
      </c>
      <c r="H44" s="6">
        <f t="shared" si="15"/>
        <v>8.15</v>
      </c>
      <c r="I44" s="6">
        <f t="shared" si="16"/>
        <v>149.43</v>
      </c>
      <c r="J44" s="6">
        <f t="shared" si="17"/>
        <v>2238.52</v>
      </c>
      <c r="K44" s="7">
        <f t="shared" si="18"/>
        <v>2387.9500000000003</v>
      </c>
      <c r="AD44" s="41">
        <v>0.54</v>
      </c>
      <c r="AE44" s="41">
        <v>8.06</v>
      </c>
    </row>
    <row r="45" spans="1:31">
      <c r="A45" s="33">
        <v>2</v>
      </c>
      <c r="B45" s="34" t="s">
        <v>94</v>
      </c>
      <c r="C45" s="35" t="s">
        <v>95</v>
      </c>
      <c r="D45" s="36">
        <v>1</v>
      </c>
      <c r="E45" s="37" t="s">
        <v>38</v>
      </c>
      <c r="F45" s="57">
        <f t="shared" si="4"/>
        <v>0</v>
      </c>
      <c r="G45" s="58">
        <f t="shared" si="5"/>
        <v>2.79</v>
      </c>
      <c r="H45" s="6">
        <f t="shared" ref="H45" si="19">SUM(F45:G45)</f>
        <v>2.79</v>
      </c>
      <c r="I45" s="6">
        <f t="shared" si="16"/>
        <v>0</v>
      </c>
      <c r="J45" s="6">
        <f t="shared" si="17"/>
        <v>2.79</v>
      </c>
      <c r="K45" s="7">
        <f t="shared" ref="K45" si="20">SUM(F45:G45)*D45</f>
        <v>2.79</v>
      </c>
      <c r="AD45" s="41">
        <v>0</v>
      </c>
      <c r="AE45" s="41">
        <v>2.95</v>
      </c>
    </row>
    <row r="46" spans="1:31">
      <c r="A46" s="33">
        <v>2</v>
      </c>
      <c r="B46" s="34" t="s">
        <v>96</v>
      </c>
      <c r="C46" s="35" t="s">
        <v>97</v>
      </c>
      <c r="D46" s="36">
        <v>1</v>
      </c>
      <c r="E46" s="37" t="s">
        <v>16</v>
      </c>
      <c r="F46" s="38">
        <f t="shared" si="4"/>
        <v>121.78</v>
      </c>
      <c r="G46" s="39">
        <f t="shared" si="5"/>
        <v>0</v>
      </c>
      <c r="H46" s="6">
        <f t="shared" si="10"/>
        <v>121.78</v>
      </c>
      <c r="I46" s="6">
        <f t="shared" si="11"/>
        <v>121.78</v>
      </c>
      <c r="J46" s="6">
        <f t="shared" si="12"/>
        <v>0</v>
      </c>
      <c r="K46" s="7">
        <f t="shared" si="14"/>
        <v>121.78</v>
      </c>
      <c r="AD46" s="41">
        <v>128.36000000000001</v>
      </c>
      <c r="AE46" s="41">
        <v>0</v>
      </c>
    </row>
    <row r="47" spans="1:31">
      <c r="A47" s="33">
        <v>2</v>
      </c>
      <c r="B47" s="34" t="s">
        <v>98</v>
      </c>
      <c r="C47" s="35" t="s">
        <v>99</v>
      </c>
      <c r="D47" s="36">
        <v>554</v>
      </c>
      <c r="E47" s="37" t="s">
        <v>38</v>
      </c>
      <c r="F47" s="38">
        <f t="shared" si="4"/>
        <v>0</v>
      </c>
      <c r="G47" s="39">
        <f t="shared" si="5"/>
        <v>7.45</v>
      </c>
      <c r="H47" s="6">
        <f t="shared" si="10"/>
        <v>7.45</v>
      </c>
      <c r="I47" s="6">
        <f t="shared" si="11"/>
        <v>0</v>
      </c>
      <c r="J47" s="6">
        <f t="shared" si="12"/>
        <v>4127.3</v>
      </c>
      <c r="K47" s="7">
        <f t="shared" si="14"/>
        <v>4127.3</v>
      </c>
      <c r="AD47" s="41">
        <v>0</v>
      </c>
      <c r="AE47" s="41">
        <v>7.86</v>
      </c>
    </row>
    <row r="48" spans="1:31" ht="29">
      <c r="A48" s="33">
        <v>2</v>
      </c>
      <c r="B48" s="34" t="s">
        <v>100</v>
      </c>
      <c r="C48" s="35" t="s">
        <v>101</v>
      </c>
      <c r="D48" s="36">
        <v>143</v>
      </c>
      <c r="E48" s="37" t="s">
        <v>38</v>
      </c>
      <c r="F48" s="38">
        <f t="shared" si="4"/>
        <v>0</v>
      </c>
      <c r="G48" s="39">
        <f t="shared" si="5"/>
        <v>23.24</v>
      </c>
      <c r="H48" s="6">
        <f t="shared" si="10"/>
        <v>23.24</v>
      </c>
      <c r="I48" s="6">
        <f t="shared" si="11"/>
        <v>0</v>
      </c>
      <c r="J48" s="6">
        <f t="shared" si="12"/>
        <v>3323.3199999999997</v>
      </c>
      <c r="K48" s="7">
        <f t="shared" si="14"/>
        <v>3323.3199999999997</v>
      </c>
      <c r="AD48" s="41">
        <v>0</v>
      </c>
      <c r="AE48" s="41">
        <v>24.5</v>
      </c>
    </row>
    <row r="49" spans="1:31" ht="29">
      <c r="A49" s="33">
        <v>2</v>
      </c>
      <c r="B49" s="34" t="s">
        <v>102</v>
      </c>
      <c r="C49" s="35" t="s">
        <v>103</v>
      </c>
      <c r="D49" s="36">
        <v>50</v>
      </c>
      <c r="E49" s="37" t="s">
        <v>38</v>
      </c>
      <c r="F49" s="38">
        <f t="shared" si="4"/>
        <v>2.99</v>
      </c>
      <c r="G49" s="39">
        <f t="shared" si="5"/>
        <v>9.61</v>
      </c>
      <c r="H49" s="6">
        <f t="shared" si="10"/>
        <v>12.6</v>
      </c>
      <c r="I49" s="6">
        <f t="shared" si="11"/>
        <v>149.5</v>
      </c>
      <c r="J49" s="6">
        <f t="shared" si="12"/>
        <v>480.5</v>
      </c>
      <c r="K49" s="7">
        <f t="shared" si="14"/>
        <v>630</v>
      </c>
      <c r="AD49" s="41">
        <v>3.16</v>
      </c>
      <c r="AE49" s="41">
        <v>10.130000000000001</v>
      </c>
    </row>
    <row r="50" spans="1:31">
      <c r="A50" s="33">
        <v>2</v>
      </c>
      <c r="B50" s="34" t="s">
        <v>104</v>
      </c>
      <c r="C50" s="35" t="s">
        <v>105</v>
      </c>
      <c r="D50" s="36">
        <v>1</v>
      </c>
      <c r="E50" s="37" t="s">
        <v>16</v>
      </c>
      <c r="F50" s="57">
        <f t="shared" si="4"/>
        <v>0</v>
      </c>
      <c r="G50" s="58">
        <f t="shared" si="5"/>
        <v>32.79</v>
      </c>
      <c r="H50" s="6">
        <f t="shared" ref="H50" si="21">SUM(F50:G50)</f>
        <v>32.79</v>
      </c>
      <c r="I50" s="6">
        <f t="shared" si="11"/>
        <v>0</v>
      </c>
      <c r="J50" s="6">
        <f t="shared" si="12"/>
        <v>32.79</v>
      </c>
      <c r="K50" s="7">
        <f t="shared" ref="K50" si="22">SUM(F50:G50)*D50</f>
        <v>32.79</v>
      </c>
      <c r="AD50" s="41">
        <v>0</v>
      </c>
      <c r="AE50" s="41">
        <v>34.56</v>
      </c>
    </row>
    <row r="51" spans="1:31">
      <c r="A51" s="33">
        <v>2</v>
      </c>
      <c r="B51" s="34" t="s">
        <v>106</v>
      </c>
      <c r="C51" s="35" t="s">
        <v>107</v>
      </c>
      <c r="D51" s="36">
        <v>1</v>
      </c>
      <c r="E51" s="37" t="s">
        <v>38</v>
      </c>
      <c r="F51" s="57">
        <f t="shared" si="4"/>
        <v>4.57</v>
      </c>
      <c r="G51" s="58">
        <f t="shared" si="5"/>
        <v>3.68</v>
      </c>
      <c r="H51" s="6">
        <f t="shared" ref="H51" si="23">SUM(F51:G51)</f>
        <v>8.25</v>
      </c>
      <c r="I51" s="6">
        <f t="shared" ref="I51" si="24">D51*F51</f>
        <v>4.57</v>
      </c>
      <c r="J51" s="6">
        <f t="shared" ref="J51" si="25">D51*G51</f>
        <v>3.68</v>
      </c>
      <c r="K51" s="7">
        <f t="shared" ref="K51" si="26">SUM(F51:G51)*D51</f>
        <v>8.25</v>
      </c>
      <c r="AD51" s="41">
        <v>4.82</v>
      </c>
      <c r="AE51" s="41">
        <v>3.88</v>
      </c>
    </row>
    <row r="52" spans="1:31">
      <c r="A52" s="45">
        <v>3</v>
      </c>
      <c r="B52" s="46">
        <v>3</v>
      </c>
      <c r="C52" s="47" t="s">
        <v>108</v>
      </c>
      <c r="D52" s="26"/>
      <c r="E52" s="27"/>
      <c r="F52" s="8"/>
      <c r="G52" s="8"/>
      <c r="H52" s="8"/>
      <c r="I52" s="8">
        <v>0</v>
      </c>
      <c r="J52" s="8">
        <v>0</v>
      </c>
      <c r="K52" s="9">
        <v>0</v>
      </c>
      <c r="AD52" s="53"/>
      <c r="AE52" s="53"/>
    </row>
    <row r="53" spans="1:31">
      <c r="A53" s="45">
        <v>4</v>
      </c>
      <c r="B53" s="46">
        <v>4</v>
      </c>
      <c r="C53" s="47" t="s">
        <v>109</v>
      </c>
      <c r="D53" s="26"/>
      <c r="E53" s="27"/>
      <c r="F53" s="8"/>
      <c r="G53" s="8"/>
      <c r="H53" s="8"/>
      <c r="I53" s="8">
        <v>0</v>
      </c>
      <c r="J53" s="8">
        <v>0</v>
      </c>
      <c r="K53" s="9">
        <v>0</v>
      </c>
      <c r="AD53" s="53"/>
      <c r="AE53" s="53"/>
    </row>
    <row r="54" spans="1:31">
      <c r="A54" s="45">
        <v>5</v>
      </c>
      <c r="B54" s="46">
        <v>5</v>
      </c>
      <c r="C54" s="47" t="s">
        <v>110</v>
      </c>
      <c r="D54" s="26"/>
      <c r="E54" s="27"/>
      <c r="F54" s="8"/>
      <c r="G54" s="8"/>
      <c r="H54" s="8"/>
      <c r="I54" s="8">
        <f t="shared" ref="I54:K54" si="27">SUBTOTAL(109,I55:I58)</f>
        <v>10497.54</v>
      </c>
      <c r="J54" s="8">
        <f t="shared" si="27"/>
        <v>2973.31</v>
      </c>
      <c r="K54" s="9">
        <f t="shared" si="27"/>
        <v>13470.849999999999</v>
      </c>
      <c r="AD54" s="53"/>
      <c r="AE54" s="53"/>
    </row>
    <row r="55" spans="1:31">
      <c r="A55" s="33">
        <v>5</v>
      </c>
      <c r="B55" s="59" t="s">
        <v>111</v>
      </c>
      <c r="C55" s="35" t="s">
        <v>112</v>
      </c>
      <c r="D55" s="36">
        <v>1</v>
      </c>
      <c r="E55" s="37" t="s">
        <v>31</v>
      </c>
      <c r="F55" s="38">
        <f t="shared" si="4"/>
        <v>1257.31</v>
      </c>
      <c r="G55" s="39">
        <f t="shared" si="5"/>
        <v>62.68</v>
      </c>
      <c r="H55" s="6">
        <f t="shared" ref="H55:H58" si="28">SUM(F55:G55)</f>
        <v>1319.99</v>
      </c>
      <c r="I55" s="6">
        <f t="shared" ref="I55:I58" si="29">D55*F55</f>
        <v>1257.31</v>
      </c>
      <c r="J55" s="6">
        <f t="shared" ref="J55:J58" si="30">D55*G55</f>
        <v>62.68</v>
      </c>
      <c r="K55" s="7">
        <f t="shared" ref="K55:K58" si="31">SUM(F55:G55)*D55</f>
        <v>1319.99</v>
      </c>
      <c r="AD55" s="41">
        <v>1325.17</v>
      </c>
      <c r="AE55" s="41">
        <v>66.069999999999993</v>
      </c>
    </row>
    <row r="56" spans="1:31">
      <c r="A56" s="33">
        <v>5</v>
      </c>
      <c r="B56" s="59" t="s">
        <v>113</v>
      </c>
      <c r="C56" s="35" t="s">
        <v>114</v>
      </c>
      <c r="D56" s="36">
        <v>19</v>
      </c>
      <c r="E56" s="37" t="s">
        <v>38</v>
      </c>
      <c r="F56" s="38">
        <f t="shared" si="4"/>
        <v>165.77</v>
      </c>
      <c r="G56" s="39">
        <f t="shared" si="5"/>
        <v>65.400000000000006</v>
      </c>
      <c r="H56" s="6">
        <f t="shared" si="28"/>
        <v>231.17000000000002</v>
      </c>
      <c r="I56" s="6">
        <f t="shared" si="29"/>
        <v>3149.63</v>
      </c>
      <c r="J56" s="6">
        <f t="shared" si="30"/>
        <v>1242.6000000000001</v>
      </c>
      <c r="K56" s="7">
        <f t="shared" si="31"/>
        <v>4392.2300000000005</v>
      </c>
      <c r="AD56" s="41">
        <v>174.72</v>
      </c>
      <c r="AE56" s="41">
        <v>68.930000000000007</v>
      </c>
    </row>
    <row r="57" spans="1:31">
      <c r="A57" s="33">
        <v>5</v>
      </c>
      <c r="B57" s="59" t="s">
        <v>115</v>
      </c>
      <c r="C57" s="35" t="s">
        <v>116</v>
      </c>
      <c r="D57" s="36">
        <v>1</v>
      </c>
      <c r="E57" s="37" t="s">
        <v>38</v>
      </c>
      <c r="F57" s="38">
        <f t="shared" si="4"/>
        <v>182.6</v>
      </c>
      <c r="G57" s="39">
        <f t="shared" si="5"/>
        <v>56.53</v>
      </c>
      <c r="H57" s="6">
        <f t="shared" si="28"/>
        <v>239.13</v>
      </c>
      <c r="I57" s="6">
        <f t="shared" si="29"/>
        <v>182.6</v>
      </c>
      <c r="J57" s="6">
        <f t="shared" si="30"/>
        <v>56.53</v>
      </c>
      <c r="K57" s="7">
        <f t="shared" si="31"/>
        <v>239.13</v>
      </c>
      <c r="AD57" s="41">
        <v>192.46</v>
      </c>
      <c r="AE57" s="41">
        <v>59.59</v>
      </c>
    </row>
    <row r="58" spans="1:31">
      <c r="A58" s="33">
        <v>5</v>
      </c>
      <c r="B58" s="59" t="s">
        <v>117</v>
      </c>
      <c r="C58" s="35" t="s">
        <v>118</v>
      </c>
      <c r="D58" s="36">
        <v>50</v>
      </c>
      <c r="E58" s="37" t="s">
        <v>38</v>
      </c>
      <c r="F58" s="38">
        <f t="shared" si="4"/>
        <v>118.16</v>
      </c>
      <c r="G58" s="39">
        <f t="shared" si="5"/>
        <v>32.229999999999997</v>
      </c>
      <c r="H58" s="6">
        <f t="shared" si="28"/>
        <v>150.38999999999999</v>
      </c>
      <c r="I58" s="6">
        <f t="shared" si="29"/>
        <v>5908</v>
      </c>
      <c r="J58" s="6">
        <f t="shared" si="30"/>
        <v>1611.4999999999998</v>
      </c>
      <c r="K58" s="7">
        <f t="shared" si="31"/>
        <v>7519.4999999999991</v>
      </c>
      <c r="AD58" s="41">
        <v>124.54</v>
      </c>
      <c r="AE58" s="41">
        <v>33.97</v>
      </c>
    </row>
    <row r="59" spans="1:31">
      <c r="A59" s="45">
        <v>6</v>
      </c>
      <c r="B59" s="46">
        <v>6</v>
      </c>
      <c r="C59" s="47" t="s">
        <v>119</v>
      </c>
      <c r="D59" s="26"/>
      <c r="E59" s="27"/>
      <c r="F59" s="8"/>
      <c r="G59" s="8"/>
      <c r="H59" s="8"/>
      <c r="I59" s="8">
        <f t="shared" ref="I59:K59" si="32">SUBTOTAL(109,I60:I62)</f>
        <v>2852.5499999999997</v>
      </c>
      <c r="J59" s="8">
        <f t="shared" si="32"/>
        <v>2565.1200000000003</v>
      </c>
      <c r="K59" s="9">
        <f t="shared" si="32"/>
        <v>5417.67</v>
      </c>
      <c r="AD59" s="53"/>
      <c r="AE59" s="53"/>
    </row>
    <row r="60" spans="1:31">
      <c r="A60" s="33">
        <v>6</v>
      </c>
      <c r="B60" s="59" t="s">
        <v>120</v>
      </c>
      <c r="C60" s="35" t="s">
        <v>121</v>
      </c>
      <c r="D60" s="36">
        <v>44</v>
      </c>
      <c r="E60" s="37" t="s">
        <v>38</v>
      </c>
      <c r="F60" s="38">
        <f t="shared" si="4"/>
        <v>50.04</v>
      </c>
      <c r="G60" s="39">
        <f t="shared" si="5"/>
        <v>46.71</v>
      </c>
      <c r="H60" s="6">
        <f t="shared" ref="H60:H62" si="33">SUM(F60:G60)</f>
        <v>96.75</v>
      </c>
      <c r="I60" s="6">
        <f t="shared" ref="I60:I62" si="34">D60*F60</f>
        <v>2201.7599999999998</v>
      </c>
      <c r="J60" s="6">
        <f t="shared" ref="J60:J62" si="35">D60*G60</f>
        <v>2055.2400000000002</v>
      </c>
      <c r="K60" s="7">
        <f t="shared" ref="K60:K62" si="36">SUM(F60:G60)*D60</f>
        <v>4257</v>
      </c>
      <c r="AD60" s="41">
        <v>52.75</v>
      </c>
      <c r="AE60" s="41">
        <v>49.24</v>
      </c>
    </row>
    <row r="61" spans="1:31">
      <c r="A61" s="33">
        <v>6</v>
      </c>
      <c r="B61" s="59" t="s">
        <v>122</v>
      </c>
      <c r="C61" s="35" t="s">
        <v>123</v>
      </c>
      <c r="D61" s="36">
        <v>1</v>
      </c>
      <c r="E61" s="37" t="s">
        <v>38</v>
      </c>
      <c r="F61" s="38">
        <f t="shared" si="4"/>
        <v>206.19</v>
      </c>
      <c r="G61" s="39">
        <f t="shared" si="5"/>
        <v>14.58</v>
      </c>
      <c r="H61" s="6">
        <f t="shared" si="33"/>
        <v>220.77</v>
      </c>
      <c r="I61" s="6">
        <f t="shared" si="34"/>
        <v>206.19</v>
      </c>
      <c r="J61" s="6">
        <f t="shared" si="35"/>
        <v>14.58</v>
      </c>
      <c r="K61" s="7">
        <f t="shared" si="36"/>
        <v>220.77</v>
      </c>
      <c r="AD61" s="41">
        <v>217.32</v>
      </c>
      <c r="AE61" s="41">
        <v>15.37</v>
      </c>
    </row>
    <row r="62" spans="1:31">
      <c r="A62" s="33">
        <v>6</v>
      </c>
      <c r="B62" s="59" t="s">
        <v>124</v>
      </c>
      <c r="C62" s="35" t="s">
        <v>125</v>
      </c>
      <c r="D62" s="36">
        <v>15</v>
      </c>
      <c r="E62" s="37" t="s">
        <v>53</v>
      </c>
      <c r="F62" s="38">
        <f t="shared" si="4"/>
        <v>29.64</v>
      </c>
      <c r="G62" s="39">
        <f t="shared" si="5"/>
        <v>33.020000000000003</v>
      </c>
      <c r="H62" s="6">
        <f t="shared" si="33"/>
        <v>62.660000000000004</v>
      </c>
      <c r="I62" s="6">
        <f t="shared" si="34"/>
        <v>444.6</v>
      </c>
      <c r="J62" s="6">
        <f t="shared" si="35"/>
        <v>495.30000000000007</v>
      </c>
      <c r="K62" s="7">
        <f t="shared" si="36"/>
        <v>939.90000000000009</v>
      </c>
      <c r="AD62" s="41">
        <v>31.25</v>
      </c>
      <c r="AE62" s="41">
        <v>34.81</v>
      </c>
    </row>
    <row r="63" spans="1:31">
      <c r="A63" s="45">
        <v>7</v>
      </c>
      <c r="B63" s="46">
        <v>7</v>
      </c>
      <c r="C63" s="47" t="s">
        <v>126</v>
      </c>
      <c r="D63" s="26"/>
      <c r="E63" s="27"/>
      <c r="F63" s="8"/>
      <c r="G63" s="8"/>
      <c r="H63" s="8"/>
      <c r="I63" s="8">
        <f t="shared" ref="I63:K63" si="37">SUBTOTAL(109,I64:I78)</f>
        <v>98010.73</v>
      </c>
      <c r="J63" s="8">
        <f t="shared" si="37"/>
        <v>26208.300000000003</v>
      </c>
      <c r="K63" s="9">
        <f t="shared" si="37"/>
        <v>124219.03</v>
      </c>
      <c r="AD63" s="53"/>
      <c r="AE63" s="53"/>
    </row>
    <row r="64" spans="1:31">
      <c r="A64" s="33">
        <v>7</v>
      </c>
      <c r="B64" s="59" t="s">
        <v>127</v>
      </c>
      <c r="C64" s="35" t="s">
        <v>128</v>
      </c>
      <c r="D64" s="36">
        <v>38</v>
      </c>
      <c r="E64" s="37" t="s">
        <v>38</v>
      </c>
      <c r="F64" s="38">
        <f t="shared" si="4"/>
        <v>106.06</v>
      </c>
      <c r="G64" s="39">
        <f t="shared" si="5"/>
        <v>14.36</v>
      </c>
      <c r="H64" s="6">
        <f t="shared" ref="H64:H65" si="38">SUM(F64:G64)</f>
        <v>120.42</v>
      </c>
      <c r="I64" s="6">
        <f t="shared" ref="I64:I65" si="39">D64*F64</f>
        <v>4030.28</v>
      </c>
      <c r="J64" s="6">
        <f t="shared" ref="J64:J65" si="40">D64*G64</f>
        <v>545.67999999999995</v>
      </c>
      <c r="K64" s="7">
        <f t="shared" ref="K64:K65" si="41">SUM(F64:G64)*D64</f>
        <v>4575.96</v>
      </c>
      <c r="AD64" s="41">
        <v>111.79</v>
      </c>
      <c r="AE64" s="41">
        <v>15.14</v>
      </c>
    </row>
    <row r="65" spans="1:31">
      <c r="A65" s="33">
        <v>7</v>
      </c>
      <c r="B65" s="59" t="s">
        <v>129</v>
      </c>
      <c r="C65" s="35" t="s">
        <v>130</v>
      </c>
      <c r="D65" s="36">
        <v>24</v>
      </c>
      <c r="E65" s="37" t="s">
        <v>38</v>
      </c>
      <c r="F65" s="38">
        <f t="shared" si="4"/>
        <v>174.26</v>
      </c>
      <c r="G65" s="39">
        <f t="shared" si="5"/>
        <v>11.2</v>
      </c>
      <c r="H65" s="6">
        <f t="shared" si="38"/>
        <v>185.45999999999998</v>
      </c>
      <c r="I65" s="6">
        <f t="shared" si="39"/>
        <v>4182.24</v>
      </c>
      <c r="J65" s="6">
        <f t="shared" si="40"/>
        <v>268.79999999999995</v>
      </c>
      <c r="K65" s="7">
        <f t="shared" si="41"/>
        <v>4451.0399999999991</v>
      </c>
      <c r="AD65" s="41">
        <v>183.67</v>
      </c>
      <c r="AE65" s="41">
        <v>11.81</v>
      </c>
    </row>
    <row r="66" spans="1:31">
      <c r="A66" s="33">
        <v>7</v>
      </c>
      <c r="B66" s="59" t="s">
        <v>131</v>
      </c>
      <c r="C66" s="35" t="s">
        <v>132</v>
      </c>
      <c r="D66" s="36">
        <v>1</v>
      </c>
      <c r="E66" s="37" t="s">
        <v>53</v>
      </c>
      <c r="F66" s="38">
        <f t="shared" si="4"/>
        <v>165.32</v>
      </c>
      <c r="G66" s="39">
        <f t="shared" si="5"/>
        <v>6.11</v>
      </c>
      <c r="H66" s="6">
        <f>SUM(F66:G66)</f>
        <v>171.43</v>
      </c>
      <c r="I66" s="6">
        <f>D66*F66</f>
        <v>165.32</v>
      </c>
      <c r="J66" s="6">
        <f>D66*G66</f>
        <v>6.11</v>
      </c>
      <c r="K66" s="7">
        <f>SUM(F66:G66)*D66</f>
        <v>171.43</v>
      </c>
      <c r="AD66" s="41">
        <v>174.25</v>
      </c>
      <c r="AE66" s="41">
        <v>6.44</v>
      </c>
    </row>
    <row r="67" spans="1:31">
      <c r="A67" s="33">
        <v>7</v>
      </c>
      <c r="B67" s="59" t="s">
        <v>133</v>
      </c>
      <c r="C67" s="35" t="s">
        <v>134</v>
      </c>
      <c r="D67" s="36">
        <v>61</v>
      </c>
      <c r="E67" s="37" t="s">
        <v>38</v>
      </c>
      <c r="F67" s="38">
        <f t="shared" si="4"/>
        <v>55.59</v>
      </c>
      <c r="G67" s="39">
        <f t="shared" si="5"/>
        <v>11.85</v>
      </c>
      <c r="H67" s="6">
        <f t="shared" ref="H67:H78" si="42">SUM(F67:G67)</f>
        <v>67.44</v>
      </c>
      <c r="I67" s="6">
        <f t="shared" ref="I67:I78" si="43">D67*F67</f>
        <v>3390.9900000000002</v>
      </c>
      <c r="J67" s="6">
        <f t="shared" ref="J67:J78" si="44">D67*G67</f>
        <v>722.85</v>
      </c>
      <c r="K67" s="7">
        <f t="shared" ref="K67:K78" si="45">SUM(F67:G67)*D67</f>
        <v>4113.84</v>
      </c>
      <c r="AD67" s="41">
        <v>58.6</v>
      </c>
      <c r="AE67" s="41">
        <v>12.5</v>
      </c>
    </row>
    <row r="68" spans="1:31">
      <c r="A68" s="33">
        <v>7</v>
      </c>
      <c r="B68" s="59" t="s">
        <v>135</v>
      </c>
      <c r="C68" s="35" t="s">
        <v>136</v>
      </c>
      <c r="D68" s="36">
        <v>1</v>
      </c>
      <c r="E68" s="37" t="s">
        <v>53</v>
      </c>
      <c r="F68" s="38">
        <f t="shared" si="4"/>
        <v>23.5</v>
      </c>
      <c r="G68" s="39">
        <f t="shared" si="5"/>
        <v>25.94</v>
      </c>
      <c r="H68" s="6">
        <f>SUM(F68:G68)</f>
        <v>49.44</v>
      </c>
      <c r="I68" s="6">
        <f>D68*F68</f>
        <v>23.5</v>
      </c>
      <c r="J68" s="6">
        <f>D68*G68</f>
        <v>25.94</v>
      </c>
      <c r="K68" s="7">
        <f>SUM(F68:G68)*D68</f>
        <v>49.44</v>
      </c>
      <c r="AD68" s="41">
        <v>24.77</v>
      </c>
      <c r="AE68" s="41">
        <v>27.35</v>
      </c>
    </row>
    <row r="69" spans="1:31">
      <c r="A69" s="33">
        <v>7</v>
      </c>
      <c r="B69" s="59" t="s">
        <v>137</v>
      </c>
      <c r="C69" s="35" t="s">
        <v>138</v>
      </c>
      <c r="D69" s="36">
        <v>53</v>
      </c>
      <c r="E69" s="37" t="s">
        <v>53</v>
      </c>
      <c r="F69" s="38">
        <f t="shared" si="4"/>
        <v>95.41</v>
      </c>
      <c r="G69" s="39">
        <f t="shared" si="5"/>
        <v>28.06</v>
      </c>
      <c r="H69" s="6">
        <f t="shared" si="42"/>
        <v>123.47</v>
      </c>
      <c r="I69" s="6">
        <f t="shared" si="43"/>
        <v>5056.7299999999996</v>
      </c>
      <c r="J69" s="6">
        <f t="shared" si="44"/>
        <v>1487.1799999999998</v>
      </c>
      <c r="K69" s="7">
        <f t="shared" si="45"/>
        <v>6543.91</v>
      </c>
      <c r="AD69" s="41">
        <v>100.56</v>
      </c>
      <c r="AE69" s="41">
        <v>29.58</v>
      </c>
    </row>
    <row r="70" spans="1:31">
      <c r="A70" s="33">
        <v>7</v>
      </c>
      <c r="B70" s="59" t="s">
        <v>139</v>
      </c>
      <c r="C70" s="35" t="s">
        <v>140</v>
      </c>
      <c r="D70" s="36">
        <v>369</v>
      </c>
      <c r="E70" s="37" t="s">
        <v>38</v>
      </c>
      <c r="F70" s="38">
        <f t="shared" si="4"/>
        <v>52.68</v>
      </c>
      <c r="G70" s="39">
        <f t="shared" si="5"/>
        <v>7.41</v>
      </c>
      <c r="H70" s="6">
        <f t="shared" si="42"/>
        <v>60.09</v>
      </c>
      <c r="I70" s="6">
        <f t="shared" si="43"/>
        <v>19438.919999999998</v>
      </c>
      <c r="J70" s="6">
        <f t="shared" si="44"/>
        <v>2734.29</v>
      </c>
      <c r="K70" s="7">
        <f t="shared" si="45"/>
        <v>22173.210000000003</v>
      </c>
      <c r="AD70" s="41">
        <v>55.53</v>
      </c>
      <c r="AE70" s="41">
        <v>7.82</v>
      </c>
    </row>
    <row r="71" spans="1:31">
      <c r="A71" s="33">
        <v>7</v>
      </c>
      <c r="B71" s="59" t="s">
        <v>141</v>
      </c>
      <c r="C71" s="35" t="s">
        <v>142</v>
      </c>
      <c r="D71" s="36">
        <v>1</v>
      </c>
      <c r="E71" s="37" t="s">
        <v>53</v>
      </c>
      <c r="F71" s="38">
        <f t="shared" si="4"/>
        <v>76.08</v>
      </c>
      <c r="G71" s="39">
        <f t="shared" si="5"/>
        <v>11.79</v>
      </c>
      <c r="H71" s="6">
        <f t="shared" si="42"/>
        <v>87.87</v>
      </c>
      <c r="I71" s="6">
        <f t="shared" si="43"/>
        <v>76.08</v>
      </c>
      <c r="J71" s="6">
        <f t="shared" si="44"/>
        <v>11.79</v>
      </c>
      <c r="K71" s="7">
        <f t="shared" si="45"/>
        <v>87.87</v>
      </c>
      <c r="AD71" s="41">
        <v>80.19</v>
      </c>
      <c r="AE71" s="41">
        <v>12.43</v>
      </c>
    </row>
    <row r="72" spans="1:31">
      <c r="A72" s="33">
        <v>7</v>
      </c>
      <c r="B72" s="59" t="s">
        <v>143</v>
      </c>
      <c r="C72" s="35" t="s">
        <v>144</v>
      </c>
      <c r="D72" s="36">
        <v>206</v>
      </c>
      <c r="E72" s="37" t="s">
        <v>53</v>
      </c>
      <c r="F72" s="38">
        <f t="shared" si="4"/>
        <v>67.849999999999994</v>
      </c>
      <c r="G72" s="39">
        <f t="shared" si="5"/>
        <v>7.94</v>
      </c>
      <c r="H72" s="6">
        <f t="shared" si="42"/>
        <v>75.789999999999992</v>
      </c>
      <c r="I72" s="6">
        <f t="shared" si="43"/>
        <v>13977.099999999999</v>
      </c>
      <c r="J72" s="6">
        <f t="shared" si="44"/>
        <v>1635.64</v>
      </c>
      <c r="K72" s="7">
        <f t="shared" si="45"/>
        <v>15612.739999999998</v>
      </c>
      <c r="AD72" s="41">
        <v>71.52</v>
      </c>
      <c r="AE72" s="41">
        <v>8.3699999999999992</v>
      </c>
    </row>
    <row r="73" spans="1:31">
      <c r="A73" s="33">
        <v>7</v>
      </c>
      <c r="B73" s="59" t="s">
        <v>145</v>
      </c>
      <c r="C73" s="35" t="s">
        <v>146</v>
      </c>
      <c r="D73" s="36">
        <v>70</v>
      </c>
      <c r="E73" s="37" t="s">
        <v>53</v>
      </c>
      <c r="F73" s="38">
        <f t="shared" si="4"/>
        <v>56.92</v>
      </c>
      <c r="G73" s="39">
        <f t="shared" si="5"/>
        <v>11.46</v>
      </c>
      <c r="H73" s="6">
        <f t="shared" ref="H73:H75" si="46">SUM(F73:G73)</f>
        <v>68.38</v>
      </c>
      <c r="I73" s="6">
        <f t="shared" ref="I73:I75" si="47">D73*F73</f>
        <v>3984.4</v>
      </c>
      <c r="J73" s="6">
        <f t="shared" ref="J73:J75" si="48">D73*G73</f>
        <v>802.2</v>
      </c>
      <c r="K73" s="7">
        <f t="shared" ref="K73:K75" si="49">SUM(F73:G73)*D73</f>
        <v>4786.5999999999995</v>
      </c>
      <c r="M73" s="60"/>
      <c r="N73" s="357"/>
      <c r="O73" s="357"/>
      <c r="P73" s="357"/>
      <c r="Q73" s="357"/>
      <c r="R73" s="60"/>
      <c r="AD73" s="41">
        <v>60</v>
      </c>
      <c r="AE73" s="41">
        <v>12.08</v>
      </c>
    </row>
    <row r="74" spans="1:31" ht="14.25" customHeight="1">
      <c r="A74" s="33">
        <v>7</v>
      </c>
      <c r="B74" s="59" t="s">
        <v>147</v>
      </c>
      <c r="C74" s="35" t="s">
        <v>148</v>
      </c>
      <c r="D74" s="36">
        <v>1</v>
      </c>
      <c r="E74" s="37" t="s">
        <v>38</v>
      </c>
      <c r="F74" s="38">
        <f t="shared" ref="F74:F136" si="50">TRUNC(AD74*(1-$Q$9),2)</f>
        <v>126.05</v>
      </c>
      <c r="G74" s="39">
        <f t="shared" ref="G74:G136" si="51">TRUNC(AE74*(1-$Q$9),2)</f>
        <v>29.43</v>
      </c>
      <c r="H74" s="6">
        <f t="shared" si="46"/>
        <v>155.47999999999999</v>
      </c>
      <c r="I74" s="6">
        <f t="shared" si="47"/>
        <v>126.05</v>
      </c>
      <c r="J74" s="6">
        <f t="shared" si="48"/>
        <v>29.43</v>
      </c>
      <c r="K74" s="7">
        <f t="shared" si="49"/>
        <v>155.47999999999999</v>
      </c>
      <c r="M74" s="60"/>
      <c r="N74" s="357"/>
      <c r="O74" s="357"/>
      <c r="P74" s="357"/>
      <c r="Q74" s="357"/>
      <c r="R74" s="60"/>
      <c r="AD74" s="41">
        <v>132.86000000000001</v>
      </c>
      <c r="AE74" s="41">
        <v>31.02</v>
      </c>
    </row>
    <row r="75" spans="1:31">
      <c r="A75" s="33">
        <v>7</v>
      </c>
      <c r="B75" s="59" t="s">
        <v>149</v>
      </c>
      <c r="C75" s="35" t="s">
        <v>150</v>
      </c>
      <c r="D75" s="36">
        <v>32</v>
      </c>
      <c r="E75" s="37" t="s">
        <v>38</v>
      </c>
      <c r="F75" s="38">
        <f t="shared" si="50"/>
        <v>142.24</v>
      </c>
      <c r="G75" s="39">
        <f t="shared" si="51"/>
        <v>118.32</v>
      </c>
      <c r="H75" s="6">
        <f t="shared" si="46"/>
        <v>260.56</v>
      </c>
      <c r="I75" s="6">
        <f t="shared" si="47"/>
        <v>4551.68</v>
      </c>
      <c r="J75" s="6">
        <f t="shared" si="48"/>
        <v>3786.24</v>
      </c>
      <c r="K75" s="7">
        <f t="shared" si="49"/>
        <v>8337.92</v>
      </c>
      <c r="M75" s="60"/>
      <c r="N75" s="357"/>
      <c r="O75" s="357"/>
      <c r="P75" s="357"/>
      <c r="Q75" s="357"/>
      <c r="R75" s="60"/>
      <c r="AD75" s="41">
        <v>149.91999999999999</v>
      </c>
      <c r="AE75" s="41">
        <v>124.71</v>
      </c>
    </row>
    <row r="76" spans="1:31">
      <c r="A76" s="33">
        <v>7</v>
      </c>
      <c r="B76" s="59" t="s">
        <v>151</v>
      </c>
      <c r="C76" s="35" t="s">
        <v>152</v>
      </c>
      <c r="D76" s="36">
        <v>418</v>
      </c>
      <c r="E76" s="37" t="s">
        <v>38</v>
      </c>
      <c r="F76" s="38">
        <f t="shared" si="50"/>
        <v>3.69</v>
      </c>
      <c r="G76" s="39">
        <f t="shared" si="51"/>
        <v>7.41</v>
      </c>
      <c r="H76" s="6">
        <f t="shared" si="42"/>
        <v>11.1</v>
      </c>
      <c r="I76" s="6">
        <f t="shared" si="43"/>
        <v>1542.42</v>
      </c>
      <c r="J76" s="6">
        <f t="shared" si="44"/>
        <v>3097.38</v>
      </c>
      <c r="K76" s="7">
        <f t="shared" si="45"/>
        <v>4639.8</v>
      </c>
      <c r="M76" s="60"/>
      <c r="N76" s="357"/>
      <c r="O76" s="357"/>
      <c r="P76" s="357"/>
      <c r="Q76" s="357"/>
      <c r="R76" s="60"/>
      <c r="AD76" s="41">
        <v>3.89</v>
      </c>
      <c r="AE76" s="41">
        <v>7.82</v>
      </c>
    </row>
    <row r="77" spans="1:31" ht="14.25" customHeight="1">
      <c r="A77" s="33">
        <v>7</v>
      </c>
      <c r="B77" s="59" t="s">
        <v>153</v>
      </c>
      <c r="C77" s="35" t="s">
        <v>154</v>
      </c>
      <c r="D77" s="36">
        <v>76</v>
      </c>
      <c r="E77" s="37" t="s">
        <v>38</v>
      </c>
      <c r="F77" s="38">
        <f t="shared" si="50"/>
        <v>228.24</v>
      </c>
      <c r="G77" s="39">
        <f t="shared" si="51"/>
        <v>35.380000000000003</v>
      </c>
      <c r="H77" s="6">
        <f t="shared" si="42"/>
        <v>263.62</v>
      </c>
      <c r="I77" s="6">
        <f t="shared" si="43"/>
        <v>17346.240000000002</v>
      </c>
      <c r="J77" s="6">
        <f t="shared" si="44"/>
        <v>2688.88</v>
      </c>
      <c r="K77" s="7">
        <f t="shared" si="45"/>
        <v>20035.12</v>
      </c>
      <c r="M77" s="60"/>
      <c r="N77" s="60"/>
      <c r="O77" s="60"/>
      <c r="P77" s="60"/>
      <c r="Q77" s="60"/>
      <c r="R77" s="60"/>
      <c r="AD77" s="41">
        <v>240.56</v>
      </c>
      <c r="AE77" s="41">
        <v>37.29</v>
      </c>
    </row>
    <row r="78" spans="1:31">
      <c r="A78" s="33">
        <v>7</v>
      </c>
      <c r="B78" s="59" t="s">
        <v>155</v>
      </c>
      <c r="C78" s="35" t="s">
        <v>156</v>
      </c>
      <c r="D78" s="36">
        <v>1129</v>
      </c>
      <c r="E78" s="37" t="s">
        <v>16</v>
      </c>
      <c r="F78" s="38">
        <f t="shared" si="50"/>
        <v>17.82</v>
      </c>
      <c r="G78" s="39">
        <f t="shared" si="51"/>
        <v>7.41</v>
      </c>
      <c r="H78" s="6">
        <f t="shared" si="42"/>
        <v>25.23</v>
      </c>
      <c r="I78" s="6">
        <f t="shared" si="43"/>
        <v>20118.78</v>
      </c>
      <c r="J78" s="6">
        <f t="shared" si="44"/>
        <v>8365.89</v>
      </c>
      <c r="K78" s="7">
        <f t="shared" si="45"/>
        <v>28484.670000000002</v>
      </c>
      <c r="M78" s="60"/>
      <c r="N78" s="60"/>
      <c r="O78" s="60"/>
      <c r="P78" s="60"/>
      <c r="Q78" s="60"/>
      <c r="R78" s="60"/>
      <c r="AD78" s="41">
        <v>18.79</v>
      </c>
      <c r="AE78" s="41">
        <v>7.82</v>
      </c>
    </row>
    <row r="79" spans="1:31">
      <c r="A79" s="45">
        <v>8</v>
      </c>
      <c r="B79" s="46">
        <v>8</v>
      </c>
      <c r="C79" s="47" t="s">
        <v>157</v>
      </c>
      <c r="D79" s="26"/>
      <c r="E79" s="27"/>
      <c r="F79" s="8"/>
      <c r="G79" s="8"/>
      <c r="H79" s="8"/>
      <c r="I79" s="8">
        <f t="shared" ref="I79:K79" si="52">SUBTOTAL(109,I80:I86)</f>
        <v>140022.97999999998</v>
      </c>
      <c r="J79" s="8">
        <f t="shared" si="52"/>
        <v>42117.760000000002</v>
      </c>
      <c r="K79" s="9">
        <f t="shared" si="52"/>
        <v>182140.74</v>
      </c>
      <c r="M79" s="60"/>
      <c r="N79" s="60"/>
      <c r="O79" s="60"/>
      <c r="P79" s="60"/>
      <c r="Q79" s="60"/>
      <c r="R79" s="60"/>
      <c r="AD79" s="53"/>
      <c r="AE79" s="53"/>
    </row>
    <row r="80" spans="1:31">
      <c r="A80" s="33">
        <v>8</v>
      </c>
      <c r="B80" s="59" t="s">
        <v>158</v>
      </c>
      <c r="C80" s="35" t="s">
        <v>159</v>
      </c>
      <c r="D80" s="36">
        <v>346</v>
      </c>
      <c r="E80" s="37" t="s">
        <v>38</v>
      </c>
      <c r="F80" s="38">
        <f t="shared" si="50"/>
        <v>33.799999999999997</v>
      </c>
      <c r="G80" s="39">
        <f t="shared" si="51"/>
        <v>21.46</v>
      </c>
      <c r="H80" s="6">
        <f t="shared" ref="H80:H86" si="53">SUM(F80:G80)</f>
        <v>55.26</v>
      </c>
      <c r="I80" s="6">
        <f t="shared" ref="I80:I86" si="54">D80*F80</f>
        <v>11694.8</v>
      </c>
      <c r="J80" s="6">
        <f t="shared" ref="J80:J86" si="55">D80*G80</f>
        <v>7425.16</v>
      </c>
      <c r="K80" s="7">
        <f t="shared" ref="K80:K86" si="56">SUM(F80:G80)*D80</f>
        <v>19119.96</v>
      </c>
      <c r="M80" s="60"/>
      <c r="N80" s="60"/>
      <c r="O80" s="60"/>
      <c r="P80" s="60"/>
      <c r="Q80" s="60"/>
      <c r="R80" s="60"/>
      <c r="AD80" s="41">
        <v>35.630000000000003</v>
      </c>
      <c r="AE80" s="41">
        <v>22.62</v>
      </c>
    </row>
    <row r="81" spans="1:31">
      <c r="A81" s="33">
        <v>8</v>
      </c>
      <c r="B81" s="59" t="s">
        <v>160</v>
      </c>
      <c r="C81" s="35" t="s">
        <v>161</v>
      </c>
      <c r="D81" s="36">
        <v>314</v>
      </c>
      <c r="E81" s="37" t="s">
        <v>38</v>
      </c>
      <c r="F81" s="38">
        <f t="shared" si="50"/>
        <v>109.14</v>
      </c>
      <c r="G81" s="39">
        <f t="shared" si="51"/>
        <v>19.3</v>
      </c>
      <c r="H81" s="6">
        <f t="shared" si="53"/>
        <v>128.44</v>
      </c>
      <c r="I81" s="6">
        <f t="shared" si="54"/>
        <v>34269.96</v>
      </c>
      <c r="J81" s="6">
        <f t="shared" si="55"/>
        <v>6060.2</v>
      </c>
      <c r="K81" s="7">
        <f t="shared" si="56"/>
        <v>40330.159999999996</v>
      </c>
      <c r="M81" s="60"/>
      <c r="N81" s="60"/>
      <c r="O81" s="60"/>
      <c r="P81" s="60"/>
      <c r="Q81" s="60"/>
      <c r="R81" s="60"/>
      <c r="AD81" s="41">
        <v>115.04</v>
      </c>
      <c r="AE81" s="41">
        <v>20.350000000000001</v>
      </c>
    </row>
    <row r="82" spans="1:31" ht="29">
      <c r="A82" s="33">
        <v>8</v>
      </c>
      <c r="B82" s="59" t="s">
        <v>162</v>
      </c>
      <c r="C82" s="35" t="s">
        <v>163</v>
      </c>
      <c r="D82" s="36">
        <v>331</v>
      </c>
      <c r="E82" s="37" t="s">
        <v>38</v>
      </c>
      <c r="F82" s="38">
        <f t="shared" si="50"/>
        <v>124.81</v>
      </c>
      <c r="G82" s="39">
        <f t="shared" si="51"/>
        <v>28.58</v>
      </c>
      <c r="H82" s="6">
        <f t="shared" si="53"/>
        <v>153.38999999999999</v>
      </c>
      <c r="I82" s="6">
        <f t="shared" si="54"/>
        <v>41312.11</v>
      </c>
      <c r="J82" s="6">
        <f t="shared" si="55"/>
        <v>9459.98</v>
      </c>
      <c r="K82" s="7">
        <f t="shared" si="56"/>
        <v>50772.09</v>
      </c>
      <c r="M82" s="60"/>
      <c r="N82" s="60"/>
      <c r="O82" s="60"/>
      <c r="P82" s="60"/>
      <c r="Q82" s="60"/>
      <c r="R82" s="60"/>
      <c r="AD82" s="41">
        <v>131.55000000000001</v>
      </c>
      <c r="AE82" s="41">
        <v>30.13</v>
      </c>
    </row>
    <row r="83" spans="1:31" ht="29">
      <c r="A83" s="33">
        <v>8</v>
      </c>
      <c r="B83" s="59" t="s">
        <v>164</v>
      </c>
      <c r="C83" s="35" t="s">
        <v>165</v>
      </c>
      <c r="D83" s="36">
        <v>32</v>
      </c>
      <c r="E83" s="37" t="s">
        <v>38</v>
      </c>
      <c r="F83" s="38">
        <f t="shared" si="50"/>
        <v>67.16</v>
      </c>
      <c r="G83" s="39">
        <f t="shared" si="51"/>
        <v>18.940000000000001</v>
      </c>
      <c r="H83" s="6">
        <f t="shared" si="53"/>
        <v>86.1</v>
      </c>
      <c r="I83" s="6">
        <f t="shared" si="54"/>
        <v>2149.12</v>
      </c>
      <c r="J83" s="6">
        <f t="shared" si="55"/>
        <v>606.08000000000004</v>
      </c>
      <c r="K83" s="7">
        <f t="shared" si="56"/>
        <v>2755.2</v>
      </c>
      <c r="M83" s="60"/>
      <c r="N83" s="60"/>
      <c r="O83" s="60"/>
      <c r="P83" s="60"/>
      <c r="Q83" s="60"/>
      <c r="R83" s="60"/>
      <c r="AD83" s="41">
        <v>70.790000000000006</v>
      </c>
      <c r="AE83" s="41">
        <v>19.97</v>
      </c>
    </row>
    <row r="84" spans="1:31">
      <c r="A84" s="33">
        <v>8</v>
      </c>
      <c r="B84" s="59" t="s">
        <v>166</v>
      </c>
      <c r="C84" s="35" t="s">
        <v>167</v>
      </c>
      <c r="D84" s="36">
        <v>293</v>
      </c>
      <c r="E84" s="37" t="s">
        <v>38</v>
      </c>
      <c r="F84" s="38">
        <f t="shared" si="50"/>
        <v>73.72</v>
      </c>
      <c r="G84" s="39">
        <f t="shared" si="51"/>
        <v>51.28</v>
      </c>
      <c r="H84" s="6">
        <f t="shared" si="53"/>
        <v>125</v>
      </c>
      <c r="I84" s="6">
        <f t="shared" si="54"/>
        <v>21599.96</v>
      </c>
      <c r="J84" s="6">
        <f t="shared" si="55"/>
        <v>15025.04</v>
      </c>
      <c r="K84" s="7">
        <f t="shared" si="56"/>
        <v>36625</v>
      </c>
      <c r="M84" s="60"/>
      <c r="N84" s="60"/>
      <c r="O84" s="60"/>
      <c r="P84" s="60"/>
      <c r="Q84" s="60"/>
      <c r="R84" s="60"/>
      <c r="AD84" s="41">
        <v>77.7</v>
      </c>
      <c r="AE84" s="41">
        <v>54.05</v>
      </c>
    </row>
    <row r="85" spans="1:31">
      <c r="A85" s="33">
        <v>8</v>
      </c>
      <c r="B85" s="59" t="s">
        <v>168</v>
      </c>
      <c r="C85" s="35" t="s">
        <v>169</v>
      </c>
      <c r="D85" s="36">
        <v>21</v>
      </c>
      <c r="E85" s="37" t="s">
        <v>38</v>
      </c>
      <c r="F85" s="38">
        <f t="shared" si="50"/>
        <v>13.15</v>
      </c>
      <c r="G85" s="39">
        <f t="shared" si="51"/>
        <v>15.7</v>
      </c>
      <c r="H85" s="6">
        <f t="shared" si="53"/>
        <v>28.85</v>
      </c>
      <c r="I85" s="6">
        <f t="shared" si="54"/>
        <v>276.15000000000003</v>
      </c>
      <c r="J85" s="6">
        <f t="shared" si="55"/>
        <v>329.7</v>
      </c>
      <c r="K85" s="7">
        <f t="shared" si="56"/>
        <v>605.85</v>
      </c>
      <c r="M85" s="60"/>
      <c r="N85" s="60"/>
      <c r="O85" s="60"/>
      <c r="P85" s="60"/>
      <c r="Q85" s="60"/>
      <c r="R85" s="60"/>
      <c r="AD85" s="41">
        <v>13.87</v>
      </c>
      <c r="AE85" s="41">
        <v>16.55</v>
      </c>
    </row>
    <row r="86" spans="1:31">
      <c r="A86" s="33">
        <v>8</v>
      </c>
      <c r="B86" s="59" t="s">
        <v>170</v>
      </c>
      <c r="C86" s="35" t="s">
        <v>171</v>
      </c>
      <c r="D86" s="36">
        <v>148</v>
      </c>
      <c r="E86" s="37" t="s">
        <v>38</v>
      </c>
      <c r="F86" s="38">
        <f t="shared" si="50"/>
        <v>194.06</v>
      </c>
      <c r="G86" s="39">
        <f t="shared" si="51"/>
        <v>21.7</v>
      </c>
      <c r="H86" s="6">
        <f t="shared" si="53"/>
        <v>215.76</v>
      </c>
      <c r="I86" s="6">
        <f t="shared" si="54"/>
        <v>28720.880000000001</v>
      </c>
      <c r="J86" s="6">
        <f t="shared" si="55"/>
        <v>3211.6</v>
      </c>
      <c r="K86" s="7">
        <f t="shared" si="56"/>
        <v>31932.48</v>
      </c>
      <c r="M86" s="60"/>
      <c r="N86" s="60"/>
      <c r="O86" s="60"/>
      <c r="P86" s="60"/>
      <c r="Q86" s="60"/>
      <c r="R86" s="60"/>
      <c r="AD86" s="41">
        <v>204.54</v>
      </c>
      <c r="AE86" s="41">
        <v>22.88</v>
      </c>
    </row>
    <row r="87" spans="1:31">
      <c r="A87" s="45">
        <v>9</v>
      </c>
      <c r="B87" s="46">
        <v>9</v>
      </c>
      <c r="C87" s="47" t="s">
        <v>172</v>
      </c>
      <c r="D87" s="26"/>
      <c r="E87" s="27"/>
      <c r="F87" s="8"/>
      <c r="G87" s="8"/>
      <c r="H87" s="8"/>
      <c r="I87" s="8">
        <v>0</v>
      </c>
      <c r="J87" s="8">
        <v>0</v>
      </c>
      <c r="K87" s="9">
        <v>0</v>
      </c>
      <c r="M87" s="60"/>
      <c r="N87" s="60"/>
      <c r="O87" s="60"/>
      <c r="P87" s="60"/>
      <c r="Q87" s="60"/>
      <c r="R87" s="60"/>
      <c r="AD87" s="53"/>
      <c r="AE87" s="53"/>
    </row>
    <row r="88" spans="1:31">
      <c r="A88" s="45">
        <v>10</v>
      </c>
      <c r="B88" s="46">
        <v>10</v>
      </c>
      <c r="C88" s="47" t="s">
        <v>173</v>
      </c>
      <c r="D88" s="26"/>
      <c r="E88" s="27"/>
      <c r="F88" s="8"/>
      <c r="G88" s="8"/>
      <c r="H88" s="8"/>
      <c r="I88" s="8">
        <f t="shared" ref="I88:K88" si="57">SUBTOTAL(109,I89:I111)</f>
        <v>182174.33</v>
      </c>
      <c r="J88" s="8">
        <f t="shared" si="57"/>
        <v>34621.68</v>
      </c>
      <c r="K88" s="9">
        <f t="shared" si="57"/>
        <v>216796.00999999998</v>
      </c>
      <c r="M88" s="60"/>
      <c r="N88" s="60"/>
      <c r="O88" s="60"/>
      <c r="P88" s="60"/>
      <c r="Q88" s="60"/>
      <c r="R88" s="60"/>
      <c r="AD88" s="53"/>
      <c r="AE88" s="53"/>
    </row>
    <row r="89" spans="1:31">
      <c r="A89" s="33">
        <v>10</v>
      </c>
      <c r="B89" s="59" t="s">
        <v>174</v>
      </c>
      <c r="C89" s="35" t="s">
        <v>175</v>
      </c>
      <c r="D89" s="36">
        <v>775</v>
      </c>
      <c r="E89" s="37" t="s">
        <v>38</v>
      </c>
      <c r="F89" s="38">
        <f t="shared" si="50"/>
        <v>20.39</v>
      </c>
      <c r="G89" s="39">
        <f t="shared" si="51"/>
        <v>12.6</v>
      </c>
      <c r="H89" s="6">
        <f t="shared" ref="H89:H111" si="58">SUM(F89:G89)</f>
        <v>32.99</v>
      </c>
      <c r="I89" s="6">
        <f t="shared" ref="I89:I111" si="59">D89*F89</f>
        <v>15802.25</v>
      </c>
      <c r="J89" s="6">
        <f t="shared" ref="J89:J111" si="60">D89*G89</f>
        <v>9765</v>
      </c>
      <c r="K89" s="7">
        <f t="shared" ref="K89:K111" si="61">SUM(F89:G89)*D89</f>
        <v>25567.25</v>
      </c>
      <c r="M89" s="60"/>
      <c r="N89" s="60"/>
      <c r="O89" s="60"/>
      <c r="P89" s="60"/>
      <c r="Q89" s="60"/>
      <c r="R89" s="60"/>
      <c r="AD89" s="41">
        <v>21.5</v>
      </c>
      <c r="AE89" s="41">
        <v>13.29</v>
      </c>
    </row>
    <row r="90" spans="1:31">
      <c r="A90" s="33">
        <v>10</v>
      </c>
      <c r="B90" s="59" t="s">
        <v>176</v>
      </c>
      <c r="C90" s="35" t="s">
        <v>177</v>
      </c>
      <c r="D90" s="36">
        <v>221</v>
      </c>
      <c r="E90" s="37" t="s">
        <v>38</v>
      </c>
      <c r="F90" s="38">
        <f t="shared" si="50"/>
        <v>25.48</v>
      </c>
      <c r="G90" s="39">
        <f t="shared" si="51"/>
        <v>20.190000000000001</v>
      </c>
      <c r="H90" s="6">
        <f t="shared" si="58"/>
        <v>45.67</v>
      </c>
      <c r="I90" s="6">
        <f t="shared" si="59"/>
        <v>5631.08</v>
      </c>
      <c r="J90" s="6">
        <f t="shared" si="60"/>
        <v>4461.9900000000007</v>
      </c>
      <c r="K90" s="7">
        <f t="shared" si="61"/>
        <v>10093.07</v>
      </c>
      <c r="M90" s="60"/>
      <c r="N90" s="60"/>
      <c r="O90" s="60"/>
      <c r="P90" s="60"/>
      <c r="Q90" s="60"/>
      <c r="R90" s="60"/>
      <c r="AD90" s="41">
        <v>26.86</v>
      </c>
      <c r="AE90" s="41">
        <v>21.28</v>
      </c>
    </row>
    <row r="91" spans="1:31">
      <c r="A91" s="33">
        <v>10</v>
      </c>
      <c r="B91" s="59" t="s">
        <v>178</v>
      </c>
      <c r="C91" s="35" t="s">
        <v>179</v>
      </c>
      <c r="D91" s="36">
        <v>1</v>
      </c>
      <c r="E91" s="37" t="s">
        <v>38</v>
      </c>
      <c r="F91" s="38">
        <f t="shared" si="50"/>
        <v>512.17999999999995</v>
      </c>
      <c r="G91" s="39">
        <f t="shared" si="51"/>
        <v>46.47</v>
      </c>
      <c r="H91" s="6">
        <f t="shared" si="58"/>
        <v>558.65</v>
      </c>
      <c r="I91" s="6">
        <f t="shared" si="59"/>
        <v>512.17999999999995</v>
      </c>
      <c r="J91" s="6">
        <f t="shared" si="60"/>
        <v>46.47</v>
      </c>
      <c r="K91" s="7">
        <f t="shared" si="61"/>
        <v>558.65</v>
      </c>
      <c r="M91" s="60"/>
      <c r="N91" s="60"/>
      <c r="O91" s="60"/>
      <c r="P91" s="60"/>
      <c r="Q91" s="60"/>
      <c r="R91" s="60"/>
      <c r="AD91" s="41">
        <v>539.83000000000004</v>
      </c>
      <c r="AE91" s="41">
        <v>48.98</v>
      </c>
    </row>
    <row r="92" spans="1:31">
      <c r="A92" s="33">
        <v>10</v>
      </c>
      <c r="B92" s="59" t="s">
        <v>180</v>
      </c>
      <c r="C92" s="35" t="s">
        <v>181</v>
      </c>
      <c r="D92" s="36">
        <v>1</v>
      </c>
      <c r="E92" s="37" t="s">
        <v>53</v>
      </c>
      <c r="F92" s="38">
        <f t="shared" si="50"/>
        <v>83.99</v>
      </c>
      <c r="G92" s="39">
        <f t="shared" si="51"/>
        <v>11.7</v>
      </c>
      <c r="H92" s="6">
        <f t="shared" si="58"/>
        <v>95.69</v>
      </c>
      <c r="I92" s="6">
        <f t="shared" si="59"/>
        <v>83.99</v>
      </c>
      <c r="J92" s="6">
        <f t="shared" si="60"/>
        <v>11.7</v>
      </c>
      <c r="K92" s="7">
        <f t="shared" si="61"/>
        <v>95.69</v>
      </c>
      <c r="M92" s="60"/>
      <c r="N92" s="60"/>
      <c r="O92" s="60"/>
      <c r="P92" s="60"/>
      <c r="Q92" s="60"/>
      <c r="R92" s="60"/>
      <c r="AD92" s="41">
        <v>88.53</v>
      </c>
      <c r="AE92" s="41">
        <v>12.34</v>
      </c>
    </row>
    <row r="93" spans="1:31">
      <c r="A93" s="33">
        <v>10</v>
      </c>
      <c r="B93" s="59" t="s">
        <v>182</v>
      </c>
      <c r="C93" s="35" t="s">
        <v>183</v>
      </c>
      <c r="D93" s="36">
        <v>44</v>
      </c>
      <c r="E93" s="37" t="s">
        <v>53</v>
      </c>
      <c r="F93" s="38">
        <f t="shared" si="50"/>
        <v>114.3</v>
      </c>
      <c r="G93" s="39">
        <f t="shared" si="51"/>
        <v>21.37</v>
      </c>
      <c r="H93" s="6">
        <f t="shared" si="58"/>
        <v>135.66999999999999</v>
      </c>
      <c r="I93" s="6">
        <f t="shared" si="59"/>
        <v>5029.2</v>
      </c>
      <c r="J93" s="6">
        <f t="shared" si="60"/>
        <v>940.28000000000009</v>
      </c>
      <c r="K93" s="7">
        <f t="shared" si="61"/>
        <v>5969.48</v>
      </c>
      <c r="M93" s="60"/>
      <c r="N93" s="60"/>
      <c r="O93" s="60"/>
      <c r="P93" s="60"/>
      <c r="Q93" s="60"/>
      <c r="R93" s="60"/>
      <c r="AD93" s="41">
        <v>120.47</v>
      </c>
      <c r="AE93" s="41">
        <v>22.53</v>
      </c>
    </row>
    <row r="94" spans="1:31">
      <c r="A94" s="33">
        <v>10</v>
      </c>
      <c r="B94" s="59" t="s">
        <v>184</v>
      </c>
      <c r="C94" s="35" t="s">
        <v>185</v>
      </c>
      <c r="D94" s="36">
        <v>1</v>
      </c>
      <c r="E94" s="37" t="s">
        <v>38</v>
      </c>
      <c r="F94" s="38">
        <f t="shared" si="50"/>
        <v>934.61</v>
      </c>
      <c r="G94" s="39">
        <f t="shared" si="51"/>
        <v>46.47</v>
      </c>
      <c r="H94" s="6">
        <f t="shared" si="58"/>
        <v>981.08</v>
      </c>
      <c r="I94" s="6">
        <f t="shared" si="59"/>
        <v>934.61</v>
      </c>
      <c r="J94" s="6">
        <f t="shared" si="60"/>
        <v>46.47</v>
      </c>
      <c r="K94" s="7">
        <f t="shared" si="61"/>
        <v>981.08</v>
      </c>
      <c r="M94" s="60"/>
      <c r="N94" s="60"/>
      <c r="O94" s="60"/>
      <c r="P94" s="60"/>
      <c r="Q94" s="60"/>
      <c r="R94" s="60"/>
      <c r="AD94" s="41">
        <v>985.06</v>
      </c>
      <c r="AE94" s="41">
        <v>48.98</v>
      </c>
    </row>
    <row r="95" spans="1:31">
      <c r="A95" s="33">
        <v>10</v>
      </c>
      <c r="B95" s="59" t="s">
        <v>186</v>
      </c>
      <c r="C95" s="35" t="s">
        <v>187</v>
      </c>
      <c r="D95" s="36">
        <v>1</v>
      </c>
      <c r="E95" s="37" t="s">
        <v>53</v>
      </c>
      <c r="F95" s="38">
        <f t="shared" si="50"/>
        <v>89.74</v>
      </c>
      <c r="G95" s="39">
        <f t="shared" si="51"/>
        <v>11.7</v>
      </c>
      <c r="H95" s="6">
        <f t="shared" si="58"/>
        <v>101.44</v>
      </c>
      <c r="I95" s="6">
        <f t="shared" si="59"/>
        <v>89.74</v>
      </c>
      <c r="J95" s="6">
        <f t="shared" si="60"/>
        <v>11.7</v>
      </c>
      <c r="K95" s="7">
        <f t="shared" si="61"/>
        <v>101.44</v>
      </c>
      <c r="M95" s="60"/>
      <c r="N95" s="60"/>
      <c r="O95" s="60"/>
      <c r="P95" s="60"/>
      <c r="Q95" s="60"/>
      <c r="R95" s="60"/>
      <c r="AD95" s="41">
        <v>94.59</v>
      </c>
      <c r="AE95" s="41">
        <v>12.34</v>
      </c>
    </row>
    <row r="96" spans="1:31">
      <c r="A96" s="33">
        <v>10</v>
      </c>
      <c r="B96" s="59" t="s">
        <v>188</v>
      </c>
      <c r="C96" s="35" t="s">
        <v>189</v>
      </c>
      <c r="D96" s="36">
        <v>15</v>
      </c>
      <c r="E96" s="37" t="s">
        <v>38</v>
      </c>
      <c r="F96" s="38">
        <f t="shared" si="50"/>
        <v>102.59</v>
      </c>
      <c r="G96" s="39">
        <f t="shared" si="51"/>
        <v>7.68</v>
      </c>
      <c r="H96" s="6">
        <f t="shared" si="58"/>
        <v>110.27000000000001</v>
      </c>
      <c r="I96" s="6">
        <f t="shared" si="59"/>
        <v>1538.8500000000001</v>
      </c>
      <c r="J96" s="6">
        <f t="shared" si="60"/>
        <v>115.19999999999999</v>
      </c>
      <c r="K96" s="7">
        <f t="shared" si="61"/>
        <v>1654.0500000000002</v>
      </c>
      <c r="M96" s="60"/>
      <c r="N96" s="60"/>
      <c r="O96" s="60"/>
      <c r="P96" s="60"/>
      <c r="Q96" s="60"/>
      <c r="R96" s="60"/>
      <c r="AD96" s="41">
        <v>108.13</v>
      </c>
      <c r="AE96" s="41">
        <v>8.1</v>
      </c>
    </row>
    <row r="97" spans="1:31">
      <c r="A97" s="33">
        <v>10</v>
      </c>
      <c r="B97" s="59" t="s">
        <v>190</v>
      </c>
      <c r="C97" s="35" t="s">
        <v>191</v>
      </c>
      <c r="D97" s="36">
        <v>1</v>
      </c>
      <c r="E97" s="37" t="s">
        <v>38</v>
      </c>
      <c r="F97" s="38">
        <f t="shared" si="50"/>
        <v>221.74</v>
      </c>
      <c r="G97" s="39">
        <f t="shared" si="51"/>
        <v>48.2</v>
      </c>
      <c r="H97" s="6">
        <f t="shared" si="58"/>
        <v>269.94</v>
      </c>
      <c r="I97" s="6">
        <f t="shared" si="59"/>
        <v>221.74</v>
      </c>
      <c r="J97" s="6">
        <f t="shared" si="60"/>
        <v>48.2</v>
      </c>
      <c r="K97" s="7">
        <f t="shared" si="61"/>
        <v>269.94</v>
      </c>
      <c r="M97" s="60"/>
      <c r="N97" s="60"/>
      <c r="O97" s="60"/>
      <c r="P97" s="60"/>
      <c r="Q97" s="60"/>
      <c r="R97" s="60"/>
      <c r="AD97" s="41">
        <v>233.71</v>
      </c>
      <c r="AE97" s="41">
        <v>50.81</v>
      </c>
    </row>
    <row r="98" spans="1:31">
      <c r="A98" s="33">
        <v>10</v>
      </c>
      <c r="B98" s="59" t="s">
        <v>192</v>
      </c>
      <c r="C98" s="35" t="s">
        <v>193</v>
      </c>
      <c r="D98" s="36">
        <v>1</v>
      </c>
      <c r="E98" s="37" t="s">
        <v>38</v>
      </c>
      <c r="F98" s="38">
        <f t="shared" si="50"/>
        <v>671.12</v>
      </c>
      <c r="G98" s="39">
        <f t="shared" si="51"/>
        <v>46.47</v>
      </c>
      <c r="H98" s="6">
        <f t="shared" si="58"/>
        <v>717.59</v>
      </c>
      <c r="I98" s="6">
        <f t="shared" si="59"/>
        <v>671.12</v>
      </c>
      <c r="J98" s="6">
        <f t="shared" si="60"/>
        <v>46.47</v>
      </c>
      <c r="K98" s="7">
        <f t="shared" si="61"/>
        <v>717.59</v>
      </c>
      <c r="M98" s="60"/>
      <c r="N98" s="60"/>
      <c r="O98" s="60"/>
      <c r="P98" s="60"/>
      <c r="Q98" s="60"/>
      <c r="R98" s="60"/>
      <c r="AD98" s="41">
        <v>707.34</v>
      </c>
      <c r="AE98" s="41">
        <v>48.98</v>
      </c>
    </row>
    <row r="99" spans="1:31">
      <c r="A99" s="33">
        <v>10</v>
      </c>
      <c r="B99" s="59" t="s">
        <v>194</v>
      </c>
      <c r="C99" s="35" t="s">
        <v>195</v>
      </c>
      <c r="D99" s="36">
        <v>35</v>
      </c>
      <c r="E99" s="37" t="s">
        <v>38</v>
      </c>
      <c r="F99" s="38">
        <f t="shared" si="50"/>
        <v>140</v>
      </c>
      <c r="G99" s="39">
        <f t="shared" si="51"/>
        <v>86.01</v>
      </c>
      <c r="H99" s="6">
        <f t="shared" si="58"/>
        <v>226.01</v>
      </c>
      <c r="I99" s="6">
        <f t="shared" si="59"/>
        <v>4900</v>
      </c>
      <c r="J99" s="6">
        <f t="shared" si="60"/>
        <v>3010.3500000000004</v>
      </c>
      <c r="K99" s="7">
        <f t="shared" si="61"/>
        <v>7910.3499999999995</v>
      </c>
      <c r="M99" s="60"/>
      <c r="N99" s="60"/>
      <c r="O99" s="60"/>
      <c r="P99" s="60"/>
      <c r="Q99" s="60"/>
      <c r="R99" s="60"/>
      <c r="AD99" s="41">
        <v>147.56</v>
      </c>
      <c r="AE99" s="41">
        <v>90.66</v>
      </c>
    </row>
    <row r="100" spans="1:31">
      <c r="A100" s="33">
        <v>10</v>
      </c>
      <c r="B100" s="59" t="s">
        <v>196</v>
      </c>
      <c r="C100" s="35" t="s">
        <v>197</v>
      </c>
      <c r="D100" s="36">
        <v>44</v>
      </c>
      <c r="E100" s="37" t="s">
        <v>38</v>
      </c>
      <c r="F100" s="38">
        <f t="shared" si="50"/>
        <v>41.23</v>
      </c>
      <c r="G100" s="39">
        <f t="shared" si="51"/>
        <v>15.27</v>
      </c>
      <c r="H100" s="6">
        <f t="shared" si="58"/>
        <v>56.5</v>
      </c>
      <c r="I100" s="6">
        <f t="shared" si="59"/>
        <v>1814.12</v>
      </c>
      <c r="J100" s="6">
        <f t="shared" si="60"/>
        <v>671.88</v>
      </c>
      <c r="K100" s="7">
        <f t="shared" si="61"/>
        <v>2486</v>
      </c>
      <c r="M100" s="60"/>
      <c r="N100" s="60"/>
      <c r="O100" s="60"/>
      <c r="P100" s="60"/>
      <c r="Q100" s="60"/>
      <c r="R100" s="60"/>
      <c r="AD100" s="41">
        <v>43.46</v>
      </c>
      <c r="AE100" s="41">
        <v>16.100000000000001</v>
      </c>
    </row>
    <row r="101" spans="1:31">
      <c r="A101" s="33">
        <v>10</v>
      </c>
      <c r="B101" s="59" t="s">
        <v>198</v>
      </c>
      <c r="C101" s="62" t="s">
        <v>199</v>
      </c>
      <c r="D101" s="36">
        <v>392</v>
      </c>
      <c r="E101" s="37" t="s">
        <v>38</v>
      </c>
      <c r="F101" s="38">
        <f t="shared" si="50"/>
        <v>57.42</v>
      </c>
      <c r="G101" s="39">
        <f t="shared" si="51"/>
        <v>23.69</v>
      </c>
      <c r="H101" s="6">
        <f t="shared" si="58"/>
        <v>81.11</v>
      </c>
      <c r="I101" s="6">
        <f t="shared" si="59"/>
        <v>22508.639999999999</v>
      </c>
      <c r="J101" s="6">
        <f t="shared" si="60"/>
        <v>9286.4800000000014</v>
      </c>
      <c r="K101" s="7">
        <f t="shared" si="61"/>
        <v>31795.119999999999</v>
      </c>
      <c r="M101" s="60"/>
      <c r="N101" s="60"/>
      <c r="O101" s="60"/>
      <c r="P101" s="60"/>
      <c r="Q101" s="60"/>
      <c r="R101" s="60"/>
      <c r="AD101" s="41">
        <v>60.52</v>
      </c>
      <c r="AE101" s="41">
        <v>24.97</v>
      </c>
    </row>
    <row r="102" spans="1:31">
      <c r="A102" s="33">
        <v>10</v>
      </c>
      <c r="B102" s="59" t="s">
        <v>200</v>
      </c>
      <c r="C102" s="35" t="s">
        <v>201</v>
      </c>
      <c r="D102" s="36">
        <v>67</v>
      </c>
      <c r="E102" s="37" t="s">
        <v>38</v>
      </c>
      <c r="F102" s="38">
        <f t="shared" si="50"/>
        <v>180.2</v>
      </c>
      <c r="G102" s="39">
        <f t="shared" si="51"/>
        <v>37.869999999999997</v>
      </c>
      <c r="H102" s="6">
        <f t="shared" si="58"/>
        <v>218.07</v>
      </c>
      <c r="I102" s="6">
        <f t="shared" si="59"/>
        <v>12073.4</v>
      </c>
      <c r="J102" s="6">
        <f t="shared" si="60"/>
        <v>2537.29</v>
      </c>
      <c r="K102" s="7">
        <f t="shared" si="61"/>
        <v>14610.689999999999</v>
      </c>
      <c r="M102" s="60"/>
      <c r="N102" s="60"/>
      <c r="O102" s="60"/>
      <c r="P102" s="60"/>
      <c r="Q102" s="60"/>
      <c r="R102" s="60"/>
      <c r="AD102" s="41">
        <v>189.93</v>
      </c>
      <c r="AE102" s="41">
        <v>39.92</v>
      </c>
    </row>
    <row r="103" spans="1:31">
      <c r="A103" s="33">
        <v>10</v>
      </c>
      <c r="B103" s="59" t="s">
        <v>202</v>
      </c>
      <c r="C103" s="35" t="s">
        <v>203</v>
      </c>
      <c r="D103" s="36">
        <v>18</v>
      </c>
      <c r="E103" s="37" t="s">
        <v>38</v>
      </c>
      <c r="F103" s="38">
        <f t="shared" si="50"/>
        <v>3.7</v>
      </c>
      <c r="G103" s="39">
        <f t="shared" si="51"/>
        <v>5.6</v>
      </c>
      <c r="H103" s="6">
        <f t="shared" si="58"/>
        <v>9.3000000000000007</v>
      </c>
      <c r="I103" s="6">
        <f t="shared" si="59"/>
        <v>66.600000000000009</v>
      </c>
      <c r="J103" s="6">
        <f t="shared" si="60"/>
        <v>100.8</v>
      </c>
      <c r="K103" s="7">
        <f t="shared" si="61"/>
        <v>167.4</v>
      </c>
      <c r="M103" s="60"/>
      <c r="N103" s="60"/>
      <c r="O103" s="60"/>
      <c r="P103" s="60"/>
      <c r="Q103" s="60"/>
      <c r="R103" s="60"/>
      <c r="AD103" s="41">
        <v>3.9</v>
      </c>
      <c r="AE103" s="41">
        <v>5.91</v>
      </c>
    </row>
    <row r="104" spans="1:31">
      <c r="A104" s="33">
        <v>10</v>
      </c>
      <c r="B104" s="59" t="s">
        <v>204</v>
      </c>
      <c r="C104" s="35" t="s">
        <v>205</v>
      </c>
      <c r="D104" s="36">
        <v>299</v>
      </c>
      <c r="E104" s="37" t="s">
        <v>38</v>
      </c>
      <c r="F104" s="38">
        <f t="shared" si="50"/>
        <v>276.5</v>
      </c>
      <c r="G104" s="39">
        <f t="shared" si="51"/>
        <v>7.56</v>
      </c>
      <c r="H104" s="6">
        <f t="shared" si="58"/>
        <v>284.06</v>
      </c>
      <c r="I104" s="6">
        <f t="shared" si="59"/>
        <v>82673.5</v>
      </c>
      <c r="J104" s="6">
        <f t="shared" si="60"/>
        <v>2260.44</v>
      </c>
      <c r="K104" s="7">
        <f t="shared" si="61"/>
        <v>84933.94</v>
      </c>
      <c r="M104" s="60"/>
      <c r="N104" s="60"/>
      <c r="O104" s="60"/>
      <c r="P104" s="60"/>
      <c r="Q104" s="60"/>
      <c r="R104" s="60"/>
      <c r="AD104" s="41">
        <v>291.43</v>
      </c>
      <c r="AE104" s="41">
        <v>7.97</v>
      </c>
    </row>
    <row r="105" spans="1:31">
      <c r="A105" s="33">
        <v>10</v>
      </c>
      <c r="B105" s="59" t="s">
        <v>206</v>
      </c>
      <c r="C105" s="35" t="s">
        <v>207</v>
      </c>
      <c r="D105" s="36">
        <v>15</v>
      </c>
      <c r="E105" s="37" t="s">
        <v>38</v>
      </c>
      <c r="F105" s="38">
        <f t="shared" si="50"/>
        <v>154.82</v>
      </c>
      <c r="G105" s="39">
        <f t="shared" si="51"/>
        <v>8.57</v>
      </c>
      <c r="H105" s="6">
        <f t="shared" si="58"/>
        <v>163.38999999999999</v>
      </c>
      <c r="I105" s="6">
        <f t="shared" si="59"/>
        <v>2322.2999999999997</v>
      </c>
      <c r="J105" s="6">
        <f t="shared" si="60"/>
        <v>128.55000000000001</v>
      </c>
      <c r="K105" s="7">
        <f t="shared" si="61"/>
        <v>2450.85</v>
      </c>
      <c r="M105" s="60"/>
      <c r="N105" s="60"/>
      <c r="O105" s="60"/>
      <c r="P105" s="60"/>
      <c r="Q105" s="60"/>
      <c r="R105" s="60"/>
      <c r="AD105" s="41">
        <v>163.18</v>
      </c>
      <c r="AE105" s="41">
        <v>9.0399999999999991</v>
      </c>
    </row>
    <row r="106" spans="1:31">
      <c r="A106" s="33">
        <v>10</v>
      </c>
      <c r="B106" s="59" t="s">
        <v>208</v>
      </c>
      <c r="C106" s="35" t="s">
        <v>209</v>
      </c>
      <c r="D106" s="36">
        <v>1</v>
      </c>
      <c r="E106" s="37" t="s">
        <v>38</v>
      </c>
      <c r="F106" s="38">
        <f t="shared" si="50"/>
        <v>319.20999999999998</v>
      </c>
      <c r="G106" s="39">
        <f t="shared" si="51"/>
        <v>5.04</v>
      </c>
      <c r="H106" s="6">
        <f t="shared" si="58"/>
        <v>324.25</v>
      </c>
      <c r="I106" s="6">
        <f t="shared" si="59"/>
        <v>319.20999999999998</v>
      </c>
      <c r="J106" s="6">
        <f t="shared" si="60"/>
        <v>5.04</v>
      </c>
      <c r="K106" s="7">
        <f t="shared" si="61"/>
        <v>324.25</v>
      </c>
      <c r="M106" s="60"/>
      <c r="N106" s="60"/>
      <c r="O106" s="60"/>
      <c r="P106" s="60"/>
      <c r="Q106" s="60"/>
      <c r="R106" s="60"/>
      <c r="AD106" s="41">
        <v>336.44</v>
      </c>
      <c r="AE106" s="41">
        <v>5.32</v>
      </c>
    </row>
    <row r="107" spans="1:31" ht="14.25" customHeight="1">
      <c r="A107" s="33">
        <v>10</v>
      </c>
      <c r="B107" s="59" t="s">
        <v>210</v>
      </c>
      <c r="C107" s="35" t="s">
        <v>211</v>
      </c>
      <c r="D107" s="36">
        <v>111</v>
      </c>
      <c r="E107" s="37" t="s">
        <v>53</v>
      </c>
      <c r="F107" s="38">
        <f t="shared" si="50"/>
        <v>27.05</v>
      </c>
      <c r="G107" s="39">
        <f t="shared" si="51"/>
        <v>7.5</v>
      </c>
      <c r="H107" s="6">
        <f t="shared" si="58"/>
        <v>34.549999999999997</v>
      </c>
      <c r="I107" s="6">
        <f t="shared" si="59"/>
        <v>3002.55</v>
      </c>
      <c r="J107" s="6">
        <f t="shared" si="60"/>
        <v>832.5</v>
      </c>
      <c r="K107" s="7">
        <f t="shared" si="61"/>
        <v>3835.0499999999997</v>
      </c>
      <c r="M107" s="60"/>
      <c r="N107" s="60"/>
      <c r="O107" s="60"/>
      <c r="P107" s="60"/>
      <c r="Q107" s="60"/>
      <c r="R107" s="60"/>
      <c r="AD107" s="41">
        <v>28.51</v>
      </c>
      <c r="AE107" s="41">
        <v>7.91</v>
      </c>
    </row>
    <row r="108" spans="1:31">
      <c r="A108" s="33">
        <v>10</v>
      </c>
      <c r="B108" s="59" t="s">
        <v>212</v>
      </c>
      <c r="C108" s="35" t="s">
        <v>213</v>
      </c>
      <c r="D108" s="36">
        <v>122</v>
      </c>
      <c r="E108" s="37" t="s">
        <v>38</v>
      </c>
      <c r="F108" s="38">
        <f t="shared" si="50"/>
        <v>179.67</v>
      </c>
      <c r="G108" s="39">
        <f t="shared" si="51"/>
        <v>2.23</v>
      </c>
      <c r="H108" s="6">
        <f t="shared" ref="H108" si="62">SUM(F108:G108)</f>
        <v>181.89999999999998</v>
      </c>
      <c r="I108" s="6">
        <f t="shared" ref="I108:I110" si="63">D108*F108</f>
        <v>21919.739999999998</v>
      </c>
      <c r="J108" s="6">
        <f t="shared" ref="J108:J110" si="64">D108*G108</f>
        <v>272.06</v>
      </c>
      <c r="K108" s="7">
        <f t="shared" ref="K108" si="65">SUM(F108:G108)*D108</f>
        <v>22191.799999999996</v>
      </c>
      <c r="M108" s="60"/>
      <c r="N108" s="60"/>
      <c r="O108" s="60"/>
      <c r="P108" s="60"/>
      <c r="Q108" s="60"/>
      <c r="R108" s="60"/>
      <c r="AD108" s="41">
        <v>189.37</v>
      </c>
      <c r="AE108" s="41">
        <v>2.36</v>
      </c>
    </row>
    <row r="109" spans="1:31">
      <c r="A109" s="33">
        <v>10</v>
      </c>
      <c r="B109" s="59" t="s">
        <v>214</v>
      </c>
      <c r="C109" s="35" t="s">
        <v>215</v>
      </c>
      <c r="D109" s="36">
        <v>1</v>
      </c>
      <c r="E109" s="37" t="s">
        <v>53</v>
      </c>
      <c r="F109" s="38">
        <f t="shared" si="50"/>
        <v>23.44</v>
      </c>
      <c r="G109" s="39">
        <f t="shared" si="51"/>
        <v>5.04</v>
      </c>
      <c r="H109" s="6">
        <f t="shared" ref="H109" si="66">SUM(F109:G109)</f>
        <v>28.48</v>
      </c>
      <c r="I109" s="6">
        <f t="shared" si="63"/>
        <v>23.44</v>
      </c>
      <c r="J109" s="6">
        <f t="shared" si="64"/>
        <v>5.04</v>
      </c>
      <c r="K109" s="7">
        <f t="shared" ref="K109" si="67">SUM(F109:G109)*D109</f>
        <v>28.48</v>
      </c>
      <c r="M109" s="60"/>
      <c r="N109" s="60"/>
      <c r="O109" s="60"/>
      <c r="P109" s="60"/>
      <c r="Q109" s="60"/>
      <c r="R109" s="60"/>
      <c r="AD109" s="41">
        <v>24.71</v>
      </c>
      <c r="AE109" s="41">
        <v>5.32</v>
      </c>
    </row>
    <row r="110" spans="1:31">
      <c r="A110" s="33">
        <v>10</v>
      </c>
      <c r="B110" s="59" t="s">
        <v>216</v>
      </c>
      <c r="C110" s="35" t="s">
        <v>217</v>
      </c>
      <c r="D110" s="36">
        <v>1</v>
      </c>
      <c r="E110" s="37" t="s">
        <v>38</v>
      </c>
      <c r="F110" s="38">
        <f t="shared" si="50"/>
        <v>10.59</v>
      </c>
      <c r="G110" s="39">
        <f t="shared" si="51"/>
        <v>7.68</v>
      </c>
      <c r="H110" s="6">
        <f t="shared" ref="H110" si="68">SUM(F110:G110)</f>
        <v>18.27</v>
      </c>
      <c r="I110" s="6">
        <f t="shared" si="63"/>
        <v>10.59</v>
      </c>
      <c r="J110" s="6">
        <f t="shared" si="64"/>
        <v>7.68</v>
      </c>
      <c r="K110" s="7">
        <f t="shared" ref="K110" si="69">SUM(F110:G110)*D110</f>
        <v>18.27</v>
      </c>
      <c r="M110" s="60"/>
      <c r="N110" s="60"/>
      <c r="O110" s="60"/>
      <c r="P110" s="60"/>
      <c r="Q110" s="60"/>
      <c r="R110" s="60"/>
      <c r="AD110" s="41">
        <v>11.17</v>
      </c>
      <c r="AE110" s="41">
        <v>8.1</v>
      </c>
    </row>
    <row r="111" spans="1:31">
      <c r="A111" s="33">
        <v>10</v>
      </c>
      <c r="B111" s="59" t="s">
        <v>218</v>
      </c>
      <c r="C111" s="35" t="s">
        <v>219</v>
      </c>
      <c r="D111" s="36">
        <v>1</v>
      </c>
      <c r="E111" s="37" t="s">
        <v>38</v>
      </c>
      <c r="F111" s="38">
        <f t="shared" si="50"/>
        <v>25.48</v>
      </c>
      <c r="G111" s="39">
        <f t="shared" si="51"/>
        <v>10.09</v>
      </c>
      <c r="H111" s="6">
        <f t="shared" si="58"/>
        <v>35.57</v>
      </c>
      <c r="I111" s="6">
        <f t="shared" si="59"/>
        <v>25.48</v>
      </c>
      <c r="J111" s="6">
        <f t="shared" si="60"/>
        <v>10.09</v>
      </c>
      <c r="K111" s="7">
        <f t="shared" si="61"/>
        <v>35.57</v>
      </c>
      <c r="M111" s="60"/>
      <c r="N111" s="60"/>
      <c r="O111" s="60"/>
      <c r="P111" s="60"/>
      <c r="Q111" s="60"/>
      <c r="R111" s="60"/>
      <c r="AD111" s="41">
        <v>26.86</v>
      </c>
      <c r="AE111" s="41">
        <v>10.64</v>
      </c>
    </row>
    <row r="112" spans="1:31">
      <c r="A112" s="45">
        <v>11</v>
      </c>
      <c r="B112" s="46">
        <v>11</v>
      </c>
      <c r="C112" s="47" t="s">
        <v>220</v>
      </c>
      <c r="D112" s="26"/>
      <c r="E112" s="27"/>
      <c r="F112" s="8"/>
      <c r="G112" s="8"/>
      <c r="H112" s="8"/>
      <c r="I112" s="8">
        <f t="shared" ref="I112:K112" si="70">SUBTOTAL(109,I113:I121)</f>
        <v>27256.59</v>
      </c>
      <c r="J112" s="8">
        <f t="shared" si="70"/>
        <v>12055.979999999998</v>
      </c>
      <c r="K112" s="9">
        <f t="shared" si="70"/>
        <v>39312.569999999985</v>
      </c>
      <c r="M112" s="60"/>
      <c r="N112" s="60"/>
      <c r="O112" s="60"/>
      <c r="P112" s="60"/>
      <c r="Q112" s="60"/>
      <c r="R112" s="60"/>
      <c r="AD112" s="53"/>
      <c r="AE112" s="53"/>
    </row>
    <row r="113" spans="1:31">
      <c r="A113" s="33">
        <v>11</v>
      </c>
      <c r="B113" s="59" t="s">
        <v>221</v>
      </c>
      <c r="C113" s="35" t="s">
        <v>222</v>
      </c>
      <c r="D113" s="36">
        <v>79</v>
      </c>
      <c r="E113" s="37" t="s">
        <v>38</v>
      </c>
      <c r="F113" s="38">
        <f t="shared" si="50"/>
        <v>201.98</v>
      </c>
      <c r="G113" s="39">
        <f t="shared" si="51"/>
        <v>57.71</v>
      </c>
      <c r="H113" s="6">
        <f t="shared" ref="H113:H121" si="71">SUM(F113:G113)</f>
        <v>259.69</v>
      </c>
      <c r="I113" s="6">
        <f t="shared" ref="I113:I121" si="72">D113*F113</f>
        <v>15956.42</v>
      </c>
      <c r="J113" s="6">
        <f t="shared" ref="J113:J121" si="73">D113*G113</f>
        <v>4559.09</v>
      </c>
      <c r="K113" s="7">
        <f t="shared" ref="K113:K121" si="74">SUM(F113:G113)*D113</f>
        <v>20515.509999999998</v>
      </c>
      <c r="M113" s="60"/>
      <c r="N113" s="60"/>
      <c r="O113" s="60"/>
      <c r="P113" s="60"/>
      <c r="Q113" s="60"/>
      <c r="R113" s="60"/>
      <c r="AD113" s="41">
        <v>212.89</v>
      </c>
      <c r="AE113" s="41">
        <v>60.83</v>
      </c>
    </row>
    <row r="114" spans="1:31">
      <c r="A114" s="33">
        <v>11</v>
      </c>
      <c r="B114" s="59" t="s">
        <v>223</v>
      </c>
      <c r="C114" s="35" t="s">
        <v>224</v>
      </c>
      <c r="D114" s="36">
        <v>24</v>
      </c>
      <c r="E114" s="37" t="s">
        <v>38</v>
      </c>
      <c r="F114" s="38">
        <f t="shared" si="50"/>
        <v>3.39</v>
      </c>
      <c r="G114" s="39">
        <f t="shared" si="51"/>
        <v>5.04</v>
      </c>
      <c r="H114" s="6">
        <f t="shared" si="71"/>
        <v>8.43</v>
      </c>
      <c r="I114" s="6">
        <f t="shared" si="72"/>
        <v>81.36</v>
      </c>
      <c r="J114" s="6">
        <f t="shared" si="73"/>
        <v>120.96000000000001</v>
      </c>
      <c r="K114" s="7">
        <f t="shared" si="74"/>
        <v>202.32</v>
      </c>
      <c r="M114" s="60"/>
      <c r="N114" s="60"/>
      <c r="O114" s="60"/>
      <c r="P114" s="60"/>
      <c r="Q114" s="60"/>
      <c r="R114" s="60"/>
      <c r="AD114" s="41">
        <v>3.58</v>
      </c>
      <c r="AE114" s="41">
        <v>5.32</v>
      </c>
    </row>
    <row r="115" spans="1:31">
      <c r="A115" s="33">
        <v>11</v>
      </c>
      <c r="B115" s="59" t="s">
        <v>225</v>
      </c>
      <c r="C115" s="35" t="s">
        <v>226</v>
      </c>
      <c r="D115" s="36">
        <v>137</v>
      </c>
      <c r="E115" s="37" t="s">
        <v>38</v>
      </c>
      <c r="F115" s="38">
        <f t="shared" si="50"/>
        <v>25.48</v>
      </c>
      <c r="G115" s="39">
        <f t="shared" si="51"/>
        <v>23.61</v>
      </c>
      <c r="H115" s="6">
        <f t="shared" si="71"/>
        <v>49.09</v>
      </c>
      <c r="I115" s="6">
        <f t="shared" si="72"/>
        <v>3490.76</v>
      </c>
      <c r="J115" s="6">
        <f t="shared" si="73"/>
        <v>3234.5699999999997</v>
      </c>
      <c r="K115" s="7">
        <f t="shared" si="74"/>
        <v>6725.3300000000008</v>
      </c>
      <c r="M115" s="60"/>
      <c r="N115" s="60"/>
      <c r="O115" s="60"/>
      <c r="P115" s="60"/>
      <c r="Q115" s="60"/>
      <c r="R115" s="60"/>
      <c r="AD115" s="41">
        <v>26.86</v>
      </c>
      <c r="AE115" s="41">
        <v>24.89</v>
      </c>
    </row>
    <row r="116" spans="1:31">
      <c r="A116" s="33">
        <v>11</v>
      </c>
      <c r="B116" s="59" t="s">
        <v>227</v>
      </c>
      <c r="C116" s="35" t="s">
        <v>228</v>
      </c>
      <c r="D116" s="36">
        <v>105</v>
      </c>
      <c r="E116" s="37" t="s">
        <v>38</v>
      </c>
      <c r="F116" s="38">
        <f t="shared" si="50"/>
        <v>55.74</v>
      </c>
      <c r="G116" s="39">
        <f t="shared" si="51"/>
        <v>37.82</v>
      </c>
      <c r="H116" s="6">
        <f t="shared" si="71"/>
        <v>93.56</v>
      </c>
      <c r="I116" s="6">
        <f t="shared" si="72"/>
        <v>5852.7</v>
      </c>
      <c r="J116" s="6">
        <f t="shared" si="73"/>
        <v>3971.1</v>
      </c>
      <c r="K116" s="7">
        <f t="shared" si="74"/>
        <v>9823.8000000000011</v>
      </c>
      <c r="M116" s="60"/>
      <c r="N116" s="60"/>
      <c r="O116" s="60"/>
      <c r="P116" s="60"/>
      <c r="Q116" s="60"/>
      <c r="R116" s="60"/>
      <c r="AD116" s="41">
        <v>58.75</v>
      </c>
      <c r="AE116" s="41">
        <v>39.869999999999997</v>
      </c>
    </row>
    <row r="117" spans="1:31">
      <c r="A117" s="33">
        <v>11</v>
      </c>
      <c r="B117" s="59" t="s">
        <v>229</v>
      </c>
      <c r="C117" s="35" t="s">
        <v>230</v>
      </c>
      <c r="D117" s="36">
        <v>1</v>
      </c>
      <c r="E117" s="37" t="s">
        <v>38</v>
      </c>
      <c r="F117" s="38">
        <f t="shared" si="50"/>
        <v>328.42</v>
      </c>
      <c r="G117" s="39">
        <f t="shared" si="51"/>
        <v>40.17</v>
      </c>
      <c r="H117" s="6">
        <f t="shared" si="71"/>
        <v>368.59000000000003</v>
      </c>
      <c r="I117" s="6">
        <f t="shared" si="72"/>
        <v>328.42</v>
      </c>
      <c r="J117" s="6">
        <f t="shared" si="73"/>
        <v>40.17</v>
      </c>
      <c r="K117" s="7">
        <f t="shared" si="74"/>
        <v>368.59000000000003</v>
      </c>
      <c r="M117" s="60"/>
      <c r="N117" s="60"/>
      <c r="O117" s="60"/>
      <c r="P117" s="60"/>
      <c r="Q117" s="60"/>
      <c r="R117" s="60"/>
      <c r="AD117" s="41">
        <v>346.15</v>
      </c>
      <c r="AE117" s="41">
        <v>42.34</v>
      </c>
    </row>
    <row r="118" spans="1:31">
      <c r="A118" s="33">
        <v>11</v>
      </c>
      <c r="B118" s="59" t="s">
        <v>231</v>
      </c>
      <c r="C118" s="35" t="s">
        <v>232</v>
      </c>
      <c r="D118" s="36">
        <v>1</v>
      </c>
      <c r="E118" s="37" t="s">
        <v>38</v>
      </c>
      <c r="F118" s="38">
        <f t="shared" si="50"/>
        <v>182.09</v>
      </c>
      <c r="G118" s="39">
        <f t="shared" si="51"/>
        <v>8.9</v>
      </c>
      <c r="H118" s="6">
        <f t="shared" si="71"/>
        <v>190.99</v>
      </c>
      <c r="I118" s="6">
        <f t="shared" si="72"/>
        <v>182.09</v>
      </c>
      <c r="J118" s="6">
        <f t="shared" si="73"/>
        <v>8.9</v>
      </c>
      <c r="K118" s="7">
        <f t="shared" si="74"/>
        <v>190.99</v>
      </c>
      <c r="M118" s="60"/>
      <c r="N118" s="60"/>
      <c r="O118" s="60"/>
      <c r="P118" s="60"/>
      <c r="Q118" s="60"/>
      <c r="R118" s="60"/>
      <c r="AD118" s="41">
        <v>191.92</v>
      </c>
      <c r="AE118" s="41">
        <v>9.39</v>
      </c>
    </row>
    <row r="119" spans="1:31">
      <c r="A119" s="33">
        <v>11</v>
      </c>
      <c r="B119" s="59" t="s">
        <v>233</v>
      </c>
      <c r="C119" s="35" t="s">
        <v>234</v>
      </c>
      <c r="D119" s="36">
        <v>1</v>
      </c>
      <c r="E119" s="37" t="s">
        <v>38</v>
      </c>
      <c r="F119" s="38">
        <f t="shared" si="50"/>
        <v>390.04</v>
      </c>
      <c r="G119" s="39">
        <f t="shared" si="51"/>
        <v>34.549999999999997</v>
      </c>
      <c r="H119" s="6">
        <f t="shared" si="71"/>
        <v>424.59000000000003</v>
      </c>
      <c r="I119" s="6">
        <f t="shared" si="72"/>
        <v>390.04</v>
      </c>
      <c r="J119" s="6">
        <f t="shared" si="73"/>
        <v>34.549999999999997</v>
      </c>
      <c r="K119" s="7">
        <f t="shared" si="74"/>
        <v>424.59000000000003</v>
      </c>
      <c r="M119" s="60"/>
      <c r="N119" s="60"/>
      <c r="O119" s="60"/>
      <c r="P119" s="60"/>
      <c r="Q119" s="60"/>
      <c r="R119" s="60"/>
      <c r="AD119" s="41">
        <v>411.1</v>
      </c>
      <c r="AE119" s="41">
        <v>36.42</v>
      </c>
    </row>
    <row r="120" spans="1:31">
      <c r="A120" s="33">
        <v>11</v>
      </c>
      <c r="B120" s="59" t="s">
        <v>235</v>
      </c>
      <c r="C120" s="35" t="s">
        <v>236</v>
      </c>
      <c r="D120" s="36">
        <v>1</v>
      </c>
      <c r="E120" s="37" t="s">
        <v>38</v>
      </c>
      <c r="F120" s="38">
        <f t="shared" si="50"/>
        <v>671.12</v>
      </c>
      <c r="G120" s="39">
        <f t="shared" si="51"/>
        <v>46.47</v>
      </c>
      <c r="H120" s="6">
        <f t="shared" ref="H120" si="75">SUM(F120:G120)</f>
        <v>717.59</v>
      </c>
      <c r="I120" s="6">
        <f t="shared" ref="I120" si="76">D120*F120</f>
        <v>671.12</v>
      </c>
      <c r="J120" s="6">
        <f t="shared" ref="J120" si="77">D120*G120</f>
        <v>46.47</v>
      </c>
      <c r="K120" s="7">
        <f t="shared" ref="K120" si="78">SUM(F120:G120)*D120</f>
        <v>717.59</v>
      </c>
      <c r="M120" s="60"/>
      <c r="N120" s="60"/>
      <c r="O120" s="60"/>
      <c r="P120" s="60"/>
      <c r="Q120" s="60"/>
      <c r="R120" s="60"/>
      <c r="AD120" s="41">
        <v>707.34</v>
      </c>
      <c r="AE120" s="41">
        <v>48.98</v>
      </c>
    </row>
    <row r="121" spans="1:31">
      <c r="A121" s="33">
        <v>11</v>
      </c>
      <c r="B121" s="59" t="s">
        <v>237</v>
      </c>
      <c r="C121" s="35" t="s">
        <v>238</v>
      </c>
      <c r="D121" s="36">
        <v>1</v>
      </c>
      <c r="E121" s="37" t="s">
        <v>38</v>
      </c>
      <c r="F121" s="38">
        <f t="shared" si="50"/>
        <v>303.68</v>
      </c>
      <c r="G121" s="39">
        <f t="shared" si="51"/>
        <v>40.17</v>
      </c>
      <c r="H121" s="6">
        <f t="shared" si="71"/>
        <v>343.85</v>
      </c>
      <c r="I121" s="6">
        <f t="shared" si="72"/>
        <v>303.68</v>
      </c>
      <c r="J121" s="6">
        <f t="shared" si="73"/>
        <v>40.17</v>
      </c>
      <c r="K121" s="7">
        <f t="shared" si="74"/>
        <v>343.85</v>
      </c>
      <c r="M121" s="60"/>
      <c r="N121" s="60"/>
      <c r="O121" s="60"/>
      <c r="P121" s="60"/>
      <c r="Q121" s="60"/>
      <c r="R121" s="60"/>
      <c r="AD121" s="41">
        <v>320.07</v>
      </c>
      <c r="AE121" s="41">
        <v>42.34</v>
      </c>
    </row>
    <row r="122" spans="1:31">
      <c r="A122" s="45">
        <v>12</v>
      </c>
      <c r="B122" s="46">
        <v>12</v>
      </c>
      <c r="C122" s="47" t="s">
        <v>239</v>
      </c>
      <c r="D122" s="26"/>
      <c r="E122" s="27"/>
      <c r="F122" s="8"/>
      <c r="G122" s="8"/>
      <c r="H122" s="8"/>
      <c r="I122" s="8">
        <f t="shared" ref="I122:K122" si="79">SUBTOTAL(109,I123:I136)</f>
        <v>116492.3</v>
      </c>
      <c r="J122" s="8">
        <f t="shared" si="79"/>
        <v>38457.869999999995</v>
      </c>
      <c r="K122" s="9">
        <f t="shared" si="79"/>
        <v>154950.16999999998</v>
      </c>
      <c r="M122" s="60"/>
      <c r="N122" s="60"/>
      <c r="O122" s="60"/>
      <c r="P122" s="60"/>
      <c r="Q122" s="60"/>
      <c r="R122" s="60"/>
      <c r="AD122" s="53"/>
      <c r="AE122" s="53"/>
    </row>
    <row r="123" spans="1:31">
      <c r="A123" s="33">
        <v>12</v>
      </c>
      <c r="B123" s="59" t="s">
        <v>240</v>
      </c>
      <c r="C123" s="35" t="s">
        <v>241</v>
      </c>
      <c r="D123" s="36">
        <v>64</v>
      </c>
      <c r="E123" s="37" t="s">
        <v>38</v>
      </c>
      <c r="F123" s="38">
        <f t="shared" si="50"/>
        <v>241.76</v>
      </c>
      <c r="G123" s="39">
        <f t="shared" si="51"/>
        <v>40.03</v>
      </c>
      <c r="H123" s="6">
        <f t="shared" ref="H123:H136" si="80">SUM(F123:G123)</f>
        <v>281.78999999999996</v>
      </c>
      <c r="I123" s="6">
        <f t="shared" ref="I123:I136" si="81">D123*F123</f>
        <v>15472.64</v>
      </c>
      <c r="J123" s="6">
        <f t="shared" ref="J123:J136" si="82">D123*G123</f>
        <v>2561.92</v>
      </c>
      <c r="K123" s="7">
        <f t="shared" ref="K123:K136" si="83">SUM(F123:G123)*D123</f>
        <v>18034.559999999998</v>
      </c>
      <c r="M123" s="60"/>
      <c r="N123" s="60"/>
      <c r="O123" s="60"/>
      <c r="P123" s="60"/>
      <c r="Q123" s="60"/>
      <c r="R123" s="60"/>
      <c r="AD123" s="41">
        <v>254.81</v>
      </c>
      <c r="AE123" s="41">
        <v>42.2</v>
      </c>
    </row>
    <row r="124" spans="1:31">
      <c r="A124" s="33">
        <v>12</v>
      </c>
      <c r="B124" s="59" t="s">
        <v>242</v>
      </c>
      <c r="C124" s="35" t="s">
        <v>243</v>
      </c>
      <c r="D124" s="36">
        <v>1</v>
      </c>
      <c r="E124" s="37" t="s">
        <v>38</v>
      </c>
      <c r="F124" s="38">
        <f t="shared" si="50"/>
        <v>239.14</v>
      </c>
      <c r="G124" s="39">
        <f t="shared" si="51"/>
        <v>60.01</v>
      </c>
      <c r="H124" s="6">
        <f t="shared" si="80"/>
        <v>299.14999999999998</v>
      </c>
      <c r="I124" s="6">
        <f t="shared" si="81"/>
        <v>239.14</v>
      </c>
      <c r="J124" s="6">
        <f t="shared" si="82"/>
        <v>60.01</v>
      </c>
      <c r="K124" s="7">
        <f t="shared" si="83"/>
        <v>299.14999999999998</v>
      </c>
      <c r="M124" s="60"/>
      <c r="N124" s="60"/>
      <c r="O124" s="60"/>
      <c r="P124" s="60"/>
      <c r="Q124" s="60"/>
      <c r="R124" s="60"/>
      <c r="AD124" s="41">
        <v>252.05</v>
      </c>
      <c r="AE124" s="41">
        <v>63.25</v>
      </c>
    </row>
    <row r="125" spans="1:31">
      <c r="A125" s="33">
        <v>12</v>
      </c>
      <c r="B125" s="59" t="s">
        <v>244</v>
      </c>
      <c r="C125" s="35" t="s">
        <v>245</v>
      </c>
      <c r="D125" s="36">
        <v>1</v>
      </c>
      <c r="E125" s="37" t="s">
        <v>87</v>
      </c>
      <c r="F125" s="38">
        <f t="shared" si="50"/>
        <v>666.36</v>
      </c>
      <c r="G125" s="39">
        <f t="shared" si="51"/>
        <v>40.03</v>
      </c>
      <c r="H125" s="6">
        <f t="shared" si="80"/>
        <v>706.39</v>
      </c>
      <c r="I125" s="6">
        <f t="shared" si="81"/>
        <v>666.36</v>
      </c>
      <c r="J125" s="6">
        <f t="shared" si="82"/>
        <v>40.03</v>
      </c>
      <c r="K125" s="7">
        <f t="shared" si="83"/>
        <v>706.39</v>
      </c>
      <c r="M125" s="60"/>
      <c r="N125" s="60"/>
      <c r="O125" s="60"/>
      <c r="P125" s="60"/>
      <c r="Q125" s="60"/>
      <c r="R125" s="60"/>
      <c r="AD125" s="41">
        <v>702.33</v>
      </c>
      <c r="AE125" s="41">
        <v>42.2</v>
      </c>
    </row>
    <row r="126" spans="1:31">
      <c r="A126" s="33">
        <v>12</v>
      </c>
      <c r="B126" s="59" t="s">
        <v>246</v>
      </c>
      <c r="C126" s="35" t="s">
        <v>247</v>
      </c>
      <c r="D126" s="36">
        <v>56</v>
      </c>
      <c r="E126" s="37" t="s">
        <v>38</v>
      </c>
      <c r="F126" s="38">
        <f t="shared" si="50"/>
        <v>182.62</v>
      </c>
      <c r="G126" s="39">
        <f t="shared" si="51"/>
        <v>13.47</v>
      </c>
      <c r="H126" s="6">
        <f t="shared" si="80"/>
        <v>196.09</v>
      </c>
      <c r="I126" s="6">
        <f t="shared" si="81"/>
        <v>10226.720000000001</v>
      </c>
      <c r="J126" s="6">
        <f t="shared" si="82"/>
        <v>754.32</v>
      </c>
      <c r="K126" s="7">
        <f t="shared" si="83"/>
        <v>10981.04</v>
      </c>
      <c r="M126" s="60"/>
      <c r="N126" s="60"/>
      <c r="O126" s="60"/>
      <c r="P126" s="60"/>
      <c r="Q126" s="60"/>
      <c r="R126" s="60"/>
      <c r="AD126" s="41">
        <v>192.48</v>
      </c>
      <c r="AE126" s="41">
        <v>14.2</v>
      </c>
    </row>
    <row r="127" spans="1:31">
      <c r="A127" s="33">
        <v>12</v>
      </c>
      <c r="B127" s="59" t="s">
        <v>248</v>
      </c>
      <c r="C127" s="35" t="s">
        <v>249</v>
      </c>
      <c r="D127" s="36">
        <v>305</v>
      </c>
      <c r="E127" s="37" t="s">
        <v>38</v>
      </c>
      <c r="F127" s="38">
        <f t="shared" si="50"/>
        <v>77.48</v>
      </c>
      <c r="G127" s="39">
        <f t="shared" si="51"/>
        <v>38.549999999999997</v>
      </c>
      <c r="H127" s="6">
        <f t="shared" si="80"/>
        <v>116.03</v>
      </c>
      <c r="I127" s="6">
        <f t="shared" si="81"/>
        <v>23631.4</v>
      </c>
      <c r="J127" s="6">
        <f t="shared" si="82"/>
        <v>11757.75</v>
      </c>
      <c r="K127" s="7">
        <f t="shared" si="83"/>
        <v>35389.15</v>
      </c>
      <c r="M127" s="60"/>
      <c r="N127" s="60"/>
      <c r="O127" s="60"/>
      <c r="P127" s="60"/>
      <c r="Q127" s="60"/>
      <c r="R127" s="60"/>
      <c r="AD127" s="41">
        <v>81.67</v>
      </c>
      <c r="AE127" s="41">
        <v>40.64</v>
      </c>
    </row>
    <row r="128" spans="1:31">
      <c r="A128" s="33">
        <v>12</v>
      </c>
      <c r="B128" s="59" t="s">
        <v>250</v>
      </c>
      <c r="C128" s="35" t="s">
        <v>251</v>
      </c>
      <c r="D128" s="36">
        <v>1</v>
      </c>
      <c r="E128" s="37" t="s">
        <v>38</v>
      </c>
      <c r="F128" s="38">
        <f t="shared" si="50"/>
        <v>21.64</v>
      </c>
      <c r="G128" s="39">
        <f t="shared" si="51"/>
        <v>24.03</v>
      </c>
      <c r="H128" s="6">
        <f t="shared" si="80"/>
        <v>45.67</v>
      </c>
      <c r="I128" s="6">
        <f t="shared" si="81"/>
        <v>21.64</v>
      </c>
      <c r="J128" s="6">
        <f t="shared" si="82"/>
        <v>24.03</v>
      </c>
      <c r="K128" s="7">
        <f t="shared" si="83"/>
        <v>45.67</v>
      </c>
      <c r="M128" s="60"/>
      <c r="N128" s="60"/>
      <c r="O128" s="60"/>
      <c r="P128" s="60"/>
      <c r="Q128" s="60"/>
      <c r="R128" s="60"/>
      <c r="AD128" s="41">
        <v>22.81</v>
      </c>
      <c r="AE128" s="41">
        <v>25.33</v>
      </c>
    </row>
    <row r="129" spans="1:31">
      <c r="A129" s="33">
        <v>12</v>
      </c>
      <c r="B129" s="59" t="s">
        <v>252</v>
      </c>
      <c r="C129" s="35" t="s">
        <v>253</v>
      </c>
      <c r="D129" s="36">
        <v>1</v>
      </c>
      <c r="E129" s="37" t="s">
        <v>53</v>
      </c>
      <c r="F129" s="38">
        <f t="shared" si="50"/>
        <v>11.02</v>
      </c>
      <c r="G129" s="39">
        <f t="shared" si="51"/>
        <v>7.39</v>
      </c>
      <c r="H129" s="6">
        <f t="shared" si="80"/>
        <v>18.41</v>
      </c>
      <c r="I129" s="6">
        <f t="shared" si="81"/>
        <v>11.02</v>
      </c>
      <c r="J129" s="6">
        <f t="shared" si="82"/>
        <v>7.39</v>
      </c>
      <c r="K129" s="7">
        <f t="shared" si="83"/>
        <v>18.41</v>
      </c>
      <c r="M129" s="60"/>
      <c r="N129" s="60"/>
      <c r="O129" s="60"/>
      <c r="P129" s="60"/>
      <c r="Q129" s="60"/>
      <c r="R129" s="60"/>
      <c r="AD129" s="41">
        <v>11.62</v>
      </c>
      <c r="AE129" s="41">
        <v>7.79</v>
      </c>
    </row>
    <row r="130" spans="1:31">
      <c r="A130" s="33">
        <v>12</v>
      </c>
      <c r="B130" s="59" t="s">
        <v>254</v>
      </c>
      <c r="C130" s="35" t="s">
        <v>255</v>
      </c>
      <c r="D130" s="36">
        <v>1</v>
      </c>
      <c r="E130" s="37" t="s">
        <v>38</v>
      </c>
      <c r="F130" s="38">
        <f t="shared" si="50"/>
        <v>460.73</v>
      </c>
      <c r="G130" s="39">
        <f t="shared" si="51"/>
        <v>29.98</v>
      </c>
      <c r="H130" s="6">
        <f t="shared" si="80"/>
        <v>490.71000000000004</v>
      </c>
      <c r="I130" s="6">
        <f t="shared" si="81"/>
        <v>460.73</v>
      </c>
      <c r="J130" s="6">
        <f t="shared" si="82"/>
        <v>29.98</v>
      </c>
      <c r="K130" s="7">
        <f t="shared" si="83"/>
        <v>490.71000000000004</v>
      </c>
      <c r="M130" s="60"/>
      <c r="N130" s="60"/>
      <c r="O130" s="60"/>
      <c r="P130" s="60"/>
      <c r="Q130" s="60"/>
      <c r="R130" s="60"/>
      <c r="AD130" s="41">
        <v>485.6</v>
      </c>
      <c r="AE130" s="41">
        <v>31.6</v>
      </c>
    </row>
    <row r="131" spans="1:31">
      <c r="A131" s="33">
        <v>12</v>
      </c>
      <c r="B131" s="59" t="s">
        <v>256</v>
      </c>
      <c r="C131" s="35" t="s">
        <v>257</v>
      </c>
      <c r="D131" s="36">
        <v>15</v>
      </c>
      <c r="E131" s="37" t="s">
        <v>38</v>
      </c>
      <c r="F131" s="38">
        <f t="shared" si="50"/>
        <v>19.46</v>
      </c>
      <c r="G131" s="39">
        <f t="shared" si="51"/>
        <v>12.01</v>
      </c>
      <c r="H131" s="6">
        <f t="shared" si="80"/>
        <v>31.47</v>
      </c>
      <c r="I131" s="6">
        <f t="shared" si="81"/>
        <v>291.90000000000003</v>
      </c>
      <c r="J131" s="6">
        <f t="shared" si="82"/>
        <v>180.15</v>
      </c>
      <c r="K131" s="7">
        <f t="shared" si="83"/>
        <v>472.04999999999995</v>
      </c>
      <c r="M131" s="60"/>
      <c r="N131" s="60"/>
      <c r="O131" s="60"/>
      <c r="P131" s="60"/>
      <c r="Q131" s="60"/>
      <c r="R131" s="60"/>
      <c r="AD131" s="41">
        <v>20.52</v>
      </c>
      <c r="AE131" s="41">
        <v>12.66</v>
      </c>
    </row>
    <row r="132" spans="1:31">
      <c r="A132" s="33">
        <v>12</v>
      </c>
      <c r="B132" s="59" t="s">
        <v>258</v>
      </c>
      <c r="C132" s="35" t="s">
        <v>259</v>
      </c>
      <c r="D132" s="36">
        <v>705</v>
      </c>
      <c r="E132" s="37" t="s">
        <v>38</v>
      </c>
      <c r="F132" s="38">
        <f t="shared" si="50"/>
        <v>82.7</v>
      </c>
      <c r="G132" s="39">
        <f t="shared" si="51"/>
        <v>31.2</v>
      </c>
      <c r="H132" s="6">
        <f t="shared" si="80"/>
        <v>113.9</v>
      </c>
      <c r="I132" s="6">
        <f t="shared" si="81"/>
        <v>58303.5</v>
      </c>
      <c r="J132" s="6">
        <f t="shared" si="82"/>
        <v>21996</v>
      </c>
      <c r="K132" s="7">
        <f t="shared" si="83"/>
        <v>80299.5</v>
      </c>
      <c r="M132" s="60"/>
      <c r="N132" s="60"/>
      <c r="O132" s="60"/>
      <c r="P132" s="60"/>
      <c r="Q132" s="60"/>
      <c r="R132" s="60"/>
      <c r="AD132" s="41">
        <v>87.17</v>
      </c>
      <c r="AE132" s="41">
        <v>32.89</v>
      </c>
    </row>
    <row r="133" spans="1:31">
      <c r="A133" s="33">
        <v>12</v>
      </c>
      <c r="B133" s="59" t="s">
        <v>260</v>
      </c>
      <c r="C133" s="35" t="s">
        <v>261</v>
      </c>
      <c r="D133" s="36">
        <v>18</v>
      </c>
      <c r="E133" s="37" t="s">
        <v>38</v>
      </c>
      <c r="F133" s="38">
        <f t="shared" si="50"/>
        <v>317.06</v>
      </c>
      <c r="G133" s="39">
        <f t="shared" si="51"/>
        <v>15</v>
      </c>
      <c r="H133" s="6">
        <f t="shared" ref="H133" si="84">SUM(F133:G133)</f>
        <v>332.06</v>
      </c>
      <c r="I133" s="6">
        <f t="shared" ref="I133:I135" si="85">D133*F133</f>
        <v>5707.08</v>
      </c>
      <c r="J133" s="6">
        <f t="shared" ref="J133:J135" si="86">D133*G133</f>
        <v>270</v>
      </c>
      <c r="K133" s="7">
        <f t="shared" ref="K133" si="87">SUM(F133:G133)*D133</f>
        <v>5977.08</v>
      </c>
      <c r="M133" s="60"/>
      <c r="N133" s="60"/>
      <c r="O133" s="60"/>
      <c r="P133" s="60"/>
      <c r="Q133" s="60"/>
      <c r="R133" s="60"/>
      <c r="AD133" s="41">
        <v>334.18</v>
      </c>
      <c r="AE133" s="41">
        <v>15.81</v>
      </c>
    </row>
    <row r="134" spans="1:31">
      <c r="A134" s="33">
        <v>12</v>
      </c>
      <c r="B134" s="59" t="s">
        <v>262</v>
      </c>
      <c r="C134" s="35" t="s">
        <v>263</v>
      </c>
      <c r="D134" s="36">
        <v>111</v>
      </c>
      <c r="E134" s="37" t="s">
        <v>38</v>
      </c>
      <c r="F134" s="38">
        <f t="shared" si="50"/>
        <v>12.37</v>
      </c>
      <c r="G134" s="39">
        <f t="shared" si="51"/>
        <v>6.73</v>
      </c>
      <c r="H134" s="6">
        <f t="shared" ref="H134" si="88">SUM(F134:G134)</f>
        <v>19.100000000000001</v>
      </c>
      <c r="I134" s="6">
        <f t="shared" ref="I134" si="89">D134*F134</f>
        <v>1373.07</v>
      </c>
      <c r="J134" s="6">
        <f t="shared" ref="J134" si="90">D134*G134</f>
        <v>747.03000000000009</v>
      </c>
      <c r="K134" s="7">
        <f t="shared" ref="K134" si="91">SUM(F134:G134)*D134</f>
        <v>2120.1000000000004</v>
      </c>
      <c r="M134" s="60"/>
      <c r="N134" s="60"/>
      <c r="O134" s="60"/>
      <c r="P134" s="60"/>
      <c r="Q134" s="60"/>
      <c r="R134" s="60"/>
      <c r="AD134" s="41">
        <v>13.04</v>
      </c>
      <c r="AE134" s="41">
        <v>7.1</v>
      </c>
    </row>
    <row r="135" spans="1:31">
      <c r="A135" s="33">
        <v>12</v>
      </c>
      <c r="B135" s="59" t="s">
        <v>264</v>
      </c>
      <c r="C135" s="35" t="s">
        <v>265</v>
      </c>
      <c r="D135" s="36">
        <v>1</v>
      </c>
      <c r="E135" s="37" t="s">
        <v>38</v>
      </c>
      <c r="F135" s="38">
        <f t="shared" si="50"/>
        <v>41.92</v>
      </c>
      <c r="G135" s="39">
        <f t="shared" si="51"/>
        <v>14.63</v>
      </c>
      <c r="H135" s="6">
        <f t="shared" ref="H135" si="92">SUM(F135:G135)</f>
        <v>56.550000000000004</v>
      </c>
      <c r="I135" s="6">
        <f t="shared" si="85"/>
        <v>41.92</v>
      </c>
      <c r="J135" s="6">
        <f t="shared" si="86"/>
        <v>14.63</v>
      </c>
      <c r="K135" s="7">
        <f t="shared" ref="K135" si="93">SUM(F135:G135)*D135</f>
        <v>56.550000000000004</v>
      </c>
      <c r="M135" s="60"/>
      <c r="N135" s="60"/>
      <c r="O135" s="60"/>
      <c r="P135" s="60"/>
      <c r="Q135" s="60"/>
      <c r="R135" s="60"/>
      <c r="AD135" s="41">
        <v>44.19</v>
      </c>
      <c r="AE135" s="41">
        <v>15.42</v>
      </c>
    </row>
    <row r="136" spans="1:31">
      <c r="A136" s="33">
        <v>12</v>
      </c>
      <c r="B136" s="59" t="s">
        <v>266</v>
      </c>
      <c r="C136" s="35" t="s">
        <v>267</v>
      </c>
      <c r="D136" s="36">
        <v>1</v>
      </c>
      <c r="E136" s="37" t="s">
        <v>38</v>
      </c>
      <c r="F136" s="38">
        <f t="shared" si="50"/>
        <v>45.18</v>
      </c>
      <c r="G136" s="39">
        <f t="shared" si="51"/>
        <v>14.63</v>
      </c>
      <c r="H136" s="6">
        <f t="shared" si="80"/>
        <v>59.81</v>
      </c>
      <c r="I136" s="6">
        <f t="shared" si="81"/>
        <v>45.18</v>
      </c>
      <c r="J136" s="6">
        <f t="shared" si="82"/>
        <v>14.63</v>
      </c>
      <c r="K136" s="7">
        <f t="shared" si="83"/>
        <v>59.81</v>
      </c>
      <c r="M136" s="60"/>
      <c r="N136" s="60"/>
      <c r="O136" s="60"/>
      <c r="P136" s="60"/>
      <c r="Q136" s="60"/>
      <c r="R136" s="60"/>
      <c r="AD136" s="41">
        <v>47.62</v>
      </c>
      <c r="AE136" s="41">
        <v>15.42</v>
      </c>
    </row>
    <row r="137" spans="1:31">
      <c r="A137" s="45">
        <v>13</v>
      </c>
      <c r="B137" s="46">
        <v>13</v>
      </c>
      <c r="C137" s="47" t="s">
        <v>268</v>
      </c>
      <c r="D137" s="26"/>
      <c r="E137" s="27"/>
      <c r="F137" s="8"/>
      <c r="G137" s="8"/>
      <c r="H137" s="8"/>
      <c r="I137" s="8">
        <f t="shared" ref="I137:K137" si="94">SUBTOTAL(109,I138:I159)</f>
        <v>42898.439999999995</v>
      </c>
      <c r="J137" s="8">
        <f t="shared" si="94"/>
        <v>50733.679999999993</v>
      </c>
      <c r="K137" s="9">
        <f t="shared" si="94"/>
        <v>93632.12000000001</v>
      </c>
      <c r="M137" s="60"/>
      <c r="N137" s="60"/>
      <c r="O137" s="60"/>
      <c r="P137" s="60"/>
      <c r="Q137" s="60"/>
      <c r="R137" s="60"/>
      <c r="AD137" s="53"/>
      <c r="AE137" s="53"/>
    </row>
    <row r="138" spans="1:31">
      <c r="A138" s="33">
        <v>13</v>
      </c>
      <c r="B138" s="59" t="s">
        <v>269</v>
      </c>
      <c r="C138" s="35" t="s">
        <v>270</v>
      </c>
      <c r="D138" s="36">
        <v>1</v>
      </c>
      <c r="E138" s="37" t="s">
        <v>87</v>
      </c>
      <c r="F138" s="38">
        <f t="shared" ref="F138:F201" si="95">TRUNC(AD138*(1-$Q$9),2)</f>
        <v>204.04</v>
      </c>
      <c r="G138" s="39">
        <f t="shared" ref="G138:G201" si="96">TRUNC(AE138*(1-$Q$9),2)</f>
        <v>121.37</v>
      </c>
      <c r="H138" s="6">
        <f t="shared" ref="H138:H159" si="97">SUM(F138:G138)</f>
        <v>325.40999999999997</v>
      </c>
      <c r="I138" s="6">
        <f t="shared" ref="I138:I159" si="98">D138*F138</f>
        <v>204.04</v>
      </c>
      <c r="J138" s="6">
        <f t="shared" ref="J138:J159" si="99">D138*G138</f>
        <v>121.37</v>
      </c>
      <c r="K138" s="7">
        <f t="shared" ref="K138:K159" si="100">SUM(F138:G138)*D138</f>
        <v>325.40999999999997</v>
      </c>
      <c r="M138" s="60"/>
      <c r="N138" s="60"/>
      <c r="O138" s="60"/>
      <c r="P138" s="60"/>
      <c r="Q138" s="60"/>
      <c r="R138" s="60"/>
      <c r="AD138" s="41">
        <v>215.06</v>
      </c>
      <c r="AE138" s="41">
        <v>127.93</v>
      </c>
    </row>
    <row r="139" spans="1:31">
      <c r="A139" s="33">
        <v>13</v>
      </c>
      <c r="B139" s="59" t="s">
        <v>271</v>
      </c>
      <c r="C139" s="35" t="s">
        <v>272</v>
      </c>
      <c r="D139" s="36">
        <v>1</v>
      </c>
      <c r="E139" s="37" t="s">
        <v>87</v>
      </c>
      <c r="F139" s="38">
        <f t="shared" si="95"/>
        <v>311.06</v>
      </c>
      <c r="G139" s="39">
        <f t="shared" si="96"/>
        <v>59.15</v>
      </c>
      <c r="H139" s="6">
        <f t="shared" si="97"/>
        <v>370.21</v>
      </c>
      <c r="I139" s="6">
        <f t="shared" si="98"/>
        <v>311.06</v>
      </c>
      <c r="J139" s="6">
        <f t="shared" si="99"/>
        <v>59.15</v>
      </c>
      <c r="K139" s="7">
        <f t="shared" si="100"/>
        <v>370.21</v>
      </c>
      <c r="M139" s="60"/>
      <c r="N139" s="60"/>
      <c r="O139" s="60"/>
      <c r="P139" s="60"/>
      <c r="Q139" s="60"/>
      <c r="R139" s="60"/>
      <c r="AD139" s="41">
        <v>327.85</v>
      </c>
      <c r="AE139" s="41">
        <v>62.35</v>
      </c>
    </row>
    <row r="140" spans="1:31">
      <c r="A140" s="33">
        <v>13</v>
      </c>
      <c r="B140" s="59" t="s">
        <v>273</v>
      </c>
      <c r="C140" s="35" t="s">
        <v>274</v>
      </c>
      <c r="D140" s="36">
        <v>1</v>
      </c>
      <c r="E140" s="37" t="s">
        <v>87</v>
      </c>
      <c r="F140" s="38">
        <f t="shared" si="95"/>
        <v>426.47</v>
      </c>
      <c r="G140" s="39">
        <f t="shared" si="96"/>
        <v>64.2</v>
      </c>
      <c r="H140" s="6">
        <f t="shared" si="97"/>
        <v>490.67</v>
      </c>
      <c r="I140" s="6">
        <f t="shared" si="98"/>
        <v>426.47</v>
      </c>
      <c r="J140" s="6">
        <f t="shared" si="99"/>
        <v>64.2</v>
      </c>
      <c r="K140" s="7">
        <f t="shared" si="100"/>
        <v>490.67</v>
      </c>
      <c r="M140" s="60"/>
      <c r="N140" s="60"/>
      <c r="O140" s="60"/>
      <c r="P140" s="60"/>
      <c r="Q140" s="60"/>
      <c r="R140" s="60"/>
      <c r="AD140" s="41">
        <v>449.49</v>
      </c>
      <c r="AE140" s="41">
        <v>67.67</v>
      </c>
    </row>
    <row r="141" spans="1:31">
      <c r="A141" s="33">
        <v>13</v>
      </c>
      <c r="B141" s="59" t="s">
        <v>275</v>
      </c>
      <c r="C141" s="62" t="s">
        <v>276</v>
      </c>
      <c r="D141" s="36">
        <v>114</v>
      </c>
      <c r="E141" s="37" t="s">
        <v>38</v>
      </c>
      <c r="F141" s="38">
        <f t="shared" si="95"/>
        <v>0</v>
      </c>
      <c r="G141" s="39">
        <f t="shared" si="96"/>
        <v>17.239999999999998</v>
      </c>
      <c r="H141" s="6">
        <f t="shared" si="97"/>
        <v>17.239999999999998</v>
      </c>
      <c r="I141" s="6">
        <f t="shared" si="98"/>
        <v>0</v>
      </c>
      <c r="J141" s="6">
        <f t="shared" si="99"/>
        <v>1965.36</v>
      </c>
      <c r="K141" s="7">
        <f t="shared" si="100"/>
        <v>1965.36</v>
      </c>
      <c r="M141" s="60"/>
      <c r="N141" s="60"/>
      <c r="O141" s="60"/>
      <c r="P141" s="60"/>
      <c r="Q141" s="60"/>
      <c r="R141" s="60"/>
      <c r="AD141" s="41">
        <v>0</v>
      </c>
      <c r="AE141" s="41">
        <v>18.18</v>
      </c>
    </row>
    <row r="142" spans="1:31">
      <c r="A142" s="33">
        <v>13</v>
      </c>
      <c r="B142" s="59" t="s">
        <v>277</v>
      </c>
      <c r="C142" s="35" t="s">
        <v>278</v>
      </c>
      <c r="D142" s="36">
        <v>122</v>
      </c>
      <c r="E142" s="37" t="s">
        <v>87</v>
      </c>
      <c r="F142" s="38">
        <f t="shared" si="95"/>
        <v>0</v>
      </c>
      <c r="G142" s="39">
        <f t="shared" si="96"/>
        <v>43.84</v>
      </c>
      <c r="H142" s="6">
        <f t="shared" si="97"/>
        <v>43.84</v>
      </c>
      <c r="I142" s="6">
        <f t="shared" si="98"/>
        <v>0</v>
      </c>
      <c r="J142" s="6">
        <f t="shared" si="99"/>
        <v>5348.4800000000005</v>
      </c>
      <c r="K142" s="7">
        <f t="shared" si="100"/>
        <v>5348.4800000000005</v>
      </c>
      <c r="M142" s="60"/>
      <c r="N142" s="60"/>
      <c r="O142" s="60"/>
      <c r="P142" s="60"/>
      <c r="Q142" s="60"/>
      <c r="R142" s="60"/>
      <c r="AD142" s="41">
        <v>0</v>
      </c>
      <c r="AE142" s="41">
        <v>46.21</v>
      </c>
    </row>
    <row r="143" spans="1:31">
      <c r="A143" s="33">
        <v>13</v>
      </c>
      <c r="B143" s="59" t="s">
        <v>279</v>
      </c>
      <c r="C143" s="35" t="s">
        <v>280</v>
      </c>
      <c r="D143" s="36">
        <v>1</v>
      </c>
      <c r="E143" s="37" t="s">
        <v>87</v>
      </c>
      <c r="F143" s="38">
        <f t="shared" si="95"/>
        <v>0</v>
      </c>
      <c r="G143" s="39">
        <f t="shared" si="96"/>
        <v>48.7</v>
      </c>
      <c r="H143" s="6">
        <f t="shared" si="97"/>
        <v>48.7</v>
      </c>
      <c r="I143" s="6">
        <f t="shared" si="98"/>
        <v>0</v>
      </c>
      <c r="J143" s="6">
        <f t="shared" si="99"/>
        <v>48.7</v>
      </c>
      <c r="K143" s="7">
        <f t="shared" si="100"/>
        <v>48.7</v>
      </c>
      <c r="M143" s="60"/>
      <c r="N143" s="60"/>
      <c r="O143" s="60"/>
      <c r="P143" s="60"/>
      <c r="Q143" s="60"/>
      <c r="R143" s="60"/>
      <c r="AD143" s="41">
        <v>0</v>
      </c>
      <c r="AE143" s="41">
        <v>51.33</v>
      </c>
    </row>
    <row r="144" spans="1:31">
      <c r="A144" s="33">
        <v>13</v>
      </c>
      <c r="B144" s="59" t="s">
        <v>281</v>
      </c>
      <c r="C144" s="35" t="s">
        <v>282</v>
      </c>
      <c r="D144" s="36">
        <v>24</v>
      </c>
      <c r="E144" s="37" t="s">
        <v>38</v>
      </c>
      <c r="F144" s="38">
        <f t="shared" si="95"/>
        <v>0.97</v>
      </c>
      <c r="G144" s="39">
        <f t="shared" si="96"/>
        <v>12.51</v>
      </c>
      <c r="H144" s="6">
        <f t="shared" si="97"/>
        <v>13.48</v>
      </c>
      <c r="I144" s="6">
        <f t="shared" si="98"/>
        <v>23.28</v>
      </c>
      <c r="J144" s="6">
        <f t="shared" si="99"/>
        <v>300.24</v>
      </c>
      <c r="K144" s="7">
        <f t="shared" si="100"/>
        <v>323.52</v>
      </c>
      <c r="M144" s="60"/>
      <c r="N144" s="60"/>
      <c r="O144" s="60"/>
      <c r="P144" s="60"/>
      <c r="Q144" s="60"/>
      <c r="R144" s="60"/>
      <c r="AD144" s="41">
        <v>1.03</v>
      </c>
      <c r="AE144" s="41">
        <v>13.19</v>
      </c>
    </row>
    <row r="145" spans="1:31">
      <c r="A145" s="33">
        <v>13</v>
      </c>
      <c r="B145" s="59" t="s">
        <v>283</v>
      </c>
      <c r="C145" s="35" t="s">
        <v>284</v>
      </c>
      <c r="D145" s="36">
        <v>1</v>
      </c>
      <c r="E145" s="37" t="s">
        <v>16</v>
      </c>
      <c r="F145" s="38">
        <f t="shared" si="95"/>
        <v>9.7899999999999991</v>
      </c>
      <c r="G145" s="39">
        <f t="shared" si="96"/>
        <v>50.04</v>
      </c>
      <c r="H145" s="6">
        <f t="shared" si="97"/>
        <v>59.83</v>
      </c>
      <c r="I145" s="6">
        <f t="shared" si="98"/>
        <v>9.7899999999999991</v>
      </c>
      <c r="J145" s="6">
        <f t="shared" si="99"/>
        <v>50.04</v>
      </c>
      <c r="K145" s="7">
        <f t="shared" si="100"/>
        <v>59.83</v>
      </c>
      <c r="M145" s="60"/>
      <c r="N145" s="60"/>
      <c r="O145" s="60"/>
      <c r="P145" s="60"/>
      <c r="Q145" s="60"/>
      <c r="R145" s="60"/>
      <c r="AD145" s="41">
        <v>10.32</v>
      </c>
      <c r="AE145" s="41">
        <v>52.75</v>
      </c>
    </row>
    <row r="146" spans="1:31">
      <c r="A146" s="33">
        <v>13</v>
      </c>
      <c r="B146" s="59" t="s">
        <v>285</v>
      </c>
      <c r="C146" s="62" t="s">
        <v>286</v>
      </c>
      <c r="D146" s="36">
        <v>90</v>
      </c>
      <c r="E146" s="37" t="s">
        <v>87</v>
      </c>
      <c r="F146" s="38">
        <f t="shared" si="95"/>
        <v>0.97</v>
      </c>
      <c r="G146" s="39">
        <f t="shared" si="96"/>
        <v>73.06</v>
      </c>
      <c r="H146" s="6">
        <f t="shared" si="97"/>
        <v>74.03</v>
      </c>
      <c r="I146" s="6">
        <f t="shared" si="98"/>
        <v>87.3</v>
      </c>
      <c r="J146" s="6">
        <f t="shared" si="99"/>
        <v>6575.4000000000005</v>
      </c>
      <c r="K146" s="7">
        <f t="shared" si="100"/>
        <v>6662.7</v>
      </c>
      <c r="M146" s="60"/>
      <c r="N146" s="60"/>
      <c r="O146" s="60"/>
      <c r="P146" s="60"/>
      <c r="Q146" s="60"/>
      <c r="R146" s="60"/>
      <c r="AD146" s="41">
        <v>1.03</v>
      </c>
      <c r="AE146" s="41">
        <v>77.010000000000005</v>
      </c>
    </row>
    <row r="147" spans="1:31">
      <c r="A147" s="33">
        <v>13</v>
      </c>
      <c r="B147" s="59" t="s">
        <v>287</v>
      </c>
      <c r="C147" s="62" t="s">
        <v>288</v>
      </c>
      <c r="D147" s="36">
        <v>41</v>
      </c>
      <c r="E147" s="37" t="s">
        <v>38</v>
      </c>
      <c r="F147" s="38">
        <f t="shared" si="95"/>
        <v>1.72</v>
      </c>
      <c r="G147" s="39">
        <f t="shared" si="96"/>
        <v>58.3</v>
      </c>
      <c r="H147" s="6">
        <f t="shared" si="97"/>
        <v>60.019999999999996</v>
      </c>
      <c r="I147" s="6">
        <f t="shared" si="98"/>
        <v>70.52</v>
      </c>
      <c r="J147" s="6">
        <f t="shared" si="99"/>
        <v>2390.2999999999997</v>
      </c>
      <c r="K147" s="7">
        <f t="shared" si="100"/>
        <v>2460.8199999999997</v>
      </c>
      <c r="M147" s="60"/>
      <c r="N147" s="60"/>
      <c r="O147" s="60"/>
      <c r="P147" s="60"/>
      <c r="Q147" s="60"/>
      <c r="R147" s="60"/>
      <c r="AD147" s="41">
        <v>1.82</v>
      </c>
      <c r="AE147" s="41">
        <v>61.45</v>
      </c>
    </row>
    <row r="148" spans="1:31">
      <c r="A148" s="33">
        <v>13</v>
      </c>
      <c r="B148" s="59" t="s">
        <v>289</v>
      </c>
      <c r="C148" s="35" t="s">
        <v>290</v>
      </c>
      <c r="D148" s="36">
        <v>29</v>
      </c>
      <c r="E148" s="37" t="s">
        <v>87</v>
      </c>
      <c r="F148" s="38">
        <f t="shared" si="95"/>
        <v>1.17</v>
      </c>
      <c r="G148" s="39">
        <f t="shared" si="96"/>
        <v>73.06</v>
      </c>
      <c r="H148" s="6">
        <f t="shared" si="97"/>
        <v>74.23</v>
      </c>
      <c r="I148" s="6">
        <f t="shared" si="98"/>
        <v>33.93</v>
      </c>
      <c r="J148" s="6">
        <f t="shared" si="99"/>
        <v>2118.7400000000002</v>
      </c>
      <c r="K148" s="7">
        <f t="shared" si="100"/>
        <v>2152.67</v>
      </c>
      <c r="M148" s="60"/>
      <c r="N148" s="60"/>
      <c r="O148" s="60"/>
      <c r="P148" s="60"/>
      <c r="Q148" s="60"/>
      <c r="R148" s="60"/>
      <c r="AD148" s="41">
        <v>1.24</v>
      </c>
      <c r="AE148" s="41">
        <v>77.010000000000005</v>
      </c>
    </row>
    <row r="149" spans="1:31">
      <c r="A149" s="33">
        <v>13</v>
      </c>
      <c r="B149" s="59" t="s">
        <v>291</v>
      </c>
      <c r="C149" s="35" t="s">
        <v>292</v>
      </c>
      <c r="D149" s="36">
        <v>1218</v>
      </c>
      <c r="E149" s="37" t="s">
        <v>87</v>
      </c>
      <c r="F149" s="38">
        <f t="shared" si="95"/>
        <v>3.38</v>
      </c>
      <c r="G149" s="39">
        <f t="shared" si="96"/>
        <v>9.16</v>
      </c>
      <c r="H149" s="6">
        <f t="shared" si="97"/>
        <v>12.54</v>
      </c>
      <c r="I149" s="6">
        <f t="shared" si="98"/>
        <v>4116.84</v>
      </c>
      <c r="J149" s="6">
        <f t="shared" si="99"/>
        <v>11156.880000000001</v>
      </c>
      <c r="K149" s="7">
        <f t="shared" si="100"/>
        <v>15273.72</v>
      </c>
      <c r="M149" s="60"/>
      <c r="N149" s="60"/>
      <c r="O149" s="60"/>
      <c r="P149" s="60"/>
      <c r="Q149" s="60"/>
      <c r="R149" s="60"/>
      <c r="AD149" s="41">
        <v>3.57</v>
      </c>
      <c r="AE149" s="41">
        <v>9.66</v>
      </c>
    </row>
    <row r="150" spans="1:31">
      <c r="A150" s="33">
        <v>13</v>
      </c>
      <c r="B150" s="59" t="s">
        <v>293</v>
      </c>
      <c r="C150" s="35" t="s">
        <v>294</v>
      </c>
      <c r="D150" s="36">
        <v>1</v>
      </c>
      <c r="E150" s="37" t="s">
        <v>38</v>
      </c>
      <c r="F150" s="38">
        <f t="shared" si="95"/>
        <v>444.46</v>
      </c>
      <c r="G150" s="39">
        <f t="shared" si="96"/>
        <v>256.11</v>
      </c>
      <c r="H150" s="6">
        <f t="shared" si="97"/>
        <v>700.56999999999994</v>
      </c>
      <c r="I150" s="6">
        <f t="shared" si="98"/>
        <v>444.46</v>
      </c>
      <c r="J150" s="6">
        <f t="shared" si="99"/>
        <v>256.11</v>
      </c>
      <c r="K150" s="7">
        <f t="shared" si="100"/>
        <v>700.56999999999994</v>
      </c>
      <c r="M150" s="60"/>
      <c r="N150" s="60"/>
      <c r="O150" s="60"/>
      <c r="P150" s="60"/>
      <c r="Q150" s="60"/>
      <c r="R150" s="60"/>
      <c r="AD150" s="41">
        <v>468.45</v>
      </c>
      <c r="AE150" s="41">
        <v>269.94</v>
      </c>
    </row>
    <row r="151" spans="1:31">
      <c r="A151" s="33">
        <v>13</v>
      </c>
      <c r="B151" s="59" t="s">
        <v>295</v>
      </c>
      <c r="C151" s="35" t="s">
        <v>296</v>
      </c>
      <c r="D151" s="36">
        <v>1</v>
      </c>
      <c r="E151" s="37" t="s">
        <v>87</v>
      </c>
      <c r="F151" s="38">
        <f t="shared" si="95"/>
        <v>18.91</v>
      </c>
      <c r="G151" s="39">
        <f t="shared" si="96"/>
        <v>76.84</v>
      </c>
      <c r="H151" s="6">
        <f t="shared" si="97"/>
        <v>95.75</v>
      </c>
      <c r="I151" s="6">
        <f t="shared" si="98"/>
        <v>18.91</v>
      </c>
      <c r="J151" s="6">
        <f t="shared" si="99"/>
        <v>76.84</v>
      </c>
      <c r="K151" s="7">
        <f t="shared" si="100"/>
        <v>95.75</v>
      </c>
      <c r="M151" s="60"/>
      <c r="N151" s="60"/>
      <c r="O151" s="60"/>
      <c r="P151" s="60"/>
      <c r="Q151" s="60"/>
      <c r="R151" s="60"/>
      <c r="AD151" s="41">
        <v>19.940000000000001</v>
      </c>
      <c r="AE151" s="41">
        <v>80.989999999999995</v>
      </c>
    </row>
    <row r="152" spans="1:31">
      <c r="A152" s="33">
        <v>13</v>
      </c>
      <c r="B152" s="59" t="s">
        <v>297</v>
      </c>
      <c r="C152" s="35" t="s">
        <v>298</v>
      </c>
      <c r="D152" s="36">
        <v>1</v>
      </c>
      <c r="E152" s="37" t="s">
        <v>87</v>
      </c>
      <c r="F152" s="38">
        <f t="shared" si="95"/>
        <v>3.56</v>
      </c>
      <c r="G152" s="39">
        <f t="shared" si="96"/>
        <v>23.6</v>
      </c>
      <c r="H152" s="6">
        <f t="shared" si="97"/>
        <v>27.16</v>
      </c>
      <c r="I152" s="6">
        <f t="shared" si="98"/>
        <v>3.56</v>
      </c>
      <c r="J152" s="6">
        <f t="shared" si="99"/>
        <v>23.6</v>
      </c>
      <c r="K152" s="7">
        <f t="shared" si="100"/>
        <v>27.16</v>
      </c>
      <c r="M152" s="60"/>
      <c r="N152" s="60"/>
      <c r="O152" s="60"/>
      <c r="P152" s="60"/>
      <c r="Q152" s="60"/>
      <c r="R152" s="60"/>
      <c r="AD152" s="41">
        <v>3.76</v>
      </c>
      <c r="AE152" s="41">
        <v>24.88</v>
      </c>
    </row>
    <row r="153" spans="1:31">
      <c r="A153" s="33">
        <v>13</v>
      </c>
      <c r="B153" s="59" t="s">
        <v>299</v>
      </c>
      <c r="C153" s="35" t="s">
        <v>300</v>
      </c>
      <c r="D153" s="36">
        <v>1</v>
      </c>
      <c r="E153" s="37" t="s">
        <v>38</v>
      </c>
      <c r="F153" s="38">
        <f t="shared" si="95"/>
        <v>431.26</v>
      </c>
      <c r="G153" s="39">
        <f t="shared" si="96"/>
        <v>25.61</v>
      </c>
      <c r="H153" s="6">
        <f t="shared" si="97"/>
        <v>456.87</v>
      </c>
      <c r="I153" s="6">
        <f t="shared" si="98"/>
        <v>431.26</v>
      </c>
      <c r="J153" s="6">
        <f t="shared" si="99"/>
        <v>25.61</v>
      </c>
      <c r="K153" s="7">
        <f t="shared" si="100"/>
        <v>456.87</v>
      </c>
      <c r="M153" s="60"/>
      <c r="N153" s="60"/>
      <c r="O153" s="60"/>
      <c r="P153" s="60"/>
      <c r="Q153" s="60"/>
      <c r="R153" s="60"/>
      <c r="AD153" s="41">
        <v>454.54</v>
      </c>
      <c r="AE153" s="41">
        <v>27</v>
      </c>
    </row>
    <row r="154" spans="1:31">
      <c r="A154" s="33">
        <v>13</v>
      </c>
      <c r="B154" s="59" t="s">
        <v>301</v>
      </c>
      <c r="C154" s="35" t="s">
        <v>302</v>
      </c>
      <c r="D154" s="36">
        <v>1</v>
      </c>
      <c r="E154" s="37" t="s">
        <v>87</v>
      </c>
      <c r="F154" s="38">
        <f t="shared" si="95"/>
        <v>205.38</v>
      </c>
      <c r="G154" s="39">
        <f t="shared" si="96"/>
        <v>4.4400000000000004</v>
      </c>
      <c r="H154" s="6">
        <f t="shared" si="97"/>
        <v>209.82</v>
      </c>
      <c r="I154" s="6">
        <f t="shared" si="98"/>
        <v>205.38</v>
      </c>
      <c r="J154" s="6">
        <f t="shared" si="99"/>
        <v>4.4400000000000004</v>
      </c>
      <c r="K154" s="7">
        <f t="shared" si="100"/>
        <v>209.82</v>
      </c>
      <c r="M154" s="60"/>
      <c r="N154" s="60"/>
      <c r="O154" s="60"/>
      <c r="P154" s="60"/>
      <c r="Q154" s="60"/>
      <c r="R154" s="60"/>
      <c r="AD154" s="41">
        <v>216.47</v>
      </c>
      <c r="AE154" s="41">
        <v>4.6900000000000004</v>
      </c>
    </row>
    <row r="155" spans="1:31">
      <c r="A155" s="33">
        <v>13</v>
      </c>
      <c r="B155" s="59" t="s">
        <v>303</v>
      </c>
      <c r="C155" s="35" t="s">
        <v>304</v>
      </c>
      <c r="D155" s="36">
        <v>99</v>
      </c>
      <c r="E155" s="37" t="s">
        <v>38</v>
      </c>
      <c r="F155" s="38">
        <f t="shared" si="95"/>
        <v>352.53</v>
      </c>
      <c r="G155" s="39">
        <f t="shared" si="96"/>
        <v>128.06</v>
      </c>
      <c r="H155" s="6">
        <f t="shared" ref="H155:H156" si="101">SUM(F155:G155)</f>
        <v>480.59</v>
      </c>
      <c r="I155" s="6">
        <f t="shared" ref="I155:I156" si="102">D155*F155</f>
        <v>34900.469999999994</v>
      </c>
      <c r="J155" s="6">
        <f t="shared" ref="J155:J156" si="103">D155*G155</f>
        <v>12677.94</v>
      </c>
      <c r="K155" s="7">
        <f t="shared" ref="K155:K156" si="104">SUM(F155:G155)*D155</f>
        <v>47578.409999999996</v>
      </c>
      <c r="M155" s="60"/>
      <c r="N155" s="60"/>
      <c r="O155" s="60"/>
      <c r="P155" s="60"/>
      <c r="Q155" s="60"/>
      <c r="R155" s="60"/>
      <c r="AD155" s="41">
        <v>371.56</v>
      </c>
      <c r="AE155" s="41">
        <v>134.97999999999999</v>
      </c>
    </row>
    <row r="156" spans="1:31">
      <c r="A156" s="33">
        <v>13</v>
      </c>
      <c r="B156" s="59" t="s">
        <v>305</v>
      </c>
      <c r="C156" s="35" t="s">
        <v>306</v>
      </c>
      <c r="D156" s="36">
        <v>1</v>
      </c>
      <c r="E156" s="37" t="s">
        <v>38</v>
      </c>
      <c r="F156" s="38">
        <f t="shared" si="95"/>
        <v>443.72</v>
      </c>
      <c r="G156" s="39">
        <f t="shared" si="96"/>
        <v>143.52000000000001</v>
      </c>
      <c r="H156" s="6">
        <f t="shared" si="101"/>
        <v>587.24</v>
      </c>
      <c r="I156" s="6">
        <f t="shared" si="102"/>
        <v>443.72</v>
      </c>
      <c r="J156" s="6">
        <f t="shared" si="103"/>
        <v>143.52000000000001</v>
      </c>
      <c r="K156" s="7">
        <f t="shared" si="104"/>
        <v>587.24</v>
      </c>
      <c r="M156" s="60"/>
      <c r="N156" s="60"/>
      <c r="O156" s="60"/>
      <c r="P156" s="60"/>
      <c r="Q156" s="60"/>
      <c r="R156" s="60"/>
      <c r="AD156" s="41">
        <v>467.67</v>
      </c>
      <c r="AE156" s="41">
        <v>151.27000000000001</v>
      </c>
    </row>
    <row r="157" spans="1:31">
      <c r="A157" s="33">
        <v>13</v>
      </c>
      <c r="B157" s="59" t="s">
        <v>307</v>
      </c>
      <c r="C157" s="35" t="s">
        <v>308</v>
      </c>
      <c r="D157" s="36">
        <v>108</v>
      </c>
      <c r="E157" s="37" t="s">
        <v>16</v>
      </c>
      <c r="F157" s="38">
        <f t="shared" si="95"/>
        <v>9.4</v>
      </c>
      <c r="G157" s="39">
        <f t="shared" si="96"/>
        <v>65.19</v>
      </c>
      <c r="H157" s="6">
        <f t="shared" si="97"/>
        <v>74.59</v>
      </c>
      <c r="I157" s="6">
        <f t="shared" si="98"/>
        <v>1015.2</v>
      </c>
      <c r="J157" s="6">
        <f t="shared" si="99"/>
        <v>7040.5199999999995</v>
      </c>
      <c r="K157" s="7">
        <f t="shared" si="100"/>
        <v>8055.72</v>
      </c>
      <c r="M157" s="60"/>
      <c r="N157" s="60"/>
      <c r="O157" s="60"/>
      <c r="P157" s="60"/>
      <c r="Q157" s="60"/>
      <c r="R157" s="60"/>
      <c r="AD157" s="41">
        <v>9.91</v>
      </c>
      <c r="AE157" s="41">
        <v>68.709999999999994</v>
      </c>
    </row>
    <row r="158" spans="1:31">
      <c r="A158" s="33">
        <v>13</v>
      </c>
      <c r="B158" s="59" t="s">
        <v>309</v>
      </c>
      <c r="C158" s="35" t="s">
        <v>310</v>
      </c>
      <c r="D158" s="36">
        <v>15</v>
      </c>
      <c r="E158" s="37" t="s">
        <v>16</v>
      </c>
      <c r="F158" s="38">
        <f t="shared" si="95"/>
        <v>10.15</v>
      </c>
      <c r="G158" s="39">
        <f t="shared" si="96"/>
        <v>13.96</v>
      </c>
      <c r="H158" s="6">
        <f t="shared" ref="H158" si="105">SUM(F158:G158)</f>
        <v>24.11</v>
      </c>
      <c r="I158" s="6">
        <f t="shared" ref="I158" si="106">D158*F158</f>
        <v>152.25</v>
      </c>
      <c r="J158" s="6">
        <f t="shared" ref="J158" si="107">D158*G158</f>
        <v>209.4</v>
      </c>
      <c r="K158" s="7">
        <f t="shared" ref="K158" si="108">SUM(F158:G158)*D158</f>
        <v>361.65</v>
      </c>
      <c r="M158" s="60"/>
      <c r="N158" s="60"/>
      <c r="O158" s="60"/>
      <c r="P158" s="60"/>
      <c r="Q158" s="60"/>
      <c r="R158" s="60"/>
      <c r="AD158" s="41">
        <v>10.7</v>
      </c>
      <c r="AE158" s="41">
        <v>14.72</v>
      </c>
    </row>
    <row r="159" spans="1:31">
      <c r="A159" s="33">
        <v>13</v>
      </c>
      <c r="B159" s="59" t="s">
        <v>311</v>
      </c>
      <c r="C159" s="35" t="s">
        <v>312</v>
      </c>
      <c r="D159" s="36">
        <v>1</v>
      </c>
      <c r="E159" s="37" t="s">
        <v>87</v>
      </c>
      <c r="F159" s="38">
        <f t="shared" si="95"/>
        <v>0</v>
      </c>
      <c r="G159" s="39">
        <f t="shared" si="96"/>
        <v>76.84</v>
      </c>
      <c r="H159" s="6">
        <f t="shared" si="97"/>
        <v>76.84</v>
      </c>
      <c r="I159" s="6">
        <f t="shared" si="98"/>
        <v>0</v>
      </c>
      <c r="J159" s="6">
        <f t="shared" si="99"/>
        <v>76.84</v>
      </c>
      <c r="K159" s="7">
        <f t="shared" si="100"/>
        <v>76.84</v>
      </c>
      <c r="M159" s="60"/>
      <c r="N159" s="60"/>
      <c r="O159" s="60"/>
      <c r="P159" s="60"/>
      <c r="Q159" s="60"/>
      <c r="R159" s="60"/>
      <c r="AD159" s="41">
        <v>0</v>
      </c>
      <c r="AE159" s="41">
        <v>80.989999999999995</v>
      </c>
    </row>
    <row r="160" spans="1:31">
      <c r="A160" s="45">
        <v>14</v>
      </c>
      <c r="B160" s="46">
        <v>14</v>
      </c>
      <c r="C160" s="47" t="s">
        <v>313</v>
      </c>
      <c r="D160" s="26"/>
      <c r="E160" s="27"/>
      <c r="F160" s="8"/>
      <c r="G160" s="8"/>
      <c r="H160" s="8"/>
      <c r="I160" s="8">
        <f t="shared" ref="I160:K160" si="109">SUBTOTAL(109,I161:I189)</f>
        <v>44515.409999999989</v>
      </c>
      <c r="J160" s="8">
        <f t="shared" si="109"/>
        <v>13239.520000000006</v>
      </c>
      <c r="K160" s="9">
        <f t="shared" si="109"/>
        <v>57754.93</v>
      </c>
      <c r="M160" s="60"/>
      <c r="N160" s="60"/>
      <c r="O160" s="60"/>
      <c r="P160" s="60"/>
      <c r="Q160" s="60"/>
      <c r="R160" s="60"/>
      <c r="AD160" s="53"/>
      <c r="AE160" s="53"/>
    </row>
    <row r="161" spans="1:31">
      <c r="A161" s="33">
        <v>14</v>
      </c>
      <c r="B161" s="59" t="s">
        <v>314</v>
      </c>
      <c r="C161" s="35" t="s">
        <v>315</v>
      </c>
      <c r="D161" s="36">
        <v>1</v>
      </c>
      <c r="E161" s="37" t="s">
        <v>38</v>
      </c>
      <c r="F161" s="38">
        <f t="shared" si="95"/>
        <v>483.52</v>
      </c>
      <c r="G161" s="39">
        <f t="shared" si="96"/>
        <v>179.85</v>
      </c>
      <c r="H161" s="6">
        <f t="shared" ref="H161:H189" si="110">SUM(F161:G161)</f>
        <v>663.37</v>
      </c>
      <c r="I161" s="6">
        <f t="shared" ref="I161:I189" si="111">D161*F161</f>
        <v>483.52</v>
      </c>
      <c r="J161" s="6">
        <f t="shared" ref="J161:J189" si="112">D161*G161</f>
        <v>179.85</v>
      </c>
      <c r="K161" s="7">
        <f t="shared" ref="K161:K189" si="113">SUM(F161:G161)*D161</f>
        <v>663.37</v>
      </c>
      <c r="M161" s="60"/>
      <c r="N161" s="60"/>
      <c r="O161" s="60"/>
      <c r="P161" s="60"/>
      <c r="Q161" s="60"/>
      <c r="R161" s="60"/>
      <c r="AD161" s="41">
        <v>509.62</v>
      </c>
      <c r="AE161" s="41">
        <v>189.56</v>
      </c>
    </row>
    <row r="162" spans="1:31">
      <c r="A162" s="33">
        <v>14</v>
      </c>
      <c r="B162" s="59" t="s">
        <v>316</v>
      </c>
      <c r="C162" s="35" t="s">
        <v>317</v>
      </c>
      <c r="D162" s="36">
        <v>1</v>
      </c>
      <c r="E162" s="37" t="s">
        <v>38</v>
      </c>
      <c r="F162" s="38">
        <f t="shared" si="95"/>
        <v>664.18</v>
      </c>
      <c r="G162" s="39">
        <f t="shared" si="96"/>
        <v>66.61</v>
      </c>
      <c r="H162" s="6">
        <f t="shared" si="110"/>
        <v>730.79</v>
      </c>
      <c r="I162" s="6">
        <f t="shared" si="111"/>
        <v>664.18</v>
      </c>
      <c r="J162" s="6">
        <f t="shared" si="112"/>
        <v>66.61</v>
      </c>
      <c r="K162" s="7">
        <f t="shared" si="113"/>
        <v>730.79</v>
      </c>
      <c r="M162" s="60"/>
      <c r="N162" s="60"/>
      <c r="O162" s="60"/>
      <c r="P162" s="60"/>
      <c r="Q162" s="60"/>
      <c r="R162" s="60"/>
      <c r="AD162" s="41">
        <v>700.03</v>
      </c>
      <c r="AE162" s="41">
        <v>70.209999999999994</v>
      </c>
    </row>
    <row r="163" spans="1:31">
      <c r="A163" s="33">
        <v>14</v>
      </c>
      <c r="B163" s="59" t="s">
        <v>318</v>
      </c>
      <c r="C163" s="35" t="s">
        <v>319</v>
      </c>
      <c r="D163" s="36">
        <v>24</v>
      </c>
      <c r="E163" s="37" t="s">
        <v>53</v>
      </c>
      <c r="F163" s="38">
        <f t="shared" si="95"/>
        <v>6.39</v>
      </c>
      <c r="G163" s="39">
        <f t="shared" si="96"/>
        <v>25.02</v>
      </c>
      <c r="H163" s="6">
        <f t="shared" si="110"/>
        <v>31.41</v>
      </c>
      <c r="I163" s="6">
        <f t="shared" si="111"/>
        <v>153.35999999999999</v>
      </c>
      <c r="J163" s="6">
        <f t="shared" si="112"/>
        <v>600.48</v>
      </c>
      <c r="K163" s="7">
        <f t="shared" si="113"/>
        <v>753.84</v>
      </c>
      <c r="M163" s="60"/>
      <c r="N163" s="60"/>
      <c r="O163" s="60"/>
      <c r="P163" s="60"/>
      <c r="Q163" s="60"/>
      <c r="R163" s="60"/>
      <c r="AD163" s="41">
        <v>6.74</v>
      </c>
      <c r="AE163" s="41">
        <v>26.38</v>
      </c>
    </row>
    <row r="164" spans="1:31" ht="29">
      <c r="A164" s="33">
        <v>14</v>
      </c>
      <c r="B164" s="59" t="s">
        <v>320</v>
      </c>
      <c r="C164" s="35" t="s">
        <v>321</v>
      </c>
      <c r="D164" s="36">
        <v>18</v>
      </c>
      <c r="E164" s="37" t="s">
        <v>53</v>
      </c>
      <c r="F164" s="38">
        <f t="shared" si="95"/>
        <v>87.31</v>
      </c>
      <c r="G164" s="39">
        <f t="shared" si="96"/>
        <v>86.65</v>
      </c>
      <c r="H164" s="6">
        <f t="shared" si="110"/>
        <v>173.96</v>
      </c>
      <c r="I164" s="6">
        <f t="shared" si="111"/>
        <v>1571.58</v>
      </c>
      <c r="J164" s="6">
        <f t="shared" si="112"/>
        <v>1559.7</v>
      </c>
      <c r="K164" s="7">
        <f t="shared" si="113"/>
        <v>3131.28</v>
      </c>
      <c r="M164" s="60"/>
      <c r="N164" s="60"/>
      <c r="O164" s="60"/>
      <c r="P164" s="60"/>
      <c r="Q164" s="60"/>
      <c r="R164" s="60"/>
      <c r="AD164" s="41">
        <v>92.03</v>
      </c>
      <c r="AE164" s="41">
        <v>91.33</v>
      </c>
    </row>
    <row r="165" spans="1:31">
      <c r="A165" s="33">
        <v>14</v>
      </c>
      <c r="B165" s="59" t="s">
        <v>322</v>
      </c>
      <c r="C165" s="35" t="s">
        <v>323</v>
      </c>
      <c r="D165" s="36">
        <v>1</v>
      </c>
      <c r="E165" s="37" t="s">
        <v>53</v>
      </c>
      <c r="F165" s="38">
        <f t="shared" si="95"/>
        <v>283.89</v>
      </c>
      <c r="G165" s="39">
        <f t="shared" si="96"/>
        <v>315.11</v>
      </c>
      <c r="H165" s="6">
        <f t="shared" si="110"/>
        <v>599</v>
      </c>
      <c r="I165" s="6">
        <f t="shared" si="111"/>
        <v>283.89</v>
      </c>
      <c r="J165" s="6">
        <f t="shared" si="112"/>
        <v>315.11</v>
      </c>
      <c r="K165" s="7">
        <f t="shared" si="113"/>
        <v>599</v>
      </c>
      <c r="M165" s="60"/>
      <c r="N165" s="60"/>
      <c r="O165" s="60"/>
      <c r="P165" s="60"/>
      <c r="Q165" s="60"/>
      <c r="R165" s="60"/>
      <c r="AD165" s="41">
        <v>299.22000000000003</v>
      </c>
      <c r="AE165" s="41">
        <v>332.12</v>
      </c>
    </row>
    <row r="166" spans="1:31">
      <c r="A166" s="33">
        <v>14</v>
      </c>
      <c r="B166" s="59" t="s">
        <v>324</v>
      </c>
      <c r="C166" s="35" t="s">
        <v>325</v>
      </c>
      <c r="D166" s="36">
        <v>79</v>
      </c>
      <c r="E166" s="37" t="s">
        <v>38</v>
      </c>
      <c r="F166" s="38">
        <f t="shared" si="95"/>
        <v>39.450000000000003</v>
      </c>
      <c r="G166" s="39">
        <f t="shared" si="96"/>
        <v>25.95</v>
      </c>
      <c r="H166" s="6">
        <f t="shared" si="110"/>
        <v>65.400000000000006</v>
      </c>
      <c r="I166" s="6">
        <f t="shared" si="111"/>
        <v>3116.55</v>
      </c>
      <c r="J166" s="6">
        <f t="shared" si="112"/>
        <v>2050.0499999999997</v>
      </c>
      <c r="K166" s="7">
        <f t="shared" si="113"/>
        <v>5166.6000000000004</v>
      </c>
      <c r="M166" s="60"/>
      <c r="N166" s="60"/>
      <c r="O166" s="60"/>
      <c r="P166" s="60"/>
      <c r="Q166" s="60"/>
      <c r="R166" s="60"/>
      <c r="AD166" s="41">
        <v>41.58</v>
      </c>
      <c r="AE166" s="41">
        <v>27.36</v>
      </c>
    </row>
    <row r="167" spans="1:31" ht="29">
      <c r="A167" s="33">
        <v>14</v>
      </c>
      <c r="B167" s="59" t="s">
        <v>326</v>
      </c>
      <c r="C167" s="35" t="s">
        <v>327</v>
      </c>
      <c r="D167" s="36">
        <v>29</v>
      </c>
      <c r="E167" s="37" t="s">
        <v>38</v>
      </c>
      <c r="F167" s="38">
        <f t="shared" si="95"/>
        <v>39.450000000000003</v>
      </c>
      <c r="G167" s="39">
        <f t="shared" si="96"/>
        <v>74.97</v>
      </c>
      <c r="H167" s="6">
        <f t="shared" si="110"/>
        <v>114.42</v>
      </c>
      <c r="I167" s="6">
        <f t="shared" si="111"/>
        <v>1144.0500000000002</v>
      </c>
      <c r="J167" s="6">
        <f t="shared" si="112"/>
        <v>2174.13</v>
      </c>
      <c r="K167" s="7">
        <f t="shared" si="113"/>
        <v>3318.18</v>
      </c>
      <c r="M167" s="60"/>
      <c r="N167" s="60"/>
      <c r="O167" s="60"/>
      <c r="P167" s="60"/>
      <c r="Q167" s="60"/>
      <c r="R167" s="60"/>
      <c r="AD167" s="41">
        <v>41.58</v>
      </c>
      <c r="AE167" s="41">
        <v>79.02</v>
      </c>
    </row>
    <row r="168" spans="1:31">
      <c r="A168" s="33">
        <v>14</v>
      </c>
      <c r="B168" s="59" t="s">
        <v>328</v>
      </c>
      <c r="C168" s="35" t="s">
        <v>329</v>
      </c>
      <c r="D168" s="36">
        <v>18</v>
      </c>
      <c r="E168" s="37" t="s">
        <v>38</v>
      </c>
      <c r="F168" s="38">
        <f t="shared" si="95"/>
        <v>672.1</v>
      </c>
      <c r="G168" s="39">
        <f t="shared" si="96"/>
        <v>151.38999999999999</v>
      </c>
      <c r="H168" s="6">
        <f t="shared" si="110"/>
        <v>823.49</v>
      </c>
      <c r="I168" s="6">
        <f t="shared" si="111"/>
        <v>12097.800000000001</v>
      </c>
      <c r="J168" s="6">
        <f t="shared" si="112"/>
        <v>2725.0199999999995</v>
      </c>
      <c r="K168" s="7">
        <f t="shared" si="113"/>
        <v>14822.82</v>
      </c>
      <c r="M168" s="60"/>
      <c r="N168" s="60"/>
      <c r="O168" s="60"/>
      <c r="P168" s="60"/>
      <c r="Q168" s="60"/>
      <c r="R168" s="60"/>
      <c r="AD168" s="41">
        <v>708.38</v>
      </c>
      <c r="AE168" s="41">
        <v>159.57</v>
      </c>
    </row>
    <row r="169" spans="1:31">
      <c r="A169" s="33">
        <v>14</v>
      </c>
      <c r="B169" s="59" t="s">
        <v>330</v>
      </c>
      <c r="C169" s="35" t="s">
        <v>331</v>
      </c>
      <c r="D169" s="36">
        <v>18</v>
      </c>
      <c r="E169" s="37" t="s">
        <v>87</v>
      </c>
      <c r="F169" s="38">
        <f t="shared" si="95"/>
        <v>453</v>
      </c>
      <c r="G169" s="39">
        <f t="shared" si="96"/>
        <v>39.82</v>
      </c>
      <c r="H169" s="6">
        <f t="shared" si="110"/>
        <v>492.82</v>
      </c>
      <c r="I169" s="6">
        <f t="shared" si="111"/>
        <v>8154</v>
      </c>
      <c r="J169" s="6">
        <f t="shared" si="112"/>
        <v>716.76</v>
      </c>
      <c r="K169" s="7">
        <f t="shared" si="113"/>
        <v>8870.76</v>
      </c>
      <c r="M169" s="60"/>
      <c r="N169" s="60"/>
      <c r="O169" s="60"/>
      <c r="P169" s="60"/>
      <c r="Q169" s="60"/>
      <c r="R169" s="60"/>
      <c r="AD169" s="41">
        <v>477.45</v>
      </c>
      <c r="AE169" s="41">
        <v>41.97</v>
      </c>
    </row>
    <row r="170" spans="1:31">
      <c r="A170" s="33">
        <v>14</v>
      </c>
      <c r="B170" s="59" t="s">
        <v>332</v>
      </c>
      <c r="C170" s="35" t="s">
        <v>333</v>
      </c>
      <c r="D170" s="36">
        <v>1</v>
      </c>
      <c r="E170" s="37" t="s">
        <v>87</v>
      </c>
      <c r="F170" s="38">
        <f t="shared" si="95"/>
        <v>191.96</v>
      </c>
      <c r="G170" s="39">
        <f t="shared" si="96"/>
        <v>37.6</v>
      </c>
      <c r="H170" s="6">
        <f t="shared" ref="H170:H186" si="114">SUM(F170:G170)</f>
        <v>229.56</v>
      </c>
      <c r="I170" s="6">
        <f t="shared" ref="I170:I186" si="115">D170*F170</f>
        <v>191.96</v>
      </c>
      <c r="J170" s="6">
        <f t="shared" ref="J170:J186" si="116">D170*G170</f>
        <v>37.6</v>
      </c>
      <c r="K170" s="7">
        <f t="shared" ref="K170:K186" si="117">SUM(F170:G170)*D170</f>
        <v>229.56</v>
      </c>
      <c r="M170" s="60"/>
      <c r="N170" s="60"/>
      <c r="O170" s="60"/>
      <c r="P170" s="60"/>
      <c r="Q170" s="60"/>
      <c r="R170" s="60"/>
      <c r="AD170" s="41">
        <v>202.32</v>
      </c>
      <c r="AE170" s="41">
        <v>39.630000000000003</v>
      </c>
    </row>
    <row r="171" spans="1:31">
      <c r="A171" s="33">
        <v>14</v>
      </c>
      <c r="B171" s="59" t="s">
        <v>334</v>
      </c>
      <c r="C171" s="35" t="s">
        <v>335</v>
      </c>
      <c r="D171" s="36">
        <v>24</v>
      </c>
      <c r="E171" s="37" t="s">
        <v>87</v>
      </c>
      <c r="F171" s="38">
        <f t="shared" si="95"/>
        <v>7.13</v>
      </c>
      <c r="G171" s="39">
        <f t="shared" si="96"/>
        <v>51.5</v>
      </c>
      <c r="H171" s="6">
        <f t="shared" si="114"/>
        <v>58.63</v>
      </c>
      <c r="I171" s="6">
        <f t="shared" si="115"/>
        <v>171.12</v>
      </c>
      <c r="J171" s="6">
        <f t="shared" si="116"/>
        <v>1236</v>
      </c>
      <c r="K171" s="7">
        <f t="shared" si="117"/>
        <v>1407.1200000000001</v>
      </c>
      <c r="M171" s="60"/>
      <c r="N171" s="60"/>
      <c r="O171" s="60"/>
      <c r="P171" s="60"/>
      <c r="Q171" s="60"/>
      <c r="R171" s="60"/>
      <c r="AD171" s="41">
        <v>7.52</v>
      </c>
      <c r="AE171" s="41">
        <v>54.28</v>
      </c>
    </row>
    <row r="172" spans="1:31">
      <c r="A172" s="33">
        <v>14</v>
      </c>
      <c r="B172" s="59" t="s">
        <v>336</v>
      </c>
      <c r="C172" s="35" t="s">
        <v>337</v>
      </c>
      <c r="D172" s="36">
        <v>1</v>
      </c>
      <c r="E172" s="37" t="s">
        <v>38</v>
      </c>
      <c r="F172" s="38">
        <f t="shared" si="95"/>
        <v>107.45</v>
      </c>
      <c r="G172" s="39">
        <f t="shared" si="96"/>
        <v>44.81</v>
      </c>
      <c r="H172" s="6">
        <f t="shared" si="114"/>
        <v>152.26</v>
      </c>
      <c r="I172" s="6">
        <f t="shared" si="115"/>
        <v>107.45</v>
      </c>
      <c r="J172" s="6">
        <f t="shared" si="116"/>
        <v>44.81</v>
      </c>
      <c r="K172" s="7">
        <f t="shared" si="117"/>
        <v>152.26</v>
      </c>
      <c r="M172" s="60"/>
      <c r="N172" s="60"/>
      <c r="O172" s="60"/>
      <c r="P172" s="60"/>
      <c r="Q172" s="60"/>
      <c r="R172" s="60"/>
      <c r="AD172" s="41">
        <v>113.25</v>
      </c>
      <c r="AE172" s="41">
        <v>47.23</v>
      </c>
    </row>
    <row r="173" spans="1:31">
      <c r="A173" s="33">
        <v>14</v>
      </c>
      <c r="B173" s="59" t="s">
        <v>338</v>
      </c>
      <c r="C173" s="35" t="s">
        <v>339</v>
      </c>
      <c r="D173" s="36">
        <v>1</v>
      </c>
      <c r="E173" s="37" t="s">
        <v>87</v>
      </c>
      <c r="F173" s="38">
        <f t="shared" si="95"/>
        <v>441.74</v>
      </c>
      <c r="G173" s="39">
        <f t="shared" si="96"/>
        <v>388.79</v>
      </c>
      <c r="H173" s="6">
        <f t="shared" si="114"/>
        <v>830.53</v>
      </c>
      <c r="I173" s="6">
        <f t="shared" si="115"/>
        <v>441.74</v>
      </c>
      <c r="J173" s="6">
        <f t="shared" si="116"/>
        <v>388.79</v>
      </c>
      <c r="K173" s="7">
        <f t="shared" si="117"/>
        <v>830.53</v>
      </c>
      <c r="AD173" s="41">
        <v>465.59</v>
      </c>
      <c r="AE173" s="41">
        <v>409.78</v>
      </c>
    </row>
    <row r="174" spans="1:31">
      <c r="A174" s="33">
        <v>14</v>
      </c>
      <c r="B174" s="59" t="s">
        <v>340</v>
      </c>
      <c r="C174" s="35" t="s">
        <v>341</v>
      </c>
      <c r="D174" s="36">
        <v>1</v>
      </c>
      <c r="E174" s="37" t="s">
        <v>87</v>
      </c>
      <c r="F174" s="38">
        <f t="shared" si="95"/>
        <v>4938.8999999999996</v>
      </c>
      <c r="G174" s="39">
        <f t="shared" si="96"/>
        <v>121.03</v>
      </c>
      <c r="H174" s="6">
        <f t="shared" si="114"/>
        <v>5059.9299999999994</v>
      </c>
      <c r="I174" s="6">
        <f t="shared" si="115"/>
        <v>4938.8999999999996</v>
      </c>
      <c r="J174" s="6">
        <f t="shared" si="116"/>
        <v>121.03</v>
      </c>
      <c r="K174" s="7">
        <f t="shared" si="117"/>
        <v>5059.9299999999994</v>
      </c>
      <c r="AD174" s="41">
        <v>5205.45</v>
      </c>
      <c r="AE174" s="41">
        <v>127.57</v>
      </c>
    </row>
    <row r="175" spans="1:31">
      <c r="A175" s="33">
        <v>14</v>
      </c>
      <c r="B175" s="59" t="s">
        <v>342</v>
      </c>
      <c r="C175" s="35" t="s">
        <v>343</v>
      </c>
      <c r="D175" s="36">
        <v>1</v>
      </c>
      <c r="E175" s="37" t="s">
        <v>87</v>
      </c>
      <c r="F175" s="38">
        <f t="shared" si="95"/>
        <v>3155.2</v>
      </c>
      <c r="G175" s="39">
        <f t="shared" si="96"/>
        <v>121.03</v>
      </c>
      <c r="H175" s="6">
        <f t="shared" si="114"/>
        <v>3276.23</v>
      </c>
      <c r="I175" s="6">
        <f t="shared" si="115"/>
        <v>3155.2</v>
      </c>
      <c r="J175" s="6">
        <f t="shared" si="116"/>
        <v>121.03</v>
      </c>
      <c r="K175" s="7">
        <f t="shared" si="117"/>
        <v>3276.23</v>
      </c>
      <c r="AD175" s="41">
        <v>3325.49</v>
      </c>
      <c r="AE175" s="41">
        <v>127.57</v>
      </c>
    </row>
    <row r="176" spans="1:31">
      <c r="A176" s="33">
        <v>14</v>
      </c>
      <c r="B176" s="59" t="s">
        <v>344</v>
      </c>
      <c r="C176" s="35" t="s">
        <v>345</v>
      </c>
      <c r="D176" s="36">
        <v>1</v>
      </c>
      <c r="E176" s="37" t="s">
        <v>87</v>
      </c>
      <c r="F176" s="38">
        <f t="shared" si="95"/>
        <v>1003.05</v>
      </c>
      <c r="G176" s="39">
        <f t="shared" si="96"/>
        <v>172.54</v>
      </c>
      <c r="H176" s="6">
        <f t="shared" si="114"/>
        <v>1175.5899999999999</v>
      </c>
      <c r="I176" s="6">
        <f t="shared" si="115"/>
        <v>1003.05</v>
      </c>
      <c r="J176" s="6">
        <f t="shared" si="116"/>
        <v>172.54</v>
      </c>
      <c r="K176" s="7">
        <f t="shared" si="117"/>
        <v>1175.5899999999999</v>
      </c>
      <c r="AD176" s="41">
        <v>1057.19</v>
      </c>
      <c r="AE176" s="41">
        <v>181.86</v>
      </c>
    </row>
    <row r="177" spans="1:31">
      <c r="A177" s="33">
        <v>14</v>
      </c>
      <c r="B177" s="59" t="s">
        <v>346</v>
      </c>
      <c r="C177" s="35" t="s">
        <v>347</v>
      </c>
      <c r="D177" s="36">
        <v>1</v>
      </c>
      <c r="E177" s="37" t="s">
        <v>38</v>
      </c>
      <c r="F177" s="38">
        <f t="shared" si="95"/>
        <v>563.45000000000005</v>
      </c>
      <c r="G177" s="39">
        <f t="shared" si="96"/>
        <v>58.8</v>
      </c>
      <c r="H177" s="6">
        <f t="shared" ref="H177:H184" si="118">SUM(F177:G177)</f>
        <v>622.25</v>
      </c>
      <c r="I177" s="6">
        <f t="shared" ref="I177:I184" si="119">D177*F177</f>
        <v>563.45000000000005</v>
      </c>
      <c r="J177" s="6">
        <f t="shared" ref="J177:J184" si="120">D177*G177</f>
        <v>58.8</v>
      </c>
      <c r="K177" s="7">
        <f t="shared" ref="K177:K184" si="121">SUM(F177:G177)*D177</f>
        <v>622.25</v>
      </c>
      <c r="AD177" s="41">
        <v>593.86</v>
      </c>
      <c r="AE177" s="41">
        <v>61.98</v>
      </c>
    </row>
    <row r="178" spans="1:31">
      <c r="A178" s="33">
        <v>14</v>
      </c>
      <c r="B178" s="59" t="s">
        <v>348</v>
      </c>
      <c r="C178" s="35" t="s">
        <v>349</v>
      </c>
      <c r="D178" s="36">
        <v>1</v>
      </c>
      <c r="E178" s="37" t="s">
        <v>38</v>
      </c>
      <c r="F178" s="38">
        <f t="shared" si="95"/>
        <v>563.45000000000005</v>
      </c>
      <c r="G178" s="39">
        <f t="shared" si="96"/>
        <v>23.51</v>
      </c>
      <c r="H178" s="6">
        <f t="shared" si="118"/>
        <v>586.96</v>
      </c>
      <c r="I178" s="6">
        <f t="shared" si="119"/>
        <v>563.45000000000005</v>
      </c>
      <c r="J178" s="6">
        <f t="shared" si="120"/>
        <v>23.51</v>
      </c>
      <c r="K178" s="7">
        <f t="shared" si="121"/>
        <v>586.96</v>
      </c>
      <c r="AD178" s="41">
        <v>593.86</v>
      </c>
      <c r="AE178" s="41">
        <v>24.78</v>
      </c>
    </row>
    <row r="179" spans="1:31">
      <c r="A179" s="33">
        <v>14</v>
      </c>
      <c r="B179" s="59" t="s">
        <v>350</v>
      </c>
      <c r="C179" s="35" t="s">
        <v>351</v>
      </c>
      <c r="D179" s="36">
        <v>1</v>
      </c>
      <c r="E179" s="37" t="s">
        <v>38</v>
      </c>
      <c r="F179" s="38">
        <f t="shared" si="95"/>
        <v>563.45000000000005</v>
      </c>
      <c r="G179" s="39">
        <f t="shared" si="96"/>
        <v>11.75</v>
      </c>
      <c r="H179" s="6">
        <f t="shared" si="118"/>
        <v>575.20000000000005</v>
      </c>
      <c r="I179" s="6">
        <f t="shared" si="119"/>
        <v>563.45000000000005</v>
      </c>
      <c r="J179" s="6">
        <f t="shared" si="120"/>
        <v>11.75</v>
      </c>
      <c r="K179" s="7">
        <f t="shared" si="121"/>
        <v>575.20000000000005</v>
      </c>
      <c r="AD179" s="41">
        <v>593.86</v>
      </c>
      <c r="AE179" s="41">
        <v>12.39</v>
      </c>
    </row>
    <row r="180" spans="1:31">
      <c r="A180" s="33">
        <v>14</v>
      </c>
      <c r="B180" s="59" t="s">
        <v>352</v>
      </c>
      <c r="C180" s="35" t="s">
        <v>353</v>
      </c>
      <c r="D180" s="36">
        <v>1</v>
      </c>
      <c r="E180" s="37" t="s">
        <v>53</v>
      </c>
      <c r="F180" s="38">
        <f t="shared" si="95"/>
        <v>189.86</v>
      </c>
      <c r="G180" s="39">
        <f t="shared" si="96"/>
        <v>33.04</v>
      </c>
      <c r="H180" s="6">
        <f t="shared" si="118"/>
        <v>222.9</v>
      </c>
      <c r="I180" s="6">
        <f t="shared" si="119"/>
        <v>189.86</v>
      </c>
      <c r="J180" s="6">
        <f t="shared" si="120"/>
        <v>33.04</v>
      </c>
      <c r="K180" s="7">
        <f t="shared" si="121"/>
        <v>222.9</v>
      </c>
      <c r="AD180" s="41">
        <v>200.11</v>
      </c>
      <c r="AE180" s="41">
        <v>34.83</v>
      </c>
    </row>
    <row r="181" spans="1:31">
      <c r="A181" s="33">
        <v>14</v>
      </c>
      <c r="B181" s="59" t="s">
        <v>354</v>
      </c>
      <c r="C181" s="35" t="s">
        <v>355</v>
      </c>
      <c r="D181" s="36">
        <v>1</v>
      </c>
      <c r="E181" s="37" t="s">
        <v>53</v>
      </c>
      <c r="F181" s="38">
        <f t="shared" si="95"/>
        <v>267.42</v>
      </c>
      <c r="G181" s="39">
        <f t="shared" si="96"/>
        <v>25.75</v>
      </c>
      <c r="H181" s="6">
        <f t="shared" si="118"/>
        <v>293.17</v>
      </c>
      <c r="I181" s="6">
        <f t="shared" si="119"/>
        <v>267.42</v>
      </c>
      <c r="J181" s="6">
        <f t="shared" si="120"/>
        <v>25.75</v>
      </c>
      <c r="K181" s="7">
        <f t="shared" si="121"/>
        <v>293.17</v>
      </c>
      <c r="AD181" s="41">
        <v>281.86</v>
      </c>
      <c r="AE181" s="41">
        <v>27.14</v>
      </c>
    </row>
    <row r="182" spans="1:31">
      <c r="A182" s="33">
        <v>14</v>
      </c>
      <c r="B182" s="59" t="s">
        <v>356</v>
      </c>
      <c r="C182" s="35" t="s">
        <v>357</v>
      </c>
      <c r="D182" s="36">
        <v>1</v>
      </c>
      <c r="E182" s="37" t="s">
        <v>53</v>
      </c>
      <c r="F182" s="38">
        <f t="shared" si="95"/>
        <v>505.12</v>
      </c>
      <c r="G182" s="39">
        <f t="shared" si="96"/>
        <v>49.96</v>
      </c>
      <c r="H182" s="6">
        <f t="shared" si="118"/>
        <v>555.08000000000004</v>
      </c>
      <c r="I182" s="6">
        <f t="shared" si="119"/>
        <v>505.12</v>
      </c>
      <c r="J182" s="6">
        <f t="shared" si="120"/>
        <v>49.96</v>
      </c>
      <c r="K182" s="7">
        <f t="shared" si="121"/>
        <v>555.08000000000004</v>
      </c>
      <c r="AD182" s="41">
        <v>532.39</v>
      </c>
      <c r="AE182" s="41">
        <v>52.66</v>
      </c>
    </row>
    <row r="183" spans="1:31">
      <c r="A183" s="33">
        <v>14</v>
      </c>
      <c r="B183" s="59" t="s">
        <v>358</v>
      </c>
      <c r="C183" s="35" t="s">
        <v>359</v>
      </c>
      <c r="D183" s="36">
        <v>1</v>
      </c>
      <c r="E183" s="37" t="s">
        <v>87</v>
      </c>
      <c r="F183" s="38">
        <f t="shared" si="95"/>
        <v>757</v>
      </c>
      <c r="G183" s="39">
        <f t="shared" si="96"/>
        <v>80.69</v>
      </c>
      <c r="H183" s="6">
        <f t="shared" si="118"/>
        <v>837.69</v>
      </c>
      <c r="I183" s="6">
        <f t="shared" si="119"/>
        <v>757</v>
      </c>
      <c r="J183" s="6">
        <f t="shared" si="120"/>
        <v>80.69</v>
      </c>
      <c r="K183" s="7">
        <f t="shared" si="121"/>
        <v>837.69</v>
      </c>
      <c r="AD183" s="41">
        <v>797.86</v>
      </c>
      <c r="AE183" s="41">
        <v>85.05</v>
      </c>
    </row>
    <row r="184" spans="1:31">
      <c r="A184" s="33">
        <v>14</v>
      </c>
      <c r="B184" s="59" t="s">
        <v>360</v>
      </c>
      <c r="C184" s="35" t="s">
        <v>361</v>
      </c>
      <c r="D184" s="36">
        <v>1</v>
      </c>
      <c r="E184" s="37" t="s">
        <v>87</v>
      </c>
      <c r="F184" s="38">
        <f t="shared" si="95"/>
        <v>515.48</v>
      </c>
      <c r="G184" s="39">
        <f t="shared" si="96"/>
        <v>80.69</v>
      </c>
      <c r="H184" s="6">
        <f t="shared" si="118"/>
        <v>596.17000000000007</v>
      </c>
      <c r="I184" s="6">
        <f t="shared" si="119"/>
        <v>515.48</v>
      </c>
      <c r="J184" s="6">
        <f t="shared" si="120"/>
        <v>80.69</v>
      </c>
      <c r="K184" s="7">
        <f t="shared" si="121"/>
        <v>596.17000000000007</v>
      </c>
      <c r="AD184" s="41">
        <v>543.30999999999995</v>
      </c>
      <c r="AE184" s="41">
        <v>85.05</v>
      </c>
    </row>
    <row r="185" spans="1:31">
      <c r="A185" s="33">
        <v>14</v>
      </c>
      <c r="B185" s="59" t="s">
        <v>362</v>
      </c>
      <c r="C185" s="35" t="s">
        <v>363</v>
      </c>
      <c r="D185" s="36">
        <v>1</v>
      </c>
      <c r="E185" s="37" t="s">
        <v>87</v>
      </c>
      <c r="F185" s="38">
        <f t="shared" si="95"/>
        <v>1058.27</v>
      </c>
      <c r="G185" s="39">
        <f t="shared" si="96"/>
        <v>80.69</v>
      </c>
      <c r="H185" s="6">
        <f t="shared" si="114"/>
        <v>1138.96</v>
      </c>
      <c r="I185" s="6">
        <f t="shared" si="115"/>
        <v>1058.27</v>
      </c>
      <c r="J185" s="6">
        <f t="shared" si="116"/>
        <v>80.69</v>
      </c>
      <c r="K185" s="7">
        <f t="shared" si="117"/>
        <v>1138.96</v>
      </c>
      <c r="AD185" s="41">
        <v>1115.3900000000001</v>
      </c>
      <c r="AE185" s="41">
        <v>85.05</v>
      </c>
    </row>
    <row r="186" spans="1:31">
      <c r="A186" s="33">
        <v>14</v>
      </c>
      <c r="B186" s="59" t="s">
        <v>364</v>
      </c>
      <c r="C186" s="35" t="s">
        <v>365</v>
      </c>
      <c r="D186" s="36">
        <v>1</v>
      </c>
      <c r="E186" s="37" t="s">
        <v>87</v>
      </c>
      <c r="F186" s="38">
        <f t="shared" si="95"/>
        <v>231.43</v>
      </c>
      <c r="G186" s="39">
        <f t="shared" si="96"/>
        <v>77.260000000000005</v>
      </c>
      <c r="H186" s="6">
        <f t="shared" si="114"/>
        <v>308.69</v>
      </c>
      <c r="I186" s="6">
        <f t="shared" si="115"/>
        <v>231.43</v>
      </c>
      <c r="J186" s="6">
        <f t="shared" si="116"/>
        <v>77.260000000000005</v>
      </c>
      <c r="K186" s="7">
        <f t="shared" si="117"/>
        <v>308.69</v>
      </c>
      <c r="AD186" s="41">
        <v>243.93</v>
      </c>
      <c r="AE186" s="41">
        <v>81.430000000000007</v>
      </c>
    </row>
    <row r="187" spans="1:31">
      <c r="A187" s="33">
        <v>14</v>
      </c>
      <c r="B187" s="59" t="s">
        <v>366</v>
      </c>
      <c r="C187" s="35" t="s">
        <v>367</v>
      </c>
      <c r="D187" s="36">
        <v>1</v>
      </c>
      <c r="E187" s="37" t="s">
        <v>87</v>
      </c>
      <c r="F187" s="38">
        <f t="shared" si="95"/>
        <v>103.52</v>
      </c>
      <c r="G187" s="39">
        <f t="shared" si="96"/>
        <v>51.5</v>
      </c>
      <c r="H187" s="6">
        <f t="shared" si="110"/>
        <v>155.01999999999998</v>
      </c>
      <c r="I187" s="6">
        <f t="shared" si="111"/>
        <v>103.52</v>
      </c>
      <c r="J187" s="6">
        <f t="shared" si="112"/>
        <v>51.5</v>
      </c>
      <c r="K187" s="7">
        <f t="shared" si="113"/>
        <v>155.01999999999998</v>
      </c>
      <c r="AD187" s="41">
        <v>109.11</v>
      </c>
      <c r="AE187" s="41">
        <v>54.28</v>
      </c>
    </row>
    <row r="188" spans="1:31">
      <c r="A188" s="33">
        <v>14</v>
      </c>
      <c r="B188" s="59" t="s">
        <v>368</v>
      </c>
      <c r="C188" s="35" t="s">
        <v>369</v>
      </c>
      <c r="D188" s="36">
        <v>1</v>
      </c>
      <c r="E188" s="37" t="s">
        <v>38</v>
      </c>
      <c r="F188" s="38">
        <f t="shared" si="95"/>
        <v>299.43</v>
      </c>
      <c r="G188" s="39">
        <f t="shared" si="96"/>
        <v>103.01</v>
      </c>
      <c r="H188" s="6">
        <f t="shared" si="110"/>
        <v>402.44</v>
      </c>
      <c r="I188" s="6">
        <f t="shared" si="111"/>
        <v>299.43</v>
      </c>
      <c r="J188" s="6">
        <f t="shared" si="112"/>
        <v>103.01</v>
      </c>
      <c r="K188" s="7">
        <f t="shared" si="113"/>
        <v>402.44</v>
      </c>
      <c r="AD188" s="41">
        <v>315.60000000000002</v>
      </c>
      <c r="AE188" s="41">
        <v>108.57</v>
      </c>
    </row>
    <row r="189" spans="1:31">
      <c r="A189" s="33">
        <v>14</v>
      </c>
      <c r="B189" s="59" t="s">
        <v>370</v>
      </c>
      <c r="C189" s="35" t="s">
        <v>371</v>
      </c>
      <c r="D189" s="36">
        <v>1</v>
      </c>
      <c r="E189" s="37" t="s">
        <v>87</v>
      </c>
      <c r="F189" s="38">
        <f t="shared" si="95"/>
        <v>1219.18</v>
      </c>
      <c r="G189" s="39">
        <f t="shared" si="96"/>
        <v>53.36</v>
      </c>
      <c r="H189" s="6">
        <f t="shared" si="110"/>
        <v>1272.54</v>
      </c>
      <c r="I189" s="6">
        <f t="shared" si="111"/>
        <v>1219.18</v>
      </c>
      <c r="J189" s="6">
        <f t="shared" si="112"/>
        <v>53.36</v>
      </c>
      <c r="K189" s="7">
        <f t="shared" si="113"/>
        <v>1272.54</v>
      </c>
      <c r="AD189" s="41">
        <v>1284.98</v>
      </c>
      <c r="AE189" s="41">
        <v>56.24</v>
      </c>
    </row>
    <row r="190" spans="1:31">
      <c r="A190" s="45">
        <v>15</v>
      </c>
      <c r="B190" s="46">
        <v>15</v>
      </c>
      <c r="C190" s="47" t="s">
        <v>372</v>
      </c>
      <c r="D190" s="26"/>
      <c r="E190" s="27"/>
      <c r="F190" s="8"/>
      <c r="G190" s="8"/>
      <c r="H190" s="8"/>
      <c r="I190" s="8">
        <f t="shared" ref="I190:K190" si="122">SUBTOTAL(109,I191:I207)</f>
        <v>101373.53</v>
      </c>
      <c r="J190" s="8">
        <f t="shared" si="122"/>
        <v>29172.969999999998</v>
      </c>
      <c r="K190" s="9">
        <f t="shared" si="122"/>
        <v>130546.50000000003</v>
      </c>
      <c r="AD190" s="53"/>
      <c r="AE190" s="53"/>
    </row>
    <row r="191" spans="1:31" ht="29">
      <c r="A191" s="33">
        <v>15</v>
      </c>
      <c r="B191" s="59" t="s">
        <v>373</v>
      </c>
      <c r="C191" s="35" t="s">
        <v>374</v>
      </c>
      <c r="D191" s="36">
        <v>56</v>
      </c>
      <c r="E191" s="37" t="s">
        <v>375</v>
      </c>
      <c r="F191" s="38">
        <f t="shared" si="95"/>
        <v>177.1</v>
      </c>
      <c r="G191" s="39">
        <f t="shared" si="96"/>
        <v>346.72</v>
      </c>
      <c r="H191" s="6">
        <f t="shared" ref="H191:H207" si="123">SUM(F191:G191)</f>
        <v>523.82000000000005</v>
      </c>
      <c r="I191" s="6">
        <f t="shared" ref="I191:I207" si="124">D191*F191</f>
        <v>9917.6</v>
      </c>
      <c r="J191" s="6">
        <f t="shared" ref="J191:J207" si="125">D191*G191</f>
        <v>19416.32</v>
      </c>
      <c r="K191" s="7">
        <f t="shared" ref="K191:K207" si="126">SUM(F191:G191)*D191</f>
        <v>29333.920000000002</v>
      </c>
      <c r="AD191" s="41">
        <v>186.66</v>
      </c>
      <c r="AE191" s="41">
        <v>365.44</v>
      </c>
    </row>
    <row r="192" spans="1:31">
      <c r="A192" s="33">
        <v>15</v>
      </c>
      <c r="B192" s="59" t="s">
        <v>376</v>
      </c>
      <c r="C192" s="35" t="s">
        <v>377</v>
      </c>
      <c r="D192" s="36">
        <v>29</v>
      </c>
      <c r="E192" s="37" t="s">
        <v>375</v>
      </c>
      <c r="F192" s="38">
        <f t="shared" si="95"/>
        <v>34.83</v>
      </c>
      <c r="G192" s="39">
        <f t="shared" si="96"/>
        <v>37.53</v>
      </c>
      <c r="H192" s="6">
        <f t="shared" si="123"/>
        <v>72.36</v>
      </c>
      <c r="I192" s="6">
        <f t="shared" si="124"/>
        <v>1010.0699999999999</v>
      </c>
      <c r="J192" s="6">
        <f t="shared" si="125"/>
        <v>1088.3700000000001</v>
      </c>
      <c r="K192" s="7">
        <f t="shared" si="126"/>
        <v>2098.44</v>
      </c>
      <c r="AD192" s="41">
        <v>36.71</v>
      </c>
      <c r="AE192" s="41">
        <v>39.56</v>
      </c>
    </row>
    <row r="193" spans="1:31">
      <c r="A193" s="33">
        <v>15</v>
      </c>
      <c r="B193" s="59" t="s">
        <v>378</v>
      </c>
      <c r="C193" s="35" t="s">
        <v>379</v>
      </c>
      <c r="D193" s="36">
        <v>96</v>
      </c>
      <c r="E193" s="37" t="s">
        <v>375</v>
      </c>
      <c r="F193" s="38">
        <f t="shared" si="95"/>
        <v>152.02000000000001</v>
      </c>
      <c r="G193" s="39">
        <f t="shared" si="96"/>
        <v>38.22</v>
      </c>
      <c r="H193" s="6">
        <f t="shared" si="123"/>
        <v>190.24</v>
      </c>
      <c r="I193" s="6">
        <f t="shared" si="124"/>
        <v>14593.920000000002</v>
      </c>
      <c r="J193" s="6">
        <f t="shared" si="125"/>
        <v>3669.12</v>
      </c>
      <c r="K193" s="7">
        <f t="shared" si="126"/>
        <v>18263.04</v>
      </c>
      <c r="AD193" s="41">
        <v>160.22999999999999</v>
      </c>
      <c r="AE193" s="41">
        <v>40.29</v>
      </c>
    </row>
    <row r="194" spans="1:31">
      <c r="A194" s="33">
        <v>15</v>
      </c>
      <c r="B194" s="59" t="s">
        <v>380</v>
      </c>
      <c r="C194" s="35" t="s">
        <v>381</v>
      </c>
      <c r="D194" s="36">
        <v>1</v>
      </c>
      <c r="E194" s="37" t="s">
        <v>87</v>
      </c>
      <c r="F194" s="38">
        <f t="shared" si="95"/>
        <v>25.39</v>
      </c>
      <c r="G194" s="39">
        <f t="shared" si="96"/>
        <v>24.27</v>
      </c>
      <c r="H194" s="6">
        <f t="shared" si="123"/>
        <v>49.66</v>
      </c>
      <c r="I194" s="6">
        <f t="shared" si="124"/>
        <v>25.39</v>
      </c>
      <c r="J194" s="6">
        <f t="shared" si="125"/>
        <v>24.27</v>
      </c>
      <c r="K194" s="7">
        <f t="shared" si="126"/>
        <v>49.66</v>
      </c>
      <c r="AD194" s="41">
        <v>26.77</v>
      </c>
      <c r="AE194" s="41">
        <v>25.58</v>
      </c>
    </row>
    <row r="195" spans="1:31">
      <c r="A195" s="33">
        <v>15</v>
      </c>
      <c r="B195" s="59" t="s">
        <v>382</v>
      </c>
      <c r="C195" s="35" t="s">
        <v>383</v>
      </c>
      <c r="D195" s="36">
        <v>35</v>
      </c>
      <c r="E195" s="37" t="s">
        <v>87</v>
      </c>
      <c r="F195" s="38">
        <f t="shared" si="95"/>
        <v>258.77999999999997</v>
      </c>
      <c r="G195" s="39">
        <f t="shared" si="96"/>
        <v>25.44</v>
      </c>
      <c r="H195" s="6">
        <f t="shared" si="123"/>
        <v>284.21999999999997</v>
      </c>
      <c r="I195" s="6">
        <f t="shared" si="124"/>
        <v>9057.2999999999993</v>
      </c>
      <c r="J195" s="6">
        <f t="shared" si="125"/>
        <v>890.40000000000009</v>
      </c>
      <c r="K195" s="7">
        <f t="shared" si="126"/>
        <v>9947.6999999999989</v>
      </c>
      <c r="AD195" s="41">
        <v>272.75</v>
      </c>
      <c r="AE195" s="41">
        <v>26.82</v>
      </c>
    </row>
    <row r="196" spans="1:31" ht="29">
      <c r="A196" s="33">
        <v>15</v>
      </c>
      <c r="B196" s="59" t="s">
        <v>384</v>
      </c>
      <c r="C196" s="35" t="s">
        <v>385</v>
      </c>
      <c r="D196" s="36">
        <v>61</v>
      </c>
      <c r="E196" s="37" t="s">
        <v>87</v>
      </c>
      <c r="F196" s="38">
        <f t="shared" si="95"/>
        <v>954.45</v>
      </c>
      <c r="G196" s="39">
        <f t="shared" si="96"/>
        <v>25.44</v>
      </c>
      <c r="H196" s="6">
        <f t="shared" si="123"/>
        <v>979.8900000000001</v>
      </c>
      <c r="I196" s="6">
        <f t="shared" si="124"/>
        <v>58221.450000000004</v>
      </c>
      <c r="J196" s="6">
        <f t="shared" si="125"/>
        <v>1551.8400000000001</v>
      </c>
      <c r="K196" s="7">
        <f t="shared" si="126"/>
        <v>59773.290000000008</v>
      </c>
      <c r="AD196" s="41">
        <v>1005.97</v>
      </c>
      <c r="AE196" s="41">
        <v>26.82</v>
      </c>
    </row>
    <row r="197" spans="1:31">
      <c r="A197" s="33">
        <v>15</v>
      </c>
      <c r="B197" s="59" t="s">
        <v>386</v>
      </c>
      <c r="C197" s="35" t="s">
        <v>387</v>
      </c>
      <c r="D197" s="36">
        <v>38</v>
      </c>
      <c r="E197" s="37" t="s">
        <v>87</v>
      </c>
      <c r="F197" s="38">
        <f t="shared" si="95"/>
        <v>2.74</v>
      </c>
      <c r="G197" s="39">
        <f t="shared" si="96"/>
        <v>25.44</v>
      </c>
      <c r="H197" s="6">
        <f t="shared" si="123"/>
        <v>28.18</v>
      </c>
      <c r="I197" s="6">
        <f t="shared" si="124"/>
        <v>104.12</v>
      </c>
      <c r="J197" s="6">
        <f t="shared" si="125"/>
        <v>966.72</v>
      </c>
      <c r="K197" s="7">
        <f t="shared" si="126"/>
        <v>1070.8399999999999</v>
      </c>
      <c r="AD197" s="41">
        <v>2.89</v>
      </c>
      <c r="AE197" s="41">
        <v>26.82</v>
      </c>
    </row>
    <row r="198" spans="1:31">
      <c r="A198" s="33">
        <v>15</v>
      </c>
      <c r="B198" s="59" t="s">
        <v>388</v>
      </c>
      <c r="C198" s="35" t="s">
        <v>389</v>
      </c>
      <c r="D198" s="36">
        <v>1</v>
      </c>
      <c r="E198" s="37" t="s">
        <v>87</v>
      </c>
      <c r="F198" s="38">
        <f t="shared" si="95"/>
        <v>205.03</v>
      </c>
      <c r="G198" s="39">
        <f t="shared" si="96"/>
        <v>9.4600000000000009</v>
      </c>
      <c r="H198" s="6">
        <f t="shared" si="123"/>
        <v>214.49</v>
      </c>
      <c r="I198" s="6">
        <f t="shared" si="124"/>
        <v>205.03</v>
      </c>
      <c r="J198" s="6">
        <f t="shared" si="125"/>
        <v>9.4600000000000009</v>
      </c>
      <c r="K198" s="7">
        <f t="shared" si="126"/>
        <v>214.49</v>
      </c>
      <c r="AD198" s="41">
        <v>216.1</v>
      </c>
      <c r="AE198" s="41">
        <v>9.98</v>
      </c>
    </row>
    <row r="199" spans="1:31">
      <c r="A199" s="33">
        <v>15</v>
      </c>
      <c r="B199" s="59" t="s">
        <v>390</v>
      </c>
      <c r="C199" s="35" t="s">
        <v>391</v>
      </c>
      <c r="D199" s="36">
        <v>1</v>
      </c>
      <c r="E199" s="37" t="s">
        <v>87</v>
      </c>
      <c r="F199" s="38">
        <f t="shared" si="95"/>
        <v>90.65</v>
      </c>
      <c r="G199" s="39">
        <f t="shared" si="96"/>
        <v>25.02</v>
      </c>
      <c r="H199" s="6">
        <f t="shared" si="123"/>
        <v>115.67</v>
      </c>
      <c r="I199" s="6">
        <f t="shared" si="124"/>
        <v>90.65</v>
      </c>
      <c r="J199" s="6">
        <f t="shared" si="125"/>
        <v>25.02</v>
      </c>
      <c r="K199" s="7">
        <f t="shared" si="126"/>
        <v>115.67</v>
      </c>
      <c r="AD199" s="41">
        <v>95.55</v>
      </c>
      <c r="AE199" s="41">
        <v>26.38</v>
      </c>
    </row>
    <row r="200" spans="1:31">
      <c r="A200" s="33">
        <v>15</v>
      </c>
      <c r="B200" s="59" t="s">
        <v>392</v>
      </c>
      <c r="C200" s="35" t="s">
        <v>393</v>
      </c>
      <c r="D200" s="36">
        <v>15</v>
      </c>
      <c r="E200" s="37" t="s">
        <v>53</v>
      </c>
      <c r="F200" s="38">
        <f t="shared" si="95"/>
        <v>112.01</v>
      </c>
      <c r="G200" s="39">
        <f t="shared" si="96"/>
        <v>18.03</v>
      </c>
      <c r="H200" s="6">
        <f t="shared" si="123"/>
        <v>130.04000000000002</v>
      </c>
      <c r="I200" s="6">
        <f t="shared" si="124"/>
        <v>1680.15</v>
      </c>
      <c r="J200" s="6">
        <f t="shared" si="125"/>
        <v>270.45000000000005</v>
      </c>
      <c r="K200" s="7">
        <f t="shared" si="126"/>
        <v>1950.6000000000004</v>
      </c>
      <c r="AD200" s="41">
        <v>118.06</v>
      </c>
      <c r="AE200" s="41">
        <v>19.010000000000002</v>
      </c>
    </row>
    <row r="201" spans="1:31">
      <c r="A201" s="33">
        <v>15</v>
      </c>
      <c r="B201" s="59" t="s">
        <v>394</v>
      </c>
      <c r="C201" s="35" t="s">
        <v>395</v>
      </c>
      <c r="D201" s="36">
        <v>21</v>
      </c>
      <c r="E201" s="37" t="s">
        <v>87</v>
      </c>
      <c r="F201" s="38">
        <f t="shared" si="95"/>
        <v>68.53</v>
      </c>
      <c r="G201" s="39">
        <f t="shared" si="96"/>
        <v>13.61</v>
      </c>
      <c r="H201" s="6">
        <f t="shared" si="123"/>
        <v>82.14</v>
      </c>
      <c r="I201" s="6">
        <f t="shared" si="124"/>
        <v>1439.13</v>
      </c>
      <c r="J201" s="6">
        <f t="shared" si="125"/>
        <v>285.81</v>
      </c>
      <c r="K201" s="7">
        <f t="shared" si="126"/>
        <v>1724.94</v>
      </c>
      <c r="AD201" s="41">
        <v>72.23</v>
      </c>
      <c r="AE201" s="41">
        <v>14.35</v>
      </c>
    </row>
    <row r="202" spans="1:31">
      <c r="A202" s="33">
        <v>15</v>
      </c>
      <c r="B202" s="59" t="s">
        <v>396</v>
      </c>
      <c r="C202" s="35" t="s">
        <v>397</v>
      </c>
      <c r="D202" s="36">
        <v>1</v>
      </c>
      <c r="E202" s="37" t="s">
        <v>87</v>
      </c>
      <c r="F202" s="38">
        <f t="shared" ref="F202:F265" si="127">TRUNC(AD202*(1-$Q$9),2)</f>
        <v>77.14</v>
      </c>
      <c r="G202" s="39">
        <f t="shared" ref="G202:G265" si="128">TRUNC(AE202*(1-$Q$9),2)</f>
        <v>15.01</v>
      </c>
      <c r="H202" s="6">
        <f t="shared" si="123"/>
        <v>92.15</v>
      </c>
      <c r="I202" s="6">
        <f t="shared" si="124"/>
        <v>77.14</v>
      </c>
      <c r="J202" s="6">
        <f t="shared" si="125"/>
        <v>15.01</v>
      </c>
      <c r="K202" s="7">
        <f t="shared" si="126"/>
        <v>92.15</v>
      </c>
      <c r="AD202" s="41">
        <v>81.31</v>
      </c>
      <c r="AE202" s="41">
        <v>15.83</v>
      </c>
    </row>
    <row r="203" spans="1:31">
      <c r="A203" s="33">
        <v>15</v>
      </c>
      <c r="B203" s="59" t="s">
        <v>398</v>
      </c>
      <c r="C203" s="35" t="s">
        <v>399</v>
      </c>
      <c r="D203" s="36">
        <v>1</v>
      </c>
      <c r="E203" s="37" t="s">
        <v>87</v>
      </c>
      <c r="F203" s="38">
        <f t="shared" si="127"/>
        <v>179.92</v>
      </c>
      <c r="G203" s="39">
        <f t="shared" si="128"/>
        <v>23.6</v>
      </c>
      <c r="H203" s="6">
        <f t="shared" si="123"/>
        <v>203.51999999999998</v>
      </c>
      <c r="I203" s="6">
        <f t="shared" si="124"/>
        <v>179.92</v>
      </c>
      <c r="J203" s="6">
        <f t="shared" si="125"/>
        <v>23.6</v>
      </c>
      <c r="K203" s="7">
        <f t="shared" si="126"/>
        <v>203.51999999999998</v>
      </c>
      <c r="AD203" s="41">
        <v>189.64</v>
      </c>
      <c r="AE203" s="41">
        <v>24.88</v>
      </c>
    </row>
    <row r="204" spans="1:31">
      <c r="A204" s="33">
        <v>15</v>
      </c>
      <c r="B204" s="59" t="s">
        <v>400</v>
      </c>
      <c r="C204" s="35" t="s">
        <v>401</v>
      </c>
      <c r="D204" s="36">
        <v>1</v>
      </c>
      <c r="E204" s="37" t="s">
        <v>87</v>
      </c>
      <c r="F204" s="38">
        <f t="shared" si="127"/>
        <v>171.03</v>
      </c>
      <c r="G204" s="39">
        <f t="shared" si="128"/>
        <v>23.6</v>
      </c>
      <c r="H204" s="6">
        <f t="shared" si="123"/>
        <v>194.63</v>
      </c>
      <c r="I204" s="6">
        <f t="shared" si="124"/>
        <v>171.03</v>
      </c>
      <c r="J204" s="6">
        <f t="shared" si="125"/>
        <v>23.6</v>
      </c>
      <c r="K204" s="7">
        <f t="shared" si="126"/>
        <v>194.63</v>
      </c>
      <c r="AD204" s="41">
        <v>180.27</v>
      </c>
      <c r="AE204" s="41">
        <v>24.88</v>
      </c>
    </row>
    <row r="205" spans="1:31">
      <c r="A205" s="33">
        <v>15</v>
      </c>
      <c r="B205" s="59" t="s">
        <v>402</v>
      </c>
      <c r="C205" s="35" t="s">
        <v>403</v>
      </c>
      <c r="D205" s="36">
        <v>1</v>
      </c>
      <c r="E205" s="37" t="s">
        <v>87</v>
      </c>
      <c r="F205" s="38">
        <f t="shared" si="127"/>
        <v>136</v>
      </c>
      <c r="G205" s="39">
        <f t="shared" si="128"/>
        <v>37.68</v>
      </c>
      <c r="H205" s="6">
        <f t="shared" si="123"/>
        <v>173.68</v>
      </c>
      <c r="I205" s="6">
        <f t="shared" si="124"/>
        <v>136</v>
      </c>
      <c r="J205" s="6">
        <f t="shared" si="125"/>
        <v>37.68</v>
      </c>
      <c r="K205" s="7">
        <f t="shared" si="126"/>
        <v>173.68</v>
      </c>
      <c r="AD205" s="41">
        <v>143.35</v>
      </c>
      <c r="AE205" s="41">
        <v>39.72</v>
      </c>
    </row>
    <row r="206" spans="1:31">
      <c r="A206" s="33">
        <v>15</v>
      </c>
      <c r="B206" s="59" t="s">
        <v>404</v>
      </c>
      <c r="C206" s="35" t="s">
        <v>405</v>
      </c>
      <c r="D206" s="36">
        <v>58</v>
      </c>
      <c r="E206" s="37" t="s">
        <v>87</v>
      </c>
      <c r="F206" s="38">
        <f t="shared" si="127"/>
        <v>75.430000000000007</v>
      </c>
      <c r="G206" s="39">
        <f t="shared" si="128"/>
        <v>14.66</v>
      </c>
      <c r="H206" s="6">
        <f t="shared" ref="H206" si="129">SUM(F206:G206)</f>
        <v>90.09</v>
      </c>
      <c r="I206" s="6">
        <f t="shared" ref="I206" si="130">D206*F206</f>
        <v>4374.9400000000005</v>
      </c>
      <c r="J206" s="6">
        <f t="shared" ref="J206" si="131">D206*G206</f>
        <v>850.28</v>
      </c>
      <c r="K206" s="7">
        <f t="shared" ref="K206" si="132">SUM(F206:G206)*D206</f>
        <v>5225.22</v>
      </c>
      <c r="AD206" s="41">
        <v>79.510000000000005</v>
      </c>
      <c r="AE206" s="41">
        <v>15.46</v>
      </c>
    </row>
    <row r="207" spans="1:31">
      <c r="A207" s="33">
        <v>15</v>
      </c>
      <c r="B207" s="59" t="s">
        <v>406</v>
      </c>
      <c r="C207" s="35" t="s">
        <v>407</v>
      </c>
      <c r="D207" s="36">
        <v>1</v>
      </c>
      <c r="E207" s="37" t="s">
        <v>87</v>
      </c>
      <c r="F207" s="38">
        <f t="shared" si="127"/>
        <v>89.69</v>
      </c>
      <c r="G207" s="39">
        <f t="shared" si="128"/>
        <v>25.02</v>
      </c>
      <c r="H207" s="6">
        <f t="shared" si="123"/>
        <v>114.71</v>
      </c>
      <c r="I207" s="6">
        <f t="shared" si="124"/>
        <v>89.69</v>
      </c>
      <c r="J207" s="6">
        <f t="shared" si="125"/>
        <v>25.02</v>
      </c>
      <c r="K207" s="7">
        <f t="shared" si="126"/>
        <v>114.71</v>
      </c>
      <c r="AD207" s="41">
        <v>94.54</v>
      </c>
      <c r="AE207" s="41">
        <v>26.38</v>
      </c>
    </row>
    <row r="208" spans="1:31">
      <c r="A208" s="45">
        <v>16</v>
      </c>
      <c r="B208" s="46">
        <v>16</v>
      </c>
      <c r="C208" s="47" t="s">
        <v>408</v>
      </c>
      <c r="D208" s="26"/>
      <c r="E208" s="27"/>
      <c r="F208" s="8"/>
      <c r="G208" s="8"/>
      <c r="H208" s="8"/>
      <c r="I208" s="8">
        <f t="shared" ref="I208:K208" si="133">SUBTOTAL(109,I209:I226)</f>
        <v>44997.109999999993</v>
      </c>
      <c r="J208" s="8">
        <f t="shared" si="133"/>
        <v>2655.1200000000003</v>
      </c>
      <c r="K208" s="9">
        <f t="shared" si="133"/>
        <v>47652.23</v>
      </c>
      <c r="AD208" s="53"/>
      <c r="AE208" s="53"/>
    </row>
    <row r="209" spans="1:31">
      <c r="A209" s="33">
        <v>16</v>
      </c>
      <c r="B209" s="59" t="s">
        <v>409</v>
      </c>
      <c r="C209" s="35" t="s">
        <v>410</v>
      </c>
      <c r="D209" s="36">
        <v>1</v>
      </c>
      <c r="E209" s="37" t="s">
        <v>38</v>
      </c>
      <c r="F209" s="38">
        <f t="shared" si="127"/>
        <v>265.52999999999997</v>
      </c>
      <c r="G209" s="39">
        <f t="shared" si="128"/>
        <v>21.31</v>
      </c>
      <c r="H209" s="6">
        <f t="shared" ref="H209:H226" si="134">SUM(F209:G209)</f>
        <v>286.83999999999997</v>
      </c>
      <c r="I209" s="6">
        <f t="shared" ref="I209:I226" si="135">D209*F209</f>
        <v>265.52999999999997</v>
      </c>
      <c r="J209" s="6">
        <f t="shared" ref="J209:J226" si="136">D209*G209</f>
        <v>21.31</v>
      </c>
      <c r="K209" s="7">
        <f t="shared" ref="K209:K226" si="137">SUM(F209:G209)*D209</f>
        <v>286.83999999999997</v>
      </c>
      <c r="AD209" s="41">
        <v>279.87</v>
      </c>
      <c r="AE209" s="41">
        <v>22.47</v>
      </c>
    </row>
    <row r="210" spans="1:31">
      <c r="A210" s="33">
        <v>16</v>
      </c>
      <c r="B210" s="59" t="s">
        <v>411</v>
      </c>
      <c r="C210" s="35" t="s">
        <v>412</v>
      </c>
      <c r="D210" s="36">
        <v>1</v>
      </c>
      <c r="E210" s="37" t="s">
        <v>38</v>
      </c>
      <c r="F210" s="38">
        <f t="shared" si="127"/>
        <v>357.21</v>
      </c>
      <c r="G210" s="39">
        <f t="shared" si="128"/>
        <v>23.69</v>
      </c>
      <c r="H210" s="6">
        <f t="shared" si="134"/>
        <v>380.9</v>
      </c>
      <c r="I210" s="6">
        <f t="shared" si="135"/>
        <v>357.21</v>
      </c>
      <c r="J210" s="6">
        <f t="shared" si="136"/>
        <v>23.69</v>
      </c>
      <c r="K210" s="7">
        <f t="shared" si="137"/>
        <v>380.9</v>
      </c>
      <c r="AD210" s="41">
        <v>376.49</v>
      </c>
      <c r="AE210" s="41">
        <v>24.97</v>
      </c>
    </row>
    <row r="211" spans="1:31">
      <c r="A211" s="33">
        <v>16</v>
      </c>
      <c r="B211" s="59" t="s">
        <v>413</v>
      </c>
      <c r="C211" s="35" t="s">
        <v>414</v>
      </c>
      <c r="D211" s="36">
        <v>1</v>
      </c>
      <c r="E211" s="37" t="s">
        <v>38</v>
      </c>
      <c r="F211" s="38">
        <f t="shared" si="127"/>
        <v>228.86</v>
      </c>
      <c r="G211" s="39">
        <f t="shared" si="128"/>
        <v>21.31</v>
      </c>
      <c r="H211" s="6">
        <f t="shared" si="134"/>
        <v>250.17000000000002</v>
      </c>
      <c r="I211" s="6">
        <f t="shared" si="135"/>
        <v>228.86</v>
      </c>
      <c r="J211" s="6">
        <f t="shared" si="136"/>
        <v>21.31</v>
      </c>
      <c r="K211" s="7">
        <f t="shared" si="137"/>
        <v>250.17000000000002</v>
      </c>
      <c r="AD211" s="41">
        <v>241.22</v>
      </c>
      <c r="AE211" s="41">
        <v>22.47</v>
      </c>
    </row>
    <row r="212" spans="1:31">
      <c r="A212" s="33">
        <v>16</v>
      </c>
      <c r="B212" s="59" t="s">
        <v>415</v>
      </c>
      <c r="C212" s="35" t="s">
        <v>416</v>
      </c>
      <c r="D212" s="36">
        <v>1</v>
      </c>
      <c r="E212" s="37" t="s">
        <v>38</v>
      </c>
      <c r="F212" s="38">
        <f t="shared" si="127"/>
        <v>595.54</v>
      </c>
      <c r="G212" s="39">
        <f t="shared" si="128"/>
        <v>21.31</v>
      </c>
      <c r="H212" s="6">
        <f t="shared" si="134"/>
        <v>616.84999999999991</v>
      </c>
      <c r="I212" s="6">
        <f t="shared" si="135"/>
        <v>595.54</v>
      </c>
      <c r="J212" s="6">
        <f t="shared" si="136"/>
        <v>21.31</v>
      </c>
      <c r="K212" s="7">
        <f t="shared" si="137"/>
        <v>616.84999999999991</v>
      </c>
      <c r="AD212" s="41">
        <v>627.69000000000005</v>
      </c>
      <c r="AE212" s="41">
        <v>22.47</v>
      </c>
    </row>
    <row r="213" spans="1:31">
      <c r="A213" s="33">
        <v>16</v>
      </c>
      <c r="B213" s="59" t="s">
        <v>417</v>
      </c>
      <c r="C213" s="35" t="s">
        <v>418</v>
      </c>
      <c r="D213" s="36">
        <v>1</v>
      </c>
      <c r="E213" s="37" t="s">
        <v>38</v>
      </c>
      <c r="F213" s="38">
        <f t="shared" si="127"/>
        <v>571.58000000000004</v>
      </c>
      <c r="G213" s="39">
        <f t="shared" si="128"/>
        <v>23.69</v>
      </c>
      <c r="H213" s="6">
        <f t="shared" si="134"/>
        <v>595.2700000000001</v>
      </c>
      <c r="I213" s="6">
        <f t="shared" si="135"/>
        <v>571.58000000000004</v>
      </c>
      <c r="J213" s="6">
        <f t="shared" si="136"/>
        <v>23.69</v>
      </c>
      <c r="K213" s="7">
        <f t="shared" si="137"/>
        <v>595.2700000000001</v>
      </c>
      <c r="AD213" s="41">
        <v>602.42999999999995</v>
      </c>
      <c r="AE213" s="41">
        <v>24.97</v>
      </c>
    </row>
    <row r="214" spans="1:31" ht="29">
      <c r="A214" s="33">
        <v>16</v>
      </c>
      <c r="B214" s="59" t="s">
        <v>419</v>
      </c>
      <c r="C214" s="35" t="s">
        <v>420</v>
      </c>
      <c r="D214" s="36">
        <v>1</v>
      </c>
      <c r="E214" s="37" t="s">
        <v>38</v>
      </c>
      <c r="F214" s="38">
        <f t="shared" si="127"/>
        <v>1116.33</v>
      </c>
      <c r="G214" s="39">
        <f t="shared" si="128"/>
        <v>23.69</v>
      </c>
      <c r="H214" s="6">
        <f t="shared" si="134"/>
        <v>1140.02</v>
      </c>
      <c r="I214" s="6">
        <f t="shared" si="135"/>
        <v>1116.33</v>
      </c>
      <c r="J214" s="6">
        <f t="shared" si="136"/>
        <v>23.69</v>
      </c>
      <c r="K214" s="7">
        <f t="shared" si="137"/>
        <v>1140.02</v>
      </c>
      <c r="AD214" s="41">
        <v>1176.58</v>
      </c>
      <c r="AE214" s="41">
        <v>24.97</v>
      </c>
    </row>
    <row r="215" spans="1:31" ht="29">
      <c r="A215" s="33">
        <v>16</v>
      </c>
      <c r="B215" s="59" t="s">
        <v>421</v>
      </c>
      <c r="C215" s="35" t="s">
        <v>422</v>
      </c>
      <c r="D215" s="36">
        <v>1</v>
      </c>
      <c r="E215" s="37" t="s">
        <v>38</v>
      </c>
      <c r="F215" s="38">
        <f t="shared" si="127"/>
        <v>1462.52</v>
      </c>
      <c r="G215" s="39">
        <f t="shared" si="128"/>
        <v>23.69</v>
      </c>
      <c r="H215" s="6">
        <f t="shared" si="134"/>
        <v>1486.21</v>
      </c>
      <c r="I215" s="6">
        <f t="shared" si="135"/>
        <v>1462.52</v>
      </c>
      <c r="J215" s="6">
        <f t="shared" si="136"/>
        <v>23.69</v>
      </c>
      <c r="K215" s="7">
        <f t="shared" si="137"/>
        <v>1486.21</v>
      </c>
      <c r="AD215" s="41">
        <v>1541.46</v>
      </c>
      <c r="AE215" s="41">
        <v>24.97</v>
      </c>
    </row>
    <row r="216" spans="1:31">
      <c r="A216" s="33">
        <v>16</v>
      </c>
      <c r="B216" s="59" t="s">
        <v>423</v>
      </c>
      <c r="C216" s="35" t="s">
        <v>424</v>
      </c>
      <c r="D216" s="36">
        <v>1</v>
      </c>
      <c r="E216" s="37" t="s">
        <v>38</v>
      </c>
      <c r="F216" s="38">
        <f t="shared" si="127"/>
        <v>644.41999999999996</v>
      </c>
      <c r="G216" s="39">
        <f t="shared" si="128"/>
        <v>23.69</v>
      </c>
      <c r="H216" s="6">
        <f t="shared" si="134"/>
        <v>668.11</v>
      </c>
      <c r="I216" s="6">
        <f t="shared" si="135"/>
        <v>644.41999999999996</v>
      </c>
      <c r="J216" s="6">
        <f t="shared" si="136"/>
        <v>23.69</v>
      </c>
      <c r="K216" s="7">
        <f t="shared" si="137"/>
        <v>668.11</v>
      </c>
      <c r="AD216" s="41">
        <v>679.2</v>
      </c>
      <c r="AE216" s="41">
        <v>24.97</v>
      </c>
    </row>
    <row r="217" spans="1:31">
      <c r="A217" s="33">
        <v>16</v>
      </c>
      <c r="B217" s="59" t="s">
        <v>425</v>
      </c>
      <c r="C217" s="35" t="s">
        <v>426</v>
      </c>
      <c r="D217" s="36">
        <v>24</v>
      </c>
      <c r="E217" s="37" t="s">
        <v>38</v>
      </c>
      <c r="F217" s="38">
        <f t="shared" si="127"/>
        <v>508.51</v>
      </c>
      <c r="G217" s="39">
        <f t="shared" si="128"/>
        <v>23.69</v>
      </c>
      <c r="H217" s="6">
        <f t="shared" si="134"/>
        <v>532.20000000000005</v>
      </c>
      <c r="I217" s="6">
        <f t="shared" si="135"/>
        <v>12204.24</v>
      </c>
      <c r="J217" s="6">
        <f t="shared" si="136"/>
        <v>568.56000000000006</v>
      </c>
      <c r="K217" s="7">
        <f t="shared" si="137"/>
        <v>12772.800000000001</v>
      </c>
      <c r="AD217" s="41">
        <v>535.96</v>
      </c>
      <c r="AE217" s="41">
        <v>24.97</v>
      </c>
    </row>
    <row r="218" spans="1:31">
      <c r="A218" s="33">
        <v>16</v>
      </c>
      <c r="B218" s="59" t="s">
        <v>427</v>
      </c>
      <c r="C218" s="35" t="s">
        <v>428</v>
      </c>
      <c r="D218" s="36">
        <v>1</v>
      </c>
      <c r="E218" s="37" t="s">
        <v>53</v>
      </c>
      <c r="F218" s="38">
        <f t="shared" si="127"/>
        <v>77.959999999999994</v>
      </c>
      <c r="G218" s="39">
        <f t="shared" si="128"/>
        <v>65.569999999999993</v>
      </c>
      <c r="H218" s="6">
        <f t="shared" si="134"/>
        <v>143.52999999999997</v>
      </c>
      <c r="I218" s="6">
        <f t="shared" si="135"/>
        <v>77.959999999999994</v>
      </c>
      <c r="J218" s="6">
        <f t="shared" si="136"/>
        <v>65.569999999999993</v>
      </c>
      <c r="K218" s="7">
        <f t="shared" si="137"/>
        <v>143.52999999999997</v>
      </c>
      <c r="AD218" s="41">
        <v>82.17</v>
      </c>
      <c r="AE218" s="41">
        <v>69.11</v>
      </c>
    </row>
    <row r="219" spans="1:31">
      <c r="A219" s="33">
        <v>16</v>
      </c>
      <c r="B219" s="59" t="s">
        <v>429</v>
      </c>
      <c r="C219" s="35" t="s">
        <v>430</v>
      </c>
      <c r="D219" s="36">
        <v>1</v>
      </c>
      <c r="E219" s="37" t="s">
        <v>53</v>
      </c>
      <c r="F219" s="38">
        <f t="shared" si="127"/>
        <v>52.17</v>
      </c>
      <c r="G219" s="39">
        <f t="shared" si="128"/>
        <v>14.49</v>
      </c>
      <c r="H219" s="6">
        <f t="shared" si="134"/>
        <v>66.66</v>
      </c>
      <c r="I219" s="6">
        <f t="shared" si="135"/>
        <v>52.17</v>
      </c>
      <c r="J219" s="6">
        <f t="shared" si="136"/>
        <v>14.49</v>
      </c>
      <c r="K219" s="7">
        <f t="shared" si="137"/>
        <v>66.66</v>
      </c>
      <c r="AD219" s="41">
        <v>54.99</v>
      </c>
      <c r="AE219" s="41">
        <v>15.28</v>
      </c>
    </row>
    <row r="220" spans="1:31">
      <c r="A220" s="33">
        <v>16</v>
      </c>
      <c r="B220" s="59" t="s">
        <v>431</v>
      </c>
      <c r="C220" s="35" t="s">
        <v>432</v>
      </c>
      <c r="D220" s="36">
        <v>21</v>
      </c>
      <c r="E220" s="37" t="s">
        <v>38</v>
      </c>
      <c r="F220" s="38">
        <f t="shared" si="127"/>
        <v>59.62</v>
      </c>
      <c r="G220" s="39">
        <f t="shared" si="128"/>
        <v>4.66</v>
      </c>
      <c r="H220" s="6">
        <f t="shared" si="134"/>
        <v>64.28</v>
      </c>
      <c r="I220" s="6">
        <f t="shared" si="135"/>
        <v>1252.02</v>
      </c>
      <c r="J220" s="6">
        <f t="shared" si="136"/>
        <v>97.86</v>
      </c>
      <c r="K220" s="7">
        <f t="shared" si="137"/>
        <v>1349.88</v>
      </c>
      <c r="AD220" s="41">
        <v>62.84</v>
      </c>
      <c r="AE220" s="41">
        <v>4.92</v>
      </c>
    </row>
    <row r="221" spans="1:31">
      <c r="A221" s="33">
        <v>16</v>
      </c>
      <c r="B221" s="59" t="s">
        <v>433</v>
      </c>
      <c r="C221" s="35" t="s">
        <v>434</v>
      </c>
      <c r="D221" s="36">
        <v>29</v>
      </c>
      <c r="E221" s="37" t="s">
        <v>38</v>
      </c>
      <c r="F221" s="38">
        <f t="shared" si="127"/>
        <v>59.62</v>
      </c>
      <c r="G221" s="39">
        <f t="shared" si="128"/>
        <v>22.42</v>
      </c>
      <c r="H221" s="6">
        <f t="shared" si="134"/>
        <v>82.039999999999992</v>
      </c>
      <c r="I221" s="6">
        <f t="shared" si="135"/>
        <v>1728.98</v>
      </c>
      <c r="J221" s="6">
        <f t="shared" si="136"/>
        <v>650.18000000000006</v>
      </c>
      <c r="K221" s="7">
        <f t="shared" si="137"/>
        <v>2379.16</v>
      </c>
      <c r="AD221" s="41">
        <v>62.84</v>
      </c>
      <c r="AE221" s="41">
        <v>23.63</v>
      </c>
    </row>
    <row r="222" spans="1:31">
      <c r="A222" s="33">
        <v>16</v>
      </c>
      <c r="B222" s="59" t="s">
        <v>435</v>
      </c>
      <c r="C222" s="35" t="s">
        <v>436</v>
      </c>
      <c r="D222" s="36">
        <v>1</v>
      </c>
      <c r="E222" s="37" t="s">
        <v>38</v>
      </c>
      <c r="F222" s="38">
        <f t="shared" si="127"/>
        <v>700.77</v>
      </c>
      <c r="G222" s="39">
        <f t="shared" si="128"/>
        <v>94.74</v>
      </c>
      <c r="H222" s="6">
        <f t="shared" si="134"/>
        <v>795.51</v>
      </c>
      <c r="I222" s="6">
        <f t="shared" si="135"/>
        <v>700.77</v>
      </c>
      <c r="J222" s="6">
        <f t="shared" si="136"/>
        <v>94.74</v>
      </c>
      <c r="K222" s="7">
        <f t="shared" si="137"/>
        <v>795.51</v>
      </c>
      <c r="AD222" s="41">
        <v>738.6</v>
      </c>
      <c r="AE222" s="41">
        <v>99.86</v>
      </c>
    </row>
    <row r="223" spans="1:31">
      <c r="A223" s="33">
        <v>16</v>
      </c>
      <c r="B223" s="59" t="s">
        <v>437</v>
      </c>
      <c r="C223" s="35" t="s">
        <v>438</v>
      </c>
      <c r="D223" s="36">
        <v>1</v>
      </c>
      <c r="E223" s="37" t="s">
        <v>16</v>
      </c>
      <c r="F223" s="38">
        <f t="shared" si="127"/>
        <v>242.83</v>
      </c>
      <c r="G223" s="39">
        <f t="shared" si="128"/>
        <v>51.13</v>
      </c>
      <c r="H223" s="6">
        <f t="shared" si="134"/>
        <v>293.96000000000004</v>
      </c>
      <c r="I223" s="6">
        <f t="shared" si="135"/>
        <v>242.83</v>
      </c>
      <c r="J223" s="6">
        <f t="shared" si="136"/>
        <v>51.13</v>
      </c>
      <c r="K223" s="7">
        <f t="shared" si="137"/>
        <v>293.96000000000004</v>
      </c>
      <c r="AD223" s="41">
        <v>255.94</v>
      </c>
      <c r="AE223" s="41">
        <v>53.89</v>
      </c>
    </row>
    <row r="224" spans="1:31">
      <c r="A224" s="33">
        <v>16</v>
      </c>
      <c r="B224" s="59" t="s">
        <v>439</v>
      </c>
      <c r="C224" s="35" t="s">
        <v>440</v>
      </c>
      <c r="D224" s="36">
        <v>99</v>
      </c>
      <c r="E224" s="37" t="s">
        <v>38</v>
      </c>
      <c r="F224" s="38">
        <f t="shared" si="127"/>
        <v>233.45</v>
      </c>
      <c r="G224" s="39">
        <f t="shared" si="128"/>
        <v>9.2100000000000009</v>
      </c>
      <c r="H224" s="6">
        <f t="shared" si="134"/>
        <v>242.66</v>
      </c>
      <c r="I224" s="6">
        <f t="shared" si="135"/>
        <v>23111.55</v>
      </c>
      <c r="J224" s="6">
        <f t="shared" si="136"/>
        <v>911.79000000000008</v>
      </c>
      <c r="K224" s="7">
        <f t="shared" si="137"/>
        <v>24023.34</v>
      </c>
      <c r="AD224" s="41">
        <v>246.05</v>
      </c>
      <c r="AE224" s="41">
        <v>9.7100000000000009</v>
      </c>
    </row>
    <row r="225" spans="1:31">
      <c r="A225" s="33">
        <v>16</v>
      </c>
      <c r="B225" s="59" t="s">
        <v>441</v>
      </c>
      <c r="C225" s="35" t="s">
        <v>442</v>
      </c>
      <c r="D225" s="36">
        <v>1</v>
      </c>
      <c r="E225" s="37" t="s">
        <v>38</v>
      </c>
      <c r="F225" s="38">
        <f t="shared" si="127"/>
        <v>356.01</v>
      </c>
      <c r="G225" s="39">
        <f t="shared" si="128"/>
        <v>9.2100000000000009</v>
      </c>
      <c r="H225" s="6">
        <f t="shared" ref="H225" si="138">SUM(F225:G225)</f>
        <v>365.21999999999997</v>
      </c>
      <c r="I225" s="6">
        <f t="shared" ref="I225" si="139">D225*F225</f>
        <v>356.01</v>
      </c>
      <c r="J225" s="6">
        <f t="shared" ref="J225" si="140">D225*G225</f>
        <v>9.2100000000000009</v>
      </c>
      <c r="K225" s="7">
        <f t="shared" ref="K225" si="141">SUM(F225:G225)*D225</f>
        <v>365.21999999999997</v>
      </c>
      <c r="AD225" s="41">
        <v>375.23</v>
      </c>
      <c r="AE225" s="41">
        <v>9.7100000000000009</v>
      </c>
    </row>
    <row r="226" spans="1:31">
      <c r="A226" s="33">
        <v>16</v>
      </c>
      <c r="B226" s="59" t="s">
        <v>443</v>
      </c>
      <c r="C226" s="35" t="s">
        <v>444</v>
      </c>
      <c r="D226" s="36">
        <v>1</v>
      </c>
      <c r="E226" s="37" t="s">
        <v>16</v>
      </c>
      <c r="F226" s="38">
        <f t="shared" si="127"/>
        <v>28.59</v>
      </c>
      <c r="G226" s="39">
        <f t="shared" si="128"/>
        <v>9.2100000000000009</v>
      </c>
      <c r="H226" s="6">
        <f t="shared" si="134"/>
        <v>37.799999999999997</v>
      </c>
      <c r="I226" s="6">
        <f t="shared" si="135"/>
        <v>28.59</v>
      </c>
      <c r="J226" s="6">
        <f t="shared" si="136"/>
        <v>9.2100000000000009</v>
      </c>
      <c r="K226" s="7">
        <f t="shared" si="137"/>
        <v>37.799999999999997</v>
      </c>
      <c r="AD226" s="41">
        <v>30.14</v>
      </c>
      <c r="AE226" s="41">
        <v>9.7100000000000009</v>
      </c>
    </row>
    <row r="227" spans="1:31">
      <c r="A227" s="45">
        <v>17</v>
      </c>
      <c r="B227" s="46">
        <v>17</v>
      </c>
      <c r="C227" s="47" t="s">
        <v>445</v>
      </c>
      <c r="D227" s="26"/>
      <c r="E227" s="27"/>
      <c r="F227" s="8"/>
      <c r="G227" s="8"/>
      <c r="H227" s="8"/>
      <c r="I227" s="8">
        <f t="shared" ref="I227:K227" si="142">SUBTOTAL(109,I228:I238)</f>
        <v>1311178.3900000001</v>
      </c>
      <c r="J227" s="8">
        <f t="shared" si="142"/>
        <v>855041.69</v>
      </c>
      <c r="K227" s="9">
        <f t="shared" si="142"/>
        <v>2166220.08</v>
      </c>
      <c r="AD227" s="53"/>
      <c r="AE227" s="53"/>
    </row>
    <row r="228" spans="1:31">
      <c r="A228" s="33">
        <v>17</v>
      </c>
      <c r="B228" s="59" t="s">
        <v>446</v>
      </c>
      <c r="C228" s="35" t="s">
        <v>447</v>
      </c>
      <c r="D228" s="36">
        <v>2457</v>
      </c>
      <c r="E228" s="37" t="s">
        <v>38</v>
      </c>
      <c r="F228" s="38">
        <f t="shared" si="127"/>
        <v>9.65</v>
      </c>
      <c r="G228" s="39">
        <f t="shared" si="128"/>
        <v>26.16</v>
      </c>
      <c r="H228" s="6">
        <f t="shared" ref="H228:H238" si="143">SUM(F228:G228)</f>
        <v>35.81</v>
      </c>
      <c r="I228" s="6">
        <f t="shared" ref="I228:I238" si="144">D228*F228</f>
        <v>23710.05</v>
      </c>
      <c r="J228" s="6">
        <f t="shared" ref="J228:J238" si="145">D228*G228</f>
        <v>64275.12</v>
      </c>
      <c r="K228" s="7">
        <f t="shared" ref="K228:K238" si="146">SUM(F228:G228)*D228</f>
        <v>87985.170000000013</v>
      </c>
      <c r="AD228" s="41">
        <v>10.18</v>
      </c>
      <c r="AE228" s="41">
        <v>27.58</v>
      </c>
    </row>
    <row r="229" spans="1:31">
      <c r="A229" s="33">
        <v>17</v>
      </c>
      <c r="B229" s="59" t="s">
        <v>448</v>
      </c>
      <c r="C229" s="35" t="s">
        <v>449</v>
      </c>
      <c r="D229" s="36">
        <v>844</v>
      </c>
      <c r="E229" s="37" t="s">
        <v>38</v>
      </c>
      <c r="F229" s="38">
        <f t="shared" si="127"/>
        <v>4.3499999999999996</v>
      </c>
      <c r="G229" s="39">
        <f t="shared" si="128"/>
        <v>13.45</v>
      </c>
      <c r="H229" s="6">
        <f t="shared" si="143"/>
        <v>17.799999999999997</v>
      </c>
      <c r="I229" s="6">
        <f t="shared" si="144"/>
        <v>3671.3999999999996</v>
      </c>
      <c r="J229" s="6">
        <f t="shared" si="145"/>
        <v>11351.8</v>
      </c>
      <c r="K229" s="7">
        <f t="shared" si="146"/>
        <v>15023.199999999997</v>
      </c>
      <c r="AD229" s="41">
        <v>4.59</v>
      </c>
      <c r="AE229" s="41">
        <v>14.18</v>
      </c>
    </row>
    <row r="230" spans="1:31">
      <c r="A230" s="33">
        <v>17</v>
      </c>
      <c r="B230" s="59" t="s">
        <v>450</v>
      </c>
      <c r="C230" s="35" t="s">
        <v>451</v>
      </c>
      <c r="D230" s="36">
        <v>650</v>
      </c>
      <c r="E230" s="37" t="s">
        <v>38</v>
      </c>
      <c r="F230" s="38">
        <f t="shared" si="127"/>
        <v>17.07</v>
      </c>
      <c r="G230" s="39">
        <f t="shared" si="128"/>
        <v>7.17</v>
      </c>
      <c r="H230" s="6">
        <f t="shared" si="143"/>
        <v>24.240000000000002</v>
      </c>
      <c r="I230" s="6">
        <f t="shared" si="144"/>
        <v>11095.5</v>
      </c>
      <c r="J230" s="6">
        <f t="shared" si="145"/>
        <v>4660.5</v>
      </c>
      <c r="K230" s="7">
        <f t="shared" si="146"/>
        <v>15756.000000000002</v>
      </c>
      <c r="AD230" s="41">
        <v>18</v>
      </c>
      <c r="AE230" s="41">
        <v>7.56</v>
      </c>
    </row>
    <row r="231" spans="1:31" ht="29">
      <c r="A231" s="33">
        <v>17</v>
      </c>
      <c r="B231" s="59" t="s">
        <v>452</v>
      </c>
      <c r="C231" s="35" t="s">
        <v>453</v>
      </c>
      <c r="D231" s="36">
        <v>6322</v>
      </c>
      <c r="E231" s="37" t="s">
        <v>38</v>
      </c>
      <c r="F231" s="38">
        <f t="shared" si="127"/>
        <v>8.6</v>
      </c>
      <c r="G231" s="39">
        <f t="shared" si="128"/>
        <v>7.5</v>
      </c>
      <c r="H231" s="6">
        <f t="shared" si="143"/>
        <v>16.100000000000001</v>
      </c>
      <c r="I231" s="6">
        <f t="shared" si="144"/>
        <v>54369.2</v>
      </c>
      <c r="J231" s="6">
        <f t="shared" si="145"/>
        <v>47415</v>
      </c>
      <c r="K231" s="7">
        <f t="shared" si="146"/>
        <v>101784.20000000001</v>
      </c>
      <c r="AD231" s="41">
        <v>9.07</v>
      </c>
      <c r="AE231" s="41">
        <v>7.91</v>
      </c>
    </row>
    <row r="232" spans="1:31">
      <c r="A232" s="33">
        <v>17</v>
      </c>
      <c r="B232" s="59" t="s">
        <v>454</v>
      </c>
      <c r="C232" s="35" t="s">
        <v>455</v>
      </c>
      <c r="D232" s="36">
        <v>653</v>
      </c>
      <c r="E232" s="37" t="s">
        <v>38</v>
      </c>
      <c r="F232" s="38">
        <f t="shared" si="127"/>
        <v>6.95</v>
      </c>
      <c r="G232" s="39">
        <f t="shared" si="128"/>
        <v>13.45</v>
      </c>
      <c r="H232" s="6">
        <f t="shared" si="143"/>
        <v>20.399999999999999</v>
      </c>
      <c r="I232" s="6">
        <f t="shared" si="144"/>
        <v>4538.3500000000004</v>
      </c>
      <c r="J232" s="6">
        <f t="shared" si="145"/>
        <v>8782.85</v>
      </c>
      <c r="K232" s="7">
        <f t="shared" si="146"/>
        <v>13321.199999999999</v>
      </c>
      <c r="AD232" s="41">
        <v>7.33</v>
      </c>
      <c r="AE232" s="41">
        <v>14.18</v>
      </c>
    </row>
    <row r="233" spans="1:31" ht="29">
      <c r="A233" s="33">
        <v>17</v>
      </c>
      <c r="B233" s="59" t="s">
        <v>456</v>
      </c>
      <c r="C233" s="35" t="s">
        <v>457</v>
      </c>
      <c r="D233" s="36">
        <v>64902</v>
      </c>
      <c r="E233" s="37" t="s">
        <v>38</v>
      </c>
      <c r="F233" s="38">
        <f t="shared" si="127"/>
        <v>17.46</v>
      </c>
      <c r="G233" s="39">
        <f t="shared" si="128"/>
        <v>8.61</v>
      </c>
      <c r="H233" s="6">
        <f t="shared" si="143"/>
        <v>26.07</v>
      </c>
      <c r="I233" s="6">
        <f t="shared" si="144"/>
        <v>1133188.9200000002</v>
      </c>
      <c r="J233" s="6">
        <f t="shared" si="145"/>
        <v>558806.22</v>
      </c>
      <c r="K233" s="7">
        <f t="shared" si="146"/>
        <v>1691995.1400000001</v>
      </c>
      <c r="AD233" s="41">
        <v>18.41</v>
      </c>
      <c r="AE233" s="41">
        <v>9.08</v>
      </c>
    </row>
    <row r="234" spans="1:31">
      <c r="A234" s="33">
        <v>17</v>
      </c>
      <c r="B234" s="59" t="s">
        <v>458</v>
      </c>
      <c r="C234" s="35" t="s">
        <v>459</v>
      </c>
      <c r="D234" s="36">
        <v>1349</v>
      </c>
      <c r="E234" s="37" t="s">
        <v>38</v>
      </c>
      <c r="F234" s="38">
        <f t="shared" si="127"/>
        <v>19.260000000000002</v>
      </c>
      <c r="G234" s="39">
        <f t="shared" si="128"/>
        <v>19.809999999999999</v>
      </c>
      <c r="H234" s="6">
        <f t="shared" si="143"/>
        <v>39.07</v>
      </c>
      <c r="I234" s="6">
        <f t="shared" si="144"/>
        <v>25981.74</v>
      </c>
      <c r="J234" s="6">
        <f t="shared" si="145"/>
        <v>26723.69</v>
      </c>
      <c r="K234" s="7">
        <f t="shared" si="146"/>
        <v>52705.43</v>
      </c>
      <c r="AD234" s="41">
        <v>20.3</v>
      </c>
      <c r="AE234" s="41">
        <v>20.88</v>
      </c>
    </row>
    <row r="235" spans="1:31" ht="29">
      <c r="A235" s="33">
        <v>17</v>
      </c>
      <c r="B235" s="59" t="s">
        <v>460</v>
      </c>
      <c r="C235" s="35" t="s">
        <v>461</v>
      </c>
      <c r="D235" s="36">
        <v>5603</v>
      </c>
      <c r="E235" s="37" t="s">
        <v>38</v>
      </c>
      <c r="F235" s="38">
        <f t="shared" si="127"/>
        <v>8.18</v>
      </c>
      <c r="G235" s="39">
        <f t="shared" si="128"/>
        <v>22.35</v>
      </c>
      <c r="H235" s="6">
        <f t="shared" ref="H235:H236" si="147">SUM(F235:G235)</f>
        <v>30.53</v>
      </c>
      <c r="I235" s="6">
        <f t="shared" ref="I235:I236" si="148">D235*F235</f>
        <v>45832.54</v>
      </c>
      <c r="J235" s="6">
        <f t="shared" ref="J235:J236" si="149">D235*G235</f>
        <v>125227.05</v>
      </c>
      <c r="K235" s="7">
        <f t="shared" ref="K235:K236" si="150">SUM(F235:G235)*D235</f>
        <v>171059.59</v>
      </c>
      <c r="AD235" s="41">
        <v>8.6300000000000008</v>
      </c>
      <c r="AE235" s="41">
        <v>23.56</v>
      </c>
    </row>
    <row r="236" spans="1:31">
      <c r="A236" s="33">
        <v>17</v>
      </c>
      <c r="B236" s="59" t="s">
        <v>462</v>
      </c>
      <c r="C236" s="35" t="s">
        <v>463</v>
      </c>
      <c r="D236" s="36">
        <v>372</v>
      </c>
      <c r="E236" s="37" t="s">
        <v>38</v>
      </c>
      <c r="F236" s="38">
        <f t="shared" si="127"/>
        <v>23.56</v>
      </c>
      <c r="G236" s="39">
        <f t="shared" si="128"/>
        <v>20.92</v>
      </c>
      <c r="H236" s="6">
        <f t="shared" si="147"/>
        <v>44.480000000000004</v>
      </c>
      <c r="I236" s="6">
        <f t="shared" si="148"/>
        <v>8764.32</v>
      </c>
      <c r="J236" s="6">
        <f t="shared" si="149"/>
        <v>7782.2400000000007</v>
      </c>
      <c r="K236" s="7">
        <f t="shared" si="150"/>
        <v>16546.560000000001</v>
      </c>
      <c r="AD236" s="41">
        <v>24.84</v>
      </c>
      <c r="AE236" s="41">
        <v>22.05</v>
      </c>
    </row>
    <row r="237" spans="1:31" ht="29">
      <c r="A237" s="33">
        <v>17</v>
      </c>
      <c r="B237" s="59" t="s">
        <v>464</v>
      </c>
      <c r="C237" s="35" t="s">
        <v>465</v>
      </c>
      <c r="D237" s="36">
        <v>1</v>
      </c>
      <c r="E237" s="37" t="s">
        <v>38</v>
      </c>
      <c r="F237" s="38">
        <f t="shared" si="127"/>
        <v>5.17</v>
      </c>
      <c r="G237" s="39">
        <f t="shared" si="128"/>
        <v>8.61</v>
      </c>
      <c r="H237" s="6">
        <f t="shared" si="143"/>
        <v>13.78</v>
      </c>
      <c r="I237" s="6">
        <f t="shared" si="144"/>
        <v>5.17</v>
      </c>
      <c r="J237" s="6">
        <f t="shared" si="145"/>
        <v>8.61</v>
      </c>
      <c r="K237" s="7">
        <f t="shared" si="146"/>
        <v>13.78</v>
      </c>
      <c r="AD237" s="41">
        <v>5.45</v>
      </c>
      <c r="AE237" s="41">
        <v>9.08</v>
      </c>
    </row>
    <row r="238" spans="1:31" ht="29">
      <c r="A238" s="33">
        <v>17</v>
      </c>
      <c r="B238" s="59" t="s">
        <v>466</v>
      </c>
      <c r="C238" s="35" t="s">
        <v>467</v>
      </c>
      <c r="D238" s="36">
        <v>1</v>
      </c>
      <c r="E238" s="37" t="s">
        <v>38</v>
      </c>
      <c r="F238" s="38">
        <f t="shared" si="127"/>
        <v>21.2</v>
      </c>
      <c r="G238" s="39">
        <f t="shared" si="128"/>
        <v>8.61</v>
      </c>
      <c r="H238" s="6">
        <f t="shared" si="143"/>
        <v>29.81</v>
      </c>
      <c r="I238" s="6">
        <f t="shared" si="144"/>
        <v>21.2</v>
      </c>
      <c r="J238" s="6">
        <f t="shared" si="145"/>
        <v>8.61</v>
      </c>
      <c r="K238" s="7">
        <f t="shared" si="146"/>
        <v>29.81</v>
      </c>
      <c r="AD238" s="41">
        <v>22.35</v>
      </c>
      <c r="AE238" s="41">
        <v>9.08</v>
      </c>
    </row>
    <row r="239" spans="1:31">
      <c r="A239" s="45">
        <v>18</v>
      </c>
      <c r="B239" s="46">
        <v>18</v>
      </c>
      <c r="C239" s="47" t="s">
        <v>468</v>
      </c>
      <c r="D239" s="26"/>
      <c r="E239" s="27"/>
      <c r="F239" s="8"/>
      <c r="G239" s="8"/>
      <c r="H239" s="8"/>
      <c r="I239" s="8">
        <v>0</v>
      </c>
      <c r="J239" s="8">
        <v>0</v>
      </c>
      <c r="K239" s="9">
        <v>0</v>
      </c>
      <c r="AD239" s="53"/>
      <c r="AE239" s="53"/>
    </row>
    <row r="240" spans="1:31">
      <c r="A240" s="45">
        <v>19</v>
      </c>
      <c r="B240" s="46">
        <v>19</v>
      </c>
      <c r="C240" s="47" t="s">
        <v>469</v>
      </c>
      <c r="D240" s="26"/>
      <c r="E240" s="27"/>
      <c r="F240" s="8"/>
      <c r="G240" s="8"/>
      <c r="H240" s="8"/>
      <c r="I240" s="8">
        <f>SUBTOTAL(109,I241:I370)</f>
        <v>865380.55000000051</v>
      </c>
      <c r="J240" s="8">
        <f>SUBTOTAL(109,J241:J370)</f>
        <v>165551.76999999996</v>
      </c>
      <c r="K240" s="9">
        <f>SUBTOTAL(109,K241:K370)</f>
        <v>1030932.3199999996</v>
      </c>
      <c r="AD240" s="53"/>
      <c r="AE240" s="53"/>
    </row>
    <row r="241" spans="1:31">
      <c r="A241" s="33">
        <v>19</v>
      </c>
      <c r="B241" s="59" t="s">
        <v>470</v>
      </c>
      <c r="C241" s="63" t="s">
        <v>471</v>
      </c>
      <c r="D241" s="36">
        <v>1</v>
      </c>
      <c r="E241" s="37" t="s">
        <v>87</v>
      </c>
      <c r="F241" s="6">
        <f t="shared" si="127"/>
        <v>46.44</v>
      </c>
      <c r="G241" s="6">
        <f t="shared" si="128"/>
        <v>22.42</v>
      </c>
      <c r="H241" s="6">
        <f t="shared" ref="H241:H304" si="151">SUM(F241:G241)</f>
        <v>68.86</v>
      </c>
      <c r="I241" s="6">
        <f t="shared" ref="I241:I304" si="152">D241*F241</f>
        <v>46.44</v>
      </c>
      <c r="J241" s="6">
        <f t="shared" ref="J241:J304" si="153">D241*G241</f>
        <v>22.42</v>
      </c>
      <c r="K241" s="7">
        <f t="shared" ref="K241:K304" si="154">SUM(F241:G241)*D241</f>
        <v>68.86</v>
      </c>
      <c r="AD241" s="41">
        <v>48.95</v>
      </c>
      <c r="AE241" s="41">
        <v>23.63</v>
      </c>
    </row>
    <row r="242" spans="1:31">
      <c r="A242" s="33">
        <v>19</v>
      </c>
      <c r="B242" s="59" t="s">
        <v>472</v>
      </c>
      <c r="C242" s="63" t="s">
        <v>473</v>
      </c>
      <c r="D242" s="36">
        <v>1137</v>
      </c>
      <c r="E242" s="64" t="s">
        <v>53</v>
      </c>
      <c r="F242" s="6">
        <f t="shared" si="127"/>
        <v>27.3</v>
      </c>
      <c r="G242" s="6">
        <f t="shared" si="128"/>
        <v>5.34</v>
      </c>
      <c r="H242" s="6">
        <f t="shared" si="151"/>
        <v>32.64</v>
      </c>
      <c r="I242" s="6">
        <f t="shared" si="152"/>
        <v>31040.100000000002</v>
      </c>
      <c r="J242" s="6">
        <f t="shared" si="153"/>
        <v>6071.58</v>
      </c>
      <c r="K242" s="7">
        <f t="shared" si="154"/>
        <v>37111.68</v>
      </c>
      <c r="AD242" s="41">
        <v>28.78</v>
      </c>
      <c r="AE242" s="41">
        <v>5.63</v>
      </c>
    </row>
    <row r="243" spans="1:31">
      <c r="A243" s="33">
        <v>19</v>
      </c>
      <c r="B243" s="59" t="s">
        <v>474</v>
      </c>
      <c r="C243" s="63" t="s">
        <v>475</v>
      </c>
      <c r="D243" s="36">
        <v>99</v>
      </c>
      <c r="E243" s="37" t="s">
        <v>87</v>
      </c>
      <c r="F243" s="6">
        <f t="shared" si="127"/>
        <v>17.72</v>
      </c>
      <c r="G243" s="6">
        <f t="shared" si="128"/>
        <v>11.2</v>
      </c>
      <c r="H243" s="6">
        <f t="shared" si="151"/>
        <v>28.919999999999998</v>
      </c>
      <c r="I243" s="6">
        <f t="shared" si="152"/>
        <v>1754.28</v>
      </c>
      <c r="J243" s="6">
        <f t="shared" si="153"/>
        <v>1108.8</v>
      </c>
      <c r="K243" s="7">
        <f t="shared" si="154"/>
        <v>2863.08</v>
      </c>
      <c r="AD243" s="41">
        <v>18.68</v>
      </c>
      <c r="AE243" s="41">
        <v>11.81</v>
      </c>
    </row>
    <row r="244" spans="1:31">
      <c r="A244" s="33">
        <v>19</v>
      </c>
      <c r="B244" s="59" t="s">
        <v>476</v>
      </c>
      <c r="C244" s="63" t="s">
        <v>477</v>
      </c>
      <c r="D244" s="36">
        <v>5629</v>
      </c>
      <c r="E244" s="64" t="s">
        <v>53</v>
      </c>
      <c r="F244" s="6">
        <f t="shared" si="127"/>
        <v>64.739999999999995</v>
      </c>
      <c r="G244" s="6">
        <f t="shared" si="128"/>
        <v>5.34</v>
      </c>
      <c r="H244" s="6">
        <f t="shared" si="151"/>
        <v>70.08</v>
      </c>
      <c r="I244" s="6">
        <f t="shared" si="152"/>
        <v>364421.45999999996</v>
      </c>
      <c r="J244" s="6">
        <f t="shared" si="153"/>
        <v>30058.86</v>
      </c>
      <c r="K244" s="7">
        <f t="shared" si="154"/>
        <v>394480.32</v>
      </c>
      <c r="AD244" s="41">
        <v>68.239999999999995</v>
      </c>
      <c r="AE244" s="41">
        <v>5.63</v>
      </c>
    </row>
    <row r="245" spans="1:31">
      <c r="A245" s="33">
        <v>19</v>
      </c>
      <c r="B245" s="59" t="s">
        <v>478</v>
      </c>
      <c r="C245" s="63" t="s">
        <v>479</v>
      </c>
      <c r="D245" s="36">
        <v>41</v>
      </c>
      <c r="E245" s="64" t="s">
        <v>53</v>
      </c>
      <c r="F245" s="6">
        <f t="shared" si="127"/>
        <v>71.8</v>
      </c>
      <c r="G245" s="6">
        <f t="shared" si="128"/>
        <v>5.34</v>
      </c>
      <c r="H245" s="6">
        <f t="shared" si="151"/>
        <v>77.14</v>
      </c>
      <c r="I245" s="6">
        <f t="shared" si="152"/>
        <v>2943.7999999999997</v>
      </c>
      <c r="J245" s="6">
        <f t="shared" si="153"/>
        <v>218.94</v>
      </c>
      <c r="K245" s="7">
        <f t="shared" si="154"/>
        <v>3162.7400000000002</v>
      </c>
      <c r="AD245" s="41">
        <v>75.680000000000007</v>
      </c>
      <c r="AE245" s="41">
        <v>5.63</v>
      </c>
    </row>
    <row r="246" spans="1:31">
      <c r="A246" s="33">
        <v>19</v>
      </c>
      <c r="B246" s="59" t="s">
        <v>480</v>
      </c>
      <c r="C246" s="63" t="s">
        <v>481</v>
      </c>
      <c r="D246" s="36">
        <v>285</v>
      </c>
      <c r="E246" s="37" t="s">
        <v>87</v>
      </c>
      <c r="F246" s="6">
        <f t="shared" si="127"/>
        <v>24.92</v>
      </c>
      <c r="G246" s="6">
        <f t="shared" si="128"/>
        <v>6.3</v>
      </c>
      <c r="H246" s="6">
        <f t="shared" si="151"/>
        <v>31.220000000000002</v>
      </c>
      <c r="I246" s="6">
        <f t="shared" si="152"/>
        <v>7102.2000000000007</v>
      </c>
      <c r="J246" s="6">
        <f t="shared" si="153"/>
        <v>1795.5</v>
      </c>
      <c r="K246" s="7">
        <f t="shared" si="154"/>
        <v>8897.7000000000007</v>
      </c>
      <c r="AD246" s="41">
        <v>26.27</v>
      </c>
      <c r="AE246" s="41">
        <v>6.65</v>
      </c>
    </row>
    <row r="247" spans="1:31">
      <c r="A247" s="33">
        <v>19</v>
      </c>
      <c r="B247" s="59" t="s">
        <v>482</v>
      </c>
      <c r="C247" s="63" t="s">
        <v>483</v>
      </c>
      <c r="D247" s="36">
        <v>1</v>
      </c>
      <c r="E247" s="37" t="s">
        <v>87</v>
      </c>
      <c r="F247" s="6">
        <f t="shared" si="127"/>
        <v>18.46</v>
      </c>
      <c r="G247" s="6">
        <f t="shared" si="128"/>
        <v>1.45</v>
      </c>
      <c r="H247" s="6">
        <f t="shared" si="151"/>
        <v>19.91</v>
      </c>
      <c r="I247" s="6">
        <f t="shared" si="152"/>
        <v>18.46</v>
      </c>
      <c r="J247" s="6">
        <f t="shared" si="153"/>
        <v>1.45</v>
      </c>
      <c r="K247" s="7">
        <f t="shared" si="154"/>
        <v>19.91</v>
      </c>
      <c r="AD247" s="41">
        <v>19.46</v>
      </c>
      <c r="AE247" s="41">
        <v>1.53</v>
      </c>
    </row>
    <row r="248" spans="1:31">
      <c r="A248" s="33">
        <v>19</v>
      </c>
      <c r="B248" s="59" t="s">
        <v>484</v>
      </c>
      <c r="C248" s="63" t="s">
        <v>485</v>
      </c>
      <c r="D248" s="36">
        <v>1</v>
      </c>
      <c r="E248" s="37" t="s">
        <v>87</v>
      </c>
      <c r="F248" s="6">
        <f t="shared" si="127"/>
        <v>134.22</v>
      </c>
      <c r="G248" s="6">
        <f t="shared" si="128"/>
        <v>22.42</v>
      </c>
      <c r="H248" s="6">
        <f t="shared" si="151"/>
        <v>156.63999999999999</v>
      </c>
      <c r="I248" s="6">
        <f t="shared" si="152"/>
        <v>134.22</v>
      </c>
      <c r="J248" s="6">
        <f t="shared" si="153"/>
        <v>22.42</v>
      </c>
      <c r="K248" s="7">
        <f t="shared" si="154"/>
        <v>156.63999999999999</v>
      </c>
      <c r="AD248" s="41">
        <v>141.47</v>
      </c>
      <c r="AE248" s="41">
        <v>23.63</v>
      </c>
    </row>
    <row r="249" spans="1:31">
      <c r="A249" s="33">
        <v>19</v>
      </c>
      <c r="B249" s="59" t="s">
        <v>486</v>
      </c>
      <c r="C249" s="63" t="s">
        <v>487</v>
      </c>
      <c r="D249" s="36">
        <v>15</v>
      </c>
      <c r="E249" s="37" t="s">
        <v>87</v>
      </c>
      <c r="F249" s="6">
        <f t="shared" si="127"/>
        <v>0</v>
      </c>
      <c r="G249" s="6">
        <f t="shared" si="128"/>
        <v>54.33</v>
      </c>
      <c r="H249" s="6">
        <f t="shared" si="151"/>
        <v>54.33</v>
      </c>
      <c r="I249" s="6">
        <f t="shared" si="152"/>
        <v>0</v>
      </c>
      <c r="J249" s="6">
        <f t="shared" si="153"/>
        <v>814.94999999999993</v>
      </c>
      <c r="K249" s="7">
        <f t="shared" si="154"/>
        <v>814.94999999999993</v>
      </c>
      <c r="AD249" s="41">
        <v>0</v>
      </c>
      <c r="AE249" s="41">
        <v>57.27</v>
      </c>
    </row>
    <row r="250" spans="1:31">
      <c r="A250" s="33">
        <v>19</v>
      </c>
      <c r="B250" s="59" t="s">
        <v>488</v>
      </c>
      <c r="C250" s="63" t="s">
        <v>489</v>
      </c>
      <c r="D250" s="36">
        <v>212</v>
      </c>
      <c r="E250" s="37" t="s">
        <v>87</v>
      </c>
      <c r="F250" s="6">
        <f t="shared" si="127"/>
        <v>75.41</v>
      </c>
      <c r="G250" s="6">
        <f t="shared" si="128"/>
        <v>11.2</v>
      </c>
      <c r="H250" s="6">
        <f t="shared" si="151"/>
        <v>86.61</v>
      </c>
      <c r="I250" s="6">
        <f t="shared" si="152"/>
        <v>15986.92</v>
      </c>
      <c r="J250" s="6">
        <f t="shared" si="153"/>
        <v>2374.3999999999996</v>
      </c>
      <c r="K250" s="7">
        <f t="shared" si="154"/>
        <v>18361.32</v>
      </c>
      <c r="AD250" s="41">
        <v>79.489999999999995</v>
      </c>
      <c r="AE250" s="41">
        <v>11.81</v>
      </c>
    </row>
    <row r="251" spans="1:31">
      <c r="A251" s="33">
        <v>19</v>
      </c>
      <c r="B251" s="59" t="s">
        <v>490</v>
      </c>
      <c r="C251" s="63" t="s">
        <v>491</v>
      </c>
      <c r="D251" s="36">
        <v>1</v>
      </c>
      <c r="E251" s="37" t="s">
        <v>87</v>
      </c>
      <c r="F251" s="6">
        <f t="shared" si="127"/>
        <v>532.53</v>
      </c>
      <c r="G251" s="6">
        <f t="shared" si="128"/>
        <v>35.630000000000003</v>
      </c>
      <c r="H251" s="6">
        <f t="shared" si="151"/>
        <v>568.16</v>
      </c>
      <c r="I251" s="6">
        <f t="shared" si="152"/>
        <v>532.53</v>
      </c>
      <c r="J251" s="6">
        <f t="shared" si="153"/>
        <v>35.630000000000003</v>
      </c>
      <c r="K251" s="7">
        <f t="shared" si="154"/>
        <v>568.16</v>
      </c>
      <c r="AD251" s="41">
        <v>561.28</v>
      </c>
      <c r="AE251" s="41">
        <v>37.56</v>
      </c>
    </row>
    <row r="252" spans="1:31">
      <c r="A252" s="33">
        <v>19</v>
      </c>
      <c r="B252" s="59" t="s">
        <v>492</v>
      </c>
      <c r="C252" s="63" t="s">
        <v>493</v>
      </c>
      <c r="D252" s="36">
        <v>1</v>
      </c>
      <c r="E252" s="37" t="s">
        <v>87</v>
      </c>
      <c r="F252" s="6">
        <f t="shared" si="127"/>
        <v>359.15</v>
      </c>
      <c r="G252" s="6">
        <f t="shared" si="128"/>
        <v>220.65</v>
      </c>
      <c r="H252" s="6">
        <f t="shared" si="151"/>
        <v>579.79999999999995</v>
      </c>
      <c r="I252" s="6">
        <f t="shared" si="152"/>
        <v>359.15</v>
      </c>
      <c r="J252" s="6">
        <f t="shared" si="153"/>
        <v>220.65</v>
      </c>
      <c r="K252" s="7">
        <f t="shared" si="154"/>
        <v>579.79999999999995</v>
      </c>
      <c r="AD252" s="41">
        <v>378.54</v>
      </c>
      <c r="AE252" s="41">
        <v>232.56</v>
      </c>
    </row>
    <row r="253" spans="1:31">
      <c r="A253" s="33">
        <v>19</v>
      </c>
      <c r="B253" s="59" t="s">
        <v>494</v>
      </c>
      <c r="C253" s="63" t="s">
        <v>495</v>
      </c>
      <c r="D253" s="36">
        <v>64</v>
      </c>
      <c r="E253" s="37" t="s">
        <v>87</v>
      </c>
      <c r="F253" s="6">
        <f t="shared" si="127"/>
        <v>42.78</v>
      </c>
      <c r="G253" s="6">
        <f t="shared" si="128"/>
        <v>26.68</v>
      </c>
      <c r="H253" s="6">
        <f t="shared" si="151"/>
        <v>69.460000000000008</v>
      </c>
      <c r="I253" s="6">
        <f t="shared" si="152"/>
        <v>2737.92</v>
      </c>
      <c r="J253" s="6">
        <f t="shared" si="153"/>
        <v>1707.52</v>
      </c>
      <c r="K253" s="7">
        <f t="shared" si="154"/>
        <v>4445.4400000000005</v>
      </c>
      <c r="AD253" s="41">
        <v>45.09</v>
      </c>
      <c r="AE253" s="41">
        <v>28.12</v>
      </c>
    </row>
    <row r="254" spans="1:31">
      <c r="A254" s="33">
        <v>19</v>
      </c>
      <c r="B254" s="59" t="s">
        <v>496</v>
      </c>
      <c r="C254" s="63" t="s">
        <v>497</v>
      </c>
      <c r="D254" s="36">
        <v>1</v>
      </c>
      <c r="E254" s="37" t="s">
        <v>87</v>
      </c>
      <c r="F254" s="6">
        <f t="shared" si="127"/>
        <v>0</v>
      </c>
      <c r="G254" s="6">
        <f t="shared" si="128"/>
        <v>40.020000000000003</v>
      </c>
      <c r="H254" s="6">
        <f t="shared" si="151"/>
        <v>40.020000000000003</v>
      </c>
      <c r="I254" s="6">
        <f t="shared" si="152"/>
        <v>0</v>
      </c>
      <c r="J254" s="6">
        <f t="shared" si="153"/>
        <v>40.020000000000003</v>
      </c>
      <c r="K254" s="7">
        <f t="shared" si="154"/>
        <v>40.020000000000003</v>
      </c>
      <c r="AD254" s="41">
        <v>0</v>
      </c>
      <c r="AE254" s="41">
        <v>42.19</v>
      </c>
    </row>
    <row r="255" spans="1:31">
      <c r="A255" s="33">
        <v>19</v>
      </c>
      <c r="B255" s="59" t="s">
        <v>498</v>
      </c>
      <c r="C255" s="63" t="s">
        <v>499</v>
      </c>
      <c r="D255" s="36">
        <v>27</v>
      </c>
      <c r="E255" s="37" t="s">
        <v>87</v>
      </c>
      <c r="F255" s="6">
        <f t="shared" si="127"/>
        <v>29.06</v>
      </c>
      <c r="G255" s="6">
        <f t="shared" si="128"/>
        <v>17.600000000000001</v>
      </c>
      <c r="H255" s="6">
        <f t="shared" si="151"/>
        <v>46.66</v>
      </c>
      <c r="I255" s="6">
        <f t="shared" si="152"/>
        <v>784.62</v>
      </c>
      <c r="J255" s="6">
        <f t="shared" si="153"/>
        <v>475.20000000000005</v>
      </c>
      <c r="K255" s="7">
        <f t="shared" si="154"/>
        <v>1259.82</v>
      </c>
      <c r="AD255" s="41">
        <v>30.63</v>
      </c>
      <c r="AE255" s="41">
        <v>18.559999999999999</v>
      </c>
    </row>
    <row r="256" spans="1:31">
      <c r="A256" s="33">
        <v>19</v>
      </c>
      <c r="B256" s="59" t="s">
        <v>500</v>
      </c>
      <c r="C256" s="63" t="s">
        <v>501</v>
      </c>
      <c r="D256" s="36">
        <v>949</v>
      </c>
      <c r="E256" s="37" t="s">
        <v>87</v>
      </c>
      <c r="F256" s="6">
        <f t="shared" si="127"/>
        <v>0</v>
      </c>
      <c r="G256" s="6">
        <f t="shared" si="128"/>
        <v>26.68</v>
      </c>
      <c r="H256" s="6">
        <f t="shared" si="151"/>
        <v>26.68</v>
      </c>
      <c r="I256" s="6">
        <f t="shared" si="152"/>
        <v>0</v>
      </c>
      <c r="J256" s="6">
        <f t="shared" si="153"/>
        <v>25319.32</v>
      </c>
      <c r="K256" s="7">
        <f t="shared" si="154"/>
        <v>25319.32</v>
      </c>
      <c r="AD256" s="41">
        <v>0</v>
      </c>
      <c r="AE256" s="41">
        <v>28.12</v>
      </c>
    </row>
    <row r="257" spans="1:31">
      <c r="A257" s="33">
        <v>19</v>
      </c>
      <c r="B257" s="59" t="s">
        <v>502</v>
      </c>
      <c r="C257" s="63" t="s">
        <v>503</v>
      </c>
      <c r="D257" s="36">
        <v>1</v>
      </c>
      <c r="E257" s="37" t="s">
        <v>87</v>
      </c>
      <c r="F257" s="6">
        <f t="shared" si="127"/>
        <v>518.72</v>
      </c>
      <c r="G257" s="6">
        <f t="shared" si="128"/>
        <v>26.68</v>
      </c>
      <c r="H257" s="6">
        <f t="shared" si="151"/>
        <v>545.4</v>
      </c>
      <c r="I257" s="6">
        <f t="shared" si="152"/>
        <v>518.72</v>
      </c>
      <c r="J257" s="6">
        <f t="shared" si="153"/>
        <v>26.68</v>
      </c>
      <c r="K257" s="7">
        <f t="shared" si="154"/>
        <v>545.4</v>
      </c>
      <c r="AD257" s="41">
        <v>546.72</v>
      </c>
      <c r="AE257" s="41">
        <v>28.12</v>
      </c>
    </row>
    <row r="258" spans="1:31">
      <c r="A258" s="33">
        <v>19</v>
      </c>
      <c r="B258" s="59" t="s">
        <v>504</v>
      </c>
      <c r="C258" s="63" t="s">
        <v>505</v>
      </c>
      <c r="D258" s="36">
        <v>1</v>
      </c>
      <c r="E258" s="37" t="s">
        <v>87</v>
      </c>
      <c r="F258" s="6">
        <f t="shared" si="127"/>
        <v>48.75</v>
      </c>
      <c r="G258" s="6">
        <f t="shared" si="128"/>
        <v>9.7200000000000006</v>
      </c>
      <c r="H258" s="6">
        <f t="shared" si="151"/>
        <v>58.47</v>
      </c>
      <c r="I258" s="6">
        <f t="shared" si="152"/>
        <v>48.75</v>
      </c>
      <c r="J258" s="6">
        <f t="shared" si="153"/>
        <v>9.7200000000000006</v>
      </c>
      <c r="K258" s="7">
        <f t="shared" si="154"/>
        <v>58.47</v>
      </c>
      <c r="AD258" s="41">
        <v>51.39</v>
      </c>
      <c r="AE258" s="41">
        <v>10.25</v>
      </c>
    </row>
    <row r="259" spans="1:31">
      <c r="A259" s="33">
        <v>19</v>
      </c>
      <c r="B259" s="59" t="s">
        <v>506</v>
      </c>
      <c r="C259" s="63" t="s">
        <v>507</v>
      </c>
      <c r="D259" s="36">
        <v>50</v>
      </c>
      <c r="E259" s="37" t="s">
        <v>87</v>
      </c>
      <c r="F259" s="6">
        <f t="shared" si="127"/>
        <v>86.21</v>
      </c>
      <c r="G259" s="6">
        <f t="shared" si="128"/>
        <v>14.59</v>
      </c>
      <c r="H259" s="6">
        <f t="shared" si="151"/>
        <v>100.8</v>
      </c>
      <c r="I259" s="6">
        <f t="shared" si="152"/>
        <v>4310.5</v>
      </c>
      <c r="J259" s="6">
        <f t="shared" si="153"/>
        <v>729.5</v>
      </c>
      <c r="K259" s="7">
        <f t="shared" si="154"/>
        <v>5040</v>
      </c>
      <c r="AD259" s="41">
        <v>90.87</v>
      </c>
      <c r="AE259" s="41">
        <v>15.38</v>
      </c>
    </row>
    <row r="260" spans="1:31">
      <c r="A260" s="33">
        <v>19</v>
      </c>
      <c r="B260" s="59" t="s">
        <v>508</v>
      </c>
      <c r="C260" s="63" t="s">
        <v>509</v>
      </c>
      <c r="D260" s="36">
        <v>38</v>
      </c>
      <c r="E260" s="37" t="s">
        <v>87</v>
      </c>
      <c r="F260" s="6">
        <f t="shared" si="127"/>
        <v>456.94</v>
      </c>
      <c r="G260" s="6">
        <f t="shared" si="128"/>
        <v>53.36</v>
      </c>
      <c r="H260" s="6">
        <f t="shared" si="151"/>
        <v>510.3</v>
      </c>
      <c r="I260" s="6">
        <f t="shared" si="152"/>
        <v>17363.72</v>
      </c>
      <c r="J260" s="6">
        <f t="shared" si="153"/>
        <v>2027.68</v>
      </c>
      <c r="K260" s="7">
        <f t="shared" si="154"/>
        <v>19391.400000000001</v>
      </c>
      <c r="AD260" s="41">
        <v>481.61</v>
      </c>
      <c r="AE260" s="41">
        <v>56.24</v>
      </c>
    </row>
    <row r="261" spans="1:31">
      <c r="A261" s="33">
        <v>19</v>
      </c>
      <c r="B261" s="59" t="s">
        <v>510</v>
      </c>
      <c r="C261" s="63" t="s">
        <v>511</v>
      </c>
      <c r="D261" s="36">
        <v>15</v>
      </c>
      <c r="E261" s="37" t="s">
        <v>87</v>
      </c>
      <c r="F261" s="6">
        <f t="shared" si="127"/>
        <v>268.88</v>
      </c>
      <c r="G261" s="6">
        <f t="shared" si="128"/>
        <v>53.36</v>
      </c>
      <c r="H261" s="6">
        <f t="shared" si="151"/>
        <v>322.24</v>
      </c>
      <c r="I261" s="6">
        <f t="shared" si="152"/>
        <v>4033.2</v>
      </c>
      <c r="J261" s="6">
        <f t="shared" si="153"/>
        <v>800.4</v>
      </c>
      <c r="K261" s="7">
        <f t="shared" si="154"/>
        <v>4833.6000000000004</v>
      </c>
      <c r="AD261" s="41">
        <v>283.39999999999998</v>
      </c>
      <c r="AE261" s="41">
        <v>56.24</v>
      </c>
    </row>
    <row r="262" spans="1:31">
      <c r="A262" s="33">
        <v>19</v>
      </c>
      <c r="B262" s="59" t="s">
        <v>512</v>
      </c>
      <c r="C262" s="63" t="s">
        <v>513</v>
      </c>
      <c r="D262" s="36">
        <v>1</v>
      </c>
      <c r="E262" s="37" t="s">
        <v>87</v>
      </c>
      <c r="F262" s="6">
        <f t="shared" si="127"/>
        <v>62.43</v>
      </c>
      <c r="G262" s="6">
        <f t="shared" si="128"/>
        <v>106.72</v>
      </c>
      <c r="H262" s="6">
        <f t="shared" si="151"/>
        <v>169.15</v>
      </c>
      <c r="I262" s="6">
        <f t="shared" si="152"/>
        <v>62.43</v>
      </c>
      <c r="J262" s="6">
        <f t="shared" si="153"/>
        <v>106.72</v>
      </c>
      <c r="K262" s="7">
        <f t="shared" si="154"/>
        <v>169.15</v>
      </c>
      <c r="AD262" s="41">
        <v>65.8</v>
      </c>
      <c r="AE262" s="41">
        <v>112.49</v>
      </c>
    </row>
    <row r="263" spans="1:31">
      <c r="A263" s="33">
        <v>19</v>
      </c>
      <c r="B263" s="59" t="s">
        <v>514</v>
      </c>
      <c r="C263" s="63" t="s">
        <v>515</v>
      </c>
      <c r="D263" s="36">
        <v>1</v>
      </c>
      <c r="E263" s="37" t="s">
        <v>87</v>
      </c>
      <c r="F263" s="6">
        <f t="shared" si="127"/>
        <v>62.16</v>
      </c>
      <c r="G263" s="6">
        <f t="shared" si="128"/>
        <v>32.020000000000003</v>
      </c>
      <c r="H263" s="6">
        <f t="shared" si="151"/>
        <v>94.18</v>
      </c>
      <c r="I263" s="6">
        <f t="shared" si="152"/>
        <v>62.16</v>
      </c>
      <c r="J263" s="6">
        <f t="shared" si="153"/>
        <v>32.020000000000003</v>
      </c>
      <c r="K263" s="7">
        <f t="shared" si="154"/>
        <v>94.18</v>
      </c>
      <c r="AD263" s="41">
        <v>65.52</v>
      </c>
      <c r="AE263" s="41">
        <v>33.75</v>
      </c>
    </row>
    <row r="264" spans="1:31">
      <c r="A264" s="33">
        <v>19</v>
      </c>
      <c r="B264" s="59" t="s">
        <v>516</v>
      </c>
      <c r="C264" s="63" t="s">
        <v>517</v>
      </c>
      <c r="D264" s="36">
        <v>1</v>
      </c>
      <c r="E264" s="37" t="s">
        <v>87</v>
      </c>
      <c r="F264" s="6">
        <f t="shared" si="127"/>
        <v>129.51</v>
      </c>
      <c r="G264" s="6">
        <f t="shared" si="128"/>
        <v>32.020000000000003</v>
      </c>
      <c r="H264" s="6">
        <f t="shared" si="151"/>
        <v>161.53</v>
      </c>
      <c r="I264" s="6">
        <f t="shared" si="152"/>
        <v>129.51</v>
      </c>
      <c r="J264" s="6">
        <f t="shared" si="153"/>
        <v>32.020000000000003</v>
      </c>
      <c r="K264" s="7">
        <f t="shared" si="154"/>
        <v>161.53</v>
      </c>
      <c r="AD264" s="41">
        <v>136.51</v>
      </c>
      <c r="AE264" s="41">
        <v>33.75</v>
      </c>
    </row>
    <row r="265" spans="1:31">
      <c r="A265" s="33">
        <v>19</v>
      </c>
      <c r="B265" s="59" t="s">
        <v>518</v>
      </c>
      <c r="C265" s="63" t="s">
        <v>519</v>
      </c>
      <c r="D265" s="36">
        <v>244</v>
      </c>
      <c r="E265" s="37" t="s">
        <v>87</v>
      </c>
      <c r="F265" s="6">
        <f t="shared" si="127"/>
        <v>13.32</v>
      </c>
      <c r="G265" s="6">
        <f t="shared" si="128"/>
        <v>9.7200000000000006</v>
      </c>
      <c r="H265" s="6">
        <f t="shared" si="151"/>
        <v>23.04</v>
      </c>
      <c r="I265" s="6">
        <f t="shared" si="152"/>
        <v>3250.08</v>
      </c>
      <c r="J265" s="6">
        <f t="shared" si="153"/>
        <v>2371.6800000000003</v>
      </c>
      <c r="K265" s="7">
        <f t="shared" si="154"/>
        <v>5621.76</v>
      </c>
      <c r="AD265" s="41">
        <v>14.04</v>
      </c>
      <c r="AE265" s="41">
        <v>10.25</v>
      </c>
    </row>
    <row r="266" spans="1:31">
      <c r="A266" s="33">
        <v>19</v>
      </c>
      <c r="B266" s="59" t="s">
        <v>520</v>
      </c>
      <c r="C266" s="63" t="s">
        <v>521</v>
      </c>
      <c r="D266" s="36">
        <v>225</v>
      </c>
      <c r="E266" s="37" t="s">
        <v>87</v>
      </c>
      <c r="F266" s="6">
        <f t="shared" ref="F266:F329" si="155">TRUNC(AD266*(1-$Q$9),2)</f>
        <v>11.15</v>
      </c>
      <c r="G266" s="6">
        <f t="shared" ref="G266:G329" si="156">TRUNC(AE266*(1-$Q$9),2)</f>
        <v>6.49</v>
      </c>
      <c r="H266" s="6">
        <f t="shared" si="151"/>
        <v>17.64</v>
      </c>
      <c r="I266" s="6">
        <f t="shared" si="152"/>
        <v>2508.75</v>
      </c>
      <c r="J266" s="6">
        <f t="shared" si="153"/>
        <v>1460.25</v>
      </c>
      <c r="K266" s="7">
        <f t="shared" si="154"/>
        <v>3969</v>
      </c>
      <c r="AD266" s="41">
        <v>11.76</v>
      </c>
      <c r="AE266" s="41">
        <v>6.85</v>
      </c>
    </row>
    <row r="267" spans="1:31">
      <c r="A267" s="33">
        <v>19</v>
      </c>
      <c r="B267" s="59" t="s">
        <v>522</v>
      </c>
      <c r="C267" s="63" t="s">
        <v>523</v>
      </c>
      <c r="D267" s="36">
        <v>1</v>
      </c>
      <c r="E267" s="37" t="s">
        <v>87</v>
      </c>
      <c r="F267" s="6">
        <f t="shared" si="155"/>
        <v>19.72</v>
      </c>
      <c r="G267" s="6">
        <f t="shared" si="156"/>
        <v>9.7200000000000006</v>
      </c>
      <c r="H267" s="6">
        <f t="shared" si="151"/>
        <v>29.439999999999998</v>
      </c>
      <c r="I267" s="6">
        <f t="shared" si="152"/>
        <v>19.72</v>
      </c>
      <c r="J267" s="6">
        <f t="shared" si="153"/>
        <v>9.7200000000000006</v>
      </c>
      <c r="K267" s="7">
        <f t="shared" si="154"/>
        <v>29.439999999999998</v>
      </c>
      <c r="AD267" s="41">
        <v>20.79</v>
      </c>
      <c r="AE267" s="41">
        <v>10.25</v>
      </c>
    </row>
    <row r="268" spans="1:31">
      <c r="A268" s="33">
        <v>19</v>
      </c>
      <c r="B268" s="59" t="s">
        <v>524</v>
      </c>
      <c r="C268" s="63" t="s">
        <v>525</v>
      </c>
      <c r="D268" s="36">
        <v>1004</v>
      </c>
      <c r="E268" s="37" t="s">
        <v>87</v>
      </c>
      <c r="F268" s="6">
        <f t="shared" si="155"/>
        <v>35.32</v>
      </c>
      <c r="G268" s="6">
        <f t="shared" si="156"/>
        <v>9.7200000000000006</v>
      </c>
      <c r="H268" s="6">
        <f t="shared" si="151"/>
        <v>45.04</v>
      </c>
      <c r="I268" s="6">
        <f t="shared" si="152"/>
        <v>35461.279999999999</v>
      </c>
      <c r="J268" s="6">
        <f t="shared" si="153"/>
        <v>9758.880000000001</v>
      </c>
      <c r="K268" s="7">
        <f t="shared" si="154"/>
        <v>45220.159999999996</v>
      </c>
      <c r="AD268" s="41">
        <v>37.229999999999997</v>
      </c>
      <c r="AE268" s="41">
        <v>10.25</v>
      </c>
    </row>
    <row r="269" spans="1:31">
      <c r="A269" s="33">
        <v>19</v>
      </c>
      <c r="B269" s="59" t="s">
        <v>526</v>
      </c>
      <c r="C269" s="63" t="s">
        <v>527</v>
      </c>
      <c r="D269" s="36">
        <v>1</v>
      </c>
      <c r="E269" s="37" t="s">
        <v>87</v>
      </c>
      <c r="F269" s="6">
        <f t="shared" si="155"/>
        <v>20.66</v>
      </c>
      <c r="G269" s="6">
        <f t="shared" si="156"/>
        <v>9.7200000000000006</v>
      </c>
      <c r="H269" s="6">
        <f t="shared" si="151"/>
        <v>30.380000000000003</v>
      </c>
      <c r="I269" s="6">
        <f t="shared" si="152"/>
        <v>20.66</v>
      </c>
      <c r="J269" s="6">
        <f t="shared" si="153"/>
        <v>9.7200000000000006</v>
      </c>
      <c r="K269" s="7">
        <f t="shared" si="154"/>
        <v>30.380000000000003</v>
      </c>
      <c r="AD269" s="41">
        <v>21.78</v>
      </c>
      <c r="AE269" s="41">
        <v>10.25</v>
      </c>
    </row>
    <row r="270" spans="1:31">
      <c r="A270" s="33">
        <v>19</v>
      </c>
      <c r="B270" s="59" t="s">
        <v>528</v>
      </c>
      <c r="C270" s="63" t="s">
        <v>529</v>
      </c>
      <c r="D270" s="36">
        <v>1</v>
      </c>
      <c r="E270" s="37" t="s">
        <v>87</v>
      </c>
      <c r="F270" s="6">
        <f t="shared" si="155"/>
        <v>32.619999999999997</v>
      </c>
      <c r="G270" s="6">
        <f t="shared" si="156"/>
        <v>6.49</v>
      </c>
      <c r="H270" s="6">
        <f t="shared" si="151"/>
        <v>39.11</v>
      </c>
      <c r="I270" s="6">
        <f t="shared" si="152"/>
        <v>32.619999999999997</v>
      </c>
      <c r="J270" s="6">
        <f t="shared" si="153"/>
        <v>6.49</v>
      </c>
      <c r="K270" s="7">
        <f t="shared" si="154"/>
        <v>39.11</v>
      </c>
      <c r="AD270" s="41">
        <v>34.39</v>
      </c>
      <c r="AE270" s="41">
        <v>6.85</v>
      </c>
    </row>
    <row r="271" spans="1:31">
      <c r="A271" s="33">
        <v>19</v>
      </c>
      <c r="B271" s="59" t="s">
        <v>530</v>
      </c>
      <c r="C271" s="63" t="s">
        <v>531</v>
      </c>
      <c r="D271" s="36">
        <v>1</v>
      </c>
      <c r="E271" s="37" t="s">
        <v>87</v>
      </c>
      <c r="F271" s="6">
        <f t="shared" si="155"/>
        <v>187.78</v>
      </c>
      <c r="G271" s="6">
        <f t="shared" si="156"/>
        <v>6.49</v>
      </c>
      <c r="H271" s="6">
        <f t="shared" si="151"/>
        <v>194.27</v>
      </c>
      <c r="I271" s="6">
        <f t="shared" si="152"/>
        <v>187.78</v>
      </c>
      <c r="J271" s="6">
        <f t="shared" si="153"/>
        <v>6.49</v>
      </c>
      <c r="K271" s="7">
        <f t="shared" si="154"/>
        <v>194.27</v>
      </c>
      <c r="AD271" s="41">
        <v>197.92</v>
      </c>
      <c r="AE271" s="41">
        <v>6.85</v>
      </c>
    </row>
    <row r="272" spans="1:31">
      <c r="A272" s="33">
        <v>19</v>
      </c>
      <c r="B272" s="59" t="s">
        <v>532</v>
      </c>
      <c r="C272" s="63" t="s">
        <v>533</v>
      </c>
      <c r="D272" s="36">
        <v>1</v>
      </c>
      <c r="E272" s="37" t="s">
        <v>87</v>
      </c>
      <c r="F272" s="6">
        <f t="shared" si="155"/>
        <v>30.91</v>
      </c>
      <c r="G272" s="6">
        <f t="shared" si="156"/>
        <v>6.49</v>
      </c>
      <c r="H272" s="6">
        <f t="shared" si="151"/>
        <v>37.4</v>
      </c>
      <c r="I272" s="6">
        <f t="shared" si="152"/>
        <v>30.91</v>
      </c>
      <c r="J272" s="6">
        <f t="shared" si="153"/>
        <v>6.49</v>
      </c>
      <c r="K272" s="7">
        <f t="shared" si="154"/>
        <v>37.4</v>
      </c>
      <c r="AD272" s="41">
        <v>32.58</v>
      </c>
      <c r="AE272" s="41">
        <v>6.85</v>
      </c>
    </row>
    <row r="273" spans="1:31">
      <c r="A273" s="33">
        <v>19</v>
      </c>
      <c r="B273" s="59" t="s">
        <v>534</v>
      </c>
      <c r="C273" s="63" t="s">
        <v>535</v>
      </c>
      <c r="D273" s="36">
        <v>1</v>
      </c>
      <c r="E273" s="37" t="s">
        <v>87</v>
      </c>
      <c r="F273" s="6">
        <f t="shared" si="155"/>
        <v>134.38</v>
      </c>
      <c r="G273" s="6">
        <f t="shared" si="156"/>
        <v>6.49</v>
      </c>
      <c r="H273" s="6">
        <f t="shared" si="151"/>
        <v>140.87</v>
      </c>
      <c r="I273" s="6">
        <f t="shared" si="152"/>
        <v>134.38</v>
      </c>
      <c r="J273" s="6">
        <f t="shared" si="153"/>
        <v>6.49</v>
      </c>
      <c r="K273" s="7">
        <f t="shared" si="154"/>
        <v>140.87</v>
      </c>
      <c r="AD273" s="41">
        <v>141.63999999999999</v>
      </c>
      <c r="AE273" s="41">
        <v>6.85</v>
      </c>
    </row>
    <row r="274" spans="1:31">
      <c r="A274" s="33">
        <v>19</v>
      </c>
      <c r="B274" s="59" t="s">
        <v>536</v>
      </c>
      <c r="C274" s="63" t="s">
        <v>537</v>
      </c>
      <c r="D274" s="36">
        <v>334</v>
      </c>
      <c r="E274" s="37" t="s">
        <v>87</v>
      </c>
      <c r="F274" s="6">
        <f t="shared" si="155"/>
        <v>4.87</v>
      </c>
      <c r="G274" s="6">
        <f t="shared" si="156"/>
        <v>6.49</v>
      </c>
      <c r="H274" s="6">
        <f t="shared" si="151"/>
        <v>11.36</v>
      </c>
      <c r="I274" s="6">
        <f t="shared" si="152"/>
        <v>1626.58</v>
      </c>
      <c r="J274" s="6">
        <f t="shared" si="153"/>
        <v>2167.66</v>
      </c>
      <c r="K274" s="7">
        <f t="shared" si="154"/>
        <v>3794.24</v>
      </c>
      <c r="AD274" s="41">
        <v>5.14</v>
      </c>
      <c r="AE274" s="41">
        <v>6.85</v>
      </c>
    </row>
    <row r="275" spans="1:31">
      <c r="A275" s="33">
        <v>19</v>
      </c>
      <c r="B275" s="59" t="s">
        <v>538</v>
      </c>
      <c r="C275" s="63" t="s">
        <v>539</v>
      </c>
      <c r="D275" s="36">
        <v>44</v>
      </c>
      <c r="E275" s="37" t="s">
        <v>87</v>
      </c>
      <c r="F275" s="6">
        <f t="shared" si="155"/>
        <v>48.88</v>
      </c>
      <c r="G275" s="6">
        <f t="shared" si="156"/>
        <v>9.7200000000000006</v>
      </c>
      <c r="H275" s="6">
        <f t="shared" si="151"/>
        <v>58.6</v>
      </c>
      <c r="I275" s="6">
        <f t="shared" si="152"/>
        <v>2150.7200000000003</v>
      </c>
      <c r="J275" s="6">
        <f t="shared" si="153"/>
        <v>427.68</v>
      </c>
      <c r="K275" s="7">
        <f t="shared" si="154"/>
        <v>2578.4</v>
      </c>
      <c r="AD275" s="41">
        <v>51.52</v>
      </c>
      <c r="AE275" s="41">
        <v>10.25</v>
      </c>
    </row>
    <row r="276" spans="1:31">
      <c r="A276" s="33">
        <v>19</v>
      </c>
      <c r="B276" s="59" t="s">
        <v>540</v>
      </c>
      <c r="C276" s="63" t="s">
        <v>541</v>
      </c>
      <c r="D276" s="36">
        <v>525</v>
      </c>
      <c r="E276" s="37" t="s">
        <v>87</v>
      </c>
      <c r="F276" s="6">
        <f t="shared" si="155"/>
        <v>6.51</v>
      </c>
      <c r="G276" s="6">
        <f t="shared" si="156"/>
        <v>9.7200000000000006</v>
      </c>
      <c r="H276" s="6">
        <f t="shared" si="151"/>
        <v>16.23</v>
      </c>
      <c r="I276" s="6">
        <f t="shared" si="152"/>
        <v>3417.75</v>
      </c>
      <c r="J276" s="6">
        <f t="shared" si="153"/>
        <v>5103</v>
      </c>
      <c r="K276" s="7">
        <f t="shared" si="154"/>
        <v>8520.75</v>
      </c>
      <c r="AD276" s="41">
        <v>6.87</v>
      </c>
      <c r="AE276" s="41">
        <v>10.25</v>
      </c>
    </row>
    <row r="277" spans="1:31">
      <c r="A277" s="33">
        <v>19</v>
      </c>
      <c r="B277" s="59" t="s">
        <v>542</v>
      </c>
      <c r="C277" s="63" t="s">
        <v>543</v>
      </c>
      <c r="D277" s="36">
        <v>1427</v>
      </c>
      <c r="E277" s="37" t="s">
        <v>87</v>
      </c>
      <c r="F277" s="6">
        <f t="shared" si="155"/>
        <v>9.34</v>
      </c>
      <c r="G277" s="6">
        <f t="shared" si="156"/>
        <v>9.7200000000000006</v>
      </c>
      <c r="H277" s="6">
        <f t="shared" si="151"/>
        <v>19.060000000000002</v>
      </c>
      <c r="I277" s="6">
        <f t="shared" si="152"/>
        <v>13328.18</v>
      </c>
      <c r="J277" s="6">
        <f t="shared" si="153"/>
        <v>13870.44</v>
      </c>
      <c r="K277" s="7">
        <f t="shared" si="154"/>
        <v>27198.620000000003</v>
      </c>
      <c r="AD277" s="41">
        <v>9.85</v>
      </c>
      <c r="AE277" s="41">
        <v>10.25</v>
      </c>
    </row>
    <row r="278" spans="1:31">
      <c r="A278" s="33">
        <v>19</v>
      </c>
      <c r="B278" s="59" t="s">
        <v>544</v>
      </c>
      <c r="C278" s="63" t="s">
        <v>545</v>
      </c>
      <c r="D278" s="36">
        <v>1</v>
      </c>
      <c r="E278" s="37" t="s">
        <v>87</v>
      </c>
      <c r="F278" s="6">
        <f t="shared" si="155"/>
        <v>47.79</v>
      </c>
      <c r="G278" s="6">
        <f t="shared" si="156"/>
        <v>9.7200000000000006</v>
      </c>
      <c r="H278" s="6">
        <f t="shared" si="151"/>
        <v>57.51</v>
      </c>
      <c r="I278" s="6">
        <f t="shared" si="152"/>
        <v>47.79</v>
      </c>
      <c r="J278" s="6">
        <f t="shared" si="153"/>
        <v>9.7200000000000006</v>
      </c>
      <c r="K278" s="7">
        <f t="shared" si="154"/>
        <v>57.51</v>
      </c>
      <c r="AD278" s="41">
        <v>50.37</v>
      </c>
      <c r="AE278" s="41">
        <v>10.25</v>
      </c>
    </row>
    <row r="279" spans="1:31">
      <c r="A279" s="33">
        <v>19</v>
      </c>
      <c r="B279" s="59" t="s">
        <v>546</v>
      </c>
      <c r="C279" s="63" t="s">
        <v>547</v>
      </c>
      <c r="D279" s="36">
        <v>1</v>
      </c>
      <c r="E279" s="37" t="s">
        <v>87</v>
      </c>
      <c r="F279" s="6">
        <f t="shared" si="155"/>
        <v>44.43</v>
      </c>
      <c r="G279" s="6">
        <f t="shared" si="156"/>
        <v>16.010000000000002</v>
      </c>
      <c r="H279" s="6">
        <f t="shared" si="151"/>
        <v>60.44</v>
      </c>
      <c r="I279" s="6">
        <f t="shared" si="152"/>
        <v>44.43</v>
      </c>
      <c r="J279" s="6">
        <f t="shared" si="153"/>
        <v>16.010000000000002</v>
      </c>
      <c r="K279" s="7">
        <f t="shared" si="154"/>
        <v>60.44</v>
      </c>
      <c r="AD279" s="41">
        <v>46.83</v>
      </c>
      <c r="AE279" s="41">
        <v>16.88</v>
      </c>
    </row>
    <row r="280" spans="1:31">
      <c r="A280" s="33">
        <v>19</v>
      </c>
      <c r="B280" s="59" t="s">
        <v>548</v>
      </c>
      <c r="C280" s="63" t="s">
        <v>549</v>
      </c>
      <c r="D280" s="36">
        <v>1</v>
      </c>
      <c r="E280" s="37" t="s">
        <v>87</v>
      </c>
      <c r="F280" s="6">
        <f t="shared" si="155"/>
        <v>101.22</v>
      </c>
      <c r="G280" s="6">
        <f t="shared" si="156"/>
        <v>16.010000000000002</v>
      </c>
      <c r="H280" s="6">
        <f t="shared" si="151"/>
        <v>117.23</v>
      </c>
      <c r="I280" s="6">
        <f t="shared" si="152"/>
        <v>101.22</v>
      </c>
      <c r="J280" s="6">
        <f t="shared" si="153"/>
        <v>16.010000000000002</v>
      </c>
      <c r="K280" s="7">
        <f t="shared" si="154"/>
        <v>117.23</v>
      </c>
      <c r="AD280" s="41">
        <v>106.69</v>
      </c>
      <c r="AE280" s="41">
        <v>16.88</v>
      </c>
    </row>
    <row r="281" spans="1:31">
      <c r="A281" s="33">
        <v>19</v>
      </c>
      <c r="B281" s="59" t="s">
        <v>550</v>
      </c>
      <c r="C281" s="63" t="s">
        <v>551</v>
      </c>
      <c r="D281" s="36">
        <v>1</v>
      </c>
      <c r="E281" s="37" t="s">
        <v>87</v>
      </c>
      <c r="F281" s="6">
        <f t="shared" si="155"/>
        <v>65.319999999999993</v>
      </c>
      <c r="G281" s="6">
        <f t="shared" si="156"/>
        <v>16.010000000000002</v>
      </c>
      <c r="H281" s="6">
        <f t="shared" si="151"/>
        <v>81.33</v>
      </c>
      <c r="I281" s="6">
        <f t="shared" si="152"/>
        <v>65.319999999999993</v>
      </c>
      <c r="J281" s="6">
        <f t="shared" si="153"/>
        <v>16.010000000000002</v>
      </c>
      <c r="K281" s="7">
        <f t="shared" si="154"/>
        <v>81.33</v>
      </c>
      <c r="AD281" s="41">
        <v>68.849999999999994</v>
      </c>
      <c r="AE281" s="41">
        <v>16.88</v>
      </c>
    </row>
    <row r="282" spans="1:31">
      <c r="A282" s="33">
        <v>19</v>
      </c>
      <c r="B282" s="59" t="s">
        <v>552</v>
      </c>
      <c r="C282" s="63" t="s">
        <v>553</v>
      </c>
      <c r="D282" s="36">
        <v>256</v>
      </c>
      <c r="E282" s="37" t="s">
        <v>87</v>
      </c>
      <c r="F282" s="6">
        <f t="shared" si="155"/>
        <v>533.15</v>
      </c>
      <c r="G282" s="6">
        <f t="shared" si="156"/>
        <v>39.700000000000003</v>
      </c>
      <c r="H282" s="6">
        <f t="shared" si="151"/>
        <v>572.85</v>
      </c>
      <c r="I282" s="6">
        <f t="shared" si="152"/>
        <v>136486.39999999999</v>
      </c>
      <c r="J282" s="6">
        <f t="shared" si="153"/>
        <v>10163.200000000001</v>
      </c>
      <c r="K282" s="7">
        <f t="shared" si="154"/>
        <v>146649.60000000001</v>
      </c>
      <c r="AD282" s="41">
        <v>561.92999999999995</v>
      </c>
      <c r="AE282" s="41">
        <v>41.85</v>
      </c>
    </row>
    <row r="283" spans="1:31">
      <c r="A283" s="33">
        <v>19</v>
      </c>
      <c r="B283" s="59" t="s">
        <v>554</v>
      </c>
      <c r="C283" s="63" t="s">
        <v>555</v>
      </c>
      <c r="D283" s="36">
        <v>90</v>
      </c>
      <c r="E283" s="37" t="s">
        <v>87</v>
      </c>
      <c r="F283" s="6">
        <f t="shared" si="155"/>
        <v>12.24</v>
      </c>
      <c r="G283" s="6">
        <f t="shared" si="156"/>
        <v>7.04</v>
      </c>
      <c r="H283" s="6">
        <f t="shared" si="151"/>
        <v>19.28</v>
      </c>
      <c r="I283" s="6">
        <f t="shared" si="152"/>
        <v>1101.5999999999999</v>
      </c>
      <c r="J283" s="6">
        <f t="shared" si="153"/>
        <v>633.6</v>
      </c>
      <c r="K283" s="7">
        <f t="shared" si="154"/>
        <v>1735.2</v>
      </c>
      <c r="AD283" s="41">
        <v>12.91</v>
      </c>
      <c r="AE283" s="41">
        <v>7.43</v>
      </c>
    </row>
    <row r="284" spans="1:31">
      <c r="A284" s="33">
        <v>19</v>
      </c>
      <c r="B284" s="59" t="s">
        <v>556</v>
      </c>
      <c r="C284" s="63" t="s">
        <v>557</v>
      </c>
      <c r="D284" s="36">
        <v>15</v>
      </c>
      <c r="E284" s="37" t="s">
        <v>87</v>
      </c>
      <c r="F284" s="6">
        <f t="shared" si="155"/>
        <v>128.41999999999999</v>
      </c>
      <c r="G284" s="6">
        <f t="shared" si="156"/>
        <v>39.700000000000003</v>
      </c>
      <c r="H284" s="6">
        <f t="shared" si="151"/>
        <v>168.12</v>
      </c>
      <c r="I284" s="6">
        <f t="shared" si="152"/>
        <v>1926.2999999999997</v>
      </c>
      <c r="J284" s="6">
        <f t="shared" si="153"/>
        <v>595.5</v>
      </c>
      <c r="K284" s="7">
        <f t="shared" si="154"/>
        <v>2521.8000000000002</v>
      </c>
      <c r="AD284" s="41">
        <v>135.36000000000001</v>
      </c>
      <c r="AE284" s="41">
        <v>41.85</v>
      </c>
    </row>
    <row r="285" spans="1:31">
      <c r="A285" s="33">
        <v>19</v>
      </c>
      <c r="B285" s="59" t="s">
        <v>558</v>
      </c>
      <c r="C285" s="63" t="s">
        <v>559</v>
      </c>
      <c r="D285" s="36">
        <v>1</v>
      </c>
      <c r="E285" s="37" t="s">
        <v>87</v>
      </c>
      <c r="F285" s="6">
        <f t="shared" si="155"/>
        <v>232.31</v>
      </c>
      <c r="G285" s="6">
        <f t="shared" si="156"/>
        <v>39.700000000000003</v>
      </c>
      <c r="H285" s="6">
        <f t="shared" si="151"/>
        <v>272.01</v>
      </c>
      <c r="I285" s="6">
        <f t="shared" si="152"/>
        <v>232.31</v>
      </c>
      <c r="J285" s="6">
        <f t="shared" si="153"/>
        <v>39.700000000000003</v>
      </c>
      <c r="K285" s="7">
        <f t="shared" si="154"/>
        <v>272.01</v>
      </c>
      <c r="AD285" s="41">
        <v>244.85</v>
      </c>
      <c r="AE285" s="41">
        <v>41.85</v>
      </c>
    </row>
    <row r="286" spans="1:31">
      <c r="A286" s="33">
        <v>19</v>
      </c>
      <c r="B286" s="59" t="s">
        <v>560</v>
      </c>
      <c r="C286" s="63" t="s">
        <v>561</v>
      </c>
      <c r="D286" s="36">
        <v>1</v>
      </c>
      <c r="E286" s="37" t="s">
        <v>87</v>
      </c>
      <c r="F286" s="6">
        <f t="shared" si="155"/>
        <v>59.36</v>
      </c>
      <c r="G286" s="6">
        <f t="shared" si="156"/>
        <v>39.700000000000003</v>
      </c>
      <c r="H286" s="6">
        <f t="shared" si="151"/>
        <v>99.06</v>
      </c>
      <c r="I286" s="6">
        <f t="shared" si="152"/>
        <v>59.36</v>
      </c>
      <c r="J286" s="6">
        <f t="shared" si="153"/>
        <v>39.700000000000003</v>
      </c>
      <c r="K286" s="7">
        <f t="shared" si="154"/>
        <v>99.06</v>
      </c>
      <c r="AD286" s="41">
        <v>62.57</v>
      </c>
      <c r="AE286" s="41">
        <v>41.85</v>
      </c>
    </row>
    <row r="287" spans="1:31" ht="29">
      <c r="A287" s="33">
        <v>19</v>
      </c>
      <c r="B287" s="59" t="s">
        <v>562</v>
      </c>
      <c r="C287" s="63" t="s">
        <v>563</v>
      </c>
      <c r="D287" s="36">
        <v>58</v>
      </c>
      <c r="E287" s="37" t="s">
        <v>87</v>
      </c>
      <c r="F287" s="6">
        <f t="shared" si="155"/>
        <v>172.56</v>
      </c>
      <c r="G287" s="6">
        <f t="shared" si="156"/>
        <v>39.700000000000003</v>
      </c>
      <c r="H287" s="6">
        <f t="shared" si="151"/>
        <v>212.26</v>
      </c>
      <c r="I287" s="6">
        <f t="shared" si="152"/>
        <v>10008.48</v>
      </c>
      <c r="J287" s="6">
        <f t="shared" si="153"/>
        <v>2302.6000000000004</v>
      </c>
      <c r="K287" s="7">
        <f t="shared" si="154"/>
        <v>12311.08</v>
      </c>
      <c r="AD287" s="41">
        <v>181.88</v>
      </c>
      <c r="AE287" s="41">
        <v>41.85</v>
      </c>
    </row>
    <row r="288" spans="1:31">
      <c r="A288" s="33">
        <v>19</v>
      </c>
      <c r="B288" s="59" t="s">
        <v>564</v>
      </c>
      <c r="C288" s="63" t="s">
        <v>565</v>
      </c>
      <c r="D288" s="36">
        <v>82</v>
      </c>
      <c r="E288" s="37" t="s">
        <v>87</v>
      </c>
      <c r="F288" s="6">
        <f t="shared" si="155"/>
        <v>57.89</v>
      </c>
      <c r="G288" s="6">
        <f t="shared" si="156"/>
        <v>39.700000000000003</v>
      </c>
      <c r="H288" s="6">
        <f t="shared" si="151"/>
        <v>97.59</v>
      </c>
      <c r="I288" s="6">
        <f t="shared" si="152"/>
        <v>4746.9800000000005</v>
      </c>
      <c r="J288" s="6">
        <f t="shared" si="153"/>
        <v>3255.4</v>
      </c>
      <c r="K288" s="7">
        <f t="shared" si="154"/>
        <v>8002.38</v>
      </c>
      <c r="AD288" s="41">
        <v>61.02</v>
      </c>
      <c r="AE288" s="41">
        <v>41.85</v>
      </c>
    </row>
    <row r="289" spans="1:31">
      <c r="A289" s="33">
        <v>19</v>
      </c>
      <c r="B289" s="59" t="s">
        <v>566</v>
      </c>
      <c r="C289" s="63" t="s">
        <v>567</v>
      </c>
      <c r="D289" s="36">
        <v>1</v>
      </c>
      <c r="E289" s="37" t="s">
        <v>87</v>
      </c>
      <c r="F289" s="6">
        <f t="shared" si="155"/>
        <v>28.87</v>
      </c>
      <c r="G289" s="6">
        <f t="shared" si="156"/>
        <v>17.600000000000001</v>
      </c>
      <c r="H289" s="6">
        <f t="shared" si="151"/>
        <v>46.47</v>
      </c>
      <c r="I289" s="6">
        <f t="shared" si="152"/>
        <v>28.87</v>
      </c>
      <c r="J289" s="6">
        <f t="shared" si="153"/>
        <v>17.600000000000001</v>
      </c>
      <c r="K289" s="7">
        <f t="shared" si="154"/>
        <v>46.47</v>
      </c>
      <c r="AD289" s="41">
        <v>30.43</v>
      </c>
      <c r="AE289" s="41">
        <v>18.559999999999999</v>
      </c>
    </row>
    <row r="290" spans="1:31">
      <c r="A290" s="33">
        <v>19</v>
      </c>
      <c r="B290" s="59" t="s">
        <v>568</v>
      </c>
      <c r="C290" s="63" t="s">
        <v>569</v>
      </c>
      <c r="D290" s="36">
        <v>21</v>
      </c>
      <c r="E290" s="37" t="s">
        <v>87</v>
      </c>
      <c r="F290" s="6">
        <f t="shared" si="155"/>
        <v>122.4</v>
      </c>
      <c r="G290" s="6">
        <f t="shared" si="156"/>
        <v>20.51</v>
      </c>
      <c r="H290" s="6">
        <f t="shared" si="151"/>
        <v>142.91</v>
      </c>
      <c r="I290" s="6">
        <f t="shared" si="152"/>
        <v>2570.4</v>
      </c>
      <c r="J290" s="6">
        <f t="shared" si="153"/>
        <v>430.71000000000004</v>
      </c>
      <c r="K290" s="7">
        <f t="shared" si="154"/>
        <v>3001.11</v>
      </c>
      <c r="AD290" s="41">
        <v>129.01</v>
      </c>
      <c r="AE290" s="41">
        <v>21.62</v>
      </c>
    </row>
    <row r="291" spans="1:31">
      <c r="A291" s="33">
        <v>19</v>
      </c>
      <c r="B291" s="59" t="s">
        <v>570</v>
      </c>
      <c r="C291" s="63" t="s">
        <v>571</v>
      </c>
      <c r="D291" s="36">
        <v>1</v>
      </c>
      <c r="E291" s="37" t="s">
        <v>87</v>
      </c>
      <c r="F291" s="6">
        <f t="shared" si="155"/>
        <v>55.73</v>
      </c>
      <c r="G291" s="6">
        <f t="shared" si="156"/>
        <v>106.72</v>
      </c>
      <c r="H291" s="6">
        <f>SUM(F291:G291)</f>
        <v>162.44999999999999</v>
      </c>
      <c r="I291" s="6">
        <f t="shared" si="152"/>
        <v>55.73</v>
      </c>
      <c r="J291" s="6">
        <f t="shared" si="153"/>
        <v>106.72</v>
      </c>
      <c r="K291" s="7">
        <f>SUM(F291:G291)*D291</f>
        <v>162.44999999999999</v>
      </c>
      <c r="AD291" s="41">
        <v>58.74</v>
      </c>
      <c r="AE291" s="41">
        <v>112.49</v>
      </c>
    </row>
    <row r="292" spans="1:31">
      <c r="A292" s="33">
        <v>19</v>
      </c>
      <c r="B292" s="59" t="s">
        <v>572</v>
      </c>
      <c r="C292" s="63" t="s">
        <v>573</v>
      </c>
      <c r="D292" s="36">
        <v>1</v>
      </c>
      <c r="E292" s="37" t="s">
        <v>87</v>
      </c>
      <c r="F292" s="6">
        <f t="shared" si="155"/>
        <v>67.900000000000006</v>
      </c>
      <c r="G292" s="6">
        <f t="shared" si="156"/>
        <v>9.7100000000000009</v>
      </c>
      <c r="H292" s="6">
        <f t="shared" si="151"/>
        <v>77.610000000000014</v>
      </c>
      <c r="I292" s="6">
        <f t="shared" si="152"/>
        <v>67.900000000000006</v>
      </c>
      <c r="J292" s="6">
        <f t="shared" si="153"/>
        <v>9.7100000000000009</v>
      </c>
      <c r="K292" s="7">
        <f t="shared" si="154"/>
        <v>77.610000000000014</v>
      </c>
      <c r="AD292" s="41">
        <v>71.569999999999993</v>
      </c>
      <c r="AE292" s="41">
        <v>10.24</v>
      </c>
    </row>
    <row r="293" spans="1:31">
      <c r="A293" s="33">
        <v>19</v>
      </c>
      <c r="B293" s="59" t="s">
        <v>574</v>
      </c>
      <c r="C293" s="63" t="s">
        <v>575</v>
      </c>
      <c r="D293" s="36">
        <v>47</v>
      </c>
      <c r="E293" s="37" t="s">
        <v>87</v>
      </c>
      <c r="F293" s="6">
        <f t="shared" si="155"/>
        <v>56.23</v>
      </c>
      <c r="G293" s="6">
        <f t="shared" si="156"/>
        <v>53.36</v>
      </c>
      <c r="H293" s="6">
        <f t="shared" si="151"/>
        <v>109.59</v>
      </c>
      <c r="I293" s="6">
        <f t="shared" si="152"/>
        <v>2642.81</v>
      </c>
      <c r="J293" s="6">
        <f t="shared" si="153"/>
        <v>2507.92</v>
      </c>
      <c r="K293" s="7">
        <f t="shared" si="154"/>
        <v>5150.7300000000005</v>
      </c>
      <c r="AD293" s="41">
        <v>59.27</v>
      </c>
      <c r="AE293" s="41">
        <v>56.24</v>
      </c>
    </row>
    <row r="294" spans="1:31">
      <c r="A294" s="33">
        <v>19</v>
      </c>
      <c r="B294" s="59" t="s">
        <v>576</v>
      </c>
      <c r="C294" s="63" t="s">
        <v>577</v>
      </c>
      <c r="D294" s="36">
        <v>1</v>
      </c>
      <c r="E294" s="37" t="s">
        <v>87</v>
      </c>
      <c r="F294" s="6">
        <f t="shared" si="155"/>
        <v>1549.05</v>
      </c>
      <c r="G294" s="6">
        <f t="shared" si="156"/>
        <v>21.33</v>
      </c>
      <c r="H294" s="6">
        <f t="shared" si="151"/>
        <v>1570.3799999999999</v>
      </c>
      <c r="I294" s="6">
        <f t="shared" si="152"/>
        <v>1549.05</v>
      </c>
      <c r="J294" s="6">
        <f t="shared" si="153"/>
        <v>21.33</v>
      </c>
      <c r="K294" s="7">
        <f t="shared" si="154"/>
        <v>1570.3799999999999</v>
      </c>
      <c r="AD294" s="41">
        <v>1632.66</v>
      </c>
      <c r="AE294" s="41">
        <v>22.49</v>
      </c>
    </row>
    <row r="295" spans="1:31">
      <c r="A295" s="33">
        <v>19</v>
      </c>
      <c r="B295" s="59" t="s">
        <v>578</v>
      </c>
      <c r="C295" s="63" t="s">
        <v>579</v>
      </c>
      <c r="D295" s="36">
        <v>1</v>
      </c>
      <c r="E295" s="37" t="s">
        <v>87</v>
      </c>
      <c r="F295" s="6">
        <f t="shared" si="155"/>
        <v>673.4</v>
      </c>
      <c r="G295" s="6">
        <f t="shared" si="156"/>
        <v>21.33</v>
      </c>
      <c r="H295" s="6">
        <f t="shared" si="151"/>
        <v>694.73</v>
      </c>
      <c r="I295" s="6">
        <f t="shared" si="152"/>
        <v>673.4</v>
      </c>
      <c r="J295" s="6">
        <f t="shared" si="153"/>
        <v>21.33</v>
      </c>
      <c r="K295" s="7">
        <f t="shared" si="154"/>
        <v>694.73</v>
      </c>
      <c r="AD295" s="41">
        <v>709.75</v>
      </c>
      <c r="AE295" s="41">
        <v>22.49</v>
      </c>
    </row>
    <row r="296" spans="1:31">
      <c r="A296" s="33">
        <v>19</v>
      </c>
      <c r="B296" s="59" t="s">
        <v>580</v>
      </c>
      <c r="C296" s="63" t="s">
        <v>581</v>
      </c>
      <c r="D296" s="36">
        <v>1</v>
      </c>
      <c r="E296" s="37" t="s">
        <v>87</v>
      </c>
      <c r="F296" s="6">
        <f t="shared" si="155"/>
        <v>135.24</v>
      </c>
      <c r="G296" s="6">
        <f t="shared" si="156"/>
        <v>21.33</v>
      </c>
      <c r="H296" s="6">
        <f t="shared" si="151"/>
        <v>156.57</v>
      </c>
      <c r="I296" s="6">
        <f t="shared" si="152"/>
        <v>135.24</v>
      </c>
      <c r="J296" s="6">
        <f t="shared" si="153"/>
        <v>21.33</v>
      </c>
      <c r="K296" s="7">
        <f t="shared" si="154"/>
        <v>156.57</v>
      </c>
      <c r="AD296" s="41">
        <v>142.54</v>
      </c>
      <c r="AE296" s="41">
        <v>22.49</v>
      </c>
    </row>
    <row r="297" spans="1:31">
      <c r="A297" s="33">
        <v>19</v>
      </c>
      <c r="B297" s="59" t="s">
        <v>582</v>
      </c>
      <c r="C297" s="63" t="s">
        <v>583</v>
      </c>
      <c r="D297" s="36">
        <v>1</v>
      </c>
      <c r="E297" s="37" t="s">
        <v>87</v>
      </c>
      <c r="F297" s="6">
        <f t="shared" si="155"/>
        <v>86.41</v>
      </c>
      <c r="G297" s="6">
        <f t="shared" si="156"/>
        <v>30.31</v>
      </c>
      <c r="H297" s="6">
        <f t="shared" si="151"/>
        <v>116.72</v>
      </c>
      <c r="I297" s="6">
        <f t="shared" si="152"/>
        <v>86.41</v>
      </c>
      <c r="J297" s="6">
        <f t="shared" si="153"/>
        <v>30.31</v>
      </c>
      <c r="K297" s="7">
        <f t="shared" si="154"/>
        <v>116.72</v>
      </c>
      <c r="AD297" s="41">
        <v>91.08</v>
      </c>
      <c r="AE297" s="41">
        <v>31.95</v>
      </c>
    </row>
    <row r="298" spans="1:31">
      <c r="A298" s="33">
        <v>19</v>
      </c>
      <c r="B298" s="59" t="s">
        <v>584</v>
      </c>
      <c r="C298" s="63" t="s">
        <v>585</v>
      </c>
      <c r="D298" s="36">
        <v>1</v>
      </c>
      <c r="E298" s="37" t="s">
        <v>87</v>
      </c>
      <c r="F298" s="6">
        <f t="shared" si="155"/>
        <v>68.23</v>
      </c>
      <c r="G298" s="6">
        <f t="shared" si="156"/>
        <v>20.170000000000002</v>
      </c>
      <c r="H298" s="6">
        <f t="shared" si="151"/>
        <v>88.4</v>
      </c>
      <c r="I298" s="6">
        <f t="shared" si="152"/>
        <v>68.23</v>
      </c>
      <c r="J298" s="6">
        <f t="shared" si="153"/>
        <v>20.170000000000002</v>
      </c>
      <c r="K298" s="7">
        <f t="shared" si="154"/>
        <v>88.4</v>
      </c>
      <c r="AD298" s="41">
        <v>71.92</v>
      </c>
      <c r="AE298" s="41">
        <v>21.26</v>
      </c>
    </row>
    <row r="299" spans="1:31">
      <c r="A299" s="33">
        <v>19</v>
      </c>
      <c r="B299" s="59" t="s">
        <v>586</v>
      </c>
      <c r="C299" s="63" t="s">
        <v>587</v>
      </c>
      <c r="D299" s="36">
        <v>15</v>
      </c>
      <c r="E299" s="37" t="s">
        <v>87</v>
      </c>
      <c r="F299" s="6">
        <f t="shared" si="155"/>
        <v>19.32</v>
      </c>
      <c r="G299" s="6">
        <f t="shared" si="156"/>
        <v>10.08</v>
      </c>
      <c r="H299" s="6">
        <f t="shared" si="151"/>
        <v>29.4</v>
      </c>
      <c r="I299" s="6">
        <f t="shared" si="152"/>
        <v>289.8</v>
      </c>
      <c r="J299" s="6">
        <f t="shared" si="153"/>
        <v>151.19999999999999</v>
      </c>
      <c r="K299" s="7">
        <f t="shared" si="154"/>
        <v>441</v>
      </c>
      <c r="AD299" s="41">
        <v>20.37</v>
      </c>
      <c r="AE299" s="41">
        <v>10.63</v>
      </c>
    </row>
    <row r="300" spans="1:31">
      <c r="A300" s="33">
        <v>19</v>
      </c>
      <c r="B300" s="59" t="s">
        <v>588</v>
      </c>
      <c r="C300" s="63" t="s">
        <v>589</v>
      </c>
      <c r="D300" s="36">
        <v>1</v>
      </c>
      <c r="E300" s="37" t="s">
        <v>87</v>
      </c>
      <c r="F300" s="6">
        <f t="shared" si="155"/>
        <v>89.04</v>
      </c>
      <c r="G300" s="6">
        <f t="shared" si="156"/>
        <v>10.08</v>
      </c>
      <c r="H300" s="6">
        <f t="shared" si="151"/>
        <v>99.12</v>
      </c>
      <c r="I300" s="6">
        <f t="shared" si="152"/>
        <v>89.04</v>
      </c>
      <c r="J300" s="6">
        <f t="shared" si="153"/>
        <v>10.08</v>
      </c>
      <c r="K300" s="7">
        <f t="shared" si="154"/>
        <v>99.12</v>
      </c>
      <c r="AD300" s="41">
        <v>93.85</v>
      </c>
      <c r="AE300" s="41">
        <v>10.63</v>
      </c>
    </row>
    <row r="301" spans="1:31">
      <c r="A301" s="33">
        <v>19</v>
      </c>
      <c r="B301" s="59" t="s">
        <v>590</v>
      </c>
      <c r="C301" s="63" t="s">
        <v>591</v>
      </c>
      <c r="D301" s="36">
        <v>1</v>
      </c>
      <c r="E301" s="37" t="s">
        <v>87</v>
      </c>
      <c r="F301" s="6">
        <f t="shared" si="155"/>
        <v>223.8</v>
      </c>
      <c r="G301" s="6">
        <f t="shared" si="156"/>
        <v>10.08</v>
      </c>
      <c r="H301" s="6">
        <f t="shared" si="151"/>
        <v>233.88000000000002</v>
      </c>
      <c r="I301" s="6">
        <f t="shared" si="152"/>
        <v>223.8</v>
      </c>
      <c r="J301" s="6">
        <f t="shared" si="153"/>
        <v>10.08</v>
      </c>
      <c r="K301" s="7">
        <f t="shared" si="154"/>
        <v>233.88000000000002</v>
      </c>
      <c r="AD301" s="41">
        <v>235.88</v>
      </c>
      <c r="AE301" s="41">
        <v>10.63</v>
      </c>
    </row>
    <row r="302" spans="1:31">
      <c r="A302" s="33">
        <v>19</v>
      </c>
      <c r="B302" s="59" t="s">
        <v>592</v>
      </c>
      <c r="C302" s="63" t="s">
        <v>593</v>
      </c>
      <c r="D302" s="36">
        <v>1</v>
      </c>
      <c r="E302" s="37" t="s">
        <v>87</v>
      </c>
      <c r="F302" s="6">
        <f t="shared" si="155"/>
        <v>223.8</v>
      </c>
      <c r="G302" s="6">
        <f t="shared" si="156"/>
        <v>10.08</v>
      </c>
      <c r="H302" s="6">
        <f t="shared" si="151"/>
        <v>233.88000000000002</v>
      </c>
      <c r="I302" s="6">
        <f t="shared" si="152"/>
        <v>223.8</v>
      </c>
      <c r="J302" s="6">
        <f t="shared" si="153"/>
        <v>10.08</v>
      </c>
      <c r="K302" s="7">
        <f t="shared" si="154"/>
        <v>233.88000000000002</v>
      </c>
      <c r="AD302" s="41">
        <v>235.88</v>
      </c>
      <c r="AE302" s="41">
        <v>10.63</v>
      </c>
    </row>
    <row r="303" spans="1:31">
      <c r="A303" s="33">
        <v>19</v>
      </c>
      <c r="B303" s="59" t="s">
        <v>594</v>
      </c>
      <c r="C303" s="63" t="s">
        <v>595</v>
      </c>
      <c r="D303" s="36">
        <v>1</v>
      </c>
      <c r="E303" s="37" t="s">
        <v>87</v>
      </c>
      <c r="F303" s="6">
        <f t="shared" si="155"/>
        <v>190.95</v>
      </c>
      <c r="G303" s="6">
        <f t="shared" si="156"/>
        <v>20.170000000000002</v>
      </c>
      <c r="H303" s="6">
        <f t="shared" si="151"/>
        <v>211.12</v>
      </c>
      <c r="I303" s="6">
        <f t="shared" si="152"/>
        <v>190.95</v>
      </c>
      <c r="J303" s="6">
        <f t="shared" si="153"/>
        <v>20.170000000000002</v>
      </c>
      <c r="K303" s="7">
        <f t="shared" si="154"/>
        <v>211.12</v>
      </c>
      <c r="AD303" s="41">
        <v>201.26</v>
      </c>
      <c r="AE303" s="41">
        <v>21.26</v>
      </c>
    </row>
    <row r="304" spans="1:31">
      <c r="A304" s="33">
        <v>19</v>
      </c>
      <c r="B304" s="59" t="s">
        <v>596</v>
      </c>
      <c r="C304" s="63" t="s">
        <v>597</v>
      </c>
      <c r="D304" s="36">
        <v>1</v>
      </c>
      <c r="E304" s="37" t="s">
        <v>87</v>
      </c>
      <c r="F304" s="6">
        <f t="shared" si="155"/>
        <v>202.57</v>
      </c>
      <c r="G304" s="6">
        <f t="shared" si="156"/>
        <v>30.31</v>
      </c>
      <c r="H304" s="6">
        <f t="shared" si="151"/>
        <v>232.88</v>
      </c>
      <c r="I304" s="6">
        <f t="shared" si="152"/>
        <v>202.57</v>
      </c>
      <c r="J304" s="6">
        <f t="shared" si="153"/>
        <v>30.31</v>
      </c>
      <c r="K304" s="7">
        <f t="shared" si="154"/>
        <v>232.88</v>
      </c>
      <c r="AD304" s="41">
        <v>213.51</v>
      </c>
      <c r="AE304" s="41">
        <v>31.95</v>
      </c>
    </row>
    <row r="305" spans="1:31">
      <c r="A305" s="33">
        <v>19</v>
      </c>
      <c r="B305" s="59" t="s">
        <v>598</v>
      </c>
      <c r="C305" s="63" t="s">
        <v>599</v>
      </c>
      <c r="D305" s="36">
        <v>1</v>
      </c>
      <c r="E305" s="37" t="s">
        <v>87</v>
      </c>
      <c r="F305" s="6">
        <f t="shared" si="155"/>
        <v>220.19</v>
      </c>
      <c r="G305" s="6">
        <f t="shared" si="156"/>
        <v>30.31</v>
      </c>
      <c r="H305" s="6">
        <f t="shared" ref="H305:H367" si="157">SUM(F305:G305)</f>
        <v>250.5</v>
      </c>
      <c r="I305" s="6">
        <f t="shared" ref="I305:I367" si="158">D305*F305</f>
        <v>220.19</v>
      </c>
      <c r="J305" s="6">
        <f t="shared" ref="J305:J367" si="159">D305*G305</f>
        <v>30.31</v>
      </c>
      <c r="K305" s="7">
        <f t="shared" ref="K305:K367" si="160">SUM(F305:G305)*D305</f>
        <v>250.5</v>
      </c>
      <c r="AD305" s="41">
        <v>232.08</v>
      </c>
      <c r="AE305" s="41">
        <v>31.95</v>
      </c>
    </row>
    <row r="306" spans="1:31">
      <c r="A306" s="33">
        <v>19</v>
      </c>
      <c r="B306" s="59" t="s">
        <v>600</v>
      </c>
      <c r="C306" s="63" t="s">
        <v>601</v>
      </c>
      <c r="D306" s="36">
        <v>1</v>
      </c>
      <c r="E306" s="37" t="s">
        <v>87</v>
      </c>
      <c r="F306" s="6">
        <f t="shared" si="155"/>
        <v>188.18</v>
      </c>
      <c r="G306" s="6">
        <f t="shared" si="156"/>
        <v>177.95</v>
      </c>
      <c r="H306" s="6">
        <f t="shared" si="157"/>
        <v>366.13</v>
      </c>
      <c r="I306" s="6">
        <f t="shared" si="158"/>
        <v>188.18</v>
      </c>
      <c r="J306" s="6">
        <f t="shared" si="159"/>
        <v>177.95</v>
      </c>
      <c r="K306" s="7">
        <f t="shared" si="160"/>
        <v>366.13</v>
      </c>
      <c r="AD306" s="41">
        <v>198.34</v>
      </c>
      <c r="AE306" s="41">
        <v>187.56</v>
      </c>
    </row>
    <row r="307" spans="1:31">
      <c r="A307" s="33">
        <v>19</v>
      </c>
      <c r="B307" s="59" t="s">
        <v>602</v>
      </c>
      <c r="C307" s="63" t="s">
        <v>603</v>
      </c>
      <c r="D307" s="36">
        <v>24</v>
      </c>
      <c r="E307" s="37" t="s">
        <v>87</v>
      </c>
      <c r="F307" s="6">
        <f t="shared" si="155"/>
        <v>716.54</v>
      </c>
      <c r="G307" s="6">
        <f t="shared" si="156"/>
        <v>220.65</v>
      </c>
      <c r="H307" s="6">
        <f t="shared" si="157"/>
        <v>937.18999999999994</v>
      </c>
      <c r="I307" s="6">
        <f t="shared" si="158"/>
        <v>17196.96</v>
      </c>
      <c r="J307" s="6">
        <f t="shared" si="159"/>
        <v>5295.6</v>
      </c>
      <c r="K307" s="7">
        <f t="shared" si="160"/>
        <v>22492.559999999998</v>
      </c>
      <c r="AD307" s="41">
        <v>755.22</v>
      </c>
      <c r="AE307" s="41">
        <v>232.56</v>
      </c>
    </row>
    <row r="308" spans="1:31">
      <c r="A308" s="33">
        <v>19</v>
      </c>
      <c r="B308" s="59" t="s">
        <v>604</v>
      </c>
      <c r="C308" s="63" t="s">
        <v>605</v>
      </c>
      <c r="D308" s="36">
        <v>1</v>
      </c>
      <c r="E308" s="37" t="s">
        <v>87</v>
      </c>
      <c r="F308" s="6">
        <f t="shared" si="155"/>
        <v>1849.01</v>
      </c>
      <c r="G308" s="6">
        <f t="shared" si="156"/>
        <v>258</v>
      </c>
      <c r="H308" s="6">
        <f t="shared" si="157"/>
        <v>2107.0100000000002</v>
      </c>
      <c r="I308" s="6">
        <f t="shared" si="158"/>
        <v>1849.01</v>
      </c>
      <c r="J308" s="6">
        <f t="shared" si="159"/>
        <v>258</v>
      </c>
      <c r="K308" s="7">
        <f t="shared" si="160"/>
        <v>2107.0100000000002</v>
      </c>
      <c r="AD308" s="41">
        <v>1948.8</v>
      </c>
      <c r="AE308" s="41">
        <v>271.93</v>
      </c>
    </row>
    <row r="309" spans="1:31">
      <c r="A309" s="33">
        <v>19</v>
      </c>
      <c r="B309" s="59" t="s">
        <v>606</v>
      </c>
      <c r="C309" s="63" t="s">
        <v>607</v>
      </c>
      <c r="D309" s="36">
        <v>1</v>
      </c>
      <c r="E309" s="37" t="s">
        <v>87</v>
      </c>
      <c r="F309" s="6">
        <f t="shared" si="155"/>
        <v>43.76</v>
      </c>
      <c r="G309" s="6">
        <f t="shared" si="156"/>
        <v>20.170000000000002</v>
      </c>
      <c r="H309" s="6">
        <f t="shared" si="157"/>
        <v>63.93</v>
      </c>
      <c r="I309" s="6">
        <f t="shared" si="158"/>
        <v>43.76</v>
      </c>
      <c r="J309" s="6">
        <f t="shared" si="159"/>
        <v>20.170000000000002</v>
      </c>
      <c r="K309" s="7">
        <f t="shared" si="160"/>
        <v>63.93</v>
      </c>
      <c r="AD309" s="41">
        <v>46.13</v>
      </c>
      <c r="AE309" s="41">
        <v>21.26</v>
      </c>
    </row>
    <row r="310" spans="1:31">
      <c r="A310" s="33">
        <v>19</v>
      </c>
      <c r="B310" s="59" t="s">
        <v>608</v>
      </c>
      <c r="C310" s="63" t="s">
        <v>609</v>
      </c>
      <c r="D310" s="36">
        <v>1</v>
      </c>
      <c r="E310" s="37" t="s">
        <v>87</v>
      </c>
      <c r="F310" s="6">
        <f t="shared" si="155"/>
        <v>71.95</v>
      </c>
      <c r="G310" s="6">
        <f t="shared" si="156"/>
        <v>30.31</v>
      </c>
      <c r="H310" s="6">
        <f t="shared" si="157"/>
        <v>102.26</v>
      </c>
      <c r="I310" s="6">
        <f t="shared" si="158"/>
        <v>71.95</v>
      </c>
      <c r="J310" s="6">
        <f t="shared" si="159"/>
        <v>30.31</v>
      </c>
      <c r="K310" s="7">
        <f t="shared" si="160"/>
        <v>102.26</v>
      </c>
      <c r="AD310" s="41">
        <v>75.84</v>
      </c>
      <c r="AE310" s="41">
        <v>31.95</v>
      </c>
    </row>
    <row r="311" spans="1:31">
      <c r="A311" s="33">
        <v>19</v>
      </c>
      <c r="B311" s="59" t="s">
        <v>610</v>
      </c>
      <c r="C311" s="63" t="s">
        <v>611</v>
      </c>
      <c r="D311" s="36">
        <v>1</v>
      </c>
      <c r="E311" s="37" t="s">
        <v>87</v>
      </c>
      <c r="F311" s="6">
        <f t="shared" si="155"/>
        <v>155.08000000000001</v>
      </c>
      <c r="G311" s="6">
        <f t="shared" si="156"/>
        <v>23.69</v>
      </c>
      <c r="H311" s="6">
        <f t="shared" si="157"/>
        <v>178.77</v>
      </c>
      <c r="I311" s="6">
        <f t="shared" si="158"/>
        <v>155.08000000000001</v>
      </c>
      <c r="J311" s="6">
        <f t="shared" si="159"/>
        <v>23.69</v>
      </c>
      <c r="K311" s="7">
        <f t="shared" si="160"/>
        <v>178.77</v>
      </c>
      <c r="AD311" s="41">
        <v>163.46</v>
      </c>
      <c r="AE311" s="41">
        <v>24.97</v>
      </c>
    </row>
    <row r="312" spans="1:31">
      <c r="A312" s="33">
        <v>19</v>
      </c>
      <c r="B312" s="59" t="s">
        <v>612</v>
      </c>
      <c r="C312" s="63" t="s">
        <v>1034</v>
      </c>
      <c r="D312" s="36">
        <v>61</v>
      </c>
      <c r="E312" s="64" t="s">
        <v>53</v>
      </c>
      <c r="F312" s="6">
        <f t="shared" si="155"/>
        <v>16.97</v>
      </c>
      <c r="G312" s="6">
        <f t="shared" si="156"/>
        <v>5.12</v>
      </c>
      <c r="H312" s="6">
        <f t="shared" si="157"/>
        <v>22.09</v>
      </c>
      <c r="I312" s="6">
        <f t="shared" si="158"/>
        <v>1035.1699999999998</v>
      </c>
      <c r="J312" s="6">
        <f t="shared" si="159"/>
        <v>312.32</v>
      </c>
      <c r="K312" s="7">
        <f t="shared" si="160"/>
        <v>1347.49</v>
      </c>
      <c r="AD312" s="41">
        <v>17.89</v>
      </c>
      <c r="AE312" s="41">
        <v>5.4</v>
      </c>
    </row>
    <row r="313" spans="1:31">
      <c r="A313" s="33">
        <v>19</v>
      </c>
      <c r="B313" s="59" t="s">
        <v>613</v>
      </c>
      <c r="C313" s="63" t="s">
        <v>1035</v>
      </c>
      <c r="D313" s="36">
        <v>131</v>
      </c>
      <c r="E313" s="64" t="s">
        <v>53</v>
      </c>
      <c r="F313" s="6">
        <f t="shared" si="155"/>
        <v>38.76</v>
      </c>
      <c r="G313" s="6">
        <f t="shared" si="156"/>
        <v>3.65</v>
      </c>
      <c r="H313" s="6">
        <f t="shared" si="157"/>
        <v>42.41</v>
      </c>
      <c r="I313" s="6">
        <f t="shared" si="158"/>
        <v>5077.5599999999995</v>
      </c>
      <c r="J313" s="6">
        <f t="shared" si="159"/>
        <v>478.15</v>
      </c>
      <c r="K313" s="7">
        <f t="shared" si="160"/>
        <v>5555.7099999999991</v>
      </c>
      <c r="AD313" s="41">
        <v>40.86</v>
      </c>
      <c r="AE313" s="41">
        <v>3.85</v>
      </c>
    </row>
    <row r="314" spans="1:31">
      <c r="A314" s="33">
        <v>19</v>
      </c>
      <c r="B314" s="59" t="s">
        <v>614</v>
      </c>
      <c r="C314" s="63" t="s">
        <v>1036</v>
      </c>
      <c r="D314" s="36">
        <v>1</v>
      </c>
      <c r="E314" s="64" t="s">
        <v>53</v>
      </c>
      <c r="F314" s="6">
        <f t="shared" si="155"/>
        <v>80.489999999999995</v>
      </c>
      <c r="G314" s="6">
        <f t="shared" si="156"/>
        <v>5.12</v>
      </c>
      <c r="H314" s="6">
        <f t="shared" si="157"/>
        <v>85.61</v>
      </c>
      <c r="I314" s="6">
        <f t="shared" si="158"/>
        <v>80.489999999999995</v>
      </c>
      <c r="J314" s="6">
        <f t="shared" si="159"/>
        <v>5.12</v>
      </c>
      <c r="K314" s="7">
        <f t="shared" si="160"/>
        <v>85.61</v>
      </c>
      <c r="AD314" s="41">
        <v>84.84</v>
      </c>
      <c r="AE314" s="41">
        <v>5.4</v>
      </c>
    </row>
    <row r="315" spans="1:31">
      <c r="A315" s="33">
        <v>19</v>
      </c>
      <c r="B315" s="59" t="s">
        <v>615</v>
      </c>
      <c r="C315" s="63" t="s">
        <v>1037</v>
      </c>
      <c r="D315" s="36">
        <v>20</v>
      </c>
      <c r="E315" s="64" t="s">
        <v>53</v>
      </c>
      <c r="F315" s="6">
        <f t="shared" si="155"/>
        <v>157.46</v>
      </c>
      <c r="G315" s="6">
        <f t="shared" si="156"/>
        <v>8.18</v>
      </c>
      <c r="H315" s="6">
        <f t="shared" si="157"/>
        <v>165.64000000000001</v>
      </c>
      <c r="I315" s="6">
        <f t="shared" si="158"/>
        <v>3149.2000000000003</v>
      </c>
      <c r="J315" s="6">
        <f t="shared" si="159"/>
        <v>163.6</v>
      </c>
      <c r="K315" s="7">
        <f t="shared" si="160"/>
        <v>3312.8</v>
      </c>
      <c r="AD315" s="41">
        <v>165.96</v>
      </c>
      <c r="AE315" s="41">
        <v>8.6300000000000008</v>
      </c>
    </row>
    <row r="316" spans="1:31">
      <c r="A316" s="33">
        <v>19</v>
      </c>
      <c r="B316" s="59" t="s">
        <v>616</v>
      </c>
      <c r="C316" s="63" t="s">
        <v>1038</v>
      </c>
      <c r="D316" s="36">
        <v>24</v>
      </c>
      <c r="E316" s="64" t="s">
        <v>53</v>
      </c>
      <c r="F316" s="6">
        <f t="shared" si="155"/>
        <v>276.08</v>
      </c>
      <c r="G316" s="6">
        <f t="shared" si="156"/>
        <v>12.67</v>
      </c>
      <c r="H316" s="6">
        <f t="shared" si="157"/>
        <v>288.75</v>
      </c>
      <c r="I316" s="6">
        <f t="shared" si="158"/>
        <v>6625.92</v>
      </c>
      <c r="J316" s="6">
        <f t="shared" si="159"/>
        <v>304.08</v>
      </c>
      <c r="K316" s="7">
        <f t="shared" si="160"/>
        <v>6930</v>
      </c>
      <c r="AD316" s="41">
        <v>290.99</v>
      </c>
      <c r="AE316" s="41">
        <v>13.36</v>
      </c>
    </row>
    <row r="317" spans="1:31">
      <c r="A317" s="33">
        <v>19</v>
      </c>
      <c r="B317" s="59" t="s">
        <v>617</v>
      </c>
      <c r="C317" s="63" t="s">
        <v>618</v>
      </c>
      <c r="D317" s="36">
        <v>44</v>
      </c>
      <c r="E317" s="37" t="s">
        <v>87</v>
      </c>
      <c r="F317" s="6">
        <f t="shared" si="155"/>
        <v>2.27</v>
      </c>
      <c r="G317" s="6">
        <f t="shared" si="156"/>
        <v>16.04</v>
      </c>
      <c r="H317" s="6">
        <f t="shared" si="157"/>
        <v>18.309999999999999</v>
      </c>
      <c r="I317" s="6">
        <f t="shared" si="158"/>
        <v>99.88</v>
      </c>
      <c r="J317" s="6">
        <f t="shared" si="159"/>
        <v>705.76</v>
      </c>
      <c r="K317" s="7">
        <f t="shared" si="160"/>
        <v>805.64</v>
      </c>
      <c r="AD317" s="41">
        <v>2.4</v>
      </c>
      <c r="AE317" s="41">
        <v>16.91</v>
      </c>
    </row>
    <row r="318" spans="1:31">
      <c r="A318" s="33">
        <v>19</v>
      </c>
      <c r="B318" s="59" t="s">
        <v>619</v>
      </c>
      <c r="C318" s="63" t="s">
        <v>620</v>
      </c>
      <c r="D318" s="36">
        <v>35</v>
      </c>
      <c r="E318" s="37" t="s">
        <v>87</v>
      </c>
      <c r="F318" s="6">
        <f t="shared" si="155"/>
        <v>350.88</v>
      </c>
      <c r="G318" s="6">
        <f t="shared" si="156"/>
        <v>29.34</v>
      </c>
      <c r="H318" s="6">
        <f t="shared" si="157"/>
        <v>380.21999999999997</v>
      </c>
      <c r="I318" s="6">
        <f t="shared" si="158"/>
        <v>12280.8</v>
      </c>
      <c r="J318" s="6">
        <f t="shared" si="159"/>
        <v>1026.9000000000001</v>
      </c>
      <c r="K318" s="7">
        <f t="shared" si="160"/>
        <v>13307.699999999999</v>
      </c>
      <c r="AD318" s="41">
        <v>369.82</v>
      </c>
      <c r="AE318" s="41">
        <v>30.93</v>
      </c>
    </row>
    <row r="319" spans="1:31">
      <c r="A319" s="33">
        <v>19</v>
      </c>
      <c r="B319" s="59" t="s">
        <v>621</v>
      </c>
      <c r="C319" s="63" t="s">
        <v>622</v>
      </c>
      <c r="D319" s="36">
        <v>1</v>
      </c>
      <c r="E319" s="37" t="s">
        <v>87</v>
      </c>
      <c r="F319" s="6">
        <f t="shared" si="155"/>
        <v>264.49</v>
      </c>
      <c r="G319" s="6">
        <f t="shared" si="156"/>
        <v>29.34</v>
      </c>
      <c r="H319" s="6">
        <f t="shared" si="157"/>
        <v>293.83</v>
      </c>
      <c r="I319" s="6">
        <f t="shared" si="158"/>
        <v>264.49</v>
      </c>
      <c r="J319" s="6">
        <f t="shared" si="159"/>
        <v>29.34</v>
      </c>
      <c r="K319" s="7">
        <f t="shared" si="160"/>
        <v>293.83</v>
      </c>
      <c r="AD319" s="41">
        <v>278.77</v>
      </c>
      <c r="AE319" s="41">
        <v>30.93</v>
      </c>
    </row>
    <row r="320" spans="1:31">
      <c r="A320" s="33">
        <v>19</v>
      </c>
      <c r="B320" s="59" t="s">
        <v>623</v>
      </c>
      <c r="C320" s="63" t="s">
        <v>624</v>
      </c>
      <c r="D320" s="36">
        <v>1</v>
      </c>
      <c r="E320" s="37" t="s">
        <v>87</v>
      </c>
      <c r="F320" s="6">
        <f t="shared" si="155"/>
        <v>38.979999999999997</v>
      </c>
      <c r="G320" s="6">
        <f t="shared" si="156"/>
        <v>32.020000000000003</v>
      </c>
      <c r="H320" s="6">
        <f t="shared" si="157"/>
        <v>71</v>
      </c>
      <c r="I320" s="6">
        <f t="shared" si="158"/>
        <v>38.979999999999997</v>
      </c>
      <c r="J320" s="6">
        <f t="shared" si="159"/>
        <v>32.020000000000003</v>
      </c>
      <c r="K320" s="7">
        <f t="shared" si="160"/>
        <v>71</v>
      </c>
      <c r="AD320" s="41">
        <v>41.09</v>
      </c>
      <c r="AE320" s="41">
        <v>33.75</v>
      </c>
    </row>
    <row r="321" spans="1:31">
      <c r="A321" s="33">
        <v>19</v>
      </c>
      <c r="B321" s="59" t="s">
        <v>625</v>
      </c>
      <c r="C321" s="63" t="s">
        <v>626</v>
      </c>
      <c r="D321" s="36">
        <v>1</v>
      </c>
      <c r="E321" s="37" t="s">
        <v>87</v>
      </c>
      <c r="F321" s="6">
        <f t="shared" si="155"/>
        <v>108.81</v>
      </c>
      <c r="G321" s="6">
        <f t="shared" si="156"/>
        <v>32.020000000000003</v>
      </c>
      <c r="H321" s="6">
        <f t="shared" si="157"/>
        <v>140.83000000000001</v>
      </c>
      <c r="I321" s="6">
        <f t="shared" si="158"/>
        <v>108.81</v>
      </c>
      <c r="J321" s="6">
        <f t="shared" si="159"/>
        <v>32.020000000000003</v>
      </c>
      <c r="K321" s="7">
        <f t="shared" si="160"/>
        <v>140.83000000000001</v>
      </c>
      <c r="AD321" s="41">
        <v>114.69</v>
      </c>
      <c r="AE321" s="41">
        <v>33.75</v>
      </c>
    </row>
    <row r="322" spans="1:31">
      <c r="A322" s="33">
        <v>19</v>
      </c>
      <c r="B322" s="59" t="s">
        <v>627</v>
      </c>
      <c r="C322" s="63" t="s">
        <v>628</v>
      </c>
      <c r="D322" s="36">
        <v>1</v>
      </c>
      <c r="E322" s="37" t="s">
        <v>87</v>
      </c>
      <c r="F322" s="6">
        <f t="shared" si="155"/>
        <v>272.49</v>
      </c>
      <c r="G322" s="6">
        <f t="shared" si="156"/>
        <v>39.700000000000003</v>
      </c>
      <c r="H322" s="6">
        <f t="shared" si="157"/>
        <v>312.19</v>
      </c>
      <c r="I322" s="6">
        <f t="shared" si="158"/>
        <v>272.49</v>
      </c>
      <c r="J322" s="6">
        <f t="shared" si="159"/>
        <v>39.700000000000003</v>
      </c>
      <c r="K322" s="7">
        <f t="shared" si="160"/>
        <v>312.19</v>
      </c>
      <c r="AD322" s="41">
        <v>287.2</v>
      </c>
      <c r="AE322" s="41">
        <v>41.85</v>
      </c>
    </row>
    <row r="323" spans="1:31">
      <c r="A323" s="33">
        <v>19</v>
      </c>
      <c r="B323" s="59" t="s">
        <v>629</v>
      </c>
      <c r="C323" s="63" t="s">
        <v>630</v>
      </c>
      <c r="D323" s="36">
        <v>1</v>
      </c>
      <c r="E323" s="37" t="s">
        <v>87</v>
      </c>
      <c r="F323" s="6">
        <f t="shared" si="155"/>
        <v>161.57</v>
      </c>
      <c r="G323" s="6">
        <f t="shared" si="156"/>
        <v>7.04</v>
      </c>
      <c r="H323" s="6">
        <f t="shared" si="157"/>
        <v>168.60999999999999</v>
      </c>
      <c r="I323" s="6">
        <f t="shared" si="158"/>
        <v>161.57</v>
      </c>
      <c r="J323" s="6">
        <f t="shared" si="159"/>
        <v>7.04</v>
      </c>
      <c r="K323" s="7">
        <f t="shared" si="160"/>
        <v>168.60999999999999</v>
      </c>
      <c r="AD323" s="41">
        <v>170.29</v>
      </c>
      <c r="AE323" s="41">
        <v>7.43</v>
      </c>
    </row>
    <row r="324" spans="1:31">
      <c r="A324" s="33">
        <v>19</v>
      </c>
      <c r="B324" s="59" t="s">
        <v>631</v>
      </c>
      <c r="C324" s="63" t="s">
        <v>632</v>
      </c>
      <c r="D324" s="36">
        <v>1</v>
      </c>
      <c r="E324" s="37" t="s">
        <v>87</v>
      </c>
      <c r="F324" s="6">
        <f t="shared" si="155"/>
        <v>346.02</v>
      </c>
      <c r="G324" s="6">
        <f t="shared" si="156"/>
        <v>7.04</v>
      </c>
      <c r="H324" s="6">
        <f t="shared" si="157"/>
        <v>353.06</v>
      </c>
      <c r="I324" s="6">
        <f t="shared" si="158"/>
        <v>346.02</v>
      </c>
      <c r="J324" s="6">
        <f t="shared" si="159"/>
        <v>7.04</v>
      </c>
      <c r="K324" s="7">
        <f t="shared" si="160"/>
        <v>353.06</v>
      </c>
      <c r="AD324" s="41">
        <v>364.7</v>
      </c>
      <c r="AE324" s="41">
        <v>7.43</v>
      </c>
    </row>
    <row r="325" spans="1:31">
      <c r="A325" s="33">
        <v>19</v>
      </c>
      <c r="B325" s="59" t="s">
        <v>633</v>
      </c>
      <c r="C325" s="63" t="s">
        <v>634</v>
      </c>
      <c r="D325" s="36">
        <v>1</v>
      </c>
      <c r="E325" s="37" t="s">
        <v>87</v>
      </c>
      <c r="F325" s="6">
        <f t="shared" si="155"/>
        <v>320.52999999999997</v>
      </c>
      <c r="G325" s="6">
        <f t="shared" si="156"/>
        <v>7.04</v>
      </c>
      <c r="H325" s="6">
        <f t="shared" si="157"/>
        <v>327.57</v>
      </c>
      <c r="I325" s="6">
        <f t="shared" si="158"/>
        <v>320.52999999999997</v>
      </c>
      <c r="J325" s="6">
        <f t="shared" si="159"/>
        <v>7.04</v>
      </c>
      <c r="K325" s="7">
        <f t="shared" si="160"/>
        <v>327.57</v>
      </c>
      <c r="AD325" s="41">
        <v>337.83</v>
      </c>
      <c r="AE325" s="41">
        <v>7.43</v>
      </c>
    </row>
    <row r="326" spans="1:31">
      <c r="A326" s="33">
        <v>19</v>
      </c>
      <c r="B326" s="59" t="s">
        <v>635</v>
      </c>
      <c r="C326" s="63" t="s">
        <v>636</v>
      </c>
      <c r="D326" s="36">
        <v>1</v>
      </c>
      <c r="E326" s="64" t="s">
        <v>53</v>
      </c>
      <c r="F326" s="6">
        <f t="shared" si="155"/>
        <v>16.2</v>
      </c>
      <c r="G326" s="6">
        <f t="shared" si="156"/>
        <v>4.5</v>
      </c>
      <c r="H326" s="6">
        <f t="shared" si="157"/>
        <v>20.7</v>
      </c>
      <c r="I326" s="6">
        <f t="shared" si="158"/>
        <v>16.2</v>
      </c>
      <c r="J326" s="6">
        <f t="shared" si="159"/>
        <v>4.5</v>
      </c>
      <c r="K326" s="7">
        <f t="shared" si="160"/>
        <v>20.7</v>
      </c>
      <c r="AD326" s="41">
        <v>17.079999999999998</v>
      </c>
      <c r="AE326" s="41">
        <v>4.75</v>
      </c>
    </row>
    <row r="327" spans="1:31">
      <c r="A327" s="33">
        <v>19</v>
      </c>
      <c r="B327" s="59" t="s">
        <v>637</v>
      </c>
      <c r="C327" s="63" t="s">
        <v>638</v>
      </c>
      <c r="D327" s="36">
        <v>1</v>
      </c>
      <c r="E327" s="64" t="s">
        <v>53</v>
      </c>
      <c r="F327" s="6">
        <f t="shared" si="155"/>
        <v>22.73</v>
      </c>
      <c r="G327" s="6">
        <f t="shared" si="156"/>
        <v>4.5</v>
      </c>
      <c r="H327" s="6">
        <f t="shared" si="157"/>
        <v>27.23</v>
      </c>
      <c r="I327" s="6">
        <f t="shared" si="158"/>
        <v>22.73</v>
      </c>
      <c r="J327" s="6">
        <f t="shared" si="159"/>
        <v>4.5</v>
      </c>
      <c r="K327" s="7">
        <f t="shared" si="160"/>
        <v>27.23</v>
      </c>
      <c r="AD327" s="41">
        <v>23.96</v>
      </c>
      <c r="AE327" s="41">
        <v>4.75</v>
      </c>
    </row>
    <row r="328" spans="1:31">
      <c r="A328" s="33">
        <v>19</v>
      </c>
      <c r="B328" s="59" t="s">
        <v>639</v>
      </c>
      <c r="C328" s="63" t="s">
        <v>640</v>
      </c>
      <c r="D328" s="36">
        <v>1</v>
      </c>
      <c r="E328" s="37" t="s">
        <v>87</v>
      </c>
      <c r="F328" s="6">
        <f t="shared" si="155"/>
        <v>589.04999999999995</v>
      </c>
      <c r="G328" s="6">
        <f t="shared" si="156"/>
        <v>29.34</v>
      </c>
      <c r="H328" s="6">
        <f t="shared" si="157"/>
        <v>618.39</v>
      </c>
      <c r="I328" s="6">
        <f t="shared" si="158"/>
        <v>589.04999999999995</v>
      </c>
      <c r="J328" s="6">
        <f t="shared" si="159"/>
        <v>29.34</v>
      </c>
      <c r="K328" s="7">
        <f t="shared" si="160"/>
        <v>618.39</v>
      </c>
      <c r="AD328" s="41">
        <v>620.85</v>
      </c>
      <c r="AE328" s="41">
        <v>30.93</v>
      </c>
    </row>
    <row r="329" spans="1:31">
      <c r="A329" s="33">
        <v>19</v>
      </c>
      <c r="B329" s="59" t="s">
        <v>641</v>
      </c>
      <c r="C329" s="63" t="s">
        <v>642</v>
      </c>
      <c r="D329" s="36">
        <v>85</v>
      </c>
      <c r="E329" s="37" t="s">
        <v>87</v>
      </c>
      <c r="F329" s="6">
        <f t="shared" si="155"/>
        <v>36.54</v>
      </c>
      <c r="G329" s="6">
        <f t="shared" si="156"/>
        <v>9.6300000000000008</v>
      </c>
      <c r="H329" s="6">
        <f t="shared" si="157"/>
        <v>46.17</v>
      </c>
      <c r="I329" s="6">
        <f t="shared" si="158"/>
        <v>3105.9</v>
      </c>
      <c r="J329" s="6">
        <f t="shared" si="159"/>
        <v>818.55000000000007</v>
      </c>
      <c r="K329" s="7">
        <f t="shared" si="160"/>
        <v>3924.4500000000003</v>
      </c>
      <c r="AD329" s="41">
        <v>38.520000000000003</v>
      </c>
      <c r="AE329" s="41">
        <v>10.15</v>
      </c>
    </row>
    <row r="330" spans="1:31">
      <c r="A330" s="33">
        <v>19</v>
      </c>
      <c r="B330" s="59" t="s">
        <v>643</v>
      </c>
      <c r="C330" s="63" t="s">
        <v>644</v>
      </c>
      <c r="D330" s="36">
        <v>15</v>
      </c>
      <c r="E330" s="37" t="s">
        <v>87</v>
      </c>
      <c r="F330" s="6">
        <f t="shared" ref="F330:F393" si="161">TRUNC(AD330*(1-$Q$9),2)</f>
        <v>284.74</v>
      </c>
      <c r="G330" s="6">
        <f t="shared" ref="G330:G393" si="162">TRUNC(AE330*(1-$Q$9),2)</f>
        <v>39.700000000000003</v>
      </c>
      <c r="H330" s="6">
        <f t="shared" si="157"/>
        <v>324.44</v>
      </c>
      <c r="I330" s="6">
        <f t="shared" si="158"/>
        <v>4271.1000000000004</v>
      </c>
      <c r="J330" s="6">
        <f t="shared" si="159"/>
        <v>595.5</v>
      </c>
      <c r="K330" s="7">
        <f t="shared" si="160"/>
        <v>4866.6000000000004</v>
      </c>
      <c r="AD330" s="41">
        <v>300.11</v>
      </c>
      <c r="AE330" s="41">
        <v>41.85</v>
      </c>
    </row>
    <row r="331" spans="1:31">
      <c r="A331" s="33">
        <v>19</v>
      </c>
      <c r="B331" s="59" t="s">
        <v>645</v>
      </c>
      <c r="C331" s="63" t="s">
        <v>646</v>
      </c>
      <c r="D331" s="36">
        <v>1</v>
      </c>
      <c r="E331" s="37" t="s">
        <v>87</v>
      </c>
      <c r="F331" s="6">
        <f t="shared" si="161"/>
        <v>366.02</v>
      </c>
      <c r="G331" s="6">
        <f t="shared" si="162"/>
        <v>330.88</v>
      </c>
      <c r="H331" s="6">
        <f t="shared" si="157"/>
        <v>696.9</v>
      </c>
      <c r="I331" s="6">
        <f t="shared" si="158"/>
        <v>366.02</v>
      </c>
      <c r="J331" s="6">
        <f t="shared" si="159"/>
        <v>330.88</v>
      </c>
      <c r="K331" s="7">
        <f t="shared" si="160"/>
        <v>696.9</v>
      </c>
      <c r="AD331" s="41">
        <v>385.78</v>
      </c>
      <c r="AE331" s="41">
        <v>348.74</v>
      </c>
    </row>
    <row r="332" spans="1:31">
      <c r="A332" s="33">
        <v>19</v>
      </c>
      <c r="B332" s="59" t="s">
        <v>647</v>
      </c>
      <c r="C332" s="63" t="s">
        <v>648</v>
      </c>
      <c r="D332" s="36">
        <v>1</v>
      </c>
      <c r="E332" s="37" t="s">
        <v>87</v>
      </c>
      <c r="F332" s="6">
        <f t="shared" si="161"/>
        <v>136.52000000000001</v>
      </c>
      <c r="G332" s="6">
        <f t="shared" si="162"/>
        <v>9.02</v>
      </c>
      <c r="H332" s="6">
        <f t="shared" si="157"/>
        <v>145.54000000000002</v>
      </c>
      <c r="I332" s="6">
        <f t="shared" si="158"/>
        <v>136.52000000000001</v>
      </c>
      <c r="J332" s="6">
        <f t="shared" si="159"/>
        <v>9.02</v>
      </c>
      <c r="K332" s="7">
        <f t="shared" si="160"/>
        <v>145.54000000000002</v>
      </c>
      <c r="AD332" s="41">
        <v>143.88999999999999</v>
      </c>
      <c r="AE332" s="41">
        <v>9.51</v>
      </c>
    </row>
    <row r="333" spans="1:31">
      <c r="A333" s="33">
        <v>19</v>
      </c>
      <c r="B333" s="59" t="s">
        <v>649</v>
      </c>
      <c r="C333" s="63" t="s">
        <v>650</v>
      </c>
      <c r="D333" s="36">
        <v>1</v>
      </c>
      <c r="E333" s="37" t="s">
        <v>87</v>
      </c>
      <c r="F333" s="6">
        <f t="shared" si="161"/>
        <v>88.72</v>
      </c>
      <c r="G333" s="6">
        <f t="shared" si="162"/>
        <v>4.5</v>
      </c>
      <c r="H333" s="6">
        <f t="shared" si="157"/>
        <v>93.22</v>
      </c>
      <c r="I333" s="6">
        <f t="shared" si="158"/>
        <v>88.72</v>
      </c>
      <c r="J333" s="6">
        <f t="shared" si="159"/>
        <v>4.5</v>
      </c>
      <c r="K333" s="7">
        <f t="shared" si="160"/>
        <v>93.22</v>
      </c>
      <c r="AD333" s="41">
        <v>93.51</v>
      </c>
      <c r="AE333" s="41">
        <v>4.75</v>
      </c>
    </row>
    <row r="334" spans="1:31">
      <c r="A334" s="33">
        <v>19</v>
      </c>
      <c r="B334" s="59" t="s">
        <v>651</v>
      </c>
      <c r="C334" s="63" t="s">
        <v>652</v>
      </c>
      <c r="D334" s="36">
        <v>1</v>
      </c>
      <c r="E334" s="37" t="s">
        <v>87</v>
      </c>
      <c r="F334" s="6">
        <f t="shared" si="161"/>
        <v>64.81</v>
      </c>
      <c r="G334" s="6">
        <f t="shared" si="162"/>
        <v>2.2400000000000002</v>
      </c>
      <c r="H334" s="6">
        <f t="shared" si="157"/>
        <v>67.05</v>
      </c>
      <c r="I334" s="6">
        <f t="shared" si="158"/>
        <v>64.81</v>
      </c>
      <c r="J334" s="6">
        <f t="shared" si="159"/>
        <v>2.2400000000000002</v>
      </c>
      <c r="K334" s="7">
        <f t="shared" si="160"/>
        <v>67.05</v>
      </c>
      <c r="AD334" s="41">
        <v>68.31</v>
      </c>
      <c r="AE334" s="41">
        <v>2.37</v>
      </c>
    </row>
    <row r="335" spans="1:31">
      <c r="A335" s="33">
        <v>19</v>
      </c>
      <c r="B335" s="59" t="s">
        <v>653</v>
      </c>
      <c r="C335" s="63" t="s">
        <v>654</v>
      </c>
      <c r="D335" s="36">
        <v>1</v>
      </c>
      <c r="E335" s="37" t="s">
        <v>87</v>
      </c>
      <c r="F335" s="6">
        <f t="shared" si="161"/>
        <v>55.25</v>
      </c>
      <c r="G335" s="6">
        <f t="shared" si="162"/>
        <v>1.35</v>
      </c>
      <c r="H335" s="6">
        <f t="shared" si="157"/>
        <v>56.6</v>
      </c>
      <c r="I335" s="6">
        <f t="shared" si="158"/>
        <v>55.25</v>
      </c>
      <c r="J335" s="6">
        <f t="shared" si="159"/>
        <v>1.35</v>
      </c>
      <c r="K335" s="7">
        <f t="shared" si="160"/>
        <v>56.6</v>
      </c>
      <c r="AD335" s="41">
        <v>58.24</v>
      </c>
      <c r="AE335" s="41">
        <v>1.43</v>
      </c>
    </row>
    <row r="336" spans="1:31">
      <c r="A336" s="33">
        <v>19</v>
      </c>
      <c r="B336" s="59" t="s">
        <v>655</v>
      </c>
      <c r="C336" s="63" t="s">
        <v>656</v>
      </c>
      <c r="D336" s="36">
        <v>73</v>
      </c>
      <c r="E336" s="37" t="s">
        <v>87</v>
      </c>
      <c r="F336" s="6">
        <f t="shared" si="161"/>
        <v>13.24</v>
      </c>
      <c r="G336" s="6">
        <f t="shared" si="162"/>
        <v>53.36</v>
      </c>
      <c r="H336" s="6">
        <f t="shared" si="157"/>
        <v>66.599999999999994</v>
      </c>
      <c r="I336" s="6">
        <f t="shared" si="158"/>
        <v>966.52</v>
      </c>
      <c r="J336" s="6">
        <f t="shared" si="159"/>
        <v>3895.2799999999997</v>
      </c>
      <c r="K336" s="7">
        <f t="shared" si="160"/>
        <v>4861.7999999999993</v>
      </c>
      <c r="AD336" s="41">
        <v>13.96</v>
      </c>
      <c r="AE336" s="41">
        <v>56.24</v>
      </c>
    </row>
    <row r="337" spans="1:31">
      <c r="A337" s="33">
        <v>19</v>
      </c>
      <c r="B337" s="59" t="s">
        <v>657</v>
      </c>
      <c r="C337" s="63" t="s">
        <v>658</v>
      </c>
      <c r="D337" s="36">
        <v>1</v>
      </c>
      <c r="E337" s="64" t="s">
        <v>53</v>
      </c>
      <c r="F337" s="6">
        <f t="shared" si="161"/>
        <v>36.78</v>
      </c>
      <c r="G337" s="6">
        <f t="shared" si="162"/>
        <v>4.5</v>
      </c>
      <c r="H337" s="6">
        <f t="shared" si="157"/>
        <v>41.28</v>
      </c>
      <c r="I337" s="6">
        <f t="shared" si="158"/>
        <v>36.78</v>
      </c>
      <c r="J337" s="6">
        <f t="shared" si="159"/>
        <v>4.5</v>
      </c>
      <c r="K337" s="7">
        <f t="shared" si="160"/>
        <v>41.28</v>
      </c>
      <c r="AD337" s="41">
        <v>38.770000000000003</v>
      </c>
      <c r="AE337" s="41">
        <v>4.75</v>
      </c>
    </row>
    <row r="338" spans="1:31">
      <c r="A338" s="33">
        <v>19</v>
      </c>
      <c r="B338" s="59" t="s">
        <v>659</v>
      </c>
      <c r="C338" s="63" t="s">
        <v>660</v>
      </c>
      <c r="D338" s="36">
        <v>18</v>
      </c>
      <c r="E338" s="37" t="s">
        <v>87</v>
      </c>
      <c r="F338" s="6">
        <f t="shared" si="161"/>
        <v>347.42</v>
      </c>
      <c r="G338" s="6">
        <f t="shared" si="162"/>
        <v>29.34</v>
      </c>
      <c r="H338" s="6">
        <f t="shared" si="157"/>
        <v>376.76</v>
      </c>
      <c r="I338" s="6">
        <f t="shared" si="158"/>
        <v>6253.56</v>
      </c>
      <c r="J338" s="6">
        <f t="shared" si="159"/>
        <v>528.12</v>
      </c>
      <c r="K338" s="7">
        <f t="shared" si="160"/>
        <v>6781.68</v>
      </c>
      <c r="AD338" s="41">
        <v>366.18</v>
      </c>
      <c r="AE338" s="41">
        <v>30.93</v>
      </c>
    </row>
    <row r="339" spans="1:31">
      <c r="A339" s="33">
        <v>19</v>
      </c>
      <c r="B339" s="59" t="s">
        <v>661</v>
      </c>
      <c r="C339" s="63" t="s">
        <v>662</v>
      </c>
      <c r="D339" s="36">
        <v>1</v>
      </c>
      <c r="E339" s="37" t="s">
        <v>87</v>
      </c>
      <c r="F339" s="6">
        <f t="shared" si="161"/>
        <v>75.31</v>
      </c>
      <c r="G339" s="6">
        <f t="shared" si="162"/>
        <v>2.2400000000000002</v>
      </c>
      <c r="H339" s="6">
        <f t="shared" si="157"/>
        <v>77.55</v>
      </c>
      <c r="I339" s="6">
        <f t="shared" si="158"/>
        <v>75.31</v>
      </c>
      <c r="J339" s="6">
        <f t="shared" si="159"/>
        <v>2.2400000000000002</v>
      </c>
      <c r="K339" s="7">
        <f t="shared" si="160"/>
        <v>77.55</v>
      </c>
      <c r="AD339" s="41">
        <v>79.38</v>
      </c>
      <c r="AE339" s="41">
        <v>2.37</v>
      </c>
    </row>
    <row r="340" spans="1:31">
      <c r="A340" s="33">
        <v>19</v>
      </c>
      <c r="B340" s="59" t="s">
        <v>663</v>
      </c>
      <c r="C340" s="63" t="s">
        <v>664</v>
      </c>
      <c r="D340" s="36">
        <v>1</v>
      </c>
      <c r="E340" s="37" t="s">
        <v>87</v>
      </c>
      <c r="F340" s="6">
        <f t="shared" si="161"/>
        <v>63.01</v>
      </c>
      <c r="G340" s="6">
        <f t="shared" si="162"/>
        <v>29.34</v>
      </c>
      <c r="H340" s="6">
        <f t="shared" si="157"/>
        <v>92.35</v>
      </c>
      <c r="I340" s="6">
        <f t="shared" si="158"/>
        <v>63.01</v>
      </c>
      <c r="J340" s="6">
        <f t="shared" si="159"/>
        <v>29.34</v>
      </c>
      <c r="K340" s="7">
        <f t="shared" si="160"/>
        <v>92.35</v>
      </c>
      <c r="AD340" s="41">
        <v>66.42</v>
      </c>
      <c r="AE340" s="41">
        <v>30.93</v>
      </c>
    </row>
    <row r="341" spans="1:31">
      <c r="A341" s="33">
        <v>19</v>
      </c>
      <c r="B341" s="59" t="s">
        <v>665</v>
      </c>
      <c r="C341" s="63" t="s">
        <v>666</v>
      </c>
      <c r="D341" s="36">
        <v>18</v>
      </c>
      <c r="E341" s="37" t="s">
        <v>87</v>
      </c>
      <c r="F341" s="6">
        <f t="shared" si="161"/>
        <v>90.46</v>
      </c>
      <c r="G341" s="6">
        <f t="shared" si="162"/>
        <v>29.34</v>
      </c>
      <c r="H341" s="6">
        <f t="shared" si="157"/>
        <v>119.8</v>
      </c>
      <c r="I341" s="6">
        <f t="shared" si="158"/>
        <v>1628.28</v>
      </c>
      <c r="J341" s="6">
        <f t="shared" si="159"/>
        <v>528.12</v>
      </c>
      <c r="K341" s="7">
        <f t="shared" si="160"/>
        <v>2156.4</v>
      </c>
      <c r="AD341" s="41">
        <v>95.35</v>
      </c>
      <c r="AE341" s="41">
        <v>30.93</v>
      </c>
    </row>
    <row r="342" spans="1:31">
      <c r="A342" s="33">
        <v>19</v>
      </c>
      <c r="B342" s="59" t="s">
        <v>667</v>
      </c>
      <c r="C342" s="63" t="s">
        <v>668</v>
      </c>
      <c r="D342" s="36">
        <v>1</v>
      </c>
      <c r="E342" s="37" t="s">
        <v>87</v>
      </c>
      <c r="F342" s="6">
        <f t="shared" si="161"/>
        <v>536.77</v>
      </c>
      <c r="G342" s="6">
        <f t="shared" si="162"/>
        <v>29.34</v>
      </c>
      <c r="H342" s="6">
        <f t="shared" si="157"/>
        <v>566.11</v>
      </c>
      <c r="I342" s="6">
        <f t="shared" si="158"/>
        <v>536.77</v>
      </c>
      <c r="J342" s="6">
        <f t="shared" si="159"/>
        <v>29.34</v>
      </c>
      <c r="K342" s="7">
        <f t="shared" si="160"/>
        <v>566.11</v>
      </c>
      <c r="AD342" s="41">
        <v>565.74</v>
      </c>
      <c r="AE342" s="41">
        <v>30.93</v>
      </c>
    </row>
    <row r="343" spans="1:31" ht="29">
      <c r="A343" s="33">
        <v>19</v>
      </c>
      <c r="B343" s="59" t="s">
        <v>669</v>
      </c>
      <c r="C343" s="63" t="s">
        <v>670</v>
      </c>
      <c r="D343" s="36">
        <v>21</v>
      </c>
      <c r="E343" s="37" t="s">
        <v>87</v>
      </c>
      <c r="F343" s="6">
        <f t="shared" si="161"/>
        <v>286.76</v>
      </c>
      <c r="G343" s="6">
        <f t="shared" si="162"/>
        <v>29.34</v>
      </c>
      <c r="H343" s="6">
        <f t="shared" si="157"/>
        <v>316.09999999999997</v>
      </c>
      <c r="I343" s="6">
        <f t="shared" si="158"/>
        <v>6021.96</v>
      </c>
      <c r="J343" s="6">
        <f t="shared" si="159"/>
        <v>616.14</v>
      </c>
      <c r="K343" s="7">
        <f t="shared" si="160"/>
        <v>6638.0999999999995</v>
      </c>
      <c r="AD343" s="41">
        <v>302.24</v>
      </c>
      <c r="AE343" s="41">
        <v>30.93</v>
      </c>
    </row>
    <row r="344" spans="1:31">
      <c r="A344" s="33">
        <v>19</v>
      </c>
      <c r="B344" s="59" t="s">
        <v>671</v>
      </c>
      <c r="C344" s="63" t="s">
        <v>672</v>
      </c>
      <c r="D344" s="36">
        <v>41</v>
      </c>
      <c r="E344" s="37" t="s">
        <v>87</v>
      </c>
      <c r="F344" s="6">
        <f t="shared" si="161"/>
        <v>2122.7199999999998</v>
      </c>
      <c r="G344" s="6">
        <f t="shared" si="162"/>
        <v>29.34</v>
      </c>
      <c r="H344" s="6">
        <f t="shared" si="157"/>
        <v>2152.06</v>
      </c>
      <c r="I344" s="6">
        <f t="shared" si="158"/>
        <v>87031.51999999999</v>
      </c>
      <c r="J344" s="6">
        <f t="shared" si="159"/>
        <v>1202.94</v>
      </c>
      <c r="K344" s="7">
        <f t="shared" si="160"/>
        <v>88234.459999999992</v>
      </c>
      <c r="AD344" s="41">
        <v>2237.29</v>
      </c>
      <c r="AE344" s="41">
        <v>30.93</v>
      </c>
    </row>
    <row r="345" spans="1:31">
      <c r="A345" s="33">
        <v>19</v>
      </c>
      <c r="B345" s="59" t="s">
        <v>673</v>
      </c>
      <c r="C345" s="63" t="s">
        <v>674</v>
      </c>
      <c r="D345" s="36">
        <v>1</v>
      </c>
      <c r="E345" s="37" t="s">
        <v>87</v>
      </c>
      <c r="F345" s="6">
        <f t="shared" si="161"/>
        <v>354.1</v>
      </c>
      <c r="G345" s="6">
        <f t="shared" si="162"/>
        <v>29.34</v>
      </c>
      <c r="H345" s="6">
        <f t="shared" si="157"/>
        <v>383.44</v>
      </c>
      <c r="I345" s="6">
        <f t="shared" si="158"/>
        <v>354.1</v>
      </c>
      <c r="J345" s="6">
        <f t="shared" si="159"/>
        <v>29.34</v>
      </c>
      <c r="K345" s="7">
        <f t="shared" si="160"/>
        <v>383.44</v>
      </c>
      <c r="AD345" s="41">
        <v>373.22</v>
      </c>
      <c r="AE345" s="41">
        <v>30.93</v>
      </c>
    </row>
    <row r="346" spans="1:31">
      <c r="A346" s="33">
        <v>19</v>
      </c>
      <c r="B346" s="59" t="s">
        <v>675</v>
      </c>
      <c r="C346" s="63" t="s">
        <v>676</v>
      </c>
      <c r="D346" s="36">
        <v>1</v>
      </c>
      <c r="E346" s="64" t="s">
        <v>53</v>
      </c>
      <c r="F346" s="6">
        <f t="shared" si="161"/>
        <v>4.7300000000000004</v>
      </c>
      <c r="G346" s="6">
        <f t="shared" si="162"/>
        <v>4.5</v>
      </c>
      <c r="H346" s="6">
        <f t="shared" si="157"/>
        <v>9.23</v>
      </c>
      <c r="I346" s="6">
        <f t="shared" si="158"/>
        <v>4.7300000000000004</v>
      </c>
      <c r="J346" s="6">
        <f t="shared" si="159"/>
        <v>4.5</v>
      </c>
      <c r="K346" s="7">
        <f t="shared" si="160"/>
        <v>9.23</v>
      </c>
      <c r="AD346" s="41">
        <v>4.99</v>
      </c>
      <c r="AE346" s="41">
        <v>4.75</v>
      </c>
    </row>
    <row r="347" spans="1:31">
      <c r="A347" s="33">
        <v>19</v>
      </c>
      <c r="B347" s="59" t="s">
        <v>677</v>
      </c>
      <c r="C347" s="63" t="s">
        <v>678</v>
      </c>
      <c r="D347" s="36">
        <v>1</v>
      </c>
      <c r="E347" s="37" t="s">
        <v>87</v>
      </c>
      <c r="F347" s="6">
        <f t="shared" si="161"/>
        <v>4.2300000000000004</v>
      </c>
      <c r="G347" s="6">
        <f t="shared" si="162"/>
        <v>53.36</v>
      </c>
      <c r="H347" s="6">
        <f t="shared" si="157"/>
        <v>57.59</v>
      </c>
      <c r="I347" s="6">
        <f t="shared" si="158"/>
        <v>4.2300000000000004</v>
      </c>
      <c r="J347" s="6">
        <f t="shared" si="159"/>
        <v>53.36</v>
      </c>
      <c r="K347" s="7">
        <f t="shared" si="160"/>
        <v>57.59</v>
      </c>
      <c r="AD347" s="41">
        <v>4.46</v>
      </c>
      <c r="AE347" s="41">
        <v>56.24</v>
      </c>
    </row>
    <row r="348" spans="1:31">
      <c r="A348" s="33">
        <v>19</v>
      </c>
      <c r="B348" s="59" t="s">
        <v>679</v>
      </c>
      <c r="C348" s="63" t="s">
        <v>680</v>
      </c>
      <c r="D348" s="36">
        <v>1</v>
      </c>
      <c r="E348" s="37" t="s">
        <v>87</v>
      </c>
      <c r="F348" s="6">
        <f t="shared" si="161"/>
        <v>200.43</v>
      </c>
      <c r="G348" s="6">
        <f t="shared" si="162"/>
        <v>240.13</v>
      </c>
      <c r="H348" s="6">
        <f t="shared" si="157"/>
        <v>440.56</v>
      </c>
      <c r="I348" s="6">
        <f t="shared" si="158"/>
        <v>200.43</v>
      </c>
      <c r="J348" s="6">
        <f t="shared" si="159"/>
        <v>240.13</v>
      </c>
      <c r="K348" s="7">
        <f t="shared" si="160"/>
        <v>440.56</v>
      </c>
      <c r="AD348" s="41">
        <v>211.25</v>
      </c>
      <c r="AE348" s="41">
        <v>253.09</v>
      </c>
    </row>
    <row r="349" spans="1:31">
      <c r="A349" s="33">
        <v>19</v>
      </c>
      <c r="B349" s="59" t="s">
        <v>681</v>
      </c>
      <c r="C349" s="63" t="s">
        <v>682</v>
      </c>
      <c r="D349" s="36">
        <v>1</v>
      </c>
      <c r="E349" s="37" t="s">
        <v>87</v>
      </c>
      <c r="F349" s="6">
        <f t="shared" si="161"/>
        <v>521.66999999999996</v>
      </c>
      <c r="G349" s="6">
        <f t="shared" si="162"/>
        <v>115.62</v>
      </c>
      <c r="H349" s="6">
        <f t="shared" si="157"/>
        <v>637.29</v>
      </c>
      <c r="I349" s="6">
        <f t="shared" si="158"/>
        <v>521.66999999999996</v>
      </c>
      <c r="J349" s="6">
        <f t="shared" si="159"/>
        <v>115.62</v>
      </c>
      <c r="K349" s="7">
        <f t="shared" si="160"/>
        <v>637.29</v>
      </c>
      <c r="AD349" s="41">
        <v>549.83000000000004</v>
      </c>
      <c r="AE349" s="41">
        <v>121.86</v>
      </c>
    </row>
    <row r="350" spans="1:31">
      <c r="A350" s="33">
        <v>19</v>
      </c>
      <c r="B350" s="59" t="s">
        <v>683</v>
      </c>
      <c r="C350" s="63" t="s">
        <v>684</v>
      </c>
      <c r="D350" s="36">
        <v>1</v>
      </c>
      <c r="E350" s="37" t="s">
        <v>87</v>
      </c>
      <c r="F350" s="6">
        <f t="shared" si="161"/>
        <v>108.53</v>
      </c>
      <c r="G350" s="6">
        <f t="shared" si="162"/>
        <v>310.14999999999998</v>
      </c>
      <c r="H350" s="6">
        <f t="shared" si="157"/>
        <v>418.67999999999995</v>
      </c>
      <c r="I350" s="6">
        <f t="shared" si="158"/>
        <v>108.53</v>
      </c>
      <c r="J350" s="6">
        <f t="shared" si="159"/>
        <v>310.14999999999998</v>
      </c>
      <c r="K350" s="7">
        <f t="shared" si="160"/>
        <v>418.67999999999995</v>
      </c>
      <c r="AD350" s="41">
        <v>114.39</v>
      </c>
      <c r="AE350" s="41">
        <v>326.89</v>
      </c>
    </row>
    <row r="351" spans="1:31">
      <c r="A351" s="33">
        <v>19</v>
      </c>
      <c r="B351" s="59" t="s">
        <v>685</v>
      </c>
      <c r="C351" s="63" t="s">
        <v>686</v>
      </c>
      <c r="D351" s="36">
        <v>1</v>
      </c>
      <c r="E351" s="37" t="s">
        <v>87</v>
      </c>
      <c r="F351" s="6">
        <f t="shared" si="161"/>
        <v>420.28</v>
      </c>
      <c r="G351" s="6">
        <f t="shared" si="162"/>
        <v>106.72</v>
      </c>
      <c r="H351" s="6">
        <f t="shared" si="157"/>
        <v>527</v>
      </c>
      <c r="I351" s="6">
        <f t="shared" si="158"/>
        <v>420.28</v>
      </c>
      <c r="J351" s="6">
        <f t="shared" si="159"/>
        <v>106.72</v>
      </c>
      <c r="K351" s="7">
        <f t="shared" si="160"/>
        <v>527</v>
      </c>
      <c r="AD351" s="41">
        <v>442.97</v>
      </c>
      <c r="AE351" s="41">
        <v>112.49</v>
      </c>
    </row>
    <row r="352" spans="1:31">
      <c r="A352" s="33">
        <v>19</v>
      </c>
      <c r="B352" s="59" t="s">
        <v>687</v>
      </c>
      <c r="C352" s="63" t="s">
        <v>688</v>
      </c>
      <c r="D352" s="36">
        <v>1</v>
      </c>
      <c r="E352" s="37" t="s">
        <v>87</v>
      </c>
      <c r="F352" s="6">
        <f t="shared" si="161"/>
        <v>979.57</v>
      </c>
      <c r="G352" s="6">
        <f t="shared" si="162"/>
        <v>325.52</v>
      </c>
      <c r="H352" s="6">
        <f t="shared" si="157"/>
        <v>1305.0900000000001</v>
      </c>
      <c r="I352" s="6">
        <f t="shared" si="158"/>
        <v>979.57</v>
      </c>
      <c r="J352" s="6">
        <f t="shared" si="159"/>
        <v>325.52</v>
      </c>
      <c r="K352" s="7">
        <f t="shared" si="160"/>
        <v>1305.0900000000001</v>
      </c>
      <c r="AD352" s="41">
        <v>1032.44</v>
      </c>
      <c r="AE352" s="41">
        <v>343.09</v>
      </c>
    </row>
    <row r="353" spans="1:31">
      <c r="A353" s="33">
        <v>19</v>
      </c>
      <c r="B353" s="59" t="s">
        <v>689</v>
      </c>
      <c r="C353" s="63" t="s">
        <v>690</v>
      </c>
      <c r="D353" s="36">
        <v>1</v>
      </c>
      <c r="E353" s="37" t="s">
        <v>87</v>
      </c>
      <c r="F353" s="6">
        <f t="shared" si="161"/>
        <v>1485.6</v>
      </c>
      <c r="G353" s="6">
        <f t="shared" si="162"/>
        <v>325.52</v>
      </c>
      <c r="H353" s="6">
        <f t="shared" si="157"/>
        <v>1811.12</v>
      </c>
      <c r="I353" s="6">
        <f t="shared" si="158"/>
        <v>1485.6</v>
      </c>
      <c r="J353" s="6">
        <f t="shared" si="159"/>
        <v>325.52</v>
      </c>
      <c r="K353" s="7">
        <f t="shared" si="160"/>
        <v>1811.12</v>
      </c>
      <c r="AD353" s="41">
        <v>1565.78</v>
      </c>
      <c r="AE353" s="41">
        <v>343.09</v>
      </c>
    </row>
    <row r="354" spans="1:31">
      <c r="A354" s="33">
        <v>19</v>
      </c>
      <c r="B354" s="59" t="s">
        <v>691</v>
      </c>
      <c r="C354" s="63" t="s">
        <v>692</v>
      </c>
      <c r="D354" s="36">
        <v>1</v>
      </c>
      <c r="E354" s="37" t="s">
        <v>87</v>
      </c>
      <c r="F354" s="6">
        <f t="shared" si="161"/>
        <v>1604.34</v>
      </c>
      <c r="G354" s="6">
        <f t="shared" si="162"/>
        <v>325.52</v>
      </c>
      <c r="H354" s="6">
        <f t="shared" si="157"/>
        <v>1929.86</v>
      </c>
      <c r="I354" s="6">
        <f t="shared" si="158"/>
        <v>1604.34</v>
      </c>
      <c r="J354" s="6">
        <f t="shared" si="159"/>
        <v>325.52</v>
      </c>
      <c r="K354" s="7">
        <f t="shared" si="160"/>
        <v>1929.86</v>
      </c>
      <c r="AD354" s="41">
        <v>1690.93</v>
      </c>
      <c r="AE354" s="41">
        <v>343.09</v>
      </c>
    </row>
    <row r="355" spans="1:31">
      <c r="A355" s="33">
        <v>19</v>
      </c>
      <c r="B355" s="59" t="s">
        <v>693</v>
      </c>
      <c r="C355" s="63" t="s">
        <v>694</v>
      </c>
      <c r="D355" s="36">
        <v>1</v>
      </c>
      <c r="E355" s="37" t="s">
        <v>87</v>
      </c>
      <c r="F355" s="6">
        <f t="shared" si="161"/>
        <v>31.07</v>
      </c>
      <c r="G355" s="6">
        <f t="shared" si="162"/>
        <v>48.01</v>
      </c>
      <c r="H355" s="6">
        <f t="shared" si="157"/>
        <v>79.08</v>
      </c>
      <c r="I355" s="6">
        <f t="shared" si="158"/>
        <v>31.07</v>
      </c>
      <c r="J355" s="6">
        <f t="shared" si="159"/>
        <v>48.01</v>
      </c>
      <c r="K355" s="7">
        <f t="shared" si="160"/>
        <v>79.08</v>
      </c>
      <c r="AD355" s="41">
        <v>32.75</v>
      </c>
      <c r="AE355" s="41">
        <v>50.61</v>
      </c>
    </row>
    <row r="356" spans="1:31">
      <c r="A356" s="33">
        <v>19</v>
      </c>
      <c r="B356" s="59" t="s">
        <v>695</v>
      </c>
      <c r="C356" s="63" t="s">
        <v>696</v>
      </c>
      <c r="D356" s="36">
        <v>1</v>
      </c>
      <c r="E356" s="64" t="s">
        <v>53</v>
      </c>
      <c r="F356" s="6">
        <f t="shared" si="161"/>
        <v>10.81</v>
      </c>
      <c r="G356" s="6">
        <f t="shared" si="162"/>
        <v>4.9000000000000004</v>
      </c>
      <c r="H356" s="6">
        <f t="shared" si="157"/>
        <v>15.71</v>
      </c>
      <c r="I356" s="6">
        <f t="shared" si="158"/>
        <v>10.81</v>
      </c>
      <c r="J356" s="6">
        <f t="shared" si="159"/>
        <v>4.9000000000000004</v>
      </c>
      <c r="K356" s="7">
        <f t="shared" si="160"/>
        <v>15.71</v>
      </c>
      <c r="AD356" s="41">
        <v>11.4</v>
      </c>
      <c r="AE356" s="41">
        <v>5.17</v>
      </c>
    </row>
    <row r="357" spans="1:31">
      <c r="A357" s="33">
        <v>19</v>
      </c>
      <c r="B357" s="59" t="s">
        <v>697</v>
      </c>
      <c r="C357" s="63" t="s">
        <v>698</v>
      </c>
      <c r="D357" s="36">
        <v>1</v>
      </c>
      <c r="E357" s="64" t="s">
        <v>53</v>
      </c>
      <c r="F357" s="6">
        <f t="shared" si="161"/>
        <v>20.56</v>
      </c>
      <c r="G357" s="6">
        <f t="shared" si="162"/>
        <v>5.55</v>
      </c>
      <c r="H357" s="6">
        <f t="shared" si="157"/>
        <v>26.11</v>
      </c>
      <c r="I357" s="6">
        <f t="shared" si="158"/>
        <v>20.56</v>
      </c>
      <c r="J357" s="6">
        <f t="shared" si="159"/>
        <v>5.55</v>
      </c>
      <c r="K357" s="7">
        <f t="shared" si="160"/>
        <v>26.11</v>
      </c>
      <c r="AD357" s="41">
        <v>21.67</v>
      </c>
      <c r="AE357" s="41">
        <v>5.86</v>
      </c>
    </row>
    <row r="358" spans="1:31">
      <c r="A358" s="33">
        <v>19</v>
      </c>
      <c r="B358" s="59" t="s">
        <v>699</v>
      </c>
      <c r="C358" s="63" t="s">
        <v>700</v>
      </c>
      <c r="D358" s="36">
        <v>1</v>
      </c>
      <c r="E358" s="64" t="s">
        <v>53</v>
      </c>
      <c r="F358" s="6">
        <f t="shared" si="161"/>
        <v>30.07</v>
      </c>
      <c r="G358" s="6">
        <f t="shared" si="162"/>
        <v>6.1</v>
      </c>
      <c r="H358" s="6">
        <f t="shared" si="157"/>
        <v>36.17</v>
      </c>
      <c r="I358" s="6">
        <f t="shared" si="158"/>
        <v>30.07</v>
      </c>
      <c r="J358" s="6">
        <f t="shared" si="159"/>
        <v>6.1</v>
      </c>
      <c r="K358" s="7">
        <f t="shared" si="160"/>
        <v>36.17</v>
      </c>
      <c r="AD358" s="41">
        <v>31.7</v>
      </c>
      <c r="AE358" s="41">
        <v>6.43</v>
      </c>
    </row>
    <row r="359" spans="1:31">
      <c r="A359" s="33">
        <v>19</v>
      </c>
      <c r="B359" s="59" t="s">
        <v>701</v>
      </c>
      <c r="C359" s="63" t="s">
        <v>702</v>
      </c>
      <c r="D359" s="36">
        <v>41</v>
      </c>
      <c r="E359" s="37" t="s">
        <v>87</v>
      </c>
      <c r="F359" s="6">
        <f t="shared" si="161"/>
        <v>0</v>
      </c>
      <c r="G359" s="6">
        <f t="shared" si="162"/>
        <v>160.09</v>
      </c>
      <c r="H359" s="6">
        <f t="shared" si="157"/>
        <v>160.09</v>
      </c>
      <c r="I359" s="6">
        <f t="shared" si="158"/>
        <v>0</v>
      </c>
      <c r="J359" s="6">
        <f t="shared" si="159"/>
        <v>6563.6900000000005</v>
      </c>
      <c r="K359" s="7">
        <f t="shared" si="160"/>
        <v>6563.6900000000005</v>
      </c>
      <c r="AD359" s="41">
        <v>0</v>
      </c>
      <c r="AE359" s="41">
        <v>168.73</v>
      </c>
    </row>
    <row r="360" spans="1:31">
      <c r="A360" s="33">
        <v>19</v>
      </c>
      <c r="B360" s="59" t="s">
        <v>703</v>
      </c>
      <c r="C360" s="63" t="s">
        <v>704</v>
      </c>
      <c r="D360" s="36">
        <v>1</v>
      </c>
      <c r="E360" s="37" t="s">
        <v>87</v>
      </c>
      <c r="F360" s="6">
        <f t="shared" si="161"/>
        <v>121.78</v>
      </c>
      <c r="G360" s="6">
        <f t="shared" si="162"/>
        <v>770.57</v>
      </c>
      <c r="H360" s="6">
        <f t="shared" si="157"/>
        <v>892.35</v>
      </c>
      <c r="I360" s="6">
        <f t="shared" si="158"/>
        <v>121.78</v>
      </c>
      <c r="J360" s="6">
        <f t="shared" si="159"/>
        <v>770.57</v>
      </c>
      <c r="K360" s="7">
        <f t="shared" si="160"/>
        <v>892.35</v>
      </c>
      <c r="AD360" s="41">
        <v>128.36000000000001</v>
      </c>
      <c r="AE360" s="41">
        <v>812.16</v>
      </c>
    </row>
    <row r="361" spans="1:31">
      <c r="A361" s="33">
        <v>19</v>
      </c>
      <c r="B361" s="59" t="s">
        <v>705</v>
      </c>
      <c r="C361" s="63" t="s">
        <v>706</v>
      </c>
      <c r="D361" s="36">
        <v>1</v>
      </c>
      <c r="E361" s="37" t="s">
        <v>87</v>
      </c>
      <c r="F361" s="6">
        <f t="shared" si="161"/>
        <v>121.78</v>
      </c>
      <c r="G361" s="6">
        <f t="shared" si="162"/>
        <v>818.92</v>
      </c>
      <c r="H361" s="6">
        <f t="shared" si="157"/>
        <v>940.69999999999993</v>
      </c>
      <c r="I361" s="6">
        <f t="shared" si="158"/>
        <v>121.78</v>
      </c>
      <c r="J361" s="6">
        <f t="shared" si="159"/>
        <v>818.92</v>
      </c>
      <c r="K361" s="7">
        <f t="shared" si="160"/>
        <v>940.69999999999993</v>
      </c>
      <c r="AD361" s="41">
        <v>128.36000000000001</v>
      </c>
      <c r="AE361" s="41">
        <v>863.12</v>
      </c>
    </row>
    <row r="362" spans="1:31">
      <c r="A362" s="33">
        <v>19</v>
      </c>
      <c r="B362" s="59" t="s">
        <v>707</v>
      </c>
      <c r="C362" s="63" t="s">
        <v>708</v>
      </c>
      <c r="D362" s="36">
        <v>1</v>
      </c>
      <c r="E362" s="64" t="s">
        <v>53</v>
      </c>
      <c r="F362" s="6">
        <f t="shared" si="161"/>
        <v>0</v>
      </c>
      <c r="G362" s="6">
        <f t="shared" si="162"/>
        <v>8</v>
      </c>
      <c r="H362" s="6">
        <f t="shared" si="157"/>
        <v>8</v>
      </c>
      <c r="I362" s="6">
        <f t="shared" si="158"/>
        <v>0</v>
      </c>
      <c r="J362" s="6">
        <f t="shared" si="159"/>
        <v>8</v>
      </c>
      <c r="K362" s="7">
        <f t="shared" si="160"/>
        <v>8</v>
      </c>
      <c r="AD362" s="41">
        <v>0</v>
      </c>
      <c r="AE362" s="41">
        <v>8.44</v>
      </c>
    </row>
    <row r="363" spans="1:31">
      <c r="A363" s="33">
        <v>19</v>
      </c>
      <c r="B363" s="59" t="s">
        <v>709</v>
      </c>
      <c r="C363" s="63" t="s">
        <v>710</v>
      </c>
      <c r="D363" s="36">
        <v>15</v>
      </c>
      <c r="E363" s="37" t="s">
        <v>87</v>
      </c>
      <c r="F363" s="6">
        <f t="shared" si="161"/>
        <v>0</v>
      </c>
      <c r="G363" s="6">
        <f t="shared" si="162"/>
        <v>15.56</v>
      </c>
      <c r="H363" s="6">
        <f t="shared" si="157"/>
        <v>15.56</v>
      </c>
      <c r="I363" s="6">
        <f t="shared" si="158"/>
        <v>0</v>
      </c>
      <c r="J363" s="6">
        <f t="shared" si="159"/>
        <v>233.4</v>
      </c>
      <c r="K363" s="7">
        <f t="shared" si="160"/>
        <v>233.4</v>
      </c>
      <c r="AD363" s="41">
        <v>0</v>
      </c>
      <c r="AE363" s="41">
        <v>16.399999999999999</v>
      </c>
    </row>
    <row r="364" spans="1:31">
      <c r="A364" s="33">
        <v>19</v>
      </c>
      <c r="B364" s="59" t="s">
        <v>711</v>
      </c>
      <c r="C364" s="63" t="s">
        <v>712</v>
      </c>
      <c r="D364" s="36">
        <v>32</v>
      </c>
      <c r="E364" s="37" t="s">
        <v>87</v>
      </c>
      <c r="F364" s="6">
        <f t="shared" si="161"/>
        <v>47.76</v>
      </c>
      <c r="G364" s="6">
        <f t="shared" si="162"/>
        <v>18.670000000000002</v>
      </c>
      <c r="H364" s="6">
        <f t="shared" si="157"/>
        <v>66.430000000000007</v>
      </c>
      <c r="I364" s="6">
        <f t="shared" si="158"/>
        <v>1528.32</v>
      </c>
      <c r="J364" s="6">
        <f t="shared" si="159"/>
        <v>597.44000000000005</v>
      </c>
      <c r="K364" s="7">
        <f t="shared" si="160"/>
        <v>2125.7600000000002</v>
      </c>
      <c r="AD364" s="41">
        <v>50.34</v>
      </c>
      <c r="AE364" s="41">
        <v>19.68</v>
      </c>
    </row>
    <row r="365" spans="1:31">
      <c r="A365" s="33">
        <v>19</v>
      </c>
      <c r="B365" s="59" t="s">
        <v>713</v>
      </c>
      <c r="C365" s="63" t="s">
        <v>714</v>
      </c>
      <c r="D365" s="36">
        <v>1</v>
      </c>
      <c r="E365" s="37" t="s">
        <v>87</v>
      </c>
      <c r="F365" s="6">
        <f t="shared" si="161"/>
        <v>30.02</v>
      </c>
      <c r="G365" s="6">
        <f t="shared" si="162"/>
        <v>27.17</v>
      </c>
      <c r="H365" s="6">
        <f t="shared" si="157"/>
        <v>57.19</v>
      </c>
      <c r="I365" s="6">
        <f t="shared" si="158"/>
        <v>30.02</v>
      </c>
      <c r="J365" s="6">
        <f t="shared" si="159"/>
        <v>27.17</v>
      </c>
      <c r="K365" s="7">
        <f t="shared" si="160"/>
        <v>57.19</v>
      </c>
      <c r="AD365" s="41">
        <v>31.65</v>
      </c>
      <c r="AE365" s="41">
        <v>28.64</v>
      </c>
    </row>
    <row r="366" spans="1:31">
      <c r="A366" s="33">
        <v>19</v>
      </c>
      <c r="B366" s="59" t="s">
        <v>715</v>
      </c>
      <c r="C366" s="63" t="s">
        <v>716</v>
      </c>
      <c r="D366" s="36">
        <v>1</v>
      </c>
      <c r="E366" s="37" t="s">
        <v>87</v>
      </c>
      <c r="F366" s="6">
        <f t="shared" si="161"/>
        <v>43.04</v>
      </c>
      <c r="G366" s="6">
        <f t="shared" si="162"/>
        <v>14.59</v>
      </c>
      <c r="H366" s="6">
        <f t="shared" si="157"/>
        <v>57.629999999999995</v>
      </c>
      <c r="I366" s="6">
        <f t="shared" si="158"/>
        <v>43.04</v>
      </c>
      <c r="J366" s="6">
        <f t="shared" si="159"/>
        <v>14.59</v>
      </c>
      <c r="K366" s="7">
        <f t="shared" si="160"/>
        <v>57.629999999999995</v>
      </c>
      <c r="AD366" s="41">
        <v>45.37</v>
      </c>
      <c r="AE366" s="41">
        <v>15.38</v>
      </c>
    </row>
    <row r="367" spans="1:31">
      <c r="A367" s="33">
        <v>19</v>
      </c>
      <c r="B367" s="59" t="s">
        <v>717</v>
      </c>
      <c r="C367" s="63" t="s">
        <v>718</v>
      </c>
      <c r="D367" s="36">
        <v>15</v>
      </c>
      <c r="E367" s="37" t="s">
        <v>87</v>
      </c>
      <c r="F367" s="6">
        <f t="shared" si="161"/>
        <v>106.92</v>
      </c>
      <c r="G367" s="6">
        <f t="shared" si="162"/>
        <v>37.35</v>
      </c>
      <c r="H367" s="6">
        <f t="shared" si="157"/>
        <v>144.27000000000001</v>
      </c>
      <c r="I367" s="6">
        <f t="shared" si="158"/>
        <v>1603.8</v>
      </c>
      <c r="J367" s="6">
        <f t="shared" si="159"/>
        <v>560.25</v>
      </c>
      <c r="K367" s="7">
        <f t="shared" si="160"/>
        <v>2164.0500000000002</v>
      </c>
      <c r="AD367" s="41">
        <v>112.7</v>
      </c>
      <c r="AE367" s="41">
        <v>39.369999999999997</v>
      </c>
    </row>
    <row r="368" spans="1:31">
      <c r="A368" s="33">
        <v>19</v>
      </c>
      <c r="B368" s="59" t="s">
        <v>719</v>
      </c>
      <c r="C368" s="63" t="s">
        <v>720</v>
      </c>
      <c r="D368" s="36">
        <v>1</v>
      </c>
      <c r="E368" s="37" t="s">
        <v>87</v>
      </c>
      <c r="F368" s="6">
        <f t="shared" si="161"/>
        <v>552</v>
      </c>
      <c r="G368" s="6">
        <f t="shared" si="162"/>
        <v>37.35</v>
      </c>
      <c r="H368" s="6">
        <f t="shared" ref="H368" si="163">SUM(F368:G368)</f>
        <v>589.35</v>
      </c>
      <c r="I368" s="6">
        <f t="shared" ref="I368:I370" si="164">D368*F368</f>
        <v>552</v>
      </c>
      <c r="J368" s="6">
        <f t="shared" ref="J368:J370" si="165">D368*G368</f>
        <v>37.35</v>
      </c>
      <c r="K368" s="7">
        <f t="shared" ref="K368" si="166">SUM(F368:G368)*D368</f>
        <v>589.35</v>
      </c>
      <c r="AD368" s="41">
        <v>581.79999999999995</v>
      </c>
      <c r="AE368" s="41">
        <v>39.369999999999997</v>
      </c>
    </row>
    <row r="369" spans="1:31">
      <c r="A369" s="33">
        <v>19</v>
      </c>
      <c r="B369" s="59" t="s">
        <v>721</v>
      </c>
      <c r="C369" s="63" t="s">
        <v>722</v>
      </c>
      <c r="D369" s="36">
        <v>1181</v>
      </c>
      <c r="E369" s="64" t="s">
        <v>53</v>
      </c>
      <c r="F369" s="6">
        <f t="shared" si="161"/>
        <v>10.8</v>
      </c>
      <c r="G369" s="6">
        <f t="shared" si="162"/>
        <v>4.5</v>
      </c>
      <c r="H369" s="6">
        <f t="shared" ref="H369:H370" si="167">SUM(F369:G369)</f>
        <v>15.3</v>
      </c>
      <c r="I369" s="6">
        <f t="shared" si="164"/>
        <v>12754.800000000001</v>
      </c>
      <c r="J369" s="6">
        <f t="shared" si="165"/>
        <v>5314.5</v>
      </c>
      <c r="K369" s="7">
        <f t="shared" ref="K369:K370" si="168">SUM(F369:G369)*D369</f>
        <v>18069.3</v>
      </c>
      <c r="AD369" s="41">
        <v>11.39</v>
      </c>
      <c r="AE369" s="41">
        <v>4.75</v>
      </c>
    </row>
    <row r="370" spans="1:31">
      <c r="A370" s="33">
        <v>19</v>
      </c>
      <c r="B370" s="59" t="s">
        <v>723</v>
      </c>
      <c r="C370" s="63" t="s">
        <v>724</v>
      </c>
      <c r="D370" s="36">
        <v>293</v>
      </c>
      <c r="E370" s="64" t="s">
        <v>53</v>
      </c>
      <c r="F370" s="6">
        <f t="shared" si="161"/>
        <v>4.96</v>
      </c>
      <c r="G370" s="6">
        <f t="shared" si="162"/>
        <v>4.5</v>
      </c>
      <c r="H370" s="6">
        <f t="shared" si="167"/>
        <v>9.4600000000000009</v>
      </c>
      <c r="I370" s="6">
        <f t="shared" si="164"/>
        <v>1453.28</v>
      </c>
      <c r="J370" s="6">
        <f t="shared" si="165"/>
        <v>1318.5</v>
      </c>
      <c r="K370" s="7">
        <f t="shared" si="168"/>
        <v>2771.78</v>
      </c>
      <c r="AD370" s="41">
        <v>5.23</v>
      </c>
      <c r="AE370" s="41">
        <v>4.75</v>
      </c>
    </row>
    <row r="371" spans="1:31">
      <c r="A371" s="45">
        <v>20</v>
      </c>
      <c r="B371" s="65">
        <v>20</v>
      </c>
      <c r="C371" s="66" t="s">
        <v>725</v>
      </c>
      <c r="D371" s="26"/>
      <c r="E371" s="27"/>
      <c r="F371" s="8"/>
      <c r="G371" s="8"/>
      <c r="H371" s="8"/>
      <c r="I371" s="8">
        <f>SUBTOTAL(109,I372:I394)</f>
        <v>25353.78</v>
      </c>
      <c r="J371" s="8">
        <f>SUBTOTAL(109,J372:J394)</f>
        <v>26341.920000000006</v>
      </c>
      <c r="K371" s="9">
        <f>SUBTOTAL(109,K372:K394)</f>
        <v>51695.700000000019</v>
      </c>
      <c r="AD371" s="41"/>
      <c r="AE371" s="41"/>
    </row>
    <row r="372" spans="1:31">
      <c r="A372" s="33">
        <v>20</v>
      </c>
      <c r="B372" s="67" t="s">
        <v>726</v>
      </c>
      <c r="C372" s="35" t="s">
        <v>727</v>
      </c>
      <c r="D372" s="36">
        <v>1</v>
      </c>
      <c r="E372" s="37" t="s">
        <v>87</v>
      </c>
      <c r="F372" s="38">
        <f t="shared" si="161"/>
        <v>34.69</v>
      </c>
      <c r="G372" s="39">
        <f t="shared" si="162"/>
        <v>27.44</v>
      </c>
      <c r="H372" s="6">
        <f t="shared" ref="H372:H394" si="169">SUM(F372:G372)</f>
        <v>62.129999999999995</v>
      </c>
      <c r="I372" s="6">
        <f t="shared" ref="I372:I394" si="170">D372*F372</f>
        <v>34.69</v>
      </c>
      <c r="J372" s="6">
        <f t="shared" ref="J372:J394" si="171">D372*G372</f>
        <v>27.44</v>
      </c>
      <c r="K372" s="7">
        <f t="shared" ref="K372:K394" si="172">SUM(F372:G372)*D372</f>
        <v>62.129999999999995</v>
      </c>
      <c r="AD372" s="41">
        <v>36.57</v>
      </c>
      <c r="AE372" s="41">
        <v>28.93</v>
      </c>
    </row>
    <row r="373" spans="1:31">
      <c r="A373" s="33">
        <v>20</v>
      </c>
      <c r="B373" s="67" t="s">
        <v>728</v>
      </c>
      <c r="C373" s="35" t="s">
        <v>729</v>
      </c>
      <c r="D373" s="36">
        <v>1</v>
      </c>
      <c r="E373" s="37" t="s">
        <v>87</v>
      </c>
      <c r="F373" s="38">
        <f t="shared" si="161"/>
        <v>36.85</v>
      </c>
      <c r="G373" s="39">
        <f t="shared" si="162"/>
        <v>27.44</v>
      </c>
      <c r="H373" s="6">
        <f t="shared" si="169"/>
        <v>64.290000000000006</v>
      </c>
      <c r="I373" s="6">
        <f t="shared" si="170"/>
        <v>36.85</v>
      </c>
      <c r="J373" s="6">
        <f t="shared" si="171"/>
        <v>27.44</v>
      </c>
      <c r="K373" s="7">
        <f t="shared" si="172"/>
        <v>64.290000000000006</v>
      </c>
      <c r="AD373" s="41">
        <v>38.840000000000003</v>
      </c>
      <c r="AE373" s="41">
        <v>28.93</v>
      </c>
    </row>
    <row r="374" spans="1:31">
      <c r="A374" s="33">
        <v>20</v>
      </c>
      <c r="B374" s="67" t="s">
        <v>730</v>
      </c>
      <c r="C374" s="35" t="s">
        <v>731</v>
      </c>
      <c r="D374" s="36">
        <v>1</v>
      </c>
      <c r="E374" s="37" t="s">
        <v>87</v>
      </c>
      <c r="F374" s="38">
        <f t="shared" si="161"/>
        <v>127.77</v>
      </c>
      <c r="G374" s="39">
        <f t="shared" si="162"/>
        <v>27.44</v>
      </c>
      <c r="H374" s="6">
        <f t="shared" si="169"/>
        <v>155.21</v>
      </c>
      <c r="I374" s="6">
        <f t="shared" si="170"/>
        <v>127.77</v>
      </c>
      <c r="J374" s="6">
        <f t="shared" si="171"/>
        <v>27.44</v>
      </c>
      <c r="K374" s="7">
        <f t="shared" si="172"/>
        <v>155.21</v>
      </c>
      <c r="AD374" s="41">
        <v>134.66999999999999</v>
      </c>
      <c r="AE374" s="41">
        <v>28.93</v>
      </c>
    </row>
    <row r="375" spans="1:31">
      <c r="A375" s="33">
        <v>20</v>
      </c>
      <c r="B375" s="67" t="s">
        <v>732</v>
      </c>
      <c r="C375" s="35" t="s">
        <v>733</v>
      </c>
      <c r="D375" s="36">
        <v>1</v>
      </c>
      <c r="E375" s="37" t="s">
        <v>87</v>
      </c>
      <c r="F375" s="38">
        <f t="shared" si="161"/>
        <v>188.96</v>
      </c>
      <c r="G375" s="39">
        <f t="shared" si="162"/>
        <v>43.2</v>
      </c>
      <c r="H375" s="6">
        <f t="shared" si="169"/>
        <v>232.16000000000003</v>
      </c>
      <c r="I375" s="6">
        <f t="shared" si="170"/>
        <v>188.96</v>
      </c>
      <c r="J375" s="6">
        <f t="shared" si="171"/>
        <v>43.2</v>
      </c>
      <c r="K375" s="7">
        <f t="shared" si="172"/>
        <v>232.16000000000003</v>
      </c>
      <c r="AD375" s="41">
        <v>199.16</v>
      </c>
      <c r="AE375" s="41">
        <v>45.54</v>
      </c>
    </row>
    <row r="376" spans="1:31">
      <c r="A376" s="33">
        <v>20</v>
      </c>
      <c r="B376" s="67" t="s">
        <v>734</v>
      </c>
      <c r="C376" s="35" t="s">
        <v>735</v>
      </c>
      <c r="D376" s="36">
        <v>1</v>
      </c>
      <c r="E376" s="37" t="s">
        <v>87</v>
      </c>
      <c r="F376" s="38">
        <f t="shared" si="161"/>
        <v>77.900000000000006</v>
      </c>
      <c r="G376" s="39">
        <f t="shared" si="162"/>
        <v>27.44</v>
      </c>
      <c r="H376" s="6">
        <f t="shared" si="169"/>
        <v>105.34</v>
      </c>
      <c r="I376" s="6">
        <f t="shared" si="170"/>
        <v>77.900000000000006</v>
      </c>
      <c r="J376" s="6">
        <f t="shared" si="171"/>
        <v>27.44</v>
      </c>
      <c r="K376" s="7">
        <f t="shared" si="172"/>
        <v>105.34</v>
      </c>
      <c r="AD376" s="41">
        <v>82.11</v>
      </c>
      <c r="AE376" s="41">
        <v>28.93</v>
      </c>
    </row>
    <row r="377" spans="1:31">
      <c r="A377" s="33">
        <v>20</v>
      </c>
      <c r="B377" s="67" t="s">
        <v>736</v>
      </c>
      <c r="C377" s="35" t="s">
        <v>737</v>
      </c>
      <c r="D377" s="36">
        <v>1</v>
      </c>
      <c r="E377" s="37" t="s">
        <v>87</v>
      </c>
      <c r="F377" s="38">
        <f t="shared" si="161"/>
        <v>108.66</v>
      </c>
      <c r="G377" s="39">
        <f t="shared" si="162"/>
        <v>43.2</v>
      </c>
      <c r="H377" s="6">
        <f t="shared" si="169"/>
        <v>151.86000000000001</v>
      </c>
      <c r="I377" s="6">
        <f t="shared" si="170"/>
        <v>108.66</v>
      </c>
      <c r="J377" s="6">
        <f t="shared" si="171"/>
        <v>43.2</v>
      </c>
      <c r="K377" s="7">
        <f t="shared" si="172"/>
        <v>151.86000000000001</v>
      </c>
      <c r="AD377" s="41">
        <v>114.53</v>
      </c>
      <c r="AE377" s="41">
        <v>45.54</v>
      </c>
    </row>
    <row r="378" spans="1:31">
      <c r="A378" s="33">
        <v>20</v>
      </c>
      <c r="B378" s="67" t="s">
        <v>738</v>
      </c>
      <c r="C378" s="35" t="s">
        <v>739</v>
      </c>
      <c r="D378" s="36">
        <v>1</v>
      </c>
      <c r="E378" s="37" t="s">
        <v>87</v>
      </c>
      <c r="F378" s="38">
        <f t="shared" si="161"/>
        <v>172.6</v>
      </c>
      <c r="G378" s="39">
        <f t="shared" si="162"/>
        <v>43.2</v>
      </c>
      <c r="H378" s="6">
        <f t="shared" si="169"/>
        <v>215.8</v>
      </c>
      <c r="I378" s="6">
        <f t="shared" si="170"/>
        <v>172.6</v>
      </c>
      <c r="J378" s="6">
        <f t="shared" si="171"/>
        <v>43.2</v>
      </c>
      <c r="K378" s="7">
        <f t="shared" si="172"/>
        <v>215.8</v>
      </c>
      <c r="AD378" s="41">
        <v>181.92</v>
      </c>
      <c r="AE378" s="41">
        <v>45.54</v>
      </c>
    </row>
    <row r="379" spans="1:31">
      <c r="A379" s="33">
        <v>20</v>
      </c>
      <c r="B379" s="67" t="s">
        <v>740</v>
      </c>
      <c r="C379" s="35" t="s">
        <v>741</v>
      </c>
      <c r="D379" s="36">
        <v>1</v>
      </c>
      <c r="E379" s="37" t="s">
        <v>87</v>
      </c>
      <c r="F379" s="38">
        <f t="shared" si="161"/>
        <v>193.46</v>
      </c>
      <c r="G379" s="39">
        <f t="shared" si="162"/>
        <v>43.2</v>
      </c>
      <c r="H379" s="6">
        <f t="shared" si="169"/>
        <v>236.66000000000003</v>
      </c>
      <c r="I379" s="6">
        <f t="shared" si="170"/>
        <v>193.46</v>
      </c>
      <c r="J379" s="6">
        <f t="shared" si="171"/>
        <v>43.2</v>
      </c>
      <c r="K379" s="7">
        <f t="shared" si="172"/>
        <v>236.66000000000003</v>
      </c>
      <c r="AD379" s="41">
        <v>203.91</v>
      </c>
      <c r="AE379" s="41">
        <v>45.54</v>
      </c>
    </row>
    <row r="380" spans="1:31">
      <c r="A380" s="33">
        <v>20</v>
      </c>
      <c r="B380" s="67" t="s">
        <v>742</v>
      </c>
      <c r="C380" s="35" t="s">
        <v>743</v>
      </c>
      <c r="D380" s="36">
        <v>1</v>
      </c>
      <c r="E380" s="37" t="s">
        <v>87</v>
      </c>
      <c r="F380" s="38">
        <f t="shared" si="161"/>
        <v>359.21</v>
      </c>
      <c r="G380" s="39">
        <f t="shared" si="162"/>
        <v>58.45</v>
      </c>
      <c r="H380" s="6">
        <f t="shared" si="169"/>
        <v>417.65999999999997</v>
      </c>
      <c r="I380" s="6">
        <f t="shared" si="170"/>
        <v>359.21</v>
      </c>
      <c r="J380" s="6">
        <f t="shared" si="171"/>
        <v>58.45</v>
      </c>
      <c r="K380" s="7">
        <f t="shared" si="172"/>
        <v>417.65999999999997</v>
      </c>
      <c r="AD380" s="41">
        <v>378.6</v>
      </c>
      <c r="AE380" s="41">
        <v>61.61</v>
      </c>
    </row>
    <row r="381" spans="1:31">
      <c r="A381" s="33">
        <v>20</v>
      </c>
      <c r="B381" s="67" t="s">
        <v>744</v>
      </c>
      <c r="C381" s="35" t="s">
        <v>745</v>
      </c>
      <c r="D381" s="36">
        <v>1</v>
      </c>
      <c r="E381" s="37" t="s">
        <v>87</v>
      </c>
      <c r="F381" s="38">
        <f t="shared" si="161"/>
        <v>202.68</v>
      </c>
      <c r="G381" s="39">
        <f t="shared" si="162"/>
        <v>31</v>
      </c>
      <c r="H381" s="6">
        <f t="shared" si="169"/>
        <v>233.68</v>
      </c>
      <c r="I381" s="6">
        <f t="shared" si="170"/>
        <v>202.68</v>
      </c>
      <c r="J381" s="6">
        <f t="shared" si="171"/>
        <v>31</v>
      </c>
      <c r="K381" s="7">
        <f t="shared" si="172"/>
        <v>233.68</v>
      </c>
      <c r="AD381" s="41">
        <v>213.62</v>
      </c>
      <c r="AE381" s="41">
        <v>32.68</v>
      </c>
    </row>
    <row r="382" spans="1:31">
      <c r="A382" s="33">
        <v>20</v>
      </c>
      <c r="B382" s="67" t="s">
        <v>746</v>
      </c>
      <c r="C382" s="35" t="s">
        <v>747</v>
      </c>
      <c r="D382" s="36">
        <v>1</v>
      </c>
      <c r="E382" s="37" t="s">
        <v>87</v>
      </c>
      <c r="F382" s="38">
        <f t="shared" si="161"/>
        <v>147.08000000000001</v>
      </c>
      <c r="G382" s="39">
        <f t="shared" si="162"/>
        <v>17.100000000000001</v>
      </c>
      <c r="H382" s="6">
        <f t="shared" si="169"/>
        <v>164.18</v>
      </c>
      <c r="I382" s="6">
        <f t="shared" si="170"/>
        <v>147.08000000000001</v>
      </c>
      <c r="J382" s="6">
        <f t="shared" si="171"/>
        <v>17.100000000000001</v>
      </c>
      <c r="K382" s="7">
        <f t="shared" si="172"/>
        <v>164.18</v>
      </c>
      <c r="AD382" s="41">
        <v>155.02000000000001</v>
      </c>
      <c r="AE382" s="41">
        <v>18.03</v>
      </c>
    </row>
    <row r="383" spans="1:31">
      <c r="A383" s="33">
        <v>20</v>
      </c>
      <c r="B383" s="67" t="s">
        <v>748</v>
      </c>
      <c r="C383" s="35" t="s">
        <v>749</v>
      </c>
      <c r="D383" s="36">
        <v>1</v>
      </c>
      <c r="E383" s="37" t="s">
        <v>87</v>
      </c>
      <c r="F383" s="38">
        <f t="shared" si="161"/>
        <v>900.95</v>
      </c>
      <c r="G383" s="39">
        <f t="shared" si="162"/>
        <v>391.4</v>
      </c>
      <c r="H383" s="6">
        <f t="shared" si="169"/>
        <v>1292.3499999999999</v>
      </c>
      <c r="I383" s="6">
        <f t="shared" si="170"/>
        <v>900.95</v>
      </c>
      <c r="J383" s="6">
        <f t="shared" si="171"/>
        <v>391.4</v>
      </c>
      <c r="K383" s="7">
        <f t="shared" si="172"/>
        <v>1292.3499999999999</v>
      </c>
      <c r="AD383" s="41">
        <v>949.58</v>
      </c>
      <c r="AE383" s="41">
        <v>412.53</v>
      </c>
    </row>
    <row r="384" spans="1:31">
      <c r="A384" s="33">
        <v>20</v>
      </c>
      <c r="B384" s="67" t="s">
        <v>750</v>
      </c>
      <c r="C384" s="35" t="s">
        <v>751</v>
      </c>
      <c r="D384" s="36">
        <v>1</v>
      </c>
      <c r="E384" s="37" t="s">
        <v>87</v>
      </c>
      <c r="F384" s="38">
        <f t="shared" si="161"/>
        <v>1539.5</v>
      </c>
      <c r="G384" s="39">
        <f t="shared" si="162"/>
        <v>391.4</v>
      </c>
      <c r="H384" s="6">
        <f t="shared" si="169"/>
        <v>1930.9</v>
      </c>
      <c r="I384" s="6">
        <f t="shared" si="170"/>
        <v>1539.5</v>
      </c>
      <c r="J384" s="6">
        <f t="shared" si="171"/>
        <v>391.4</v>
      </c>
      <c r="K384" s="7">
        <f t="shared" si="172"/>
        <v>1930.9</v>
      </c>
      <c r="AD384" s="41">
        <v>1622.59</v>
      </c>
      <c r="AE384" s="41">
        <v>412.53</v>
      </c>
    </row>
    <row r="385" spans="1:31">
      <c r="A385" s="33">
        <v>20</v>
      </c>
      <c r="B385" s="67" t="s">
        <v>752</v>
      </c>
      <c r="C385" s="35" t="s">
        <v>753</v>
      </c>
      <c r="D385" s="36">
        <v>143</v>
      </c>
      <c r="E385" s="37" t="s">
        <v>87</v>
      </c>
      <c r="F385" s="38">
        <f t="shared" si="161"/>
        <v>40.909999999999997</v>
      </c>
      <c r="G385" s="39">
        <f t="shared" si="162"/>
        <v>88.95</v>
      </c>
      <c r="H385" s="6">
        <f t="shared" si="169"/>
        <v>129.86000000000001</v>
      </c>
      <c r="I385" s="6">
        <f t="shared" si="170"/>
        <v>5850.1299999999992</v>
      </c>
      <c r="J385" s="6">
        <f t="shared" si="171"/>
        <v>12719.85</v>
      </c>
      <c r="K385" s="7">
        <f t="shared" si="172"/>
        <v>18569.980000000003</v>
      </c>
      <c r="AD385" s="41">
        <v>43.12</v>
      </c>
      <c r="AE385" s="41">
        <v>93.76</v>
      </c>
    </row>
    <row r="386" spans="1:31" ht="29">
      <c r="A386" s="33">
        <v>20</v>
      </c>
      <c r="B386" s="67" t="s">
        <v>754</v>
      </c>
      <c r="C386" s="35" t="s">
        <v>755</v>
      </c>
      <c r="D386" s="36">
        <v>67</v>
      </c>
      <c r="E386" s="37" t="s">
        <v>87</v>
      </c>
      <c r="F386" s="38">
        <f t="shared" si="161"/>
        <v>24.45</v>
      </c>
      <c r="G386" s="39">
        <f t="shared" si="162"/>
        <v>25.41</v>
      </c>
      <c r="H386" s="6">
        <f t="shared" si="169"/>
        <v>49.86</v>
      </c>
      <c r="I386" s="6">
        <f t="shared" si="170"/>
        <v>1638.1499999999999</v>
      </c>
      <c r="J386" s="6">
        <f t="shared" si="171"/>
        <v>1702.47</v>
      </c>
      <c r="K386" s="7">
        <f t="shared" si="172"/>
        <v>3340.62</v>
      </c>
      <c r="AD386" s="41">
        <v>25.78</v>
      </c>
      <c r="AE386" s="41">
        <v>26.79</v>
      </c>
    </row>
    <row r="387" spans="1:31">
      <c r="A387" s="33">
        <v>20</v>
      </c>
      <c r="B387" s="67" t="s">
        <v>756</v>
      </c>
      <c r="C387" s="35" t="s">
        <v>757</v>
      </c>
      <c r="D387" s="36">
        <v>70</v>
      </c>
      <c r="E387" s="37" t="s">
        <v>87</v>
      </c>
      <c r="F387" s="38">
        <f t="shared" si="161"/>
        <v>35.869999999999997</v>
      </c>
      <c r="G387" s="39">
        <f t="shared" si="162"/>
        <v>40.659999999999997</v>
      </c>
      <c r="H387" s="6">
        <f t="shared" si="169"/>
        <v>76.53</v>
      </c>
      <c r="I387" s="6">
        <f t="shared" si="170"/>
        <v>2510.8999999999996</v>
      </c>
      <c r="J387" s="6">
        <f t="shared" si="171"/>
        <v>2846.2</v>
      </c>
      <c r="K387" s="7">
        <f t="shared" si="172"/>
        <v>5357.1</v>
      </c>
      <c r="AD387" s="41">
        <v>37.81</v>
      </c>
      <c r="AE387" s="41">
        <v>42.86</v>
      </c>
    </row>
    <row r="388" spans="1:31">
      <c r="A388" s="33">
        <v>20</v>
      </c>
      <c r="B388" s="67" t="s">
        <v>758</v>
      </c>
      <c r="C388" s="35" t="s">
        <v>759</v>
      </c>
      <c r="D388" s="36">
        <v>1</v>
      </c>
      <c r="E388" s="37" t="s">
        <v>760</v>
      </c>
      <c r="F388" s="38">
        <f t="shared" si="161"/>
        <v>524.47</v>
      </c>
      <c r="G388" s="39">
        <f t="shared" si="162"/>
        <v>50.83</v>
      </c>
      <c r="H388" s="6">
        <f t="shared" si="169"/>
        <v>575.30000000000007</v>
      </c>
      <c r="I388" s="6">
        <f t="shared" si="170"/>
        <v>524.47</v>
      </c>
      <c r="J388" s="6">
        <f t="shared" si="171"/>
        <v>50.83</v>
      </c>
      <c r="K388" s="7">
        <f t="shared" si="172"/>
        <v>575.30000000000007</v>
      </c>
      <c r="AD388" s="41">
        <v>552.78</v>
      </c>
      <c r="AE388" s="41">
        <v>53.58</v>
      </c>
    </row>
    <row r="389" spans="1:31">
      <c r="A389" s="33">
        <v>20</v>
      </c>
      <c r="B389" s="67" t="s">
        <v>761</v>
      </c>
      <c r="C389" s="35" t="s">
        <v>762</v>
      </c>
      <c r="D389" s="36">
        <v>24</v>
      </c>
      <c r="E389" s="37" t="s">
        <v>87</v>
      </c>
      <c r="F389" s="38">
        <f t="shared" si="161"/>
        <v>210.56</v>
      </c>
      <c r="G389" s="39">
        <f t="shared" si="162"/>
        <v>40.1</v>
      </c>
      <c r="H389" s="6">
        <f t="shared" si="169"/>
        <v>250.66</v>
      </c>
      <c r="I389" s="6">
        <f t="shared" si="170"/>
        <v>5053.4400000000005</v>
      </c>
      <c r="J389" s="6">
        <f t="shared" si="171"/>
        <v>962.40000000000009</v>
      </c>
      <c r="K389" s="7">
        <f t="shared" si="172"/>
        <v>6015.84</v>
      </c>
      <c r="AD389" s="41">
        <v>221.93</v>
      </c>
      <c r="AE389" s="41">
        <v>42.27</v>
      </c>
    </row>
    <row r="390" spans="1:31">
      <c r="A390" s="33">
        <v>20</v>
      </c>
      <c r="B390" s="67" t="s">
        <v>763</v>
      </c>
      <c r="C390" s="35" t="s">
        <v>764</v>
      </c>
      <c r="D390" s="36">
        <v>1</v>
      </c>
      <c r="E390" s="37" t="s">
        <v>87</v>
      </c>
      <c r="F390" s="38">
        <f t="shared" si="161"/>
        <v>14.63</v>
      </c>
      <c r="G390" s="39">
        <f t="shared" si="162"/>
        <v>25.41</v>
      </c>
      <c r="H390" s="6">
        <f t="shared" ref="H390:H392" si="173">SUM(F390:G390)</f>
        <v>40.04</v>
      </c>
      <c r="I390" s="6">
        <f t="shared" ref="I390:I392" si="174">D390*F390</f>
        <v>14.63</v>
      </c>
      <c r="J390" s="6">
        <f t="shared" ref="J390:J392" si="175">D390*G390</f>
        <v>25.41</v>
      </c>
      <c r="K390" s="7">
        <f t="shared" ref="K390:K392" si="176">SUM(F390:G390)*D390</f>
        <v>40.04</v>
      </c>
      <c r="AD390" s="41">
        <v>15.43</v>
      </c>
      <c r="AE390" s="41">
        <v>26.79</v>
      </c>
    </row>
    <row r="391" spans="1:31">
      <c r="A391" s="33">
        <v>20</v>
      </c>
      <c r="B391" s="67" t="s">
        <v>765</v>
      </c>
      <c r="C391" s="35" t="s">
        <v>766</v>
      </c>
      <c r="D391" s="36">
        <v>44</v>
      </c>
      <c r="E391" s="37" t="s">
        <v>87</v>
      </c>
      <c r="F391" s="38">
        <f t="shared" si="161"/>
        <v>124.17</v>
      </c>
      <c r="G391" s="39">
        <f t="shared" si="162"/>
        <v>152.49</v>
      </c>
      <c r="H391" s="6">
        <f t="shared" si="173"/>
        <v>276.66000000000003</v>
      </c>
      <c r="I391" s="6">
        <f t="shared" si="174"/>
        <v>5463.4800000000005</v>
      </c>
      <c r="J391" s="6">
        <f t="shared" si="175"/>
        <v>6709.56</v>
      </c>
      <c r="K391" s="7">
        <f t="shared" si="176"/>
        <v>12173.04</v>
      </c>
      <c r="AD391" s="41">
        <v>130.88</v>
      </c>
      <c r="AE391" s="41">
        <v>160.72999999999999</v>
      </c>
    </row>
    <row r="392" spans="1:31">
      <c r="A392" s="33">
        <v>20</v>
      </c>
      <c r="B392" s="67" t="s">
        <v>767</v>
      </c>
      <c r="C392" s="35" t="s">
        <v>768</v>
      </c>
      <c r="D392" s="36">
        <v>1</v>
      </c>
      <c r="E392" s="37" t="s">
        <v>87</v>
      </c>
      <c r="F392" s="38">
        <f t="shared" si="161"/>
        <v>99.83</v>
      </c>
      <c r="G392" s="39">
        <f t="shared" si="162"/>
        <v>38.93</v>
      </c>
      <c r="H392" s="6">
        <f t="shared" si="173"/>
        <v>138.76</v>
      </c>
      <c r="I392" s="6">
        <f t="shared" si="174"/>
        <v>99.83</v>
      </c>
      <c r="J392" s="6">
        <f t="shared" si="175"/>
        <v>38.93</v>
      </c>
      <c r="K392" s="7">
        <f t="shared" si="176"/>
        <v>138.76</v>
      </c>
      <c r="AD392" s="41">
        <v>105.22</v>
      </c>
      <c r="AE392" s="41">
        <v>41.04</v>
      </c>
    </row>
    <row r="393" spans="1:31">
      <c r="A393" s="33">
        <v>20</v>
      </c>
      <c r="B393" s="67" t="s">
        <v>769</v>
      </c>
      <c r="C393" s="35" t="s">
        <v>770</v>
      </c>
      <c r="D393" s="36">
        <v>1</v>
      </c>
      <c r="E393" s="37" t="s">
        <v>87</v>
      </c>
      <c r="F393" s="38">
        <f t="shared" si="161"/>
        <v>42.67</v>
      </c>
      <c r="G393" s="39">
        <f t="shared" si="162"/>
        <v>25.41</v>
      </c>
      <c r="H393" s="6">
        <f t="shared" si="169"/>
        <v>68.08</v>
      </c>
      <c r="I393" s="6">
        <f t="shared" si="170"/>
        <v>42.67</v>
      </c>
      <c r="J393" s="6">
        <f t="shared" si="171"/>
        <v>25.41</v>
      </c>
      <c r="K393" s="7">
        <f t="shared" si="172"/>
        <v>68.08</v>
      </c>
      <c r="AD393" s="41">
        <v>44.98</v>
      </c>
      <c r="AE393" s="41">
        <v>26.79</v>
      </c>
    </row>
    <row r="394" spans="1:31">
      <c r="A394" s="33">
        <v>20</v>
      </c>
      <c r="B394" s="67" t="s">
        <v>771</v>
      </c>
      <c r="C394" s="35" t="s">
        <v>772</v>
      </c>
      <c r="D394" s="36">
        <v>1</v>
      </c>
      <c r="E394" s="37" t="s">
        <v>87</v>
      </c>
      <c r="F394" s="38">
        <f t="shared" ref="F394:F457" si="177">TRUNC(AD394*(1-$Q$9),2)</f>
        <v>65.77</v>
      </c>
      <c r="G394" s="39">
        <f t="shared" ref="G394:G457" si="178">TRUNC(AE394*(1-$Q$9),2)</f>
        <v>88.95</v>
      </c>
      <c r="H394" s="6">
        <f t="shared" si="169"/>
        <v>154.72</v>
      </c>
      <c r="I394" s="6">
        <f t="shared" si="170"/>
        <v>65.77</v>
      </c>
      <c r="J394" s="6">
        <f t="shared" si="171"/>
        <v>88.95</v>
      </c>
      <c r="K394" s="7">
        <f t="shared" si="172"/>
        <v>154.72</v>
      </c>
      <c r="AD394" s="41">
        <v>69.319999999999993</v>
      </c>
      <c r="AE394" s="41">
        <v>93.76</v>
      </c>
    </row>
    <row r="395" spans="1:31">
      <c r="A395" s="45">
        <v>21</v>
      </c>
      <c r="B395" s="65">
        <v>21</v>
      </c>
      <c r="C395" s="66" t="s">
        <v>773</v>
      </c>
      <c r="D395" s="26"/>
      <c r="E395" s="27"/>
      <c r="F395" s="8"/>
      <c r="G395" s="8"/>
      <c r="H395" s="8"/>
      <c r="I395" s="8">
        <f t="shared" ref="I395:K395" si="179">SUBTOTAL(109,I396:I408)</f>
        <v>6753.75</v>
      </c>
      <c r="J395" s="8">
        <f t="shared" si="179"/>
        <v>4186.5099999999993</v>
      </c>
      <c r="K395" s="9">
        <f t="shared" si="179"/>
        <v>10940.26</v>
      </c>
      <c r="AD395" s="53"/>
      <c r="AE395" s="53"/>
    </row>
    <row r="396" spans="1:31">
      <c r="A396" s="33">
        <v>21</v>
      </c>
      <c r="B396" s="67" t="s">
        <v>774</v>
      </c>
      <c r="C396" s="35" t="s">
        <v>775</v>
      </c>
      <c r="D396" s="36">
        <v>44</v>
      </c>
      <c r="E396" s="37" t="s">
        <v>53</v>
      </c>
      <c r="F396" s="38">
        <f t="shared" si="177"/>
        <v>52.49</v>
      </c>
      <c r="G396" s="39">
        <f t="shared" si="178"/>
        <v>5.08</v>
      </c>
      <c r="H396" s="6">
        <f t="shared" ref="H396:H408" si="180">SUM(F396:G396)</f>
        <v>57.57</v>
      </c>
      <c r="I396" s="6">
        <f t="shared" ref="I396:I408" si="181">D396*F396</f>
        <v>2309.56</v>
      </c>
      <c r="J396" s="6">
        <f t="shared" ref="J396:J408" si="182">D396*G396</f>
        <v>223.52</v>
      </c>
      <c r="K396" s="7">
        <f t="shared" ref="K396:K408" si="183">SUM(F396:G396)*D396</f>
        <v>2533.08</v>
      </c>
      <c r="AD396" s="41">
        <v>55.33</v>
      </c>
      <c r="AE396" s="41">
        <v>5.36</v>
      </c>
    </row>
    <row r="397" spans="1:31">
      <c r="A397" s="33">
        <v>21</v>
      </c>
      <c r="B397" s="67" t="s">
        <v>776</v>
      </c>
      <c r="C397" s="35" t="s">
        <v>777</v>
      </c>
      <c r="D397" s="36">
        <v>1</v>
      </c>
      <c r="E397" s="37" t="s">
        <v>87</v>
      </c>
      <c r="F397" s="38">
        <f t="shared" si="177"/>
        <v>115.39</v>
      </c>
      <c r="G397" s="39">
        <f t="shared" si="178"/>
        <v>25.41</v>
      </c>
      <c r="H397" s="6">
        <f t="shared" si="180"/>
        <v>140.80000000000001</v>
      </c>
      <c r="I397" s="6">
        <f t="shared" si="181"/>
        <v>115.39</v>
      </c>
      <c r="J397" s="6">
        <f t="shared" si="182"/>
        <v>25.41</v>
      </c>
      <c r="K397" s="7">
        <f t="shared" si="183"/>
        <v>140.80000000000001</v>
      </c>
      <c r="AD397" s="41">
        <v>121.62</v>
      </c>
      <c r="AE397" s="41">
        <v>26.79</v>
      </c>
    </row>
    <row r="398" spans="1:31">
      <c r="A398" s="33">
        <v>21</v>
      </c>
      <c r="B398" s="67" t="s">
        <v>778</v>
      </c>
      <c r="C398" s="35" t="s">
        <v>779</v>
      </c>
      <c r="D398" s="36">
        <v>1</v>
      </c>
      <c r="E398" s="37" t="s">
        <v>87</v>
      </c>
      <c r="F398" s="38">
        <f t="shared" si="177"/>
        <v>67</v>
      </c>
      <c r="G398" s="39">
        <f t="shared" si="178"/>
        <v>25.41</v>
      </c>
      <c r="H398" s="6">
        <f t="shared" si="180"/>
        <v>92.41</v>
      </c>
      <c r="I398" s="6">
        <f t="shared" si="181"/>
        <v>67</v>
      </c>
      <c r="J398" s="6">
        <f t="shared" si="182"/>
        <v>25.41</v>
      </c>
      <c r="K398" s="7">
        <f t="shared" si="183"/>
        <v>92.41</v>
      </c>
      <c r="AD398" s="41">
        <v>70.62</v>
      </c>
      <c r="AE398" s="41">
        <v>26.79</v>
      </c>
    </row>
    <row r="399" spans="1:31">
      <c r="A399" s="33">
        <v>21</v>
      </c>
      <c r="B399" s="67" t="s">
        <v>780</v>
      </c>
      <c r="C399" s="35" t="s">
        <v>781</v>
      </c>
      <c r="D399" s="36">
        <v>1</v>
      </c>
      <c r="E399" s="37" t="s">
        <v>87</v>
      </c>
      <c r="F399" s="38">
        <f t="shared" si="177"/>
        <v>408.51</v>
      </c>
      <c r="G399" s="39">
        <f t="shared" si="178"/>
        <v>58.45</v>
      </c>
      <c r="H399" s="6">
        <f t="shared" si="180"/>
        <v>466.96</v>
      </c>
      <c r="I399" s="6">
        <f t="shared" si="181"/>
        <v>408.51</v>
      </c>
      <c r="J399" s="6">
        <f t="shared" si="182"/>
        <v>58.45</v>
      </c>
      <c r="K399" s="7">
        <f t="shared" si="183"/>
        <v>466.96</v>
      </c>
      <c r="AD399" s="41">
        <v>430.56</v>
      </c>
      <c r="AE399" s="41">
        <v>61.61</v>
      </c>
    </row>
    <row r="400" spans="1:31">
      <c r="A400" s="33">
        <v>21</v>
      </c>
      <c r="B400" s="67" t="s">
        <v>782</v>
      </c>
      <c r="C400" s="35" t="s">
        <v>783</v>
      </c>
      <c r="D400" s="36">
        <v>1</v>
      </c>
      <c r="E400" s="37" t="s">
        <v>87</v>
      </c>
      <c r="F400" s="38">
        <f t="shared" si="177"/>
        <v>18.600000000000001</v>
      </c>
      <c r="G400" s="39">
        <f t="shared" si="178"/>
        <v>5.08</v>
      </c>
      <c r="H400" s="6">
        <f t="shared" si="180"/>
        <v>23.68</v>
      </c>
      <c r="I400" s="6">
        <f t="shared" si="181"/>
        <v>18.600000000000001</v>
      </c>
      <c r="J400" s="6">
        <f t="shared" si="182"/>
        <v>5.08</v>
      </c>
      <c r="K400" s="7">
        <f t="shared" si="183"/>
        <v>23.68</v>
      </c>
      <c r="AD400" s="41">
        <v>19.61</v>
      </c>
      <c r="AE400" s="41">
        <v>5.36</v>
      </c>
    </row>
    <row r="401" spans="1:31">
      <c r="A401" s="33">
        <v>21</v>
      </c>
      <c r="B401" s="67" t="s">
        <v>784</v>
      </c>
      <c r="C401" s="35" t="s">
        <v>785</v>
      </c>
      <c r="D401" s="36">
        <v>1</v>
      </c>
      <c r="E401" s="37" t="s">
        <v>87</v>
      </c>
      <c r="F401" s="38">
        <f t="shared" si="177"/>
        <v>852.54</v>
      </c>
      <c r="G401" s="39">
        <f t="shared" si="178"/>
        <v>5.08</v>
      </c>
      <c r="H401" s="6">
        <f t="shared" si="180"/>
        <v>857.62</v>
      </c>
      <c r="I401" s="6">
        <f t="shared" si="181"/>
        <v>852.54</v>
      </c>
      <c r="J401" s="6">
        <f t="shared" si="182"/>
        <v>5.08</v>
      </c>
      <c r="K401" s="7">
        <f t="shared" si="183"/>
        <v>857.62</v>
      </c>
      <c r="AD401" s="41">
        <v>898.56</v>
      </c>
      <c r="AE401" s="41">
        <v>5.36</v>
      </c>
    </row>
    <row r="402" spans="1:31">
      <c r="A402" s="33">
        <v>21</v>
      </c>
      <c r="B402" s="67" t="s">
        <v>786</v>
      </c>
      <c r="C402" s="35" t="s">
        <v>787</v>
      </c>
      <c r="D402" s="36">
        <v>1</v>
      </c>
      <c r="E402" s="37" t="s">
        <v>87</v>
      </c>
      <c r="F402" s="38">
        <f t="shared" si="177"/>
        <v>22.24</v>
      </c>
      <c r="G402" s="39">
        <f t="shared" si="178"/>
        <v>20.190000000000001</v>
      </c>
      <c r="H402" s="6">
        <f t="shared" si="180"/>
        <v>42.43</v>
      </c>
      <c r="I402" s="6">
        <f t="shared" si="181"/>
        <v>22.24</v>
      </c>
      <c r="J402" s="6">
        <f t="shared" si="182"/>
        <v>20.190000000000001</v>
      </c>
      <c r="K402" s="7">
        <f t="shared" si="183"/>
        <v>42.43</v>
      </c>
      <c r="AD402" s="41">
        <v>23.45</v>
      </c>
      <c r="AE402" s="41">
        <v>21.28</v>
      </c>
    </row>
    <row r="403" spans="1:31">
      <c r="A403" s="33">
        <v>21</v>
      </c>
      <c r="B403" s="67" t="s">
        <v>788</v>
      </c>
      <c r="C403" s="35" t="s">
        <v>789</v>
      </c>
      <c r="D403" s="36">
        <v>1</v>
      </c>
      <c r="E403" s="37" t="s">
        <v>87</v>
      </c>
      <c r="F403" s="38">
        <f t="shared" si="177"/>
        <v>40.58</v>
      </c>
      <c r="G403" s="39">
        <f t="shared" si="178"/>
        <v>2.34</v>
      </c>
      <c r="H403" s="6">
        <f t="shared" si="180"/>
        <v>42.92</v>
      </c>
      <c r="I403" s="6">
        <f t="shared" si="181"/>
        <v>40.58</v>
      </c>
      <c r="J403" s="6">
        <f t="shared" si="182"/>
        <v>2.34</v>
      </c>
      <c r="K403" s="7">
        <f t="shared" si="183"/>
        <v>42.92</v>
      </c>
      <c r="AD403" s="41">
        <v>42.78</v>
      </c>
      <c r="AE403" s="41">
        <v>2.4700000000000002</v>
      </c>
    </row>
    <row r="404" spans="1:31">
      <c r="A404" s="33">
        <v>21</v>
      </c>
      <c r="B404" s="67" t="s">
        <v>790</v>
      </c>
      <c r="C404" s="35" t="s">
        <v>791</v>
      </c>
      <c r="D404" s="36">
        <v>148</v>
      </c>
      <c r="E404" s="37" t="s">
        <v>87</v>
      </c>
      <c r="F404" s="38">
        <f t="shared" si="177"/>
        <v>15.46</v>
      </c>
      <c r="G404" s="39">
        <f t="shared" si="178"/>
        <v>25.23</v>
      </c>
      <c r="H404" s="6">
        <f t="shared" si="180"/>
        <v>40.69</v>
      </c>
      <c r="I404" s="6">
        <f t="shared" si="181"/>
        <v>2288.08</v>
      </c>
      <c r="J404" s="6">
        <f t="shared" si="182"/>
        <v>3734.04</v>
      </c>
      <c r="K404" s="7">
        <f t="shared" si="183"/>
        <v>6022.12</v>
      </c>
      <c r="AD404" s="41">
        <v>16.3</v>
      </c>
      <c r="AE404" s="41">
        <v>26.6</v>
      </c>
    </row>
    <row r="405" spans="1:31">
      <c r="A405" s="33">
        <v>21</v>
      </c>
      <c r="B405" s="67" t="s">
        <v>792</v>
      </c>
      <c r="C405" s="35" t="s">
        <v>793</v>
      </c>
      <c r="D405" s="36">
        <v>1</v>
      </c>
      <c r="E405" s="37" t="s">
        <v>87</v>
      </c>
      <c r="F405" s="38">
        <f t="shared" si="177"/>
        <v>180.71</v>
      </c>
      <c r="G405" s="39">
        <f t="shared" si="178"/>
        <v>22.16</v>
      </c>
      <c r="H405" s="6">
        <f t="shared" si="180"/>
        <v>202.87</v>
      </c>
      <c r="I405" s="6">
        <f t="shared" si="181"/>
        <v>180.71</v>
      </c>
      <c r="J405" s="6">
        <f t="shared" si="182"/>
        <v>22.16</v>
      </c>
      <c r="K405" s="7">
        <f t="shared" si="183"/>
        <v>202.87</v>
      </c>
      <c r="AD405" s="41">
        <v>190.47</v>
      </c>
      <c r="AE405" s="41">
        <v>23.36</v>
      </c>
    </row>
    <row r="406" spans="1:31">
      <c r="A406" s="33">
        <v>21</v>
      </c>
      <c r="B406" s="67" t="s">
        <v>794</v>
      </c>
      <c r="C406" s="35" t="s">
        <v>795</v>
      </c>
      <c r="D406" s="36">
        <v>1</v>
      </c>
      <c r="E406" s="37" t="s">
        <v>87</v>
      </c>
      <c r="F406" s="38">
        <f t="shared" si="177"/>
        <v>210.81</v>
      </c>
      <c r="G406" s="39">
        <f t="shared" si="178"/>
        <v>22.16</v>
      </c>
      <c r="H406" s="6">
        <f t="shared" si="180"/>
        <v>232.97</v>
      </c>
      <c r="I406" s="6">
        <f t="shared" si="181"/>
        <v>210.81</v>
      </c>
      <c r="J406" s="6">
        <f t="shared" si="182"/>
        <v>22.16</v>
      </c>
      <c r="K406" s="7">
        <f t="shared" si="183"/>
        <v>232.97</v>
      </c>
      <c r="AD406" s="41">
        <v>222.19</v>
      </c>
      <c r="AE406" s="41">
        <v>23.36</v>
      </c>
    </row>
    <row r="407" spans="1:31">
      <c r="A407" s="33">
        <v>21</v>
      </c>
      <c r="B407" s="67" t="s">
        <v>796</v>
      </c>
      <c r="C407" s="35" t="s">
        <v>797</v>
      </c>
      <c r="D407" s="36">
        <v>1</v>
      </c>
      <c r="E407" s="37" t="s">
        <v>87</v>
      </c>
      <c r="F407" s="38">
        <f t="shared" si="177"/>
        <v>85.78</v>
      </c>
      <c r="G407" s="39">
        <f t="shared" si="178"/>
        <v>22.16</v>
      </c>
      <c r="H407" s="6">
        <f t="shared" si="180"/>
        <v>107.94</v>
      </c>
      <c r="I407" s="6">
        <f t="shared" si="181"/>
        <v>85.78</v>
      </c>
      <c r="J407" s="6">
        <f t="shared" si="182"/>
        <v>22.16</v>
      </c>
      <c r="K407" s="7">
        <f t="shared" si="183"/>
        <v>107.94</v>
      </c>
      <c r="AD407" s="41">
        <v>90.41</v>
      </c>
      <c r="AE407" s="41">
        <v>23.36</v>
      </c>
    </row>
    <row r="408" spans="1:31">
      <c r="A408" s="33">
        <v>21</v>
      </c>
      <c r="B408" s="67" t="s">
        <v>798</v>
      </c>
      <c r="C408" s="35" t="s">
        <v>799</v>
      </c>
      <c r="D408" s="36">
        <v>1</v>
      </c>
      <c r="E408" s="37" t="s">
        <v>87</v>
      </c>
      <c r="F408" s="38">
        <f t="shared" si="177"/>
        <v>153.94999999999999</v>
      </c>
      <c r="G408" s="39">
        <f t="shared" si="178"/>
        <v>20.51</v>
      </c>
      <c r="H408" s="6">
        <f t="shared" si="180"/>
        <v>174.45999999999998</v>
      </c>
      <c r="I408" s="6">
        <f t="shared" si="181"/>
        <v>153.94999999999999</v>
      </c>
      <c r="J408" s="6">
        <f t="shared" si="182"/>
        <v>20.51</v>
      </c>
      <c r="K408" s="7">
        <f t="shared" si="183"/>
        <v>174.45999999999998</v>
      </c>
      <c r="AD408" s="41">
        <v>162.26</v>
      </c>
      <c r="AE408" s="41">
        <v>21.62</v>
      </c>
    </row>
    <row r="409" spans="1:31">
      <c r="A409" s="45">
        <v>22</v>
      </c>
      <c r="B409" s="65">
        <v>22</v>
      </c>
      <c r="C409" s="66" t="s">
        <v>800</v>
      </c>
      <c r="D409" s="26"/>
      <c r="E409" s="27"/>
      <c r="F409" s="8"/>
      <c r="G409" s="8"/>
      <c r="H409" s="8"/>
      <c r="I409" s="8">
        <f t="shared" ref="I409:K409" si="184">SUBTOTAL(109,I410:I421)</f>
        <v>14001.13</v>
      </c>
      <c r="J409" s="8">
        <f t="shared" si="184"/>
        <v>5737</v>
      </c>
      <c r="K409" s="9">
        <f t="shared" si="184"/>
        <v>19738.13</v>
      </c>
      <c r="AD409" s="53"/>
      <c r="AE409" s="53"/>
    </row>
    <row r="410" spans="1:31">
      <c r="A410" s="33">
        <v>22</v>
      </c>
      <c r="B410" s="67" t="s">
        <v>801</v>
      </c>
      <c r="C410" s="35" t="s">
        <v>802</v>
      </c>
      <c r="D410" s="36">
        <v>27</v>
      </c>
      <c r="E410" s="37" t="s">
        <v>87</v>
      </c>
      <c r="F410" s="38">
        <f t="shared" si="177"/>
        <v>160.08000000000001</v>
      </c>
      <c r="G410" s="39">
        <f t="shared" si="178"/>
        <v>25.41</v>
      </c>
      <c r="H410" s="6">
        <f t="shared" ref="H410:H421" si="185">SUM(F410:G410)</f>
        <v>185.49</v>
      </c>
      <c r="I410" s="6">
        <f t="shared" ref="I410:I421" si="186">D410*F410</f>
        <v>4322.1600000000008</v>
      </c>
      <c r="J410" s="6">
        <f t="shared" ref="J410:J421" si="187">D410*G410</f>
        <v>686.07</v>
      </c>
      <c r="K410" s="7">
        <f t="shared" ref="K410:K421" si="188">SUM(F410:G410)*D410</f>
        <v>5008.2300000000005</v>
      </c>
      <c r="AD410" s="41">
        <v>168.72</v>
      </c>
      <c r="AE410" s="41">
        <v>26.79</v>
      </c>
    </row>
    <row r="411" spans="1:31">
      <c r="A411" s="33">
        <v>22</v>
      </c>
      <c r="B411" s="67" t="s">
        <v>803</v>
      </c>
      <c r="C411" s="35" t="s">
        <v>804</v>
      </c>
      <c r="D411" s="36">
        <v>1</v>
      </c>
      <c r="E411" s="37" t="s">
        <v>87</v>
      </c>
      <c r="F411" s="38">
        <f t="shared" si="177"/>
        <v>205.31</v>
      </c>
      <c r="G411" s="39">
        <f t="shared" si="178"/>
        <v>15.25</v>
      </c>
      <c r="H411" s="6">
        <f t="shared" si="185"/>
        <v>220.56</v>
      </c>
      <c r="I411" s="6">
        <f t="shared" si="186"/>
        <v>205.31</v>
      </c>
      <c r="J411" s="6">
        <f t="shared" si="187"/>
        <v>15.25</v>
      </c>
      <c r="K411" s="7">
        <f t="shared" si="188"/>
        <v>220.56</v>
      </c>
      <c r="AD411" s="41">
        <v>216.4</v>
      </c>
      <c r="AE411" s="41">
        <v>16.079999999999998</v>
      </c>
    </row>
    <row r="412" spans="1:31">
      <c r="A412" s="33">
        <v>22</v>
      </c>
      <c r="B412" s="67" t="s">
        <v>805</v>
      </c>
      <c r="C412" s="35" t="s">
        <v>806</v>
      </c>
      <c r="D412" s="36">
        <v>18</v>
      </c>
      <c r="E412" s="37" t="s">
        <v>87</v>
      </c>
      <c r="F412" s="38">
        <f t="shared" si="177"/>
        <v>69.17</v>
      </c>
      <c r="G412" s="39">
        <f t="shared" si="178"/>
        <v>15.25</v>
      </c>
      <c r="H412" s="6">
        <f t="shared" si="185"/>
        <v>84.42</v>
      </c>
      <c r="I412" s="6">
        <f t="shared" si="186"/>
        <v>1245.06</v>
      </c>
      <c r="J412" s="6">
        <f t="shared" si="187"/>
        <v>274.5</v>
      </c>
      <c r="K412" s="7">
        <f t="shared" si="188"/>
        <v>1519.56</v>
      </c>
      <c r="AD412" s="41">
        <v>72.91</v>
      </c>
      <c r="AE412" s="41">
        <v>16.079999999999998</v>
      </c>
    </row>
    <row r="413" spans="1:31">
      <c r="A413" s="33">
        <v>22</v>
      </c>
      <c r="B413" s="67" t="s">
        <v>807</v>
      </c>
      <c r="C413" s="35" t="s">
        <v>808</v>
      </c>
      <c r="D413" s="36">
        <v>15</v>
      </c>
      <c r="E413" s="37" t="s">
        <v>87</v>
      </c>
      <c r="F413" s="38">
        <f t="shared" si="177"/>
        <v>61.88</v>
      </c>
      <c r="G413" s="39">
        <f t="shared" si="178"/>
        <v>25.41</v>
      </c>
      <c r="H413" s="6">
        <f t="shared" si="185"/>
        <v>87.29</v>
      </c>
      <c r="I413" s="6">
        <f t="shared" si="186"/>
        <v>928.2</v>
      </c>
      <c r="J413" s="6">
        <f t="shared" si="187"/>
        <v>381.15</v>
      </c>
      <c r="K413" s="7">
        <f t="shared" si="188"/>
        <v>1309.3500000000001</v>
      </c>
      <c r="AD413" s="41">
        <v>65.22</v>
      </c>
      <c r="AE413" s="41">
        <v>26.79</v>
      </c>
    </row>
    <row r="414" spans="1:31">
      <c r="A414" s="33">
        <v>22</v>
      </c>
      <c r="B414" s="67" t="s">
        <v>809</v>
      </c>
      <c r="C414" s="35" t="s">
        <v>810</v>
      </c>
      <c r="D414" s="36">
        <v>24</v>
      </c>
      <c r="E414" s="37" t="s">
        <v>87</v>
      </c>
      <c r="F414" s="38">
        <f t="shared" si="177"/>
        <v>43.98</v>
      </c>
      <c r="G414" s="39">
        <f t="shared" si="178"/>
        <v>25.41</v>
      </c>
      <c r="H414" s="6">
        <f t="shared" si="185"/>
        <v>69.39</v>
      </c>
      <c r="I414" s="6">
        <f t="shared" si="186"/>
        <v>1055.52</v>
      </c>
      <c r="J414" s="6">
        <f t="shared" si="187"/>
        <v>609.84</v>
      </c>
      <c r="K414" s="7">
        <f t="shared" si="188"/>
        <v>1665.3600000000001</v>
      </c>
      <c r="AD414" s="41">
        <v>46.36</v>
      </c>
      <c r="AE414" s="41">
        <v>26.79</v>
      </c>
    </row>
    <row r="415" spans="1:31">
      <c r="A415" s="33">
        <v>22</v>
      </c>
      <c r="B415" s="67" t="s">
        <v>811</v>
      </c>
      <c r="C415" s="35" t="s">
        <v>812</v>
      </c>
      <c r="D415" s="36">
        <v>1</v>
      </c>
      <c r="E415" s="37" t="s">
        <v>87</v>
      </c>
      <c r="F415" s="38">
        <f t="shared" si="177"/>
        <v>121.83</v>
      </c>
      <c r="G415" s="39">
        <f t="shared" si="178"/>
        <v>20.34</v>
      </c>
      <c r="H415" s="6">
        <f t="shared" si="185"/>
        <v>142.16999999999999</v>
      </c>
      <c r="I415" s="6">
        <f t="shared" si="186"/>
        <v>121.83</v>
      </c>
      <c r="J415" s="6">
        <f t="shared" si="187"/>
        <v>20.34</v>
      </c>
      <c r="K415" s="7">
        <f t="shared" si="188"/>
        <v>142.16999999999999</v>
      </c>
      <c r="AD415" s="41">
        <v>128.41</v>
      </c>
      <c r="AE415" s="41">
        <v>21.44</v>
      </c>
    </row>
    <row r="416" spans="1:31">
      <c r="A416" s="33">
        <v>22</v>
      </c>
      <c r="B416" s="67" t="s">
        <v>813</v>
      </c>
      <c r="C416" s="35" t="s">
        <v>814</v>
      </c>
      <c r="D416" s="36">
        <v>15</v>
      </c>
      <c r="E416" s="37" t="s">
        <v>87</v>
      </c>
      <c r="F416" s="38">
        <f t="shared" si="177"/>
        <v>188.17</v>
      </c>
      <c r="G416" s="39">
        <f t="shared" si="178"/>
        <v>177.91</v>
      </c>
      <c r="H416" s="6">
        <f t="shared" si="185"/>
        <v>366.08</v>
      </c>
      <c r="I416" s="6">
        <f t="shared" si="186"/>
        <v>2822.5499999999997</v>
      </c>
      <c r="J416" s="6">
        <f t="shared" si="187"/>
        <v>2668.65</v>
      </c>
      <c r="K416" s="7">
        <f t="shared" si="188"/>
        <v>5491.2</v>
      </c>
      <c r="AD416" s="41">
        <v>198.33</v>
      </c>
      <c r="AE416" s="41">
        <v>187.52</v>
      </c>
    </row>
    <row r="417" spans="1:31">
      <c r="A417" s="33">
        <v>22</v>
      </c>
      <c r="B417" s="67" t="s">
        <v>815</v>
      </c>
      <c r="C417" s="35" t="s">
        <v>816</v>
      </c>
      <c r="D417" s="36">
        <v>35</v>
      </c>
      <c r="E417" s="37" t="s">
        <v>87</v>
      </c>
      <c r="F417" s="38">
        <f t="shared" si="177"/>
        <v>30.2</v>
      </c>
      <c r="G417" s="39">
        <f t="shared" si="178"/>
        <v>8.1300000000000008</v>
      </c>
      <c r="H417" s="6">
        <f t="shared" si="185"/>
        <v>38.33</v>
      </c>
      <c r="I417" s="6">
        <f t="shared" si="186"/>
        <v>1057</v>
      </c>
      <c r="J417" s="6">
        <f t="shared" si="187"/>
        <v>284.55</v>
      </c>
      <c r="K417" s="7">
        <f t="shared" si="188"/>
        <v>1341.55</v>
      </c>
      <c r="AD417" s="41">
        <v>31.84</v>
      </c>
      <c r="AE417" s="41">
        <v>8.57</v>
      </c>
    </row>
    <row r="418" spans="1:31">
      <c r="A418" s="33">
        <v>22</v>
      </c>
      <c r="B418" s="67" t="s">
        <v>817</v>
      </c>
      <c r="C418" s="35" t="s">
        <v>818</v>
      </c>
      <c r="D418" s="36">
        <v>15</v>
      </c>
      <c r="E418" s="37" t="s">
        <v>16</v>
      </c>
      <c r="F418" s="38">
        <f t="shared" si="177"/>
        <v>67.069999999999993</v>
      </c>
      <c r="G418" s="39">
        <f t="shared" si="178"/>
        <v>42.69</v>
      </c>
      <c r="H418" s="6">
        <f t="shared" si="185"/>
        <v>109.75999999999999</v>
      </c>
      <c r="I418" s="6">
        <f t="shared" si="186"/>
        <v>1006.05</v>
      </c>
      <c r="J418" s="6">
        <f t="shared" si="187"/>
        <v>640.34999999999991</v>
      </c>
      <c r="K418" s="7">
        <f t="shared" si="188"/>
        <v>1646.3999999999999</v>
      </c>
      <c r="AD418" s="41">
        <v>70.7</v>
      </c>
      <c r="AE418" s="41">
        <v>45</v>
      </c>
    </row>
    <row r="419" spans="1:31">
      <c r="A419" s="33">
        <v>22</v>
      </c>
      <c r="B419" s="67" t="s">
        <v>819</v>
      </c>
      <c r="C419" s="35" t="s">
        <v>820</v>
      </c>
      <c r="D419" s="36">
        <v>18</v>
      </c>
      <c r="E419" s="37" t="s">
        <v>87</v>
      </c>
      <c r="F419" s="38">
        <f t="shared" si="177"/>
        <v>19.45</v>
      </c>
      <c r="G419" s="39">
        <f t="shared" si="178"/>
        <v>3.55</v>
      </c>
      <c r="H419" s="6">
        <f t="shared" si="185"/>
        <v>23</v>
      </c>
      <c r="I419" s="6">
        <f t="shared" si="186"/>
        <v>350.09999999999997</v>
      </c>
      <c r="J419" s="6">
        <f t="shared" si="187"/>
        <v>63.9</v>
      </c>
      <c r="K419" s="7">
        <f t="shared" si="188"/>
        <v>414</v>
      </c>
      <c r="AD419" s="41">
        <v>20.5</v>
      </c>
      <c r="AE419" s="41">
        <v>3.75</v>
      </c>
    </row>
    <row r="420" spans="1:31">
      <c r="A420" s="33">
        <v>22</v>
      </c>
      <c r="B420" s="67" t="s">
        <v>821</v>
      </c>
      <c r="C420" s="35" t="s">
        <v>822</v>
      </c>
      <c r="D420" s="36">
        <v>1</v>
      </c>
      <c r="E420" s="37" t="s">
        <v>87</v>
      </c>
      <c r="F420" s="38">
        <f t="shared" si="177"/>
        <v>652.04</v>
      </c>
      <c r="G420" s="39">
        <f t="shared" si="178"/>
        <v>41.57</v>
      </c>
      <c r="H420" s="6">
        <f t="shared" ref="H420" si="189">SUM(F420:G420)</f>
        <v>693.61</v>
      </c>
      <c r="I420" s="6">
        <f t="shared" ref="I420" si="190">D420*F420</f>
        <v>652.04</v>
      </c>
      <c r="J420" s="6">
        <f t="shared" ref="J420" si="191">D420*G420</f>
        <v>41.57</v>
      </c>
      <c r="K420" s="7">
        <f t="shared" ref="K420" si="192">SUM(F420:G420)*D420</f>
        <v>693.61</v>
      </c>
      <c r="AD420" s="41">
        <v>687.24</v>
      </c>
      <c r="AE420" s="41">
        <v>43.82</v>
      </c>
    </row>
    <row r="421" spans="1:31">
      <c r="A421" s="33">
        <v>22</v>
      </c>
      <c r="B421" s="67" t="s">
        <v>823</v>
      </c>
      <c r="C421" s="35" t="s">
        <v>824</v>
      </c>
      <c r="D421" s="36">
        <v>1</v>
      </c>
      <c r="E421" s="37" t="s">
        <v>87</v>
      </c>
      <c r="F421" s="38">
        <f t="shared" si="177"/>
        <v>235.31</v>
      </c>
      <c r="G421" s="39">
        <f t="shared" si="178"/>
        <v>50.83</v>
      </c>
      <c r="H421" s="6">
        <f t="shared" si="185"/>
        <v>286.14</v>
      </c>
      <c r="I421" s="6">
        <f t="shared" si="186"/>
        <v>235.31</v>
      </c>
      <c r="J421" s="6">
        <f t="shared" si="187"/>
        <v>50.83</v>
      </c>
      <c r="K421" s="7">
        <f t="shared" si="188"/>
        <v>286.14</v>
      </c>
      <c r="AD421" s="41">
        <v>248.02</v>
      </c>
      <c r="AE421" s="41">
        <v>53.58</v>
      </c>
    </row>
    <row r="422" spans="1:31">
      <c r="A422" s="45">
        <v>23</v>
      </c>
      <c r="B422" s="65">
        <v>23</v>
      </c>
      <c r="C422" s="66" t="s">
        <v>825</v>
      </c>
      <c r="D422" s="26"/>
      <c r="E422" s="27"/>
      <c r="F422" s="8"/>
      <c r="G422" s="8"/>
      <c r="H422" s="8"/>
      <c r="I422" s="8">
        <v>0</v>
      </c>
      <c r="J422" s="8">
        <v>0</v>
      </c>
      <c r="K422" s="9">
        <v>0</v>
      </c>
      <c r="AD422" s="53"/>
      <c r="AE422" s="53"/>
    </row>
    <row r="423" spans="1:31">
      <c r="A423" s="45">
        <v>24</v>
      </c>
      <c r="B423" s="65">
        <v>24</v>
      </c>
      <c r="C423" s="66" t="s">
        <v>826</v>
      </c>
      <c r="D423" s="26"/>
      <c r="E423" s="27"/>
      <c r="F423" s="8"/>
      <c r="G423" s="8"/>
      <c r="H423" s="8"/>
      <c r="I423" s="8">
        <v>0</v>
      </c>
      <c r="J423" s="8">
        <v>0</v>
      </c>
      <c r="K423" s="9">
        <v>0</v>
      </c>
      <c r="AD423" s="53"/>
      <c r="AE423" s="53"/>
    </row>
    <row r="424" spans="1:31">
      <c r="A424" s="45">
        <v>25</v>
      </c>
      <c r="B424" s="65">
        <v>25</v>
      </c>
      <c r="C424" s="66" t="s">
        <v>827</v>
      </c>
      <c r="D424" s="26"/>
      <c r="E424" s="27"/>
      <c r="F424" s="8"/>
      <c r="G424" s="8"/>
      <c r="H424" s="8"/>
      <c r="I424" s="8">
        <v>0</v>
      </c>
      <c r="J424" s="8">
        <v>0</v>
      </c>
      <c r="K424" s="9">
        <v>0</v>
      </c>
      <c r="AD424" s="53"/>
      <c r="AE424" s="53"/>
    </row>
    <row r="425" spans="1:31">
      <c r="A425" s="45">
        <v>26</v>
      </c>
      <c r="B425" s="65">
        <v>26</v>
      </c>
      <c r="C425" s="68" t="s">
        <v>828</v>
      </c>
      <c r="D425" s="26"/>
      <c r="E425" s="27"/>
      <c r="F425" s="8"/>
      <c r="G425" s="8"/>
      <c r="H425" s="8"/>
      <c r="I425" s="8">
        <v>0</v>
      </c>
      <c r="J425" s="8">
        <v>0</v>
      </c>
      <c r="K425" s="9">
        <v>0</v>
      </c>
      <c r="AD425" s="53"/>
      <c r="AE425" s="53"/>
    </row>
    <row r="426" spans="1:31">
      <c r="A426" s="45">
        <v>27</v>
      </c>
      <c r="B426" s="65">
        <v>27</v>
      </c>
      <c r="C426" s="66" t="s">
        <v>829</v>
      </c>
      <c r="D426" s="26"/>
      <c r="E426" s="27"/>
      <c r="F426" s="8"/>
      <c r="G426" s="9"/>
      <c r="H426" s="8"/>
      <c r="I426" s="8">
        <v>0</v>
      </c>
      <c r="J426" s="8">
        <v>0</v>
      </c>
      <c r="K426" s="9">
        <v>0</v>
      </c>
      <c r="AD426" s="53"/>
      <c r="AE426" s="53"/>
    </row>
    <row r="427" spans="1:31">
      <c r="A427" s="45">
        <v>28</v>
      </c>
      <c r="B427" s="65">
        <v>28</v>
      </c>
      <c r="C427" s="66" t="s">
        <v>830</v>
      </c>
      <c r="D427" s="26"/>
      <c r="E427" s="27"/>
      <c r="F427" s="8"/>
      <c r="G427" s="8"/>
      <c r="H427" s="8"/>
      <c r="I427" s="8">
        <f t="shared" ref="I427:K427" si="193">SUBTOTAL(109,I428:I461)</f>
        <v>124401.66999999998</v>
      </c>
      <c r="J427" s="8">
        <f t="shared" si="193"/>
        <v>13845.280000000002</v>
      </c>
      <c r="K427" s="9">
        <f t="shared" si="193"/>
        <v>138246.94999999998</v>
      </c>
      <c r="AD427" s="53"/>
      <c r="AE427" s="53"/>
    </row>
    <row r="428" spans="1:31">
      <c r="A428" s="33">
        <v>28</v>
      </c>
      <c r="B428" s="67" t="s">
        <v>831</v>
      </c>
      <c r="C428" s="62" t="s">
        <v>832</v>
      </c>
      <c r="D428" s="36">
        <v>1</v>
      </c>
      <c r="E428" s="37" t="s">
        <v>16</v>
      </c>
      <c r="F428" s="38">
        <f t="shared" si="177"/>
        <v>602.11</v>
      </c>
      <c r="G428" s="39">
        <f t="shared" si="178"/>
        <v>31.59</v>
      </c>
      <c r="H428" s="6">
        <f t="shared" ref="H428:H461" si="194">SUM(F428:G428)</f>
        <v>633.70000000000005</v>
      </c>
      <c r="I428" s="6">
        <f t="shared" ref="I428:I461" si="195">D428*F428</f>
        <v>602.11</v>
      </c>
      <c r="J428" s="6">
        <f t="shared" ref="J428:J461" si="196">D428*G428</f>
        <v>31.59</v>
      </c>
      <c r="K428" s="7">
        <f t="shared" ref="K428:K461" si="197">SUM(F428:G428)*D428</f>
        <v>633.70000000000005</v>
      </c>
      <c r="AD428" s="41">
        <v>634.61</v>
      </c>
      <c r="AE428" s="41">
        <v>33.299999999999997</v>
      </c>
    </row>
    <row r="429" spans="1:31">
      <c r="A429" s="33">
        <v>28</v>
      </c>
      <c r="B429" s="67" t="s">
        <v>833</v>
      </c>
      <c r="C429" s="35" t="s">
        <v>834</v>
      </c>
      <c r="D429" s="36">
        <v>1</v>
      </c>
      <c r="E429" s="37" t="s">
        <v>16</v>
      </c>
      <c r="F429" s="38">
        <f t="shared" si="177"/>
        <v>319.95</v>
      </c>
      <c r="G429" s="39">
        <f t="shared" si="178"/>
        <v>30.18</v>
      </c>
      <c r="H429" s="6">
        <f t="shared" si="194"/>
        <v>350.13</v>
      </c>
      <c r="I429" s="6">
        <f t="shared" si="195"/>
        <v>319.95</v>
      </c>
      <c r="J429" s="6">
        <f t="shared" si="196"/>
        <v>30.18</v>
      </c>
      <c r="K429" s="7">
        <f t="shared" si="197"/>
        <v>350.13</v>
      </c>
      <c r="AD429" s="41">
        <v>337.22</v>
      </c>
      <c r="AE429" s="41">
        <v>31.81</v>
      </c>
    </row>
    <row r="430" spans="1:31">
      <c r="A430" s="33">
        <v>28</v>
      </c>
      <c r="B430" s="67" t="s">
        <v>835</v>
      </c>
      <c r="C430" s="35" t="s">
        <v>836</v>
      </c>
      <c r="D430" s="36">
        <v>50</v>
      </c>
      <c r="E430" s="37" t="s">
        <v>16</v>
      </c>
      <c r="F430" s="38">
        <f t="shared" si="177"/>
        <v>286.63</v>
      </c>
      <c r="G430" s="39">
        <f t="shared" si="178"/>
        <v>50.46</v>
      </c>
      <c r="H430" s="6">
        <f t="shared" si="194"/>
        <v>337.09</v>
      </c>
      <c r="I430" s="6">
        <f t="shared" si="195"/>
        <v>14331.5</v>
      </c>
      <c r="J430" s="6">
        <f t="shared" si="196"/>
        <v>2523</v>
      </c>
      <c r="K430" s="7">
        <f t="shared" si="197"/>
        <v>16854.5</v>
      </c>
      <c r="AD430" s="41">
        <v>302.10000000000002</v>
      </c>
      <c r="AE430" s="41">
        <v>53.19</v>
      </c>
    </row>
    <row r="431" spans="1:31">
      <c r="A431" s="33">
        <v>28</v>
      </c>
      <c r="B431" s="67" t="s">
        <v>837</v>
      </c>
      <c r="C431" s="35" t="s">
        <v>838</v>
      </c>
      <c r="D431" s="36">
        <v>1</v>
      </c>
      <c r="E431" s="37" t="s">
        <v>16</v>
      </c>
      <c r="F431" s="38">
        <f t="shared" si="177"/>
        <v>596.82000000000005</v>
      </c>
      <c r="G431" s="39">
        <f t="shared" si="178"/>
        <v>50.46</v>
      </c>
      <c r="H431" s="6">
        <f t="shared" si="194"/>
        <v>647.28000000000009</v>
      </c>
      <c r="I431" s="6">
        <f t="shared" si="195"/>
        <v>596.82000000000005</v>
      </c>
      <c r="J431" s="6">
        <f t="shared" si="196"/>
        <v>50.46</v>
      </c>
      <c r="K431" s="7">
        <f t="shared" si="197"/>
        <v>647.28000000000009</v>
      </c>
      <c r="AD431" s="41">
        <v>629.04</v>
      </c>
      <c r="AE431" s="41">
        <v>53.19</v>
      </c>
    </row>
    <row r="432" spans="1:31">
      <c r="A432" s="33">
        <v>28</v>
      </c>
      <c r="B432" s="67" t="s">
        <v>839</v>
      </c>
      <c r="C432" s="35" t="s">
        <v>840</v>
      </c>
      <c r="D432" s="36">
        <v>1</v>
      </c>
      <c r="E432" s="37" t="s">
        <v>16</v>
      </c>
      <c r="F432" s="38">
        <f t="shared" si="177"/>
        <v>4.91</v>
      </c>
      <c r="G432" s="39">
        <f t="shared" si="178"/>
        <v>50.46</v>
      </c>
      <c r="H432" s="6">
        <f t="shared" si="194"/>
        <v>55.370000000000005</v>
      </c>
      <c r="I432" s="6">
        <f t="shared" si="195"/>
        <v>4.91</v>
      </c>
      <c r="J432" s="6">
        <f t="shared" si="196"/>
        <v>50.46</v>
      </c>
      <c r="K432" s="7">
        <f t="shared" si="197"/>
        <v>55.370000000000005</v>
      </c>
      <c r="AD432" s="41">
        <v>5.18</v>
      </c>
      <c r="AE432" s="41">
        <v>53.19</v>
      </c>
    </row>
    <row r="433" spans="1:31" ht="29">
      <c r="A433" s="33">
        <v>28</v>
      </c>
      <c r="B433" s="67" t="s">
        <v>841</v>
      </c>
      <c r="C433" s="35" t="s">
        <v>842</v>
      </c>
      <c r="D433" s="36">
        <v>1</v>
      </c>
      <c r="E433" s="37" t="s">
        <v>16</v>
      </c>
      <c r="F433" s="38">
        <f t="shared" si="177"/>
        <v>1110.92</v>
      </c>
      <c r="G433" s="39">
        <f t="shared" si="178"/>
        <v>132.15</v>
      </c>
      <c r="H433" s="6">
        <f t="shared" si="194"/>
        <v>1243.0700000000002</v>
      </c>
      <c r="I433" s="6">
        <f t="shared" si="195"/>
        <v>1110.92</v>
      </c>
      <c r="J433" s="6">
        <f t="shared" si="196"/>
        <v>132.15</v>
      </c>
      <c r="K433" s="7">
        <f t="shared" si="197"/>
        <v>1243.0700000000002</v>
      </c>
      <c r="AD433" s="41">
        <v>1170.8800000000001</v>
      </c>
      <c r="AE433" s="41">
        <v>139.29</v>
      </c>
    </row>
    <row r="434" spans="1:31">
      <c r="A434" s="33">
        <v>28</v>
      </c>
      <c r="B434" s="67" t="s">
        <v>843</v>
      </c>
      <c r="C434" s="35" t="s">
        <v>844</v>
      </c>
      <c r="D434" s="36">
        <v>1</v>
      </c>
      <c r="E434" s="37" t="s">
        <v>16</v>
      </c>
      <c r="F434" s="38">
        <f t="shared" si="177"/>
        <v>13.87</v>
      </c>
      <c r="G434" s="39">
        <f t="shared" si="178"/>
        <v>16.91</v>
      </c>
      <c r="H434" s="6">
        <f t="shared" si="194"/>
        <v>30.78</v>
      </c>
      <c r="I434" s="6">
        <f t="shared" si="195"/>
        <v>13.87</v>
      </c>
      <c r="J434" s="6">
        <f t="shared" si="196"/>
        <v>16.91</v>
      </c>
      <c r="K434" s="7">
        <f t="shared" si="197"/>
        <v>30.78</v>
      </c>
      <c r="AD434" s="41">
        <v>14.62</v>
      </c>
      <c r="AE434" s="41">
        <v>17.829999999999998</v>
      </c>
    </row>
    <row r="435" spans="1:31">
      <c r="A435" s="33">
        <v>28</v>
      </c>
      <c r="B435" s="67" t="s">
        <v>845</v>
      </c>
      <c r="C435" s="35" t="s">
        <v>846</v>
      </c>
      <c r="D435" s="36">
        <v>1</v>
      </c>
      <c r="E435" s="37" t="s">
        <v>16</v>
      </c>
      <c r="F435" s="38">
        <f t="shared" si="177"/>
        <v>139.59</v>
      </c>
      <c r="G435" s="39">
        <f t="shared" si="178"/>
        <v>29.77</v>
      </c>
      <c r="H435" s="6">
        <f t="shared" si="194"/>
        <v>169.36</v>
      </c>
      <c r="I435" s="6">
        <f t="shared" si="195"/>
        <v>139.59</v>
      </c>
      <c r="J435" s="6">
        <f t="shared" si="196"/>
        <v>29.77</v>
      </c>
      <c r="K435" s="7">
        <f t="shared" si="197"/>
        <v>169.36</v>
      </c>
      <c r="AD435" s="41">
        <v>147.13</v>
      </c>
      <c r="AE435" s="41">
        <v>31.38</v>
      </c>
    </row>
    <row r="436" spans="1:31">
      <c r="A436" s="33">
        <v>28</v>
      </c>
      <c r="B436" s="67" t="s">
        <v>847</v>
      </c>
      <c r="C436" s="35" t="s">
        <v>848</v>
      </c>
      <c r="D436" s="36">
        <v>24</v>
      </c>
      <c r="E436" s="37" t="s">
        <v>16</v>
      </c>
      <c r="F436" s="38">
        <f t="shared" si="177"/>
        <v>367.84</v>
      </c>
      <c r="G436" s="39">
        <f t="shared" si="178"/>
        <v>25.41</v>
      </c>
      <c r="H436" s="6">
        <f t="shared" si="194"/>
        <v>393.25</v>
      </c>
      <c r="I436" s="6">
        <f t="shared" si="195"/>
        <v>8828.16</v>
      </c>
      <c r="J436" s="6">
        <f t="shared" si="196"/>
        <v>609.84</v>
      </c>
      <c r="K436" s="7">
        <f t="shared" si="197"/>
        <v>9438</v>
      </c>
      <c r="AD436" s="41">
        <v>387.7</v>
      </c>
      <c r="AE436" s="41">
        <v>26.79</v>
      </c>
    </row>
    <row r="437" spans="1:31">
      <c r="A437" s="33">
        <v>28</v>
      </c>
      <c r="B437" s="67" t="s">
        <v>849</v>
      </c>
      <c r="C437" s="35" t="s">
        <v>850</v>
      </c>
      <c r="D437" s="36">
        <v>1</v>
      </c>
      <c r="E437" s="37" t="s">
        <v>16</v>
      </c>
      <c r="F437" s="38">
        <f t="shared" si="177"/>
        <v>69.430000000000007</v>
      </c>
      <c r="G437" s="39">
        <f t="shared" si="178"/>
        <v>25.41</v>
      </c>
      <c r="H437" s="6">
        <f t="shared" si="194"/>
        <v>94.84</v>
      </c>
      <c r="I437" s="6">
        <f t="shared" si="195"/>
        <v>69.430000000000007</v>
      </c>
      <c r="J437" s="6">
        <f t="shared" si="196"/>
        <v>25.41</v>
      </c>
      <c r="K437" s="7">
        <f t="shared" si="197"/>
        <v>94.84</v>
      </c>
      <c r="AD437" s="41">
        <v>73.180000000000007</v>
      </c>
      <c r="AE437" s="41">
        <v>26.79</v>
      </c>
    </row>
    <row r="438" spans="1:31">
      <c r="A438" s="33">
        <v>28</v>
      </c>
      <c r="B438" s="67" t="s">
        <v>851</v>
      </c>
      <c r="C438" s="35" t="s">
        <v>852</v>
      </c>
      <c r="D438" s="36">
        <v>35</v>
      </c>
      <c r="E438" s="37" t="s">
        <v>16</v>
      </c>
      <c r="F438" s="38">
        <f t="shared" si="177"/>
        <v>231.13</v>
      </c>
      <c r="G438" s="39">
        <f t="shared" si="178"/>
        <v>25.41</v>
      </c>
      <c r="H438" s="6">
        <f t="shared" si="194"/>
        <v>256.54000000000002</v>
      </c>
      <c r="I438" s="6">
        <f t="shared" si="195"/>
        <v>8089.55</v>
      </c>
      <c r="J438" s="6">
        <f t="shared" si="196"/>
        <v>889.35</v>
      </c>
      <c r="K438" s="7">
        <f t="shared" si="197"/>
        <v>8978.9000000000015</v>
      </c>
      <c r="AD438" s="41">
        <v>243.61</v>
      </c>
      <c r="AE438" s="41">
        <v>26.79</v>
      </c>
    </row>
    <row r="439" spans="1:31">
      <c r="A439" s="33">
        <v>28</v>
      </c>
      <c r="B439" s="67" t="s">
        <v>853</v>
      </c>
      <c r="C439" s="35" t="s">
        <v>854</v>
      </c>
      <c r="D439" s="36">
        <v>1</v>
      </c>
      <c r="E439" s="37" t="s">
        <v>16</v>
      </c>
      <c r="F439" s="38">
        <f t="shared" si="177"/>
        <v>88.97</v>
      </c>
      <c r="G439" s="39">
        <f t="shared" si="178"/>
        <v>25.41</v>
      </c>
      <c r="H439" s="6">
        <f t="shared" si="194"/>
        <v>114.38</v>
      </c>
      <c r="I439" s="6">
        <f t="shared" si="195"/>
        <v>88.97</v>
      </c>
      <c r="J439" s="6">
        <f t="shared" si="196"/>
        <v>25.41</v>
      </c>
      <c r="K439" s="7">
        <f t="shared" si="197"/>
        <v>114.38</v>
      </c>
      <c r="AD439" s="41">
        <v>93.78</v>
      </c>
      <c r="AE439" s="41">
        <v>26.79</v>
      </c>
    </row>
    <row r="440" spans="1:31">
      <c r="A440" s="33">
        <v>28</v>
      </c>
      <c r="B440" s="67" t="s">
        <v>855</v>
      </c>
      <c r="C440" s="35" t="s">
        <v>856</v>
      </c>
      <c r="D440" s="36">
        <v>27</v>
      </c>
      <c r="E440" s="37" t="s">
        <v>16</v>
      </c>
      <c r="F440" s="38">
        <f t="shared" si="177"/>
        <v>68.05</v>
      </c>
      <c r="G440" s="39">
        <f t="shared" si="178"/>
        <v>12.95</v>
      </c>
      <c r="H440" s="6">
        <f t="shared" si="194"/>
        <v>81</v>
      </c>
      <c r="I440" s="6">
        <f t="shared" si="195"/>
        <v>1837.35</v>
      </c>
      <c r="J440" s="6">
        <f t="shared" si="196"/>
        <v>349.65</v>
      </c>
      <c r="K440" s="7">
        <f t="shared" si="197"/>
        <v>2187</v>
      </c>
      <c r="AD440" s="41">
        <v>71.73</v>
      </c>
      <c r="AE440" s="41">
        <v>13.65</v>
      </c>
    </row>
    <row r="441" spans="1:31">
      <c r="A441" s="33">
        <v>28</v>
      </c>
      <c r="B441" s="67" t="s">
        <v>857</v>
      </c>
      <c r="C441" s="35" t="s">
        <v>858</v>
      </c>
      <c r="D441" s="36">
        <v>1</v>
      </c>
      <c r="E441" s="37" t="s">
        <v>16</v>
      </c>
      <c r="F441" s="38">
        <f t="shared" si="177"/>
        <v>721.46</v>
      </c>
      <c r="G441" s="39">
        <f t="shared" si="178"/>
        <v>34.380000000000003</v>
      </c>
      <c r="H441" s="6">
        <f t="shared" si="194"/>
        <v>755.84</v>
      </c>
      <c r="I441" s="6">
        <f t="shared" si="195"/>
        <v>721.46</v>
      </c>
      <c r="J441" s="6">
        <f t="shared" si="196"/>
        <v>34.380000000000003</v>
      </c>
      <c r="K441" s="7">
        <f t="shared" si="197"/>
        <v>755.84</v>
      </c>
      <c r="AD441" s="41">
        <v>760.4</v>
      </c>
      <c r="AE441" s="41">
        <v>36.24</v>
      </c>
    </row>
    <row r="442" spans="1:31">
      <c r="A442" s="33">
        <v>28</v>
      </c>
      <c r="B442" s="67" t="s">
        <v>859</v>
      </c>
      <c r="C442" s="35" t="s">
        <v>860</v>
      </c>
      <c r="D442" s="36">
        <v>1</v>
      </c>
      <c r="E442" s="37" t="s">
        <v>16</v>
      </c>
      <c r="F442" s="38">
        <f t="shared" si="177"/>
        <v>66.7</v>
      </c>
      <c r="G442" s="39">
        <f t="shared" si="178"/>
        <v>4.24</v>
      </c>
      <c r="H442" s="6">
        <f t="shared" si="194"/>
        <v>70.94</v>
      </c>
      <c r="I442" s="6">
        <f t="shared" si="195"/>
        <v>66.7</v>
      </c>
      <c r="J442" s="6">
        <f t="shared" si="196"/>
        <v>4.24</v>
      </c>
      <c r="K442" s="7">
        <f t="shared" si="197"/>
        <v>70.94</v>
      </c>
      <c r="AD442" s="41">
        <v>70.31</v>
      </c>
      <c r="AE442" s="41">
        <v>4.47</v>
      </c>
    </row>
    <row r="443" spans="1:31">
      <c r="A443" s="33">
        <v>28</v>
      </c>
      <c r="B443" s="67" t="s">
        <v>861</v>
      </c>
      <c r="C443" s="35" t="s">
        <v>862</v>
      </c>
      <c r="D443" s="36">
        <v>1</v>
      </c>
      <c r="E443" s="37" t="s">
        <v>16</v>
      </c>
      <c r="F443" s="38">
        <f t="shared" si="177"/>
        <v>307.14</v>
      </c>
      <c r="G443" s="39">
        <f t="shared" si="178"/>
        <v>15.22</v>
      </c>
      <c r="H443" s="6">
        <f t="shared" si="194"/>
        <v>322.36</v>
      </c>
      <c r="I443" s="6">
        <f t="shared" si="195"/>
        <v>307.14</v>
      </c>
      <c r="J443" s="6">
        <f t="shared" si="196"/>
        <v>15.22</v>
      </c>
      <c r="K443" s="7">
        <f t="shared" si="197"/>
        <v>322.36</v>
      </c>
      <c r="AD443" s="41">
        <v>323.72000000000003</v>
      </c>
      <c r="AE443" s="41">
        <v>16.05</v>
      </c>
    </row>
    <row r="444" spans="1:31">
      <c r="A444" s="33">
        <v>28</v>
      </c>
      <c r="B444" s="67" t="s">
        <v>863</v>
      </c>
      <c r="C444" s="35" t="s">
        <v>864</v>
      </c>
      <c r="D444" s="36">
        <v>1</v>
      </c>
      <c r="E444" s="37" t="s">
        <v>16</v>
      </c>
      <c r="F444" s="38">
        <f t="shared" si="177"/>
        <v>517.9</v>
      </c>
      <c r="G444" s="39">
        <f t="shared" si="178"/>
        <v>147.41</v>
      </c>
      <c r="H444" s="6">
        <f t="shared" si="194"/>
        <v>665.31</v>
      </c>
      <c r="I444" s="6">
        <f t="shared" si="195"/>
        <v>517.9</v>
      </c>
      <c r="J444" s="6">
        <f t="shared" si="196"/>
        <v>147.41</v>
      </c>
      <c r="K444" s="7">
        <f t="shared" si="197"/>
        <v>665.31</v>
      </c>
      <c r="AD444" s="41">
        <v>545.86</v>
      </c>
      <c r="AE444" s="41">
        <v>155.37</v>
      </c>
    </row>
    <row r="445" spans="1:31">
      <c r="A445" s="33">
        <v>28</v>
      </c>
      <c r="B445" s="67" t="s">
        <v>865</v>
      </c>
      <c r="C445" s="35" t="s">
        <v>866</v>
      </c>
      <c r="D445" s="36">
        <v>38</v>
      </c>
      <c r="E445" s="37" t="s">
        <v>16</v>
      </c>
      <c r="F445" s="38">
        <f t="shared" si="177"/>
        <v>61.65</v>
      </c>
      <c r="G445" s="39">
        <f t="shared" si="178"/>
        <v>25.7</v>
      </c>
      <c r="H445" s="6">
        <f t="shared" si="194"/>
        <v>87.35</v>
      </c>
      <c r="I445" s="6">
        <f t="shared" si="195"/>
        <v>2342.6999999999998</v>
      </c>
      <c r="J445" s="6">
        <f t="shared" si="196"/>
        <v>976.6</v>
      </c>
      <c r="K445" s="7">
        <f t="shared" si="197"/>
        <v>3319.2999999999997</v>
      </c>
      <c r="AD445" s="41">
        <v>64.98</v>
      </c>
      <c r="AE445" s="41">
        <v>27.09</v>
      </c>
    </row>
    <row r="446" spans="1:31">
      <c r="A446" s="33">
        <v>28</v>
      </c>
      <c r="B446" s="67" t="s">
        <v>867</v>
      </c>
      <c r="C446" s="35" t="s">
        <v>868</v>
      </c>
      <c r="D446" s="36">
        <v>47</v>
      </c>
      <c r="E446" s="37" t="s">
        <v>16</v>
      </c>
      <c r="F446" s="38">
        <f t="shared" si="177"/>
        <v>61.65</v>
      </c>
      <c r="G446" s="39">
        <f t="shared" si="178"/>
        <v>25.7</v>
      </c>
      <c r="H446" s="6">
        <f t="shared" si="194"/>
        <v>87.35</v>
      </c>
      <c r="I446" s="6">
        <f t="shared" si="195"/>
        <v>2897.5499999999997</v>
      </c>
      <c r="J446" s="6">
        <f t="shared" si="196"/>
        <v>1207.8999999999999</v>
      </c>
      <c r="K446" s="7">
        <f t="shared" si="197"/>
        <v>4105.45</v>
      </c>
      <c r="AD446" s="41">
        <v>64.98</v>
      </c>
      <c r="AE446" s="41">
        <v>27.09</v>
      </c>
    </row>
    <row r="447" spans="1:31">
      <c r="A447" s="33">
        <v>28</v>
      </c>
      <c r="B447" s="67" t="s">
        <v>869</v>
      </c>
      <c r="C447" s="35" t="s">
        <v>870</v>
      </c>
      <c r="D447" s="36">
        <v>35</v>
      </c>
      <c r="E447" s="37" t="s">
        <v>16</v>
      </c>
      <c r="F447" s="38">
        <f t="shared" si="177"/>
        <v>18.89</v>
      </c>
      <c r="G447" s="39">
        <f t="shared" si="178"/>
        <v>12.71</v>
      </c>
      <c r="H447" s="6">
        <f t="shared" si="194"/>
        <v>31.6</v>
      </c>
      <c r="I447" s="6">
        <f t="shared" si="195"/>
        <v>661.15</v>
      </c>
      <c r="J447" s="6">
        <f t="shared" si="196"/>
        <v>444.85</v>
      </c>
      <c r="K447" s="7">
        <f t="shared" si="197"/>
        <v>1106</v>
      </c>
      <c r="AD447" s="41">
        <v>19.920000000000002</v>
      </c>
      <c r="AE447" s="41">
        <v>13.4</v>
      </c>
    </row>
    <row r="448" spans="1:31">
      <c r="A448" s="33">
        <v>28</v>
      </c>
      <c r="B448" s="67" t="s">
        <v>871</v>
      </c>
      <c r="C448" s="35" t="s">
        <v>872</v>
      </c>
      <c r="D448" s="36">
        <v>1</v>
      </c>
      <c r="E448" s="37" t="s">
        <v>16</v>
      </c>
      <c r="F448" s="38">
        <f t="shared" si="177"/>
        <v>264.24</v>
      </c>
      <c r="G448" s="39">
        <f t="shared" si="178"/>
        <v>9.59</v>
      </c>
      <c r="H448" s="6">
        <f t="shared" si="194"/>
        <v>273.83</v>
      </c>
      <c r="I448" s="6">
        <f t="shared" si="195"/>
        <v>264.24</v>
      </c>
      <c r="J448" s="6">
        <f t="shared" si="196"/>
        <v>9.59</v>
      </c>
      <c r="K448" s="7">
        <f t="shared" si="197"/>
        <v>273.83</v>
      </c>
      <c r="AD448" s="41">
        <v>278.51</v>
      </c>
      <c r="AE448" s="41">
        <v>10.11</v>
      </c>
    </row>
    <row r="449" spans="1:31">
      <c r="A449" s="33">
        <v>28</v>
      </c>
      <c r="B449" s="67" t="s">
        <v>873</v>
      </c>
      <c r="C449" s="35" t="s">
        <v>874</v>
      </c>
      <c r="D449" s="36">
        <v>35</v>
      </c>
      <c r="E449" s="37" t="s">
        <v>16</v>
      </c>
      <c r="F449" s="38">
        <f t="shared" si="177"/>
        <v>181.05</v>
      </c>
      <c r="G449" s="39">
        <f t="shared" si="178"/>
        <v>40.1</v>
      </c>
      <c r="H449" s="6">
        <f t="shared" si="194"/>
        <v>221.15</v>
      </c>
      <c r="I449" s="6">
        <f t="shared" si="195"/>
        <v>6336.75</v>
      </c>
      <c r="J449" s="6">
        <f t="shared" si="196"/>
        <v>1403.5</v>
      </c>
      <c r="K449" s="7">
        <f t="shared" si="197"/>
        <v>7740.25</v>
      </c>
      <c r="AD449" s="41">
        <v>190.83</v>
      </c>
      <c r="AE449" s="41">
        <v>42.27</v>
      </c>
    </row>
    <row r="450" spans="1:31">
      <c r="A450" s="33">
        <v>28</v>
      </c>
      <c r="B450" s="67" t="s">
        <v>875</v>
      </c>
      <c r="C450" s="35" t="s">
        <v>876</v>
      </c>
      <c r="D450" s="36">
        <v>15</v>
      </c>
      <c r="E450" s="37" t="s">
        <v>16</v>
      </c>
      <c r="F450" s="38">
        <f t="shared" si="177"/>
        <v>2622.51</v>
      </c>
      <c r="G450" s="39">
        <f t="shared" si="178"/>
        <v>31.84</v>
      </c>
      <c r="H450" s="6">
        <f t="shared" si="194"/>
        <v>2654.3500000000004</v>
      </c>
      <c r="I450" s="6">
        <f t="shared" si="195"/>
        <v>39337.65</v>
      </c>
      <c r="J450" s="6">
        <f t="shared" si="196"/>
        <v>477.6</v>
      </c>
      <c r="K450" s="7">
        <f t="shared" si="197"/>
        <v>39815.250000000007</v>
      </c>
      <c r="AD450" s="41">
        <v>2764.05</v>
      </c>
      <c r="AE450" s="41">
        <v>33.56</v>
      </c>
    </row>
    <row r="451" spans="1:31">
      <c r="A451" s="33">
        <v>28</v>
      </c>
      <c r="B451" s="67" t="s">
        <v>877</v>
      </c>
      <c r="C451" s="35" t="s">
        <v>878</v>
      </c>
      <c r="D451" s="36">
        <v>1</v>
      </c>
      <c r="E451" s="37" t="s">
        <v>16</v>
      </c>
      <c r="F451" s="38">
        <f t="shared" si="177"/>
        <v>1755.48</v>
      </c>
      <c r="G451" s="39">
        <f t="shared" si="178"/>
        <v>10.17</v>
      </c>
      <c r="H451" s="6">
        <f t="shared" si="194"/>
        <v>1765.65</v>
      </c>
      <c r="I451" s="6">
        <f t="shared" si="195"/>
        <v>1755.48</v>
      </c>
      <c r="J451" s="6">
        <f t="shared" si="196"/>
        <v>10.17</v>
      </c>
      <c r="K451" s="7">
        <f t="shared" si="197"/>
        <v>1765.65</v>
      </c>
      <c r="AD451" s="41">
        <v>1850.23</v>
      </c>
      <c r="AE451" s="41">
        <v>10.72</v>
      </c>
    </row>
    <row r="452" spans="1:31">
      <c r="A452" s="33">
        <v>28</v>
      </c>
      <c r="B452" s="67" t="s">
        <v>879</v>
      </c>
      <c r="C452" s="62" t="s">
        <v>880</v>
      </c>
      <c r="D452" s="36">
        <v>56</v>
      </c>
      <c r="E452" s="37" t="s">
        <v>16</v>
      </c>
      <c r="F452" s="38">
        <f t="shared" si="177"/>
        <v>47.19</v>
      </c>
      <c r="G452" s="39">
        <f t="shared" si="178"/>
        <v>10.17</v>
      </c>
      <c r="H452" s="6">
        <f t="shared" si="194"/>
        <v>57.36</v>
      </c>
      <c r="I452" s="6">
        <f t="shared" si="195"/>
        <v>2642.64</v>
      </c>
      <c r="J452" s="6">
        <f t="shared" si="196"/>
        <v>569.52</v>
      </c>
      <c r="K452" s="7">
        <f t="shared" si="197"/>
        <v>3212.16</v>
      </c>
      <c r="AD452" s="41">
        <v>49.74</v>
      </c>
      <c r="AE452" s="41">
        <v>10.72</v>
      </c>
    </row>
    <row r="453" spans="1:31">
      <c r="A453" s="33">
        <v>28</v>
      </c>
      <c r="B453" s="67" t="s">
        <v>881</v>
      </c>
      <c r="C453" s="35" t="s">
        <v>882</v>
      </c>
      <c r="D453" s="36">
        <v>1</v>
      </c>
      <c r="E453" s="37" t="s">
        <v>16</v>
      </c>
      <c r="F453" s="38">
        <f t="shared" si="177"/>
        <v>78.39</v>
      </c>
      <c r="G453" s="39">
        <f t="shared" si="178"/>
        <v>5.33</v>
      </c>
      <c r="H453" s="6">
        <f t="shared" si="194"/>
        <v>83.72</v>
      </c>
      <c r="I453" s="6">
        <f t="shared" si="195"/>
        <v>78.39</v>
      </c>
      <c r="J453" s="6">
        <f t="shared" si="196"/>
        <v>5.33</v>
      </c>
      <c r="K453" s="7">
        <f t="shared" si="197"/>
        <v>83.72</v>
      </c>
      <c r="AD453" s="41">
        <v>82.63</v>
      </c>
      <c r="AE453" s="41">
        <v>5.62</v>
      </c>
    </row>
    <row r="454" spans="1:31">
      <c r="A454" s="33">
        <v>28</v>
      </c>
      <c r="B454" s="67" t="s">
        <v>883</v>
      </c>
      <c r="C454" s="35" t="s">
        <v>884</v>
      </c>
      <c r="D454" s="36">
        <v>1</v>
      </c>
      <c r="E454" s="37" t="s">
        <v>16</v>
      </c>
      <c r="F454" s="38">
        <f t="shared" si="177"/>
        <v>195.79</v>
      </c>
      <c r="G454" s="39">
        <f t="shared" si="178"/>
        <v>4.26</v>
      </c>
      <c r="H454" s="6">
        <f t="shared" si="194"/>
        <v>200.04999999999998</v>
      </c>
      <c r="I454" s="6">
        <f t="shared" si="195"/>
        <v>195.79</v>
      </c>
      <c r="J454" s="6">
        <f t="shared" si="196"/>
        <v>4.26</v>
      </c>
      <c r="K454" s="7">
        <f t="shared" si="197"/>
        <v>200.04999999999998</v>
      </c>
      <c r="AD454" s="41">
        <v>206.36</v>
      </c>
      <c r="AE454" s="41">
        <v>4.5</v>
      </c>
    </row>
    <row r="455" spans="1:31">
      <c r="A455" s="33">
        <v>28</v>
      </c>
      <c r="B455" s="67" t="s">
        <v>885</v>
      </c>
      <c r="C455" s="35" t="s">
        <v>886</v>
      </c>
      <c r="D455" s="36">
        <v>61</v>
      </c>
      <c r="E455" s="37" t="s">
        <v>16</v>
      </c>
      <c r="F455" s="38">
        <f t="shared" si="177"/>
        <v>256.32</v>
      </c>
      <c r="G455" s="39">
        <f t="shared" si="178"/>
        <v>3.13</v>
      </c>
      <c r="H455" s="6">
        <f t="shared" si="194"/>
        <v>259.45</v>
      </c>
      <c r="I455" s="6">
        <f t="shared" si="195"/>
        <v>15635.52</v>
      </c>
      <c r="J455" s="6">
        <f t="shared" si="196"/>
        <v>190.93</v>
      </c>
      <c r="K455" s="7">
        <f t="shared" si="197"/>
        <v>15826.449999999999</v>
      </c>
      <c r="AD455" s="41">
        <v>270.16000000000003</v>
      </c>
      <c r="AE455" s="41">
        <v>3.3</v>
      </c>
    </row>
    <row r="456" spans="1:31">
      <c r="A456" s="33">
        <v>28</v>
      </c>
      <c r="B456" s="67" t="s">
        <v>887</v>
      </c>
      <c r="C456" s="35" t="s">
        <v>888</v>
      </c>
      <c r="D456" s="36">
        <v>1</v>
      </c>
      <c r="E456" s="37" t="s">
        <v>38</v>
      </c>
      <c r="F456" s="38">
        <f t="shared" si="177"/>
        <v>860.67</v>
      </c>
      <c r="G456" s="39">
        <f t="shared" si="178"/>
        <v>63.54</v>
      </c>
      <c r="H456" s="6">
        <f t="shared" si="194"/>
        <v>924.20999999999992</v>
      </c>
      <c r="I456" s="6">
        <f t="shared" si="195"/>
        <v>860.67</v>
      </c>
      <c r="J456" s="6">
        <f t="shared" si="196"/>
        <v>63.54</v>
      </c>
      <c r="K456" s="7">
        <f t="shared" si="197"/>
        <v>924.20999999999992</v>
      </c>
      <c r="AD456" s="41">
        <v>907.12</v>
      </c>
      <c r="AE456" s="41">
        <v>66.97</v>
      </c>
    </row>
    <row r="457" spans="1:31">
      <c r="A457" s="33">
        <v>28</v>
      </c>
      <c r="B457" s="67" t="s">
        <v>889</v>
      </c>
      <c r="C457" s="35" t="s">
        <v>890</v>
      </c>
      <c r="D457" s="36">
        <v>24</v>
      </c>
      <c r="E457" s="37" t="s">
        <v>87</v>
      </c>
      <c r="F457" s="38">
        <f t="shared" si="177"/>
        <v>48.96</v>
      </c>
      <c r="G457" s="39">
        <f t="shared" si="178"/>
        <v>50.83</v>
      </c>
      <c r="H457" s="6">
        <f t="shared" si="194"/>
        <v>99.789999999999992</v>
      </c>
      <c r="I457" s="6">
        <f t="shared" si="195"/>
        <v>1175.04</v>
      </c>
      <c r="J457" s="6">
        <f t="shared" si="196"/>
        <v>1219.92</v>
      </c>
      <c r="K457" s="7">
        <f t="shared" si="197"/>
        <v>2394.96</v>
      </c>
      <c r="AD457" s="41">
        <v>51.61</v>
      </c>
      <c r="AE457" s="41">
        <v>53.58</v>
      </c>
    </row>
    <row r="458" spans="1:31">
      <c r="A458" s="33">
        <v>28</v>
      </c>
      <c r="B458" s="67" t="s">
        <v>891</v>
      </c>
      <c r="C458" s="62" t="s">
        <v>892</v>
      </c>
      <c r="D458" s="36">
        <v>53</v>
      </c>
      <c r="E458" s="37" t="s">
        <v>87</v>
      </c>
      <c r="F458" s="38">
        <f t="shared" ref="F458:F513" si="198">TRUNC(AD458*(1-$Q$9),2)</f>
        <v>79.67</v>
      </c>
      <c r="G458" s="39">
        <f t="shared" ref="G458:G513" si="199">TRUNC(AE458*(1-$Q$9),2)</f>
        <v>25.41</v>
      </c>
      <c r="H458" s="6">
        <f t="shared" ref="H458:H459" si="200">SUM(F458:G458)</f>
        <v>105.08</v>
      </c>
      <c r="I458" s="6">
        <f t="shared" ref="I458:I459" si="201">D458*F458</f>
        <v>4222.51</v>
      </c>
      <c r="J458" s="6">
        <f t="shared" ref="J458:J459" si="202">D458*G458</f>
        <v>1346.73</v>
      </c>
      <c r="K458" s="7">
        <f t="shared" ref="K458:K459" si="203">SUM(F458:G458)*D458</f>
        <v>5569.24</v>
      </c>
      <c r="AD458" s="41">
        <v>83.98</v>
      </c>
      <c r="AE458" s="41">
        <v>26.79</v>
      </c>
    </row>
    <row r="459" spans="1:31">
      <c r="A459" s="33">
        <v>28</v>
      </c>
      <c r="B459" s="67" t="s">
        <v>893</v>
      </c>
      <c r="C459" s="35" t="s">
        <v>894</v>
      </c>
      <c r="D459" s="36">
        <v>18</v>
      </c>
      <c r="E459" s="37" t="s">
        <v>87</v>
      </c>
      <c r="F459" s="38">
        <f t="shared" si="198"/>
        <v>219.45</v>
      </c>
      <c r="G459" s="39">
        <f t="shared" si="199"/>
        <v>3.13</v>
      </c>
      <c r="H459" s="6">
        <f t="shared" si="200"/>
        <v>222.57999999999998</v>
      </c>
      <c r="I459" s="6">
        <f t="shared" si="201"/>
        <v>3950.1</v>
      </c>
      <c r="J459" s="6">
        <f t="shared" si="202"/>
        <v>56.339999999999996</v>
      </c>
      <c r="K459" s="7">
        <f t="shared" si="203"/>
        <v>4006.4399999999996</v>
      </c>
      <c r="AD459" s="41">
        <v>231.3</v>
      </c>
      <c r="AE459" s="41">
        <v>3.3</v>
      </c>
    </row>
    <row r="460" spans="1:31">
      <c r="A460" s="33">
        <v>28</v>
      </c>
      <c r="B460" s="67" t="s">
        <v>895</v>
      </c>
      <c r="C460" s="62" t="s">
        <v>896</v>
      </c>
      <c r="D460" s="36">
        <v>15</v>
      </c>
      <c r="E460" s="37" t="s">
        <v>16</v>
      </c>
      <c r="F460" s="38">
        <f t="shared" si="198"/>
        <v>165.64</v>
      </c>
      <c r="G460" s="39">
        <f t="shared" si="199"/>
        <v>5.33</v>
      </c>
      <c r="H460" s="6">
        <f t="shared" si="194"/>
        <v>170.97</v>
      </c>
      <c r="I460" s="6">
        <f t="shared" si="195"/>
        <v>2484.6</v>
      </c>
      <c r="J460" s="6">
        <f t="shared" si="196"/>
        <v>79.95</v>
      </c>
      <c r="K460" s="7">
        <f t="shared" si="197"/>
        <v>2564.5500000000002</v>
      </c>
      <c r="AD460" s="41">
        <v>174.58</v>
      </c>
      <c r="AE460" s="41">
        <v>5.62</v>
      </c>
    </row>
    <row r="461" spans="1:31">
      <c r="A461" s="33">
        <v>28</v>
      </c>
      <c r="B461" s="67" t="s">
        <v>897</v>
      </c>
      <c r="C461" s="35" t="s">
        <v>898</v>
      </c>
      <c r="D461" s="36">
        <v>32</v>
      </c>
      <c r="E461" s="37" t="s">
        <v>16</v>
      </c>
      <c r="F461" s="38">
        <f t="shared" si="198"/>
        <v>59.83</v>
      </c>
      <c r="G461" s="39">
        <f t="shared" si="199"/>
        <v>25.41</v>
      </c>
      <c r="H461" s="6">
        <f t="shared" si="194"/>
        <v>85.24</v>
      </c>
      <c r="I461" s="6">
        <f t="shared" si="195"/>
        <v>1914.56</v>
      </c>
      <c r="J461" s="6">
        <f t="shared" si="196"/>
        <v>813.12</v>
      </c>
      <c r="K461" s="7">
        <f t="shared" si="197"/>
        <v>2727.68</v>
      </c>
      <c r="AD461" s="41">
        <v>63.06</v>
      </c>
      <c r="AE461" s="41">
        <v>26.79</v>
      </c>
    </row>
    <row r="462" spans="1:31">
      <c r="A462" s="45">
        <v>29</v>
      </c>
      <c r="B462" s="65">
        <v>29</v>
      </c>
      <c r="C462" s="66" t="s">
        <v>899</v>
      </c>
      <c r="D462" s="26"/>
      <c r="E462" s="27"/>
      <c r="F462" s="8"/>
      <c r="G462" s="8"/>
      <c r="H462" s="8"/>
      <c r="I462" s="8">
        <f>SUBTOTAL(109,I463:I513)</f>
        <v>300135.37</v>
      </c>
      <c r="J462" s="8">
        <f>SUBTOTAL(109,J463:J513)</f>
        <v>116561.57000000005</v>
      </c>
      <c r="K462" s="9">
        <f>SUBTOTAL(109,K463:K513)</f>
        <v>416696.93999999994</v>
      </c>
      <c r="AD462" s="53"/>
      <c r="AE462" s="53"/>
    </row>
    <row r="463" spans="1:31">
      <c r="A463" s="33">
        <v>29</v>
      </c>
      <c r="B463" s="67" t="s">
        <v>900</v>
      </c>
      <c r="C463" s="35" t="s">
        <v>901</v>
      </c>
      <c r="D463" s="36">
        <v>27</v>
      </c>
      <c r="E463" s="37" t="s">
        <v>87</v>
      </c>
      <c r="F463" s="38">
        <f t="shared" si="198"/>
        <v>38.799999999999997</v>
      </c>
      <c r="G463" s="39">
        <f t="shared" si="199"/>
        <v>7.72</v>
      </c>
      <c r="H463" s="6">
        <f t="shared" ref="H463:H509" si="204">SUM(F463:G463)</f>
        <v>46.519999999999996</v>
      </c>
      <c r="I463" s="6">
        <f t="shared" ref="I463:I511" si="205">D463*F463</f>
        <v>1047.5999999999999</v>
      </c>
      <c r="J463" s="6">
        <f t="shared" ref="J463:J511" si="206">D463*G463</f>
        <v>208.44</v>
      </c>
      <c r="K463" s="7">
        <f t="shared" ref="K463:K509" si="207">SUM(F463:G463)*D463</f>
        <v>1256.04</v>
      </c>
      <c r="AD463" s="41">
        <v>40.9</v>
      </c>
      <c r="AE463" s="41">
        <v>8.14</v>
      </c>
    </row>
    <row r="464" spans="1:31" ht="29">
      <c r="A464" s="33">
        <v>29</v>
      </c>
      <c r="B464" s="67" t="s">
        <v>902</v>
      </c>
      <c r="C464" s="35" t="s">
        <v>903</v>
      </c>
      <c r="D464" s="36">
        <v>58</v>
      </c>
      <c r="E464" s="37" t="s">
        <v>53</v>
      </c>
      <c r="F464" s="38">
        <f t="shared" si="198"/>
        <v>16.989999999999998</v>
      </c>
      <c r="G464" s="39">
        <f t="shared" si="199"/>
        <v>12.75</v>
      </c>
      <c r="H464" s="6">
        <f t="shared" si="204"/>
        <v>29.74</v>
      </c>
      <c r="I464" s="6">
        <f t="shared" si="205"/>
        <v>985.42</v>
      </c>
      <c r="J464" s="6">
        <f t="shared" si="206"/>
        <v>739.5</v>
      </c>
      <c r="K464" s="7">
        <f t="shared" si="207"/>
        <v>1724.9199999999998</v>
      </c>
      <c r="AD464" s="41">
        <v>17.91</v>
      </c>
      <c r="AE464" s="41">
        <v>13.44</v>
      </c>
    </row>
    <row r="465" spans="1:31">
      <c r="A465" s="33">
        <v>29</v>
      </c>
      <c r="B465" s="67" t="s">
        <v>904</v>
      </c>
      <c r="C465" s="35" t="s">
        <v>905</v>
      </c>
      <c r="D465" s="36">
        <v>1</v>
      </c>
      <c r="E465" s="37" t="s">
        <v>87</v>
      </c>
      <c r="F465" s="38">
        <f t="shared" si="198"/>
        <v>349.44</v>
      </c>
      <c r="G465" s="39">
        <f t="shared" si="199"/>
        <v>14.49</v>
      </c>
      <c r="H465" s="6">
        <f t="shared" si="204"/>
        <v>363.93</v>
      </c>
      <c r="I465" s="6">
        <f t="shared" si="205"/>
        <v>349.44</v>
      </c>
      <c r="J465" s="6">
        <f t="shared" si="206"/>
        <v>14.49</v>
      </c>
      <c r="K465" s="7">
        <f t="shared" si="207"/>
        <v>363.93</v>
      </c>
      <c r="AD465" s="41">
        <v>368.3</v>
      </c>
      <c r="AE465" s="41">
        <v>15.28</v>
      </c>
    </row>
    <row r="466" spans="1:31" ht="29">
      <c r="A466" s="33">
        <v>29</v>
      </c>
      <c r="B466" s="67" t="s">
        <v>906</v>
      </c>
      <c r="C466" s="35" t="s">
        <v>907</v>
      </c>
      <c r="D466" s="36">
        <v>18</v>
      </c>
      <c r="E466" s="37" t="s">
        <v>53</v>
      </c>
      <c r="F466" s="38">
        <f t="shared" si="198"/>
        <v>15.86</v>
      </c>
      <c r="G466" s="39">
        <f t="shared" si="199"/>
        <v>7.64</v>
      </c>
      <c r="H466" s="6">
        <f t="shared" si="204"/>
        <v>23.5</v>
      </c>
      <c r="I466" s="6">
        <f t="shared" si="205"/>
        <v>285.48</v>
      </c>
      <c r="J466" s="6">
        <f t="shared" si="206"/>
        <v>137.51999999999998</v>
      </c>
      <c r="K466" s="7">
        <f t="shared" si="207"/>
        <v>423</v>
      </c>
      <c r="AD466" s="41">
        <v>16.72</v>
      </c>
      <c r="AE466" s="41">
        <v>8.06</v>
      </c>
    </row>
    <row r="467" spans="1:31">
      <c r="A467" s="33">
        <v>29</v>
      </c>
      <c r="B467" s="67" t="s">
        <v>908</v>
      </c>
      <c r="C467" s="35" t="s">
        <v>909</v>
      </c>
      <c r="D467" s="36">
        <v>18</v>
      </c>
      <c r="E467" s="37" t="s">
        <v>375</v>
      </c>
      <c r="F467" s="38">
        <f t="shared" si="198"/>
        <v>511.5</v>
      </c>
      <c r="G467" s="39">
        <f t="shared" si="199"/>
        <v>106.72</v>
      </c>
      <c r="H467" s="6">
        <f t="shared" si="204"/>
        <v>618.22</v>
      </c>
      <c r="I467" s="6">
        <f t="shared" si="205"/>
        <v>9207</v>
      </c>
      <c r="J467" s="6">
        <f t="shared" si="206"/>
        <v>1920.96</v>
      </c>
      <c r="K467" s="7">
        <f t="shared" si="207"/>
        <v>11127.960000000001</v>
      </c>
      <c r="AD467" s="41">
        <v>539.11</v>
      </c>
      <c r="AE467" s="41">
        <v>112.49</v>
      </c>
    </row>
    <row r="468" spans="1:31">
      <c r="A468" s="33">
        <v>29</v>
      </c>
      <c r="B468" s="67" t="s">
        <v>910</v>
      </c>
      <c r="C468" s="35" t="s">
        <v>911</v>
      </c>
      <c r="D468" s="36">
        <v>2207</v>
      </c>
      <c r="E468" s="37" t="s">
        <v>87</v>
      </c>
      <c r="F468" s="38">
        <f t="shared" si="198"/>
        <v>21.45</v>
      </c>
      <c r="G468" s="39">
        <f t="shared" si="199"/>
        <v>1.74</v>
      </c>
      <c r="H468" s="6">
        <f t="shared" si="204"/>
        <v>23.189999999999998</v>
      </c>
      <c r="I468" s="6">
        <f t="shared" si="205"/>
        <v>47340.15</v>
      </c>
      <c r="J468" s="6">
        <f t="shared" si="206"/>
        <v>3840.18</v>
      </c>
      <c r="K468" s="7">
        <f t="shared" si="207"/>
        <v>51180.329999999994</v>
      </c>
      <c r="AD468" s="41">
        <v>22.61</v>
      </c>
      <c r="AE468" s="41">
        <v>1.84</v>
      </c>
    </row>
    <row r="469" spans="1:31">
      <c r="A469" s="33">
        <v>29</v>
      </c>
      <c r="B469" s="67" t="s">
        <v>912</v>
      </c>
      <c r="C469" s="35" t="s">
        <v>913</v>
      </c>
      <c r="D469" s="36">
        <v>215</v>
      </c>
      <c r="E469" s="37" t="s">
        <v>53</v>
      </c>
      <c r="F469" s="38">
        <f t="shared" si="198"/>
        <v>12.68</v>
      </c>
      <c r="G469" s="39">
        <f t="shared" si="199"/>
        <v>12.07</v>
      </c>
      <c r="H469" s="6">
        <f t="shared" si="204"/>
        <v>24.75</v>
      </c>
      <c r="I469" s="6">
        <f t="shared" si="205"/>
        <v>2726.2</v>
      </c>
      <c r="J469" s="6">
        <f t="shared" si="206"/>
        <v>2595.0500000000002</v>
      </c>
      <c r="K469" s="7">
        <f t="shared" si="207"/>
        <v>5321.25</v>
      </c>
      <c r="AD469" s="41">
        <v>13.37</v>
      </c>
      <c r="AE469" s="41">
        <v>12.73</v>
      </c>
    </row>
    <row r="470" spans="1:31">
      <c r="A470" s="33">
        <v>29</v>
      </c>
      <c r="B470" s="67" t="s">
        <v>914</v>
      </c>
      <c r="C470" s="35" t="s">
        <v>915</v>
      </c>
      <c r="D470" s="36">
        <v>24</v>
      </c>
      <c r="E470" s="37" t="s">
        <v>87</v>
      </c>
      <c r="F470" s="38">
        <f t="shared" si="198"/>
        <v>88.09</v>
      </c>
      <c r="G470" s="39">
        <f t="shared" si="199"/>
        <v>96.63</v>
      </c>
      <c r="H470" s="6">
        <f t="shared" si="204"/>
        <v>184.72</v>
      </c>
      <c r="I470" s="6">
        <f t="shared" si="205"/>
        <v>2114.16</v>
      </c>
      <c r="J470" s="6">
        <f t="shared" si="206"/>
        <v>2319.12</v>
      </c>
      <c r="K470" s="7">
        <f t="shared" si="207"/>
        <v>4433.28</v>
      </c>
      <c r="AD470" s="41">
        <v>92.85</v>
      </c>
      <c r="AE470" s="41">
        <v>101.85</v>
      </c>
    </row>
    <row r="471" spans="1:31" ht="29">
      <c r="A471" s="33">
        <v>29</v>
      </c>
      <c r="B471" s="67" t="s">
        <v>916</v>
      </c>
      <c r="C471" s="35" t="s">
        <v>917</v>
      </c>
      <c r="D471" s="36">
        <v>1</v>
      </c>
      <c r="E471" s="37" t="s">
        <v>87</v>
      </c>
      <c r="F471" s="38">
        <f t="shared" si="198"/>
        <v>114.96</v>
      </c>
      <c r="G471" s="39">
        <f t="shared" si="199"/>
        <v>48.31</v>
      </c>
      <c r="H471" s="6">
        <f t="shared" si="204"/>
        <v>163.26999999999998</v>
      </c>
      <c r="I471" s="6">
        <f t="shared" si="205"/>
        <v>114.96</v>
      </c>
      <c r="J471" s="6">
        <f t="shared" si="206"/>
        <v>48.31</v>
      </c>
      <c r="K471" s="7">
        <f t="shared" si="207"/>
        <v>163.26999999999998</v>
      </c>
      <c r="AD471" s="41">
        <v>121.17</v>
      </c>
      <c r="AE471" s="41">
        <v>50.92</v>
      </c>
    </row>
    <row r="472" spans="1:31" ht="29">
      <c r="A472" s="33">
        <v>29</v>
      </c>
      <c r="B472" s="67" t="s">
        <v>918</v>
      </c>
      <c r="C472" s="35" t="s">
        <v>919</v>
      </c>
      <c r="D472" s="36">
        <v>1</v>
      </c>
      <c r="E472" s="37" t="s">
        <v>87</v>
      </c>
      <c r="F472" s="38">
        <f t="shared" si="198"/>
        <v>115.31</v>
      </c>
      <c r="G472" s="39">
        <f t="shared" si="199"/>
        <v>48.31</v>
      </c>
      <c r="H472" s="6">
        <f t="shared" si="204"/>
        <v>163.62</v>
      </c>
      <c r="I472" s="6">
        <f t="shared" si="205"/>
        <v>115.31</v>
      </c>
      <c r="J472" s="6">
        <f t="shared" si="206"/>
        <v>48.31</v>
      </c>
      <c r="K472" s="7">
        <f t="shared" si="207"/>
        <v>163.62</v>
      </c>
      <c r="AD472" s="41">
        <v>121.54</v>
      </c>
      <c r="AE472" s="41">
        <v>50.92</v>
      </c>
    </row>
    <row r="473" spans="1:31">
      <c r="A473" s="33">
        <v>29</v>
      </c>
      <c r="B473" s="67" t="s">
        <v>920</v>
      </c>
      <c r="C473" s="62" t="s">
        <v>921</v>
      </c>
      <c r="D473" s="36">
        <v>1506</v>
      </c>
      <c r="E473" s="37" t="s">
        <v>53</v>
      </c>
      <c r="F473" s="38">
        <f t="shared" si="198"/>
        <v>1.58</v>
      </c>
      <c r="G473" s="39">
        <f t="shared" si="199"/>
        <v>7.64</v>
      </c>
      <c r="H473" s="6">
        <f t="shared" si="204"/>
        <v>9.2199999999999989</v>
      </c>
      <c r="I473" s="6">
        <f t="shared" si="205"/>
        <v>2379.48</v>
      </c>
      <c r="J473" s="6">
        <f t="shared" si="206"/>
        <v>11505.84</v>
      </c>
      <c r="K473" s="7">
        <f t="shared" si="207"/>
        <v>13885.319999999998</v>
      </c>
      <c r="AD473" s="41">
        <v>1.67</v>
      </c>
      <c r="AE473" s="41">
        <v>8.06</v>
      </c>
    </row>
    <row r="474" spans="1:31">
      <c r="A474" s="33">
        <v>29</v>
      </c>
      <c r="B474" s="67" t="s">
        <v>922</v>
      </c>
      <c r="C474" s="35" t="s">
        <v>923</v>
      </c>
      <c r="D474" s="36">
        <v>975</v>
      </c>
      <c r="E474" s="37" t="s">
        <v>53</v>
      </c>
      <c r="F474" s="38">
        <f t="shared" si="198"/>
        <v>12.33</v>
      </c>
      <c r="G474" s="39">
        <f t="shared" si="199"/>
        <v>7.64</v>
      </c>
      <c r="H474" s="6">
        <f t="shared" si="204"/>
        <v>19.97</v>
      </c>
      <c r="I474" s="6">
        <f t="shared" si="205"/>
        <v>12021.75</v>
      </c>
      <c r="J474" s="6">
        <f t="shared" si="206"/>
        <v>7449</v>
      </c>
      <c r="K474" s="7">
        <f t="shared" si="207"/>
        <v>19470.75</v>
      </c>
      <c r="AD474" s="41">
        <v>13</v>
      </c>
      <c r="AE474" s="41">
        <v>8.06</v>
      </c>
    </row>
    <row r="475" spans="1:31" ht="29">
      <c r="A475" s="33">
        <v>29</v>
      </c>
      <c r="B475" s="67" t="s">
        <v>924</v>
      </c>
      <c r="C475" s="35" t="s">
        <v>925</v>
      </c>
      <c r="D475" s="36">
        <v>1</v>
      </c>
      <c r="E475" s="37" t="s">
        <v>38</v>
      </c>
      <c r="F475" s="38">
        <f t="shared" si="198"/>
        <v>113.57</v>
      </c>
      <c r="G475" s="39">
        <f t="shared" si="199"/>
        <v>48.31</v>
      </c>
      <c r="H475" s="6">
        <f t="shared" si="204"/>
        <v>161.88</v>
      </c>
      <c r="I475" s="6">
        <f t="shared" si="205"/>
        <v>113.57</v>
      </c>
      <c r="J475" s="6">
        <f t="shared" si="206"/>
        <v>48.31</v>
      </c>
      <c r="K475" s="7">
        <f t="shared" si="207"/>
        <v>161.88</v>
      </c>
      <c r="AD475" s="41">
        <v>119.7</v>
      </c>
      <c r="AE475" s="41">
        <v>50.92</v>
      </c>
    </row>
    <row r="476" spans="1:31" ht="29">
      <c r="A476" s="33">
        <v>29</v>
      </c>
      <c r="B476" s="67" t="s">
        <v>926</v>
      </c>
      <c r="C476" s="35" t="s">
        <v>927</v>
      </c>
      <c r="D476" s="36">
        <v>90</v>
      </c>
      <c r="E476" s="37" t="s">
        <v>38</v>
      </c>
      <c r="F476" s="38">
        <f t="shared" si="198"/>
        <v>352.85</v>
      </c>
      <c r="G476" s="39">
        <f t="shared" si="199"/>
        <v>48.31</v>
      </c>
      <c r="H476" s="6">
        <f t="shared" si="204"/>
        <v>401.16</v>
      </c>
      <c r="I476" s="6">
        <f t="shared" si="205"/>
        <v>31756.500000000004</v>
      </c>
      <c r="J476" s="6">
        <f t="shared" si="206"/>
        <v>4347.9000000000005</v>
      </c>
      <c r="K476" s="7">
        <f t="shared" si="207"/>
        <v>36104.400000000001</v>
      </c>
      <c r="AD476" s="41">
        <v>371.9</v>
      </c>
      <c r="AE476" s="41">
        <v>50.92</v>
      </c>
    </row>
    <row r="477" spans="1:31" ht="29">
      <c r="A477" s="33">
        <v>29</v>
      </c>
      <c r="B477" s="67" t="s">
        <v>928</v>
      </c>
      <c r="C477" s="35" t="s">
        <v>929</v>
      </c>
      <c r="D477" s="36">
        <v>15</v>
      </c>
      <c r="E477" s="37" t="s">
        <v>38</v>
      </c>
      <c r="F477" s="38">
        <f t="shared" si="198"/>
        <v>346.94</v>
      </c>
      <c r="G477" s="39">
        <f t="shared" si="199"/>
        <v>48.31</v>
      </c>
      <c r="H477" s="6">
        <f t="shared" si="204"/>
        <v>395.25</v>
      </c>
      <c r="I477" s="6">
        <f t="shared" si="205"/>
        <v>5204.1000000000004</v>
      </c>
      <c r="J477" s="6">
        <f t="shared" si="206"/>
        <v>724.65000000000009</v>
      </c>
      <c r="K477" s="7">
        <f t="shared" si="207"/>
        <v>5928.75</v>
      </c>
      <c r="AD477" s="41">
        <v>365.67</v>
      </c>
      <c r="AE477" s="41">
        <v>50.92</v>
      </c>
    </row>
    <row r="478" spans="1:31">
      <c r="A478" s="33">
        <v>29</v>
      </c>
      <c r="B478" s="67" t="s">
        <v>930</v>
      </c>
      <c r="C478" s="35" t="s">
        <v>931</v>
      </c>
      <c r="D478" s="36">
        <v>1</v>
      </c>
      <c r="E478" s="37" t="s">
        <v>87</v>
      </c>
      <c r="F478" s="38">
        <f t="shared" si="198"/>
        <v>791.09</v>
      </c>
      <c r="G478" s="39">
        <f t="shared" si="199"/>
        <v>144.94</v>
      </c>
      <c r="H478" s="6">
        <f t="shared" si="204"/>
        <v>936.03</v>
      </c>
      <c r="I478" s="6">
        <f t="shared" si="205"/>
        <v>791.09</v>
      </c>
      <c r="J478" s="6">
        <f t="shared" si="206"/>
        <v>144.94</v>
      </c>
      <c r="K478" s="7">
        <f t="shared" si="207"/>
        <v>936.03</v>
      </c>
      <c r="AD478" s="41">
        <v>833.79</v>
      </c>
      <c r="AE478" s="41">
        <v>152.77000000000001</v>
      </c>
    </row>
    <row r="479" spans="1:31">
      <c r="A479" s="33">
        <v>29</v>
      </c>
      <c r="B479" s="67" t="s">
        <v>932</v>
      </c>
      <c r="C479" s="35" t="s">
        <v>933</v>
      </c>
      <c r="D479" s="36">
        <v>1</v>
      </c>
      <c r="E479" s="37" t="s">
        <v>87</v>
      </c>
      <c r="F479" s="38">
        <f t="shared" si="198"/>
        <v>303.83</v>
      </c>
      <c r="G479" s="39">
        <f t="shared" si="199"/>
        <v>154.32</v>
      </c>
      <c r="H479" s="6">
        <f t="shared" si="204"/>
        <v>458.15</v>
      </c>
      <c r="I479" s="6">
        <f t="shared" si="205"/>
        <v>303.83</v>
      </c>
      <c r="J479" s="6">
        <f t="shared" si="206"/>
        <v>154.32</v>
      </c>
      <c r="K479" s="7">
        <f t="shared" si="207"/>
        <v>458.15</v>
      </c>
      <c r="AD479" s="41">
        <v>320.23</v>
      </c>
      <c r="AE479" s="41">
        <v>162.65</v>
      </c>
    </row>
    <row r="480" spans="1:31">
      <c r="A480" s="33">
        <v>29</v>
      </c>
      <c r="B480" s="67" t="s">
        <v>934</v>
      </c>
      <c r="C480" s="35" t="s">
        <v>935</v>
      </c>
      <c r="D480" s="36">
        <v>24</v>
      </c>
      <c r="E480" s="37" t="s">
        <v>87</v>
      </c>
      <c r="F480" s="38">
        <f t="shared" si="198"/>
        <v>401.7</v>
      </c>
      <c r="G480" s="39">
        <f t="shared" si="199"/>
        <v>100.93</v>
      </c>
      <c r="H480" s="6">
        <f t="shared" si="204"/>
        <v>502.63</v>
      </c>
      <c r="I480" s="6">
        <f t="shared" si="205"/>
        <v>9640.7999999999993</v>
      </c>
      <c r="J480" s="6">
        <f t="shared" si="206"/>
        <v>2422.3200000000002</v>
      </c>
      <c r="K480" s="7">
        <f t="shared" si="207"/>
        <v>12063.119999999999</v>
      </c>
      <c r="AD480" s="41">
        <v>423.39</v>
      </c>
      <c r="AE480" s="41">
        <v>106.38</v>
      </c>
    </row>
    <row r="481" spans="1:31">
      <c r="A481" s="33">
        <v>29</v>
      </c>
      <c r="B481" s="67" t="s">
        <v>936</v>
      </c>
      <c r="C481" s="35" t="s">
        <v>937</v>
      </c>
      <c r="D481" s="36">
        <v>1</v>
      </c>
      <c r="E481" s="37" t="s">
        <v>87</v>
      </c>
      <c r="F481" s="38">
        <f t="shared" si="198"/>
        <v>2.27</v>
      </c>
      <c r="G481" s="39">
        <f t="shared" si="199"/>
        <v>131.54</v>
      </c>
      <c r="H481" s="6">
        <f t="shared" si="204"/>
        <v>133.81</v>
      </c>
      <c r="I481" s="6">
        <f t="shared" si="205"/>
        <v>2.27</v>
      </c>
      <c r="J481" s="6">
        <f t="shared" si="206"/>
        <v>131.54</v>
      </c>
      <c r="K481" s="7">
        <f t="shared" si="207"/>
        <v>133.81</v>
      </c>
      <c r="AD481" s="41">
        <v>2.4</v>
      </c>
      <c r="AE481" s="41">
        <v>138.63999999999999</v>
      </c>
    </row>
    <row r="482" spans="1:31">
      <c r="A482" s="33">
        <v>29</v>
      </c>
      <c r="B482" s="67" t="s">
        <v>938</v>
      </c>
      <c r="C482" s="35" t="s">
        <v>939</v>
      </c>
      <c r="D482" s="36">
        <v>1</v>
      </c>
      <c r="E482" s="37" t="s">
        <v>87</v>
      </c>
      <c r="F482" s="38">
        <f t="shared" si="198"/>
        <v>2.71</v>
      </c>
      <c r="G482" s="39">
        <f t="shared" si="199"/>
        <v>136.76</v>
      </c>
      <c r="H482" s="6">
        <f t="shared" si="204"/>
        <v>139.47</v>
      </c>
      <c r="I482" s="6">
        <f t="shared" si="205"/>
        <v>2.71</v>
      </c>
      <c r="J482" s="6">
        <f t="shared" si="206"/>
        <v>136.76</v>
      </c>
      <c r="K482" s="7">
        <f t="shared" si="207"/>
        <v>139.47</v>
      </c>
      <c r="AD482" s="41">
        <v>2.86</v>
      </c>
      <c r="AE482" s="41">
        <v>144.15</v>
      </c>
    </row>
    <row r="483" spans="1:31">
      <c r="A483" s="33">
        <v>29</v>
      </c>
      <c r="B483" s="67" t="s">
        <v>940</v>
      </c>
      <c r="C483" s="35" t="s">
        <v>941</v>
      </c>
      <c r="D483" s="36">
        <v>1</v>
      </c>
      <c r="E483" s="37" t="s">
        <v>16</v>
      </c>
      <c r="F483" s="38">
        <f t="shared" si="198"/>
        <v>341.82</v>
      </c>
      <c r="G483" s="39">
        <f t="shared" si="199"/>
        <v>103.01</v>
      </c>
      <c r="H483" s="6">
        <f t="shared" si="204"/>
        <v>444.83</v>
      </c>
      <c r="I483" s="6">
        <f t="shared" si="205"/>
        <v>341.82</v>
      </c>
      <c r="J483" s="6">
        <f t="shared" si="206"/>
        <v>103.01</v>
      </c>
      <c r="K483" s="7">
        <f t="shared" si="207"/>
        <v>444.83</v>
      </c>
      <c r="AD483" s="41">
        <v>360.27</v>
      </c>
      <c r="AE483" s="41">
        <v>108.57</v>
      </c>
    </row>
    <row r="484" spans="1:31">
      <c r="A484" s="33">
        <v>29</v>
      </c>
      <c r="B484" s="67" t="s">
        <v>942</v>
      </c>
      <c r="C484" s="35" t="s">
        <v>943</v>
      </c>
      <c r="D484" s="36">
        <v>415</v>
      </c>
      <c r="E484" s="37" t="s">
        <v>16</v>
      </c>
      <c r="F484" s="38">
        <f t="shared" si="198"/>
        <v>12.72</v>
      </c>
      <c r="G484" s="39">
        <f t="shared" si="199"/>
        <v>103.01</v>
      </c>
      <c r="H484" s="6">
        <f t="shared" si="204"/>
        <v>115.73</v>
      </c>
      <c r="I484" s="6">
        <f t="shared" si="205"/>
        <v>5278.8</v>
      </c>
      <c r="J484" s="6">
        <f t="shared" si="206"/>
        <v>42749.15</v>
      </c>
      <c r="K484" s="7">
        <f t="shared" si="207"/>
        <v>48027.950000000004</v>
      </c>
      <c r="AD484" s="41">
        <v>13.41</v>
      </c>
      <c r="AE484" s="41">
        <v>108.57</v>
      </c>
    </row>
    <row r="485" spans="1:31">
      <c r="A485" s="33">
        <v>29</v>
      </c>
      <c r="B485" s="67" t="s">
        <v>944</v>
      </c>
      <c r="C485" s="35" t="s">
        <v>945</v>
      </c>
      <c r="D485" s="36">
        <v>1</v>
      </c>
      <c r="E485" s="37" t="s">
        <v>38</v>
      </c>
      <c r="F485" s="38">
        <f t="shared" si="198"/>
        <v>1021.7</v>
      </c>
      <c r="G485" s="39">
        <f t="shared" si="199"/>
        <v>103.01</v>
      </c>
      <c r="H485" s="6">
        <f t="shared" si="204"/>
        <v>1124.71</v>
      </c>
      <c r="I485" s="6">
        <f t="shared" si="205"/>
        <v>1021.7</v>
      </c>
      <c r="J485" s="6">
        <f t="shared" si="206"/>
        <v>103.01</v>
      </c>
      <c r="K485" s="7">
        <f t="shared" si="207"/>
        <v>1124.71</v>
      </c>
      <c r="AD485" s="41">
        <v>1076.8499999999999</v>
      </c>
      <c r="AE485" s="41">
        <v>108.57</v>
      </c>
    </row>
    <row r="486" spans="1:31">
      <c r="A486" s="33">
        <v>29</v>
      </c>
      <c r="B486" s="67" t="s">
        <v>946</v>
      </c>
      <c r="C486" s="35" t="s">
        <v>947</v>
      </c>
      <c r="D486" s="36">
        <v>227</v>
      </c>
      <c r="E486" s="37" t="s">
        <v>38</v>
      </c>
      <c r="F486" s="38">
        <f t="shared" si="198"/>
        <v>28.04</v>
      </c>
      <c r="G486" s="39">
        <f t="shared" si="199"/>
        <v>22.79</v>
      </c>
      <c r="H486" s="6">
        <f t="shared" si="204"/>
        <v>50.83</v>
      </c>
      <c r="I486" s="6">
        <f t="shared" si="205"/>
        <v>6365.08</v>
      </c>
      <c r="J486" s="6">
        <f t="shared" si="206"/>
        <v>5173.33</v>
      </c>
      <c r="K486" s="7">
        <f t="shared" si="207"/>
        <v>11538.41</v>
      </c>
      <c r="AD486" s="41">
        <v>29.56</v>
      </c>
      <c r="AE486" s="41">
        <v>24.02</v>
      </c>
    </row>
    <row r="487" spans="1:31">
      <c r="A487" s="33">
        <v>29</v>
      </c>
      <c r="B487" s="67" t="s">
        <v>948</v>
      </c>
      <c r="C487" s="35" t="s">
        <v>949</v>
      </c>
      <c r="D487" s="36">
        <v>134</v>
      </c>
      <c r="E487" s="37" t="s">
        <v>16</v>
      </c>
      <c r="F487" s="38">
        <f t="shared" si="198"/>
        <v>172.61</v>
      </c>
      <c r="G487" s="39">
        <f t="shared" si="199"/>
        <v>48.7</v>
      </c>
      <c r="H487" s="6">
        <f t="shared" si="204"/>
        <v>221.31</v>
      </c>
      <c r="I487" s="6">
        <f t="shared" si="205"/>
        <v>23129.74</v>
      </c>
      <c r="J487" s="6">
        <f t="shared" si="206"/>
        <v>6525.8</v>
      </c>
      <c r="K487" s="7">
        <f t="shared" si="207"/>
        <v>29655.54</v>
      </c>
      <c r="AD487" s="41">
        <v>181.93</v>
      </c>
      <c r="AE487" s="41">
        <v>51.33</v>
      </c>
    </row>
    <row r="488" spans="1:31">
      <c r="A488" s="33">
        <v>29</v>
      </c>
      <c r="B488" s="67" t="s">
        <v>950</v>
      </c>
      <c r="C488" s="35" t="s">
        <v>951</v>
      </c>
      <c r="D488" s="36">
        <v>209</v>
      </c>
      <c r="E488" s="37" t="s">
        <v>87</v>
      </c>
      <c r="F488" s="38">
        <f t="shared" si="198"/>
        <v>11.22</v>
      </c>
      <c r="G488" s="39">
        <f t="shared" si="199"/>
        <v>1.74</v>
      </c>
      <c r="H488" s="6">
        <f t="shared" si="204"/>
        <v>12.96</v>
      </c>
      <c r="I488" s="6">
        <f t="shared" si="205"/>
        <v>2344.98</v>
      </c>
      <c r="J488" s="6">
        <f t="shared" si="206"/>
        <v>363.66</v>
      </c>
      <c r="K488" s="7">
        <f t="shared" si="207"/>
        <v>2708.6400000000003</v>
      </c>
      <c r="AD488" s="41">
        <v>11.83</v>
      </c>
      <c r="AE488" s="41">
        <v>1.84</v>
      </c>
    </row>
    <row r="489" spans="1:31">
      <c r="A489" s="33">
        <v>29</v>
      </c>
      <c r="B489" s="67" t="s">
        <v>952</v>
      </c>
      <c r="C489" s="35" t="s">
        <v>953</v>
      </c>
      <c r="D489" s="36">
        <v>1</v>
      </c>
      <c r="E489" s="37" t="s">
        <v>16</v>
      </c>
      <c r="F489" s="38">
        <f t="shared" si="198"/>
        <v>11.61</v>
      </c>
      <c r="G489" s="39">
        <f t="shared" si="199"/>
        <v>5.14</v>
      </c>
      <c r="H489" s="6">
        <f t="shared" si="204"/>
        <v>16.75</v>
      </c>
      <c r="I489" s="6">
        <f t="shared" si="205"/>
        <v>11.61</v>
      </c>
      <c r="J489" s="6">
        <f t="shared" si="206"/>
        <v>5.14</v>
      </c>
      <c r="K489" s="7">
        <f t="shared" si="207"/>
        <v>16.75</v>
      </c>
      <c r="AD489" s="41">
        <v>12.24</v>
      </c>
      <c r="AE489" s="41">
        <v>5.42</v>
      </c>
    </row>
    <row r="490" spans="1:31">
      <c r="A490" s="33">
        <v>29</v>
      </c>
      <c r="B490" s="67" t="s">
        <v>954</v>
      </c>
      <c r="C490" s="35" t="s">
        <v>955</v>
      </c>
      <c r="D490" s="36">
        <v>1</v>
      </c>
      <c r="E490" s="37" t="s">
        <v>16</v>
      </c>
      <c r="F490" s="38">
        <f t="shared" si="198"/>
        <v>15.38</v>
      </c>
      <c r="G490" s="39">
        <f t="shared" si="199"/>
        <v>5.14</v>
      </c>
      <c r="H490" s="6">
        <f t="shared" si="204"/>
        <v>20.52</v>
      </c>
      <c r="I490" s="6">
        <f t="shared" si="205"/>
        <v>15.38</v>
      </c>
      <c r="J490" s="6">
        <f t="shared" si="206"/>
        <v>5.14</v>
      </c>
      <c r="K490" s="7">
        <f t="shared" si="207"/>
        <v>20.52</v>
      </c>
      <c r="AD490" s="41">
        <v>16.22</v>
      </c>
      <c r="AE490" s="41">
        <v>5.42</v>
      </c>
    </row>
    <row r="491" spans="1:31">
      <c r="A491" s="33">
        <v>29</v>
      </c>
      <c r="B491" s="67" t="s">
        <v>956</v>
      </c>
      <c r="C491" s="35" t="s">
        <v>957</v>
      </c>
      <c r="D491" s="36">
        <v>1</v>
      </c>
      <c r="E491" s="37" t="s">
        <v>53</v>
      </c>
      <c r="F491" s="38">
        <f t="shared" si="198"/>
        <v>160.4</v>
      </c>
      <c r="G491" s="39">
        <f t="shared" si="199"/>
        <v>75.33</v>
      </c>
      <c r="H491" s="6">
        <f t="shared" si="204"/>
        <v>235.73000000000002</v>
      </c>
      <c r="I491" s="6">
        <f t="shared" si="205"/>
        <v>160.4</v>
      </c>
      <c r="J491" s="6">
        <f t="shared" si="206"/>
        <v>75.33</v>
      </c>
      <c r="K491" s="7">
        <f t="shared" si="207"/>
        <v>235.73000000000002</v>
      </c>
      <c r="AD491" s="41">
        <v>169.06</v>
      </c>
      <c r="AE491" s="41">
        <v>79.400000000000006</v>
      </c>
    </row>
    <row r="492" spans="1:31">
      <c r="A492" s="33">
        <v>29</v>
      </c>
      <c r="B492" s="67" t="s">
        <v>958</v>
      </c>
      <c r="C492" s="35" t="s">
        <v>959</v>
      </c>
      <c r="D492" s="36">
        <v>24</v>
      </c>
      <c r="E492" s="37" t="s">
        <v>87</v>
      </c>
      <c r="F492" s="38">
        <f t="shared" si="198"/>
        <v>25.74</v>
      </c>
      <c r="G492" s="39">
        <f t="shared" si="199"/>
        <v>4.4000000000000004</v>
      </c>
      <c r="H492" s="6">
        <f t="shared" si="204"/>
        <v>30.14</v>
      </c>
      <c r="I492" s="6">
        <f t="shared" si="205"/>
        <v>617.76</v>
      </c>
      <c r="J492" s="6">
        <f t="shared" si="206"/>
        <v>105.60000000000001</v>
      </c>
      <c r="K492" s="7">
        <f t="shared" si="207"/>
        <v>723.36</v>
      </c>
      <c r="AD492" s="41">
        <v>27.13</v>
      </c>
      <c r="AE492" s="41">
        <v>4.6399999999999997</v>
      </c>
    </row>
    <row r="493" spans="1:31">
      <c r="A493" s="33">
        <v>29</v>
      </c>
      <c r="B493" s="67" t="s">
        <v>960</v>
      </c>
      <c r="C493" s="35" t="s">
        <v>961</v>
      </c>
      <c r="D493" s="36">
        <v>1</v>
      </c>
      <c r="E493" s="37" t="s">
        <v>760</v>
      </c>
      <c r="F493" s="38">
        <f t="shared" si="198"/>
        <v>338.1</v>
      </c>
      <c r="G493" s="39">
        <f t="shared" si="199"/>
        <v>23.35</v>
      </c>
      <c r="H493" s="6">
        <f t="shared" si="204"/>
        <v>361.45000000000005</v>
      </c>
      <c r="I493" s="6">
        <f t="shared" si="205"/>
        <v>338.1</v>
      </c>
      <c r="J493" s="6">
        <f t="shared" si="206"/>
        <v>23.35</v>
      </c>
      <c r="K493" s="7">
        <f t="shared" si="207"/>
        <v>361.45000000000005</v>
      </c>
      <c r="AD493" s="41">
        <v>356.35</v>
      </c>
      <c r="AE493" s="41">
        <v>24.62</v>
      </c>
    </row>
    <row r="494" spans="1:31">
      <c r="A494" s="33">
        <v>29</v>
      </c>
      <c r="B494" s="67" t="s">
        <v>962</v>
      </c>
      <c r="C494" s="35" t="s">
        <v>963</v>
      </c>
      <c r="D494" s="36">
        <v>1</v>
      </c>
      <c r="E494" s="37" t="s">
        <v>87</v>
      </c>
      <c r="F494" s="38">
        <f t="shared" si="198"/>
        <v>2335.11</v>
      </c>
      <c r="G494" s="39">
        <f t="shared" si="199"/>
        <v>259.38</v>
      </c>
      <c r="H494" s="6">
        <f t="shared" si="204"/>
        <v>2594.4900000000002</v>
      </c>
      <c r="I494" s="6">
        <f t="shared" si="205"/>
        <v>2335.11</v>
      </c>
      <c r="J494" s="6">
        <f t="shared" si="206"/>
        <v>259.38</v>
      </c>
      <c r="K494" s="7">
        <f t="shared" si="207"/>
        <v>2594.4900000000002</v>
      </c>
      <c r="AD494" s="41">
        <v>2461.14</v>
      </c>
      <c r="AE494" s="41">
        <v>273.38</v>
      </c>
    </row>
    <row r="495" spans="1:31">
      <c r="A495" s="33">
        <v>29</v>
      </c>
      <c r="B495" s="67" t="s">
        <v>964</v>
      </c>
      <c r="C495" s="35" t="s">
        <v>965</v>
      </c>
      <c r="D495" s="36">
        <v>1</v>
      </c>
      <c r="E495" s="37" t="s">
        <v>87</v>
      </c>
      <c r="F495" s="38">
        <f t="shared" si="198"/>
        <v>1872.84</v>
      </c>
      <c r="G495" s="39">
        <f t="shared" si="199"/>
        <v>259.38</v>
      </c>
      <c r="H495" s="6">
        <f t="shared" si="204"/>
        <v>2132.2199999999998</v>
      </c>
      <c r="I495" s="6">
        <f t="shared" si="205"/>
        <v>1872.84</v>
      </c>
      <c r="J495" s="6">
        <f t="shared" si="206"/>
        <v>259.38</v>
      </c>
      <c r="K495" s="7">
        <f t="shared" si="207"/>
        <v>2132.2199999999998</v>
      </c>
      <c r="AD495" s="41">
        <v>1973.92</v>
      </c>
      <c r="AE495" s="41">
        <v>273.38</v>
      </c>
    </row>
    <row r="496" spans="1:31">
      <c r="A496" s="33">
        <v>29</v>
      </c>
      <c r="B496" s="67" t="s">
        <v>966</v>
      </c>
      <c r="C496" s="35" t="s">
        <v>967</v>
      </c>
      <c r="D496" s="36">
        <v>1</v>
      </c>
      <c r="E496" s="37" t="s">
        <v>87</v>
      </c>
      <c r="F496" s="38">
        <f t="shared" si="198"/>
        <v>4850.8900000000003</v>
      </c>
      <c r="G496" s="39">
        <f t="shared" si="199"/>
        <v>1050.04</v>
      </c>
      <c r="H496" s="6">
        <f t="shared" si="204"/>
        <v>5900.93</v>
      </c>
      <c r="I496" s="6">
        <f t="shared" si="205"/>
        <v>4850.8900000000003</v>
      </c>
      <c r="J496" s="6">
        <f t="shared" si="206"/>
        <v>1050.04</v>
      </c>
      <c r="K496" s="7">
        <f t="shared" si="207"/>
        <v>5900.93</v>
      </c>
      <c r="AD496" s="41">
        <v>5112.6899999999996</v>
      </c>
      <c r="AE496" s="41">
        <v>1106.71</v>
      </c>
    </row>
    <row r="497" spans="1:31">
      <c r="A497" s="33">
        <v>29</v>
      </c>
      <c r="B497" s="67" t="s">
        <v>968</v>
      </c>
      <c r="C497" s="35" t="s">
        <v>969</v>
      </c>
      <c r="D497" s="36">
        <v>1</v>
      </c>
      <c r="E497" s="37" t="s">
        <v>87</v>
      </c>
      <c r="F497" s="38">
        <f t="shared" si="198"/>
        <v>3252.23</v>
      </c>
      <c r="G497" s="39">
        <f t="shared" si="199"/>
        <v>700.02</v>
      </c>
      <c r="H497" s="6">
        <f t="shared" si="204"/>
        <v>3952.25</v>
      </c>
      <c r="I497" s="6">
        <f t="shared" si="205"/>
        <v>3252.23</v>
      </c>
      <c r="J497" s="6">
        <f t="shared" si="206"/>
        <v>700.02</v>
      </c>
      <c r="K497" s="7">
        <f t="shared" si="207"/>
        <v>3952.25</v>
      </c>
      <c r="AD497" s="41">
        <v>3427.76</v>
      </c>
      <c r="AE497" s="41">
        <v>737.8</v>
      </c>
    </row>
    <row r="498" spans="1:31">
      <c r="A498" s="33">
        <v>29</v>
      </c>
      <c r="B498" s="67" t="s">
        <v>970</v>
      </c>
      <c r="C498" s="35" t="s">
        <v>971</v>
      </c>
      <c r="D498" s="36">
        <v>1</v>
      </c>
      <c r="E498" s="37" t="s">
        <v>87</v>
      </c>
      <c r="F498" s="38">
        <f t="shared" si="198"/>
        <v>6852.06</v>
      </c>
      <c r="G498" s="39">
        <f t="shared" si="199"/>
        <v>584.41999999999996</v>
      </c>
      <c r="H498" s="6">
        <f t="shared" si="204"/>
        <v>7436.4800000000005</v>
      </c>
      <c r="I498" s="6">
        <f t="shared" si="205"/>
        <v>6852.06</v>
      </c>
      <c r="J498" s="6">
        <f t="shared" si="206"/>
        <v>584.41999999999996</v>
      </c>
      <c r="K498" s="7">
        <f t="shared" si="207"/>
        <v>7436.4800000000005</v>
      </c>
      <c r="AD498" s="41">
        <v>7221.87</v>
      </c>
      <c r="AE498" s="41">
        <v>615.97</v>
      </c>
    </row>
    <row r="499" spans="1:31">
      <c r="A499" s="33">
        <v>29</v>
      </c>
      <c r="B499" s="67" t="s">
        <v>972</v>
      </c>
      <c r="C499" s="35" t="s">
        <v>973</v>
      </c>
      <c r="D499" s="36">
        <v>1</v>
      </c>
      <c r="E499" s="37" t="s">
        <v>87</v>
      </c>
      <c r="F499" s="38">
        <f t="shared" si="198"/>
        <v>8828.77</v>
      </c>
      <c r="G499" s="39">
        <f t="shared" si="199"/>
        <v>1354.93</v>
      </c>
      <c r="H499" s="6">
        <f t="shared" si="204"/>
        <v>10183.700000000001</v>
      </c>
      <c r="I499" s="6">
        <f t="shared" si="205"/>
        <v>8828.77</v>
      </c>
      <c r="J499" s="6">
        <f t="shared" si="206"/>
        <v>1354.93</v>
      </c>
      <c r="K499" s="7">
        <f t="shared" si="207"/>
        <v>10183.700000000001</v>
      </c>
      <c r="AD499" s="41">
        <v>9305.26</v>
      </c>
      <c r="AE499" s="41">
        <v>1428.06</v>
      </c>
    </row>
    <row r="500" spans="1:31">
      <c r="A500" s="33">
        <v>29</v>
      </c>
      <c r="B500" s="67" t="s">
        <v>974</v>
      </c>
      <c r="C500" s="35" t="s">
        <v>975</v>
      </c>
      <c r="D500" s="36">
        <v>1</v>
      </c>
      <c r="E500" s="37" t="s">
        <v>87</v>
      </c>
      <c r="F500" s="38">
        <f t="shared" si="198"/>
        <v>10296.040000000001</v>
      </c>
      <c r="G500" s="39">
        <f t="shared" si="199"/>
        <v>2248.25</v>
      </c>
      <c r="H500" s="6">
        <f t="shared" si="204"/>
        <v>12544.29</v>
      </c>
      <c r="I500" s="6">
        <f t="shared" si="205"/>
        <v>10296.040000000001</v>
      </c>
      <c r="J500" s="6">
        <f t="shared" si="206"/>
        <v>2248.25</v>
      </c>
      <c r="K500" s="7">
        <f t="shared" si="207"/>
        <v>12544.29</v>
      </c>
      <c r="AD500" s="41">
        <v>10851.71</v>
      </c>
      <c r="AE500" s="41">
        <v>2369.59</v>
      </c>
    </row>
    <row r="501" spans="1:31">
      <c r="A501" s="33">
        <v>29</v>
      </c>
      <c r="B501" s="67" t="s">
        <v>976</v>
      </c>
      <c r="C501" s="35" t="s">
        <v>977</v>
      </c>
      <c r="D501" s="36">
        <v>1</v>
      </c>
      <c r="E501" s="37" t="s">
        <v>87</v>
      </c>
      <c r="F501" s="38">
        <f t="shared" si="198"/>
        <v>13348.68</v>
      </c>
      <c r="G501" s="39">
        <f t="shared" si="199"/>
        <v>2284.5</v>
      </c>
      <c r="H501" s="6">
        <f t="shared" ref="H501:H505" si="208">SUM(F501:G501)</f>
        <v>15633.18</v>
      </c>
      <c r="I501" s="6">
        <f t="shared" ref="I501:I505" si="209">D501*F501</f>
        <v>13348.68</v>
      </c>
      <c r="J501" s="6">
        <f t="shared" ref="J501:J505" si="210">D501*G501</f>
        <v>2284.5</v>
      </c>
      <c r="K501" s="7">
        <f t="shared" ref="K501:K505" si="211">SUM(F501:G501)*D501</f>
        <v>15633.18</v>
      </c>
      <c r="AD501" s="41">
        <v>14069.1</v>
      </c>
      <c r="AE501" s="41">
        <v>2407.8000000000002</v>
      </c>
    </row>
    <row r="502" spans="1:31">
      <c r="A502" s="33">
        <v>29</v>
      </c>
      <c r="B502" s="67" t="s">
        <v>978</v>
      </c>
      <c r="C502" s="35" t="s">
        <v>979</v>
      </c>
      <c r="D502" s="36">
        <v>1</v>
      </c>
      <c r="E502" s="37" t="s">
        <v>87</v>
      </c>
      <c r="F502" s="38">
        <f t="shared" si="198"/>
        <v>8587.32</v>
      </c>
      <c r="G502" s="39">
        <f t="shared" si="199"/>
        <v>1730.55</v>
      </c>
      <c r="H502" s="6">
        <f t="shared" si="208"/>
        <v>10317.869999999999</v>
      </c>
      <c r="I502" s="6">
        <f t="shared" si="209"/>
        <v>8587.32</v>
      </c>
      <c r="J502" s="6">
        <f t="shared" si="210"/>
        <v>1730.55</v>
      </c>
      <c r="K502" s="7">
        <f t="shared" si="211"/>
        <v>10317.869999999999</v>
      </c>
      <c r="AD502" s="41">
        <v>9050.7800000000007</v>
      </c>
      <c r="AE502" s="41">
        <v>1823.95</v>
      </c>
    </row>
    <row r="503" spans="1:31">
      <c r="A503" s="33">
        <v>29</v>
      </c>
      <c r="B503" s="67" t="s">
        <v>980</v>
      </c>
      <c r="C503" s="35" t="s">
        <v>981</v>
      </c>
      <c r="D503" s="36">
        <v>1</v>
      </c>
      <c r="E503" s="37" t="s">
        <v>87</v>
      </c>
      <c r="F503" s="38">
        <f t="shared" si="198"/>
        <v>15160.02</v>
      </c>
      <c r="G503" s="39">
        <f t="shared" si="199"/>
        <v>3166.05</v>
      </c>
      <c r="H503" s="6">
        <f t="shared" si="208"/>
        <v>18326.07</v>
      </c>
      <c r="I503" s="6">
        <f t="shared" si="209"/>
        <v>15160.02</v>
      </c>
      <c r="J503" s="6">
        <f t="shared" si="210"/>
        <v>3166.05</v>
      </c>
      <c r="K503" s="7">
        <f t="shared" si="211"/>
        <v>18326.07</v>
      </c>
      <c r="AD503" s="41">
        <v>15978.2</v>
      </c>
      <c r="AE503" s="41">
        <v>3336.93</v>
      </c>
    </row>
    <row r="504" spans="1:31">
      <c r="A504" s="33">
        <v>29</v>
      </c>
      <c r="B504" s="67" t="s">
        <v>982</v>
      </c>
      <c r="C504" s="35" t="s">
        <v>983</v>
      </c>
      <c r="D504" s="36">
        <v>1</v>
      </c>
      <c r="E504" s="37" t="s">
        <v>87</v>
      </c>
      <c r="F504" s="38">
        <f t="shared" si="198"/>
        <v>42790.65</v>
      </c>
      <c r="G504" s="39">
        <f t="shared" si="199"/>
        <v>3778.88</v>
      </c>
      <c r="H504" s="6">
        <f t="shared" si="208"/>
        <v>46569.53</v>
      </c>
      <c r="I504" s="6">
        <f t="shared" si="209"/>
        <v>42790.65</v>
      </c>
      <c r="J504" s="6">
        <f t="shared" si="210"/>
        <v>3778.88</v>
      </c>
      <c r="K504" s="7">
        <f t="shared" si="211"/>
        <v>46569.53</v>
      </c>
      <c r="AD504" s="41">
        <v>45100.04</v>
      </c>
      <c r="AE504" s="41">
        <v>3982.83</v>
      </c>
    </row>
    <row r="505" spans="1:31">
      <c r="A505" s="33">
        <v>29</v>
      </c>
      <c r="B505" s="67" t="s">
        <v>984</v>
      </c>
      <c r="C505" s="35" t="s">
        <v>985</v>
      </c>
      <c r="D505" s="36">
        <v>108</v>
      </c>
      <c r="E505" s="37" t="s">
        <v>87</v>
      </c>
      <c r="F505" s="38">
        <f t="shared" si="198"/>
        <v>10.6</v>
      </c>
      <c r="G505" s="39">
        <f t="shared" si="199"/>
        <v>14.02</v>
      </c>
      <c r="H505" s="6">
        <f t="shared" si="208"/>
        <v>24.619999999999997</v>
      </c>
      <c r="I505" s="6">
        <f t="shared" si="209"/>
        <v>1144.8</v>
      </c>
      <c r="J505" s="6">
        <f t="shared" si="210"/>
        <v>1514.1599999999999</v>
      </c>
      <c r="K505" s="7">
        <f t="shared" si="211"/>
        <v>2658.9599999999996</v>
      </c>
      <c r="AD505" s="41">
        <v>11.18</v>
      </c>
      <c r="AE505" s="41">
        <v>14.78</v>
      </c>
    </row>
    <row r="506" spans="1:31">
      <c r="A506" s="33">
        <v>29</v>
      </c>
      <c r="B506" s="67" t="s">
        <v>986</v>
      </c>
      <c r="C506" s="35" t="s">
        <v>987</v>
      </c>
      <c r="D506" s="36">
        <v>73</v>
      </c>
      <c r="E506" s="37" t="s">
        <v>53</v>
      </c>
      <c r="F506" s="38">
        <f t="shared" si="198"/>
        <v>179.14</v>
      </c>
      <c r="G506" s="39">
        <f t="shared" si="199"/>
        <v>33.799999999999997</v>
      </c>
      <c r="H506" s="6">
        <f t="shared" si="204"/>
        <v>212.94</v>
      </c>
      <c r="I506" s="6">
        <f t="shared" si="205"/>
        <v>13077.22</v>
      </c>
      <c r="J506" s="6">
        <f t="shared" si="206"/>
        <v>2467.3999999999996</v>
      </c>
      <c r="K506" s="7">
        <f t="shared" si="207"/>
        <v>15544.619999999999</v>
      </c>
      <c r="AD506" s="41">
        <v>188.81</v>
      </c>
      <c r="AE506" s="41">
        <v>35.630000000000003</v>
      </c>
    </row>
    <row r="507" spans="1:31">
      <c r="A507" s="33">
        <v>29</v>
      </c>
      <c r="B507" s="67" t="s">
        <v>988</v>
      </c>
      <c r="C507" s="35" t="s">
        <v>989</v>
      </c>
      <c r="D507" s="36">
        <v>1</v>
      </c>
      <c r="E507" s="37" t="s">
        <v>53</v>
      </c>
      <c r="F507" s="38">
        <f t="shared" si="198"/>
        <v>47.58</v>
      </c>
      <c r="G507" s="39">
        <f t="shared" si="199"/>
        <v>33.799999999999997</v>
      </c>
      <c r="H507" s="6">
        <f t="shared" si="204"/>
        <v>81.38</v>
      </c>
      <c r="I507" s="6">
        <f t="shared" si="205"/>
        <v>47.58</v>
      </c>
      <c r="J507" s="6">
        <f t="shared" si="206"/>
        <v>33.799999999999997</v>
      </c>
      <c r="K507" s="7">
        <f t="shared" si="207"/>
        <v>81.38</v>
      </c>
      <c r="AD507" s="41">
        <v>50.15</v>
      </c>
      <c r="AE507" s="41">
        <v>35.630000000000003</v>
      </c>
    </row>
    <row r="508" spans="1:31">
      <c r="A508" s="33">
        <v>29</v>
      </c>
      <c r="B508" s="67" t="s">
        <v>990</v>
      </c>
      <c r="C508" s="35" t="s">
        <v>991</v>
      </c>
      <c r="D508" s="36">
        <v>1</v>
      </c>
      <c r="E508" s="37" t="s">
        <v>87</v>
      </c>
      <c r="F508" s="38">
        <f t="shared" si="198"/>
        <v>175.45</v>
      </c>
      <c r="G508" s="39">
        <f t="shared" si="199"/>
        <v>14.49</v>
      </c>
      <c r="H508" s="6">
        <f t="shared" si="204"/>
        <v>189.94</v>
      </c>
      <c r="I508" s="6">
        <f t="shared" si="205"/>
        <v>175.45</v>
      </c>
      <c r="J508" s="6">
        <f t="shared" si="206"/>
        <v>14.49</v>
      </c>
      <c r="K508" s="7">
        <f t="shared" si="207"/>
        <v>189.94</v>
      </c>
      <c r="AD508" s="41">
        <v>184.92</v>
      </c>
      <c r="AE508" s="41">
        <v>15.28</v>
      </c>
    </row>
    <row r="509" spans="1:31">
      <c r="A509" s="33">
        <v>29</v>
      </c>
      <c r="B509" s="67" t="s">
        <v>992</v>
      </c>
      <c r="C509" s="35" t="s">
        <v>993</v>
      </c>
      <c r="D509" s="36">
        <v>1</v>
      </c>
      <c r="E509" s="37" t="s">
        <v>87</v>
      </c>
      <c r="F509" s="38">
        <f t="shared" si="198"/>
        <v>471.23</v>
      </c>
      <c r="G509" s="39">
        <f t="shared" si="199"/>
        <v>14.49</v>
      </c>
      <c r="H509" s="6">
        <f t="shared" si="204"/>
        <v>485.72</v>
      </c>
      <c r="I509" s="6">
        <f t="shared" si="205"/>
        <v>471.23</v>
      </c>
      <c r="J509" s="6">
        <f t="shared" si="206"/>
        <v>14.49</v>
      </c>
      <c r="K509" s="7">
        <f t="shared" si="207"/>
        <v>485.72</v>
      </c>
      <c r="AD509" s="41">
        <v>496.67</v>
      </c>
      <c r="AE509" s="41">
        <v>15.28</v>
      </c>
    </row>
    <row r="510" spans="1:31">
      <c r="A510" s="33">
        <v>29</v>
      </c>
      <c r="B510" s="67" t="s">
        <v>994</v>
      </c>
      <c r="C510" s="35" t="s">
        <v>995</v>
      </c>
      <c r="D510" s="36">
        <v>1</v>
      </c>
      <c r="E510" s="37" t="s">
        <v>87</v>
      </c>
      <c r="F510" s="38">
        <f t="shared" si="198"/>
        <v>488.62</v>
      </c>
      <c r="G510" s="39">
        <f t="shared" si="199"/>
        <v>14.49</v>
      </c>
      <c r="H510" s="6">
        <f t="shared" ref="H510:H511" si="212">SUM(F510:G510)</f>
        <v>503.11</v>
      </c>
      <c r="I510" s="6">
        <f t="shared" si="205"/>
        <v>488.62</v>
      </c>
      <c r="J510" s="6">
        <f t="shared" si="206"/>
        <v>14.49</v>
      </c>
      <c r="K510" s="7">
        <f t="shared" ref="K510:K511" si="213">SUM(F510:G510)*D510</f>
        <v>503.11</v>
      </c>
      <c r="AD510" s="41">
        <v>515</v>
      </c>
      <c r="AE510" s="41">
        <v>15.28</v>
      </c>
    </row>
    <row r="511" spans="1:31">
      <c r="A511" s="33">
        <v>29</v>
      </c>
      <c r="B511" s="67" t="s">
        <v>996</v>
      </c>
      <c r="C511" s="35" t="s">
        <v>997</v>
      </c>
      <c r="D511" s="36">
        <v>1</v>
      </c>
      <c r="E511" s="37" t="s">
        <v>87</v>
      </c>
      <c r="F511" s="38">
        <f t="shared" si="198"/>
        <v>53.85</v>
      </c>
      <c r="G511" s="39">
        <f t="shared" si="199"/>
        <v>25.23</v>
      </c>
      <c r="H511" s="6">
        <f t="shared" si="212"/>
        <v>79.08</v>
      </c>
      <c r="I511" s="6">
        <f t="shared" si="205"/>
        <v>53.85</v>
      </c>
      <c r="J511" s="6">
        <f t="shared" si="206"/>
        <v>25.23</v>
      </c>
      <c r="K511" s="7">
        <f t="shared" si="213"/>
        <v>79.08</v>
      </c>
      <c r="AD511" s="41">
        <v>56.76</v>
      </c>
      <c r="AE511" s="41">
        <v>26.6</v>
      </c>
    </row>
    <row r="512" spans="1:31">
      <c r="A512" s="33">
        <v>29</v>
      </c>
      <c r="B512" s="67" t="s">
        <v>998</v>
      </c>
      <c r="C512" s="35" t="s">
        <v>999</v>
      </c>
      <c r="D512" s="36">
        <v>1</v>
      </c>
      <c r="E512" s="37" t="s">
        <v>760</v>
      </c>
      <c r="F512" s="38">
        <f t="shared" si="198"/>
        <v>330.71</v>
      </c>
      <c r="G512" s="39">
        <f t="shared" si="199"/>
        <v>23.35</v>
      </c>
      <c r="H512" s="6">
        <f t="shared" ref="H512" si="214">SUM(F512:G512)</f>
        <v>354.06</v>
      </c>
      <c r="I512" s="6">
        <f t="shared" ref="I512:I513" si="215">D512*F512</f>
        <v>330.71</v>
      </c>
      <c r="J512" s="6">
        <f t="shared" ref="J512:J513" si="216">D512*G512</f>
        <v>23.35</v>
      </c>
      <c r="K512" s="7">
        <f t="shared" ref="K512" si="217">SUM(F512:G512)*D512</f>
        <v>354.06</v>
      </c>
      <c r="AD512" s="41">
        <v>348.56</v>
      </c>
      <c r="AE512" s="41">
        <v>24.62</v>
      </c>
    </row>
    <row r="513" spans="1:31">
      <c r="A513" s="33">
        <v>29</v>
      </c>
      <c r="B513" s="67" t="s">
        <v>1000</v>
      </c>
      <c r="C513" s="35" t="s">
        <v>1001</v>
      </c>
      <c r="D513" s="36">
        <v>1</v>
      </c>
      <c r="E513" s="37" t="s">
        <v>87</v>
      </c>
      <c r="F513" s="38">
        <f t="shared" si="198"/>
        <v>44.11</v>
      </c>
      <c r="G513" s="39">
        <f t="shared" si="199"/>
        <v>867.78</v>
      </c>
      <c r="H513" s="6">
        <f t="shared" ref="H513" si="218">SUM(F513:G513)</f>
        <v>911.89</v>
      </c>
      <c r="I513" s="6">
        <f t="shared" si="215"/>
        <v>44.11</v>
      </c>
      <c r="J513" s="6">
        <f t="shared" si="216"/>
        <v>867.78</v>
      </c>
      <c r="K513" s="7">
        <f t="shared" ref="K513" si="219">SUM(F513:G513)*D513</f>
        <v>911.89</v>
      </c>
      <c r="AD513" s="41">
        <v>46.5</v>
      </c>
      <c r="AE513" s="41">
        <v>914.62</v>
      </c>
    </row>
    <row r="514" spans="1:31">
      <c r="A514" s="45">
        <v>30</v>
      </c>
      <c r="B514" s="65">
        <v>30</v>
      </c>
      <c r="C514" s="66" t="s">
        <v>1002</v>
      </c>
      <c r="D514" s="26"/>
      <c r="E514" s="27"/>
      <c r="F514" s="8"/>
      <c r="G514" s="8"/>
      <c r="H514" s="8"/>
      <c r="I514" s="8">
        <v>0</v>
      </c>
      <c r="J514" s="8">
        <v>0</v>
      </c>
      <c r="K514" s="9">
        <v>0</v>
      </c>
      <c r="AD514" s="69"/>
      <c r="AE514" s="69"/>
    </row>
    <row r="515" spans="1:31" ht="27.75" customHeight="1" thickBot="1">
      <c r="A515" s="84" t="s">
        <v>1003</v>
      </c>
      <c r="B515" s="85"/>
      <c r="C515" s="86" t="s">
        <v>1004</v>
      </c>
      <c r="D515" s="87"/>
      <c r="E515" s="88"/>
      <c r="F515" s="89"/>
      <c r="G515" s="89"/>
      <c r="H515" s="89"/>
      <c r="I515" s="90">
        <f>SUM(I8+I15+I52+I53+I54+I59+I63+I79+I87+I88+I112+I122+I137+I160+I190+I208+I227+I239+I240+I371+I395+I409+I422+I423+I424+I425+I426+I427+I462+I514)</f>
        <v>4871551.8600000003</v>
      </c>
      <c r="J515" s="90">
        <f>SUM(J8+J15+J52+J53+J54+J59+J63+J79+J87+J88+J112+J122+J137+J160+J190+J208+J227+J239+J240+J371+J395+J409+J422+J423+J424+J425+J426+J427+J462+J514)</f>
        <v>1935205.22</v>
      </c>
      <c r="K515" s="91">
        <f>SUM(K8+K15+K52+K53+K54+K59+K63+K79+K87+K88+K112+K122+K137+K160+K190+K208+K227+K239+K240+K371+K395+K409+K422+K423+K424+K425+K426+K427+K462+K514)</f>
        <v>6806757.0799999982</v>
      </c>
      <c r="AD515" s="70"/>
      <c r="AE515" s="70"/>
    </row>
    <row r="516" spans="1:31">
      <c r="A516" s="71"/>
      <c r="B516" s="72"/>
      <c r="C516" s="73"/>
      <c r="D516" s="74"/>
      <c r="E516" s="75"/>
      <c r="F516" s="76"/>
      <c r="G516" s="77"/>
      <c r="H516" s="78"/>
      <c r="I516" s="78"/>
      <c r="J516" s="78"/>
      <c r="K516" s="78"/>
      <c r="AD516" s="70"/>
      <c r="AE516" s="70"/>
    </row>
    <row r="517" spans="1:31">
      <c r="A517" s="71"/>
      <c r="B517" s="71"/>
      <c r="C517" s="61"/>
      <c r="D517" s="79"/>
      <c r="E517" s="80"/>
      <c r="F517" s="81"/>
      <c r="G517" s="81"/>
      <c r="H517" s="82"/>
      <c r="I517" s="83"/>
      <c r="J517" s="83"/>
      <c r="K517" s="83"/>
      <c r="AD517" s="70"/>
      <c r="AE517" s="70"/>
    </row>
    <row r="518" spans="1:31">
      <c r="A518" s="71"/>
      <c r="B518" s="71"/>
      <c r="C518" s="61"/>
      <c r="D518" s="79"/>
      <c r="E518" s="80"/>
      <c r="F518" s="81"/>
      <c r="G518" s="81"/>
      <c r="H518" s="82"/>
      <c r="I518" s="83"/>
      <c r="J518" s="83"/>
      <c r="K518" s="83"/>
      <c r="AD518" s="70"/>
      <c r="AE518" s="70"/>
    </row>
    <row r="519" spans="1:31">
      <c r="A519" s="71"/>
      <c r="B519" s="71"/>
      <c r="C519" s="61"/>
      <c r="D519" s="79"/>
      <c r="E519" s="80"/>
      <c r="F519" s="81"/>
      <c r="G519" s="81"/>
      <c r="H519" s="82"/>
      <c r="I519" s="83"/>
      <c r="J519" s="83"/>
      <c r="K519" s="83"/>
      <c r="AD519" s="70"/>
      <c r="AE519" s="70"/>
    </row>
    <row r="520" spans="1:31">
      <c r="A520" s="71"/>
      <c r="B520" s="71"/>
      <c r="C520" s="61"/>
      <c r="D520" s="79"/>
      <c r="E520" s="80"/>
      <c r="F520" s="81"/>
      <c r="G520" s="81"/>
      <c r="H520" s="82"/>
      <c r="I520" s="83"/>
      <c r="J520" s="83"/>
      <c r="K520" s="83"/>
      <c r="AD520" s="70"/>
      <c r="AE520" s="70"/>
    </row>
    <row r="521" spans="1:31">
      <c r="A521" s="71"/>
      <c r="B521" s="71"/>
      <c r="C521" s="61"/>
      <c r="D521" s="79"/>
      <c r="E521" s="80"/>
      <c r="F521" s="81"/>
      <c r="G521" s="81"/>
      <c r="H521" s="82"/>
      <c r="I521" s="83"/>
      <c r="J521" s="83"/>
      <c r="K521" s="83"/>
      <c r="AD521" s="70"/>
      <c r="AE521" s="70"/>
    </row>
    <row r="522" spans="1:31">
      <c r="A522" s="71"/>
      <c r="B522" s="71"/>
      <c r="C522" s="61"/>
      <c r="D522" s="79"/>
      <c r="E522" s="80"/>
      <c r="F522" s="81"/>
      <c r="G522" s="81"/>
      <c r="H522" s="82"/>
      <c r="I522" s="83"/>
      <c r="J522" s="83"/>
      <c r="K522" s="83"/>
      <c r="AD522" s="70"/>
      <c r="AE522" s="70"/>
    </row>
    <row r="523" spans="1:31">
      <c r="A523" s="71"/>
      <c r="B523" s="71"/>
      <c r="C523" s="61"/>
      <c r="D523" s="79"/>
      <c r="E523" s="80"/>
      <c r="F523" s="81"/>
      <c r="G523" s="81"/>
      <c r="H523" s="82"/>
      <c r="I523" s="83"/>
      <c r="J523" s="83"/>
      <c r="K523" s="83"/>
      <c r="AD523" s="70"/>
      <c r="AE523" s="70"/>
    </row>
    <row r="524" spans="1:31">
      <c r="A524" s="71"/>
      <c r="B524" s="71"/>
      <c r="C524" s="61"/>
      <c r="D524" s="79"/>
      <c r="E524" s="80"/>
      <c r="F524" s="81"/>
      <c r="G524" s="81"/>
      <c r="H524" s="82"/>
      <c r="I524" s="83"/>
      <c r="J524" s="83"/>
      <c r="K524" s="83"/>
      <c r="AD524" s="70"/>
      <c r="AE524" s="70"/>
    </row>
    <row r="525" spans="1:31">
      <c r="A525" s="71"/>
      <c r="B525" s="71"/>
      <c r="C525" s="61"/>
      <c r="D525" s="79"/>
      <c r="E525" s="80"/>
      <c r="F525" s="81"/>
      <c r="G525" s="81"/>
      <c r="H525" s="82"/>
      <c r="I525" s="83"/>
      <c r="J525" s="83"/>
      <c r="K525" s="83"/>
    </row>
    <row r="526" spans="1:31">
      <c r="A526" s="71"/>
      <c r="B526" s="71"/>
      <c r="C526" s="61"/>
      <c r="D526" s="79"/>
      <c r="E526" s="80"/>
      <c r="F526" s="81"/>
      <c r="G526" s="81"/>
      <c r="H526" s="82"/>
      <c r="I526" s="83"/>
      <c r="J526" s="83"/>
      <c r="K526" s="83"/>
    </row>
    <row r="527" spans="1:31">
      <c r="A527" s="71"/>
      <c r="B527" s="71"/>
      <c r="C527" s="61"/>
      <c r="D527" s="79"/>
      <c r="E527" s="80"/>
      <c r="F527" s="81"/>
      <c r="G527" s="81"/>
      <c r="H527" s="82"/>
      <c r="I527" s="83"/>
      <c r="J527" s="83"/>
      <c r="K527" s="83"/>
    </row>
  </sheetData>
  <sheetProtection algorithmName="SHA-512" hashValue="tAQYd5tgxfIGi1Z79xsZnq37PTZiBvybhxkwDXEGSUhU7JxdDKbGRmABUy/o4/BQlr2+ELQNLmDrychN8D6/tw==" saltValue="VFPaHvbEIQsO2LZrDWbzkA==" spinCount="100000" sheet="1" objects="1" scenarios="1"/>
  <mergeCells count="22">
    <mergeCell ref="D1:K1"/>
    <mergeCell ref="D2:K2"/>
    <mergeCell ref="D3:K3"/>
    <mergeCell ref="E4:F4"/>
    <mergeCell ref="N2:Q3"/>
    <mergeCell ref="AD2:AE5"/>
    <mergeCell ref="N4:Q6"/>
    <mergeCell ref="N7:P8"/>
    <mergeCell ref="Q7:Q8"/>
    <mergeCell ref="N9:P10"/>
    <mergeCell ref="Q9:Q10"/>
    <mergeCell ref="AD6:AD7"/>
    <mergeCell ref="AE6:AE7"/>
    <mergeCell ref="N19:Q21"/>
    <mergeCell ref="N23:Q37"/>
    <mergeCell ref="N73:Q76"/>
    <mergeCell ref="N11:P12"/>
    <mergeCell ref="Q11:Q12"/>
    <mergeCell ref="N14:P16"/>
    <mergeCell ref="Q14:Q16"/>
    <mergeCell ref="N17:P18"/>
    <mergeCell ref="Q17:Q18"/>
  </mergeCells>
  <phoneticPr fontId="11" type="noConversion"/>
  <pageMargins left="0.51181102362204722" right="0.51181102362204722" top="0.78740157480314965" bottom="0.78740157480314965" header="0.31496062992125984" footer="0.31496062992125984"/>
  <pageSetup paperSize="9" scale="62" fitToHeight="0" orientation="landscape" r:id="rId1"/>
  <headerFooter>
    <oddHeader xml:space="preserve">&amp;CPlanilha proposta pelo fornecedor&amp;R&amp;"Calibri,Regular"&amp;10&amp;K000000 #Pública&amp;1#
</oddHeader>
    <oddFooter>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946217e5-b968-4d2d-b7f2-a21b881485c0" xsi:nil="true"/>
    <lcf76f155ced4ddcb4097134ff3c332f xmlns="3aef2108-33cf-4dc3-9caa-1975892637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A36A465A48A941A6824E0C7C100BC0" ma:contentTypeVersion="16" ma:contentTypeDescription="Crie um novo documento." ma:contentTypeScope="" ma:versionID="bf7a62cd61f3d89d9d1ed839cc272ac1">
  <xsd:schema xmlns:xsd="http://www.w3.org/2001/XMLSchema" xmlns:xs="http://www.w3.org/2001/XMLSchema" xmlns:p="http://schemas.microsoft.com/office/2006/metadata/properties" xmlns:ns1="http://schemas.microsoft.com/sharepoint/v3" xmlns:ns2="3aef2108-33cf-4dc3-9caa-1975892637ff" xmlns:ns3="946217e5-b968-4d2d-b7f2-a21b881485c0" targetNamespace="http://schemas.microsoft.com/office/2006/metadata/properties" ma:root="true" ma:fieldsID="a2f0cb6b01be47beaba5866aa15f506b" ns1:_="" ns2:_="" ns3:_="">
    <xsd:import namespace="http://schemas.microsoft.com/sharepoint/v3"/>
    <xsd:import namespace="3aef2108-33cf-4dc3-9caa-1975892637ff"/>
    <xsd:import namespace="946217e5-b968-4d2d-b7f2-a21b881485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f2108-33cf-4dc3-9caa-197589263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217e5-b968-4d2d-b7f2-a21b88148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bf8746-6010-4e63-919b-bb28d5d98199}" ma:internalName="TaxCatchAll" ma:showField="CatchAllData" ma:web="946217e5-b968-4d2d-b7f2-a21b881485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5D9C6-6E9B-4D21-9BFC-02D7244E2E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46217e5-b968-4d2d-b7f2-a21b881485c0"/>
    <ds:schemaRef ds:uri="3aef2108-33cf-4dc3-9caa-1975892637ff"/>
  </ds:schemaRefs>
</ds:datastoreItem>
</file>

<file path=customXml/itemProps2.xml><?xml version="1.0" encoding="utf-8"?>
<ds:datastoreItem xmlns:ds="http://schemas.openxmlformats.org/officeDocument/2006/customXml" ds:itemID="{FC9E8539-2291-497F-A62C-356147CF2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aef2108-33cf-4dc3-9caa-1975892637ff"/>
    <ds:schemaRef ds:uri="946217e5-b968-4d2d-b7f2-a21b88148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80C80-79D1-4E54-9AEE-F0EA41907A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RAT</vt:lpstr>
      <vt:lpstr>Conformidade</vt:lpstr>
      <vt:lpstr>Valores</vt:lpstr>
      <vt:lpstr>Prefixos</vt:lpstr>
      <vt:lpstr>BDI</vt:lpstr>
      <vt:lpstr>Planilha de apoio BB</vt:lpstr>
      <vt:lpstr>BDI!Area_de_impressao</vt:lpstr>
      <vt:lpstr>'Planilha de apoio BB'!Area_de_impressao</vt:lpstr>
      <vt:lpstr>RAT!Area_de_impressao</vt:lpstr>
      <vt:lpstr>Valores!Area_de_impressao</vt:lpstr>
      <vt:lpstr>'Planilha de apoio BB'!Titulos_de_impressao</vt:lpstr>
      <vt:lpstr>Valores!Titulos_de_impressao</vt:lpstr>
    </vt:vector>
  </TitlesOfParts>
  <Manager/>
  <Company>BANCO DO BRASIL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BB</dc:creator>
  <cp:keywords/>
  <dc:description/>
  <cp:lastModifiedBy>Maffeng Manutenção</cp:lastModifiedBy>
  <cp:revision/>
  <cp:lastPrinted>2025-06-16T11:56:51Z</cp:lastPrinted>
  <dcterms:created xsi:type="dcterms:W3CDTF">2019-05-31T18:22:10Z</dcterms:created>
  <dcterms:modified xsi:type="dcterms:W3CDTF">2025-06-26T20:00:04Z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0x010100CEA36A465A48A941A6824E0C7C100BC0</vt:lpwstr>
  </property>
  <property fmtid="{D5CDD505-2E9C-101B-9397-08002B2CF9AE}" pid="3" name="Order">
    <vt:r8>956000</vt:r8>
  </property>
  <property fmtid="{D5CDD505-2E9C-101B-9397-08002B2CF9AE}" pid="4" name="MediaServiceImageTags">
    <vt:lpwstr/>
  </property>
  <property fmtid="{D5CDD505-2E9C-101B-9397-08002B2CF9AE}" pid="5" name="MSIP_Label_1ba22eba-d59e-42ba-acb9-085eb1026b66_Enabled">
    <vt:lpwstr>true</vt:lpwstr>
  </property>
  <property fmtid="{D5CDD505-2E9C-101B-9397-08002B2CF9AE}" pid="6" name="MSIP_Label_1ba22eba-d59e-42ba-acb9-085eb1026b66_SetDate">
    <vt:lpwstr>2024-11-18T21:17:01Z</vt:lpwstr>
  </property>
  <property fmtid="{D5CDD505-2E9C-101B-9397-08002B2CF9AE}" pid="7" name="MSIP_Label_1ba22eba-d59e-42ba-acb9-085eb1026b66_Method">
    <vt:lpwstr>Privileged</vt:lpwstr>
  </property>
  <property fmtid="{D5CDD505-2E9C-101B-9397-08002B2CF9AE}" pid="8" name="MSIP_Label_1ba22eba-d59e-42ba-acb9-085eb1026b66_Name">
    <vt:lpwstr>1ba22eba-d59e-42ba-acb9-085eb1026b66</vt:lpwstr>
  </property>
  <property fmtid="{D5CDD505-2E9C-101B-9397-08002B2CF9AE}" pid="9" name="MSIP_Label_1ba22eba-d59e-42ba-acb9-085eb1026b66_SiteId">
    <vt:lpwstr>ea0c2907-38d2-4181-8750-b0b190b60443</vt:lpwstr>
  </property>
  <property fmtid="{D5CDD505-2E9C-101B-9397-08002B2CF9AE}" pid="10" name="MSIP_Label_1ba22eba-d59e-42ba-acb9-085eb1026b66_ActionId">
    <vt:lpwstr>5f5200c0-bf4a-4c92-b530-198b79ba6445</vt:lpwstr>
  </property>
  <property fmtid="{D5CDD505-2E9C-101B-9397-08002B2CF9AE}" pid="11" name="MSIP_Label_1ba22eba-d59e-42ba-acb9-085eb1026b66_ContentBits">
    <vt:lpwstr>1</vt:lpwstr>
  </property>
</Properties>
</file>