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hiag\Desktop\CHAPADA DOS GUIMARAES 1772.00 - INICIAR\- Envio Portal\"/>
    </mc:Choice>
  </mc:AlternateContent>
  <xr:revisionPtr revIDLastSave="0" documentId="13_ncr:1_{800F7717-219A-4910-AFBF-FC46C85E77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T" sheetId="7" r:id="rId1"/>
    <sheet name="Conformidade" sheetId="8" r:id="rId2"/>
    <sheet name="Valores" sheetId="2" r:id="rId3"/>
    <sheet name="Prefixos" sheetId="9" r:id="rId4"/>
    <sheet name="BDI" sheetId="3" r:id="rId5"/>
  </sheets>
  <definedNames>
    <definedName name="_xlnm.Print_Area" localSheetId="4">BDI!$A$1:$C$29</definedName>
    <definedName name="_xlnm.Print_Area" localSheetId="1">Conformidade!$A$1:$P$49</definedName>
    <definedName name="_xlnm.Print_Area" localSheetId="0">RAT!$B$1:$Q$51</definedName>
    <definedName name="_xlnm.Print_Area" localSheetId="2">Valores!#REF!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" l="1"/>
  <c r="P29" i="7" s="1"/>
  <c r="M29" i="7"/>
  <c r="O29" i="7" s="1"/>
  <c r="K29" i="7"/>
  <c r="Q29" i="7" s="1"/>
  <c r="J29" i="7"/>
  <c r="C29" i="7"/>
  <c r="C19" i="7"/>
  <c r="C20" i="7"/>
  <c r="C21" i="7"/>
  <c r="C22" i="7"/>
  <c r="C23" i="7"/>
  <c r="C24" i="7"/>
  <c r="C25" i="7"/>
  <c r="C26" i="7"/>
  <c r="C27" i="7"/>
  <c r="C28" i="7"/>
  <c r="C30" i="7"/>
  <c r="C18" i="7"/>
  <c r="N30" i="7"/>
  <c r="P30" i="7" s="1"/>
  <c r="M30" i="7"/>
  <c r="O30" i="7" s="1"/>
  <c r="K30" i="7"/>
  <c r="Q30" i="7" s="1"/>
  <c r="J30" i="7"/>
  <c r="N28" i="7"/>
  <c r="P28" i="7" s="1"/>
  <c r="M28" i="7"/>
  <c r="O28" i="7" s="1"/>
  <c r="K28" i="7"/>
  <c r="Q28" i="7" s="1"/>
  <c r="J28" i="7"/>
  <c r="N27" i="7"/>
  <c r="P27" i="7" s="1"/>
  <c r="M27" i="7"/>
  <c r="O27" i="7" s="1"/>
  <c r="K27" i="7"/>
  <c r="Q27" i="7" s="1"/>
  <c r="J27" i="7"/>
  <c r="N26" i="7"/>
  <c r="P26" i="7" s="1"/>
  <c r="M26" i="7"/>
  <c r="O26" i="7" s="1"/>
  <c r="K26" i="7"/>
  <c r="Q26" i="7" s="1"/>
  <c r="J26" i="7"/>
  <c r="N25" i="7"/>
  <c r="P25" i="7" s="1"/>
  <c r="M25" i="7"/>
  <c r="O25" i="7" s="1"/>
  <c r="K25" i="7"/>
  <c r="Q25" i="7" s="1"/>
  <c r="J25" i="7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K19" i="7"/>
  <c r="Q19" i="7" s="1"/>
  <c r="K20" i="7"/>
  <c r="Q20" i="7" s="1"/>
  <c r="K21" i="7"/>
  <c r="Q21" i="7" s="1"/>
  <c r="K22" i="7"/>
  <c r="Q22" i="7" s="1"/>
  <c r="K23" i="7"/>
  <c r="Q23" i="7" s="1"/>
  <c r="K24" i="7"/>
  <c r="Q24" i="7" s="1"/>
  <c r="J19" i="7"/>
  <c r="J20" i="7"/>
  <c r="J21" i="7"/>
  <c r="J22" i="7"/>
  <c r="J23" i="7"/>
  <c r="J24" i="7"/>
  <c r="N18" i="7"/>
  <c r="P18" i="7" s="1"/>
  <c r="M18" i="7"/>
  <c r="O18" i="7" s="1"/>
  <c r="K18" i="7"/>
  <c r="Q18" i="7" s="1"/>
  <c r="J18" i="7"/>
  <c r="C9" i="7"/>
  <c r="B9" i="8" s="1"/>
  <c r="G9" i="7"/>
  <c r="F9" i="8" s="1"/>
  <c r="J512" i="2"/>
  <c r="I512" i="2"/>
  <c r="H512" i="2"/>
  <c r="G512" i="2"/>
  <c r="J511" i="2"/>
  <c r="I511" i="2"/>
  <c r="H511" i="2"/>
  <c r="G511" i="2"/>
  <c r="J510" i="2"/>
  <c r="I510" i="2"/>
  <c r="H510" i="2"/>
  <c r="G510" i="2"/>
  <c r="J509" i="2"/>
  <c r="I509" i="2"/>
  <c r="H509" i="2"/>
  <c r="G509" i="2"/>
  <c r="J508" i="2"/>
  <c r="I508" i="2"/>
  <c r="H508" i="2"/>
  <c r="G508" i="2"/>
  <c r="J507" i="2"/>
  <c r="I507" i="2"/>
  <c r="H507" i="2"/>
  <c r="G507" i="2"/>
  <c r="J506" i="2"/>
  <c r="I506" i="2"/>
  <c r="H506" i="2"/>
  <c r="G506" i="2"/>
  <c r="J505" i="2"/>
  <c r="I505" i="2"/>
  <c r="H505" i="2"/>
  <c r="G505" i="2"/>
  <c r="J504" i="2"/>
  <c r="I504" i="2"/>
  <c r="H504" i="2"/>
  <c r="G504" i="2"/>
  <c r="J503" i="2"/>
  <c r="I503" i="2"/>
  <c r="H503" i="2"/>
  <c r="G503" i="2"/>
  <c r="J502" i="2"/>
  <c r="I502" i="2"/>
  <c r="H502" i="2"/>
  <c r="G502" i="2"/>
  <c r="J501" i="2"/>
  <c r="I501" i="2"/>
  <c r="H501" i="2"/>
  <c r="G501" i="2"/>
  <c r="J500" i="2"/>
  <c r="I500" i="2"/>
  <c r="H500" i="2"/>
  <c r="G500" i="2"/>
  <c r="J499" i="2"/>
  <c r="I499" i="2"/>
  <c r="H499" i="2"/>
  <c r="G499" i="2"/>
  <c r="J498" i="2"/>
  <c r="I498" i="2"/>
  <c r="H498" i="2"/>
  <c r="G498" i="2"/>
  <c r="J497" i="2"/>
  <c r="I497" i="2"/>
  <c r="H497" i="2"/>
  <c r="G497" i="2"/>
  <c r="J496" i="2"/>
  <c r="I496" i="2"/>
  <c r="H496" i="2"/>
  <c r="G496" i="2"/>
  <c r="J495" i="2"/>
  <c r="I495" i="2"/>
  <c r="H495" i="2"/>
  <c r="G495" i="2"/>
  <c r="J494" i="2"/>
  <c r="I494" i="2"/>
  <c r="H494" i="2"/>
  <c r="G494" i="2"/>
  <c r="J493" i="2"/>
  <c r="I493" i="2"/>
  <c r="H493" i="2"/>
  <c r="G493" i="2"/>
  <c r="J492" i="2"/>
  <c r="I492" i="2"/>
  <c r="H492" i="2"/>
  <c r="G492" i="2"/>
  <c r="J491" i="2"/>
  <c r="I491" i="2"/>
  <c r="H491" i="2"/>
  <c r="G491" i="2"/>
  <c r="J490" i="2"/>
  <c r="I490" i="2"/>
  <c r="H490" i="2"/>
  <c r="G490" i="2"/>
  <c r="J489" i="2"/>
  <c r="I489" i="2"/>
  <c r="H489" i="2"/>
  <c r="G489" i="2"/>
  <c r="J488" i="2"/>
  <c r="I488" i="2"/>
  <c r="H488" i="2"/>
  <c r="G488" i="2"/>
  <c r="J487" i="2"/>
  <c r="I487" i="2"/>
  <c r="H487" i="2"/>
  <c r="G487" i="2"/>
  <c r="J486" i="2"/>
  <c r="I486" i="2"/>
  <c r="H486" i="2"/>
  <c r="G486" i="2"/>
  <c r="J485" i="2"/>
  <c r="I485" i="2"/>
  <c r="H485" i="2"/>
  <c r="G485" i="2"/>
  <c r="J484" i="2"/>
  <c r="I484" i="2"/>
  <c r="H484" i="2"/>
  <c r="G484" i="2"/>
  <c r="J483" i="2"/>
  <c r="I483" i="2"/>
  <c r="H483" i="2"/>
  <c r="G483" i="2"/>
  <c r="J482" i="2"/>
  <c r="I482" i="2"/>
  <c r="H482" i="2"/>
  <c r="G482" i="2"/>
  <c r="J481" i="2"/>
  <c r="I481" i="2"/>
  <c r="H481" i="2"/>
  <c r="G481" i="2"/>
  <c r="J480" i="2"/>
  <c r="I480" i="2"/>
  <c r="H480" i="2"/>
  <c r="G480" i="2"/>
  <c r="J479" i="2"/>
  <c r="I479" i="2"/>
  <c r="H479" i="2"/>
  <c r="G479" i="2"/>
  <c r="J478" i="2"/>
  <c r="I478" i="2"/>
  <c r="H478" i="2"/>
  <c r="G478" i="2"/>
  <c r="J477" i="2"/>
  <c r="I477" i="2"/>
  <c r="H477" i="2"/>
  <c r="G477" i="2"/>
  <c r="J476" i="2"/>
  <c r="I476" i="2"/>
  <c r="H476" i="2"/>
  <c r="G476" i="2"/>
  <c r="J475" i="2"/>
  <c r="I475" i="2"/>
  <c r="H475" i="2"/>
  <c r="G475" i="2"/>
  <c r="J474" i="2"/>
  <c r="I474" i="2"/>
  <c r="H474" i="2"/>
  <c r="G474" i="2"/>
  <c r="J473" i="2"/>
  <c r="I473" i="2"/>
  <c r="H473" i="2"/>
  <c r="G473" i="2"/>
  <c r="J472" i="2"/>
  <c r="I472" i="2"/>
  <c r="H472" i="2"/>
  <c r="G472" i="2"/>
  <c r="J471" i="2"/>
  <c r="I471" i="2"/>
  <c r="H471" i="2"/>
  <c r="G471" i="2"/>
  <c r="J470" i="2"/>
  <c r="I470" i="2"/>
  <c r="H470" i="2"/>
  <c r="G470" i="2"/>
  <c r="J469" i="2"/>
  <c r="I469" i="2"/>
  <c r="H469" i="2"/>
  <c r="G469" i="2"/>
  <c r="J468" i="2"/>
  <c r="I468" i="2"/>
  <c r="H468" i="2"/>
  <c r="G468" i="2"/>
  <c r="J467" i="2"/>
  <c r="I467" i="2"/>
  <c r="H467" i="2"/>
  <c r="G467" i="2"/>
  <c r="J466" i="2"/>
  <c r="I466" i="2"/>
  <c r="H466" i="2"/>
  <c r="G466" i="2"/>
  <c r="J465" i="2"/>
  <c r="I465" i="2"/>
  <c r="H465" i="2"/>
  <c r="G465" i="2"/>
  <c r="J464" i="2"/>
  <c r="I464" i="2"/>
  <c r="H464" i="2"/>
  <c r="G464" i="2"/>
  <c r="J463" i="2"/>
  <c r="I463" i="2"/>
  <c r="H463" i="2"/>
  <c r="G463" i="2"/>
  <c r="J462" i="2"/>
  <c r="I462" i="2"/>
  <c r="H462" i="2"/>
  <c r="G462" i="2"/>
  <c r="J460" i="2"/>
  <c r="I460" i="2"/>
  <c r="H460" i="2"/>
  <c r="G460" i="2"/>
  <c r="J459" i="2"/>
  <c r="I459" i="2"/>
  <c r="H459" i="2"/>
  <c r="G459" i="2"/>
  <c r="J458" i="2"/>
  <c r="I458" i="2"/>
  <c r="H458" i="2"/>
  <c r="G458" i="2"/>
  <c r="J457" i="2"/>
  <c r="I457" i="2"/>
  <c r="H457" i="2"/>
  <c r="G457" i="2"/>
  <c r="J456" i="2"/>
  <c r="I456" i="2"/>
  <c r="H456" i="2"/>
  <c r="G456" i="2"/>
  <c r="J455" i="2"/>
  <c r="I455" i="2"/>
  <c r="H455" i="2"/>
  <c r="G455" i="2"/>
  <c r="J454" i="2"/>
  <c r="I454" i="2"/>
  <c r="H454" i="2"/>
  <c r="G454" i="2"/>
  <c r="J453" i="2"/>
  <c r="I453" i="2"/>
  <c r="H453" i="2"/>
  <c r="G453" i="2"/>
  <c r="J452" i="2"/>
  <c r="I452" i="2"/>
  <c r="H452" i="2"/>
  <c r="G452" i="2"/>
  <c r="J451" i="2"/>
  <c r="I451" i="2"/>
  <c r="H451" i="2"/>
  <c r="G451" i="2"/>
  <c r="J450" i="2"/>
  <c r="I450" i="2"/>
  <c r="H450" i="2"/>
  <c r="G450" i="2"/>
  <c r="J449" i="2"/>
  <c r="I449" i="2"/>
  <c r="H449" i="2"/>
  <c r="G449" i="2"/>
  <c r="J448" i="2"/>
  <c r="I448" i="2"/>
  <c r="H448" i="2"/>
  <c r="G448" i="2"/>
  <c r="J447" i="2"/>
  <c r="I447" i="2"/>
  <c r="H447" i="2"/>
  <c r="G447" i="2"/>
  <c r="J446" i="2"/>
  <c r="I446" i="2"/>
  <c r="H446" i="2"/>
  <c r="G446" i="2"/>
  <c r="J445" i="2"/>
  <c r="I445" i="2"/>
  <c r="H445" i="2"/>
  <c r="G445" i="2"/>
  <c r="J444" i="2"/>
  <c r="I444" i="2"/>
  <c r="H444" i="2"/>
  <c r="G444" i="2"/>
  <c r="J443" i="2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H426" i="2"/>
  <c r="G429" i="2"/>
  <c r="J428" i="2"/>
  <c r="J426" i="2"/>
  <c r="I428" i="2"/>
  <c r="H428" i="2"/>
  <c r="G428" i="2"/>
  <c r="J427" i="2"/>
  <c r="I427" i="2"/>
  <c r="H427" i="2"/>
  <c r="G427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12" i="2"/>
  <c r="J408" i="2"/>
  <c r="I412" i="2"/>
  <c r="H412" i="2"/>
  <c r="G412" i="2"/>
  <c r="J411" i="2"/>
  <c r="I411" i="2"/>
  <c r="H411" i="2"/>
  <c r="G411" i="2"/>
  <c r="J410" i="2"/>
  <c r="I410" i="2"/>
  <c r="H410" i="2"/>
  <c r="G410" i="2"/>
  <c r="J409" i="2"/>
  <c r="I409" i="2"/>
  <c r="H409" i="2"/>
  <c r="G409" i="2"/>
  <c r="I408" i="2"/>
  <c r="H408" i="2"/>
  <c r="J407" i="2"/>
  <c r="I407" i="2"/>
  <c r="H407" i="2"/>
  <c r="G407" i="2"/>
  <c r="J406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I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H394" i="2"/>
  <c r="G398" i="2"/>
  <c r="J397" i="2"/>
  <c r="I397" i="2"/>
  <c r="H397" i="2"/>
  <c r="G397" i="2"/>
  <c r="J396" i="2"/>
  <c r="I396" i="2"/>
  <c r="H396" i="2"/>
  <c r="G396" i="2"/>
  <c r="J395" i="2"/>
  <c r="I395" i="2"/>
  <c r="H395" i="2"/>
  <c r="G395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I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I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8" i="2"/>
  <c r="I378" i="2"/>
  <c r="H378" i="2"/>
  <c r="G378" i="2"/>
  <c r="J377" i="2"/>
  <c r="I377" i="2"/>
  <c r="H377" i="2"/>
  <c r="G377" i="2"/>
  <c r="J376" i="2"/>
  <c r="I376" i="2"/>
  <c r="H376" i="2"/>
  <c r="G376" i="2"/>
  <c r="J375" i="2"/>
  <c r="I375" i="2"/>
  <c r="H375" i="2"/>
  <c r="G375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H226" i="2"/>
  <c r="G229" i="2"/>
  <c r="J228" i="2"/>
  <c r="I228" i="2"/>
  <c r="I226" i="2"/>
  <c r="H228" i="2"/>
  <c r="G228" i="2"/>
  <c r="J227" i="2"/>
  <c r="J226" i="2"/>
  <c r="I227" i="2"/>
  <c r="H227" i="2"/>
  <c r="G227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J207" i="2"/>
  <c r="I208" i="2"/>
  <c r="H208" i="2"/>
  <c r="G208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H159" i="2"/>
  <c r="G161" i="2"/>
  <c r="J160" i="2"/>
  <c r="I160" i="2"/>
  <c r="H160" i="2"/>
  <c r="G160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J136" i="2"/>
  <c r="I140" i="2"/>
  <c r="I136" i="2"/>
  <c r="H140" i="2"/>
  <c r="H136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J78" i="2"/>
  <c r="I80" i="2"/>
  <c r="H80" i="2"/>
  <c r="H78" i="2"/>
  <c r="G80" i="2"/>
  <c r="J79" i="2"/>
  <c r="I79" i="2"/>
  <c r="I78" i="2"/>
  <c r="H79" i="2"/>
  <c r="G79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1" i="2"/>
  <c r="I61" i="2"/>
  <c r="H61" i="2"/>
  <c r="G61" i="2"/>
  <c r="J60" i="2"/>
  <c r="I60" i="2"/>
  <c r="H60" i="2"/>
  <c r="G60" i="2"/>
  <c r="J59" i="2"/>
  <c r="J58" i="2"/>
  <c r="I59" i="2"/>
  <c r="I58" i="2"/>
  <c r="H59" i="2"/>
  <c r="H58" i="2"/>
  <c r="G59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H53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J7" i="2"/>
  <c r="I10" i="2"/>
  <c r="I7" i="2"/>
  <c r="H10" i="2"/>
  <c r="H7" i="2"/>
  <c r="G10" i="2"/>
  <c r="J9" i="2"/>
  <c r="I9" i="2"/>
  <c r="H9" i="2"/>
  <c r="G9" i="2"/>
  <c r="J8" i="2"/>
  <c r="I8" i="2"/>
  <c r="H8" i="2"/>
  <c r="G8" i="2"/>
  <c r="J111" i="2"/>
  <c r="H370" i="2"/>
  <c r="I121" i="2"/>
  <c r="H111" i="2"/>
  <c r="I239" i="2"/>
  <c r="I370" i="2"/>
  <c r="I87" i="2"/>
  <c r="J239" i="2"/>
  <c r="J87" i="2"/>
  <c r="I394" i="2"/>
  <c r="H87" i="2"/>
  <c r="H189" i="2"/>
  <c r="H207" i="2"/>
  <c r="H62" i="2"/>
  <c r="I207" i="2"/>
  <c r="J394" i="2"/>
  <c r="J121" i="2"/>
  <c r="J189" i="2"/>
  <c r="J370" i="2"/>
  <c r="J514" i="2"/>
  <c r="I53" i="2"/>
  <c r="I514" i="2"/>
  <c r="J53" i="2"/>
  <c r="J461" i="2"/>
  <c r="I159" i="2"/>
  <c r="I189" i="2"/>
  <c r="H121" i="2"/>
  <c r="I62" i="2"/>
  <c r="J62" i="2"/>
  <c r="I111" i="2"/>
  <c r="I14" i="2"/>
  <c r="J159" i="2"/>
  <c r="H461" i="2"/>
  <c r="H14" i="2"/>
  <c r="J14" i="2"/>
  <c r="H239" i="2"/>
  <c r="I426" i="2"/>
  <c r="I461" i="2"/>
  <c r="H514" i="2"/>
  <c r="F11" i="8"/>
  <c r="A11" i="8"/>
  <c r="A9" i="8"/>
  <c r="I7" i="8"/>
  <c r="F7" i="8"/>
  <c r="C7" i="8"/>
  <c r="A7" i="8"/>
  <c r="A4" i="8"/>
  <c r="C4" i="8"/>
  <c r="B33" i="7"/>
  <c r="A21" i="8" s="1"/>
  <c r="C21" i="3"/>
  <c r="I33" i="7" l="1"/>
  <c r="H21" i="8" s="1"/>
  <c r="G33" i="7"/>
  <c r="F21" i="8" s="1"/>
  <c r="J33" i="7" l="1"/>
  <c r="I21" i="8" s="1"/>
</calcChain>
</file>

<file path=xl/sharedStrings.xml><?xml version="1.0" encoding="utf-8"?>
<sst xmlns="http://schemas.openxmlformats.org/spreadsheetml/2006/main" count="2073" uniqueCount="1360">
  <si>
    <t xml:space="preserve">CONSERVAÇÃO PREDIAL  </t>
  </si>
  <si>
    <t>ITEM</t>
  </si>
  <si>
    <t xml:space="preserve">                                          </t>
  </si>
  <si>
    <t>QTDE</t>
  </si>
  <si>
    <t>UN.</t>
  </si>
  <si>
    <t>TOTAL UNITÁRIO DO ITEM</t>
  </si>
  <si>
    <t>TOTAL MATERIAL ROTEIRO</t>
  </si>
  <si>
    <t>TOTAL MÃO DE OBRA ROTEIRO</t>
  </si>
  <si>
    <t>TOTAL GERAL ROTEIRO</t>
  </si>
  <si>
    <t>PRELIMINARES</t>
  </si>
  <si>
    <t>1.1</t>
  </si>
  <si>
    <t>Chamado</t>
  </si>
  <si>
    <t xml:space="preserve">un </t>
  </si>
  <si>
    <t>1.2</t>
  </si>
  <si>
    <t>Deslocamento</t>
  </si>
  <si>
    <t>km</t>
  </si>
  <si>
    <t>1.3</t>
  </si>
  <si>
    <t>Revisão de instalações</t>
  </si>
  <si>
    <t>1.4</t>
  </si>
  <si>
    <t>Acompanhamento técnico em Segurança do Trabalho</t>
  </si>
  <si>
    <t>1.5</t>
  </si>
  <si>
    <t>Hospedagem de equipe técnica - Serviços prolongados</t>
  </si>
  <si>
    <t>1.6</t>
  </si>
  <si>
    <t>IMPLANTAÇÃO / ADMINISTRAÇÃO</t>
  </si>
  <si>
    <t>2.1</t>
  </si>
  <si>
    <t>Demolição manual de concreto simples</t>
  </si>
  <si>
    <t>m³</t>
  </si>
  <si>
    <t>2.2</t>
  </si>
  <si>
    <t>Demolição manual de alvenaria de elevação ou elemento vazado, incluindo revestimento</t>
  </si>
  <si>
    <t>2.3</t>
  </si>
  <si>
    <t>Demolição manual de revestimento em massa de parede ou teto ou Dry-Wall</t>
  </si>
  <si>
    <t>2.4</t>
  </si>
  <si>
    <t>Demolição de pisos em geral (ladrilho hidráulico, camada de enchimento, cerâmica, porcelanato, mármore, granito, pedra e madeira) - Manual</t>
  </si>
  <si>
    <t>m²</t>
  </si>
  <si>
    <t>2.5</t>
  </si>
  <si>
    <t>Demolição de pisos em geral (ladrilho hidráulico, camada de enchimento, cerâmica, porcelanato, mármore, granito, pedra e madeira) - Mecanizado</t>
  </si>
  <si>
    <t>2.6</t>
  </si>
  <si>
    <t>Demolição de pavimentação com pré-moldado de concreto ou intertravado</t>
  </si>
  <si>
    <t>2.7</t>
  </si>
  <si>
    <t>Demolição de piso cimentado sobre lastro de concreto</t>
  </si>
  <si>
    <t>2.8</t>
  </si>
  <si>
    <t>Demolição manual de forro, inclusive sistema de fixação/tarugamento</t>
  </si>
  <si>
    <t>2.9</t>
  </si>
  <si>
    <t>Demolição de contrapiso/argamassa regularizante, isolante ou protetora</t>
  </si>
  <si>
    <t>2.10</t>
  </si>
  <si>
    <t>Demolição de estrutura em madeira para telhado</t>
  </si>
  <si>
    <t>2.11</t>
  </si>
  <si>
    <t>Retirada  de cumeeira, espigão, rufo, calha ou chapim, perfil qualquer</t>
  </si>
  <si>
    <t>m</t>
  </si>
  <si>
    <t>2.12</t>
  </si>
  <si>
    <t>Retirada de piso tátil com limpeza</t>
  </si>
  <si>
    <t>2.13</t>
  </si>
  <si>
    <t>Remoção de revestimento de piso de carpete ou manta vinílica</t>
  </si>
  <si>
    <t>2.14</t>
  </si>
  <si>
    <t>Ajuste de Piso Elevado (remoção e recolocação de revestimentos e placas do piso inclusive)</t>
  </si>
  <si>
    <t>2.15</t>
  </si>
  <si>
    <t>Retirada de piso elevado, inclusive estrutura de sustentação</t>
  </si>
  <si>
    <t>2.16</t>
  </si>
  <si>
    <t>Reinstalação de piso elevado proveniente de reaproveitamento, incluso material</t>
  </si>
  <si>
    <t>2.17</t>
  </si>
  <si>
    <t>Retirada ou recolocação de vidro</t>
  </si>
  <si>
    <t>2.18</t>
  </si>
  <si>
    <t>Remoção de entulho com caçamba metálica, inclusive limpeza, transporte, carga, descarga e descarte conforme legislação ambiental - Material de descarte (alvenaria, estruturas metálicas, madeiramento, revestimentos cerâmicos, gesso, dry-wall, entre outros)</t>
  </si>
  <si>
    <t>2.19</t>
  </si>
  <si>
    <t>Remoção / Remanejamento de placa aérea</t>
  </si>
  <si>
    <t>2.20</t>
  </si>
  <si>
    <t>Andaime tubular fachadeiro</t>
  </si>
  <si>
    <t>m²/mês</t>
  </si>
  <si>
    <t>2.21</t>
  </si>
  <si>
    <t>Andaime torre metálico (1,5 x 1,5 m) com piso metálico</t>
  </si>
  <si>
    <t>m/mês</t>
  </si>
  <si>
    <t>2.22</t>
  </si>
  <si>
    <t>Tapume de chapa de madeira compensada, inclusive montagem</t>
  </si>
  <si>
    <t>2.23</t>
  </si>
  <si>
    <t>Remoção de revestimento (piso ou parede) vinílico ou laminado</t>
  </si>
  <si>
    <t>2.24</t>
  </si>
  <si>
    <t>Andaime balancim</t>
  </si>
  <si>
    <t>mês</t>
  </si>
  <si>
    <t>2.25</t>
  </si>
  <si>
    <t>Remoção de estrutura metálica</t>
  </si>
  <si>
    <t>2.26</t>
  </si>
  <si>
    <t>Remoção de equipamento de ar condicionado</t>
  </si>
  <si>
    <t>un</t>
  </si>
  <si>
    <t>2.27</t>
  </si>
  <si>
    <t>Ponto para dreno de Ar Condicionado</t>
  </si>
  <si>
    <t>2.28</t>
  </si>
  <si>
    <t>Fixação de objetos diversos</t>
  </si>
  <si>
    <t>2.29</t>
  </si>
  <si>
    <t>Remoção e reinstalação de telhas de cobertura</t>
  </si>
  <si>
    <t>2.30</t>
  </si>
  <si>
    <t>Remoção de Tapume/Chapas metálicas e de madeira, de forma manual</t>
  </si>
  <si>
    <t>2.31</t>
  </si>
  <si>
    <t>Anotação de Responsabilidade Técnica (ART)</t>
  </si>
  <si>
    <t>2.32</t>
  </si>
  <si>
    <t>Remoção manual de forro, sem estrutura</t>
  </si>
  <si>
    <t>2.33</t>
  </si>
  <si>
    <t>Demolição de revestimentos de parede em geral (ladrilho hidráulico, camada de enchimento, cerâmica, porcelanato, mármore, granito, pedra e madeira) - Manual</t>
  </si>
  <si>
    <t>2.34</t>
  </si>
  <si>
    <t>Demolição de revestimentos de parede em geral (ladrilho hidráulico, camada de enchimento, cerâmica, porcelanato, mármore, granito, pedra e madeira) - Mecanizado</t>
  </si>
  <si>
    <t>2.35</t>
  </si>
  <si>
    <t>Remoção de poste ou mastro para bandeira</t>
  </si>
  <si>
    <t>2.36</t>
  </si>
  <si>
    <t>Tela para Andaime</t>
  </si>
  <si>
    <t>MOVIMENTO DE TERRA</t>
  </si>
  <si>
    <t>FUNDAÇÃO</t>
  </si>
  <si>
    <t>ESTRUTURA</t>
  </si>
  <si>
    <t>5.1</t>
  </si>
  <si>
    <t>Base de concreto para fixação de TAA/TTE</t>
  </si>
  <si>
    <t>5.2</t>
  </si>
  <si>
    <t>Montagem e Desmontagem de escoramento em madeira.</t>
  </si>
  <si>
    <t>5.3</t>
  </si>
  <si>
    <t>Montagem e Desmontagem de escoramento metálico.</t>
  </si>
  <si>
    <t>5.4</t>
  </si>
  <si>
    <t>Concreto fck = 15 MPa, controle tipo "B", e = 10 cm, e armado com tela de aço CA-60</t>
  </si>
  <si>
    <t>ALVENARIAS E OUTRAS VEDAÇÕES</t>
  </si>
  <si>
    <t>6.1</t>
  </si>
  <si>
    <t>Alvenaria com tijolo cerâmico furado</t>
  </si>
  <si>
    <t>6.2</t>
  </si>
  <si>
    <t>Parede de gesso em placas duplas acartonado dry wall - inclusive para ambientes úmidos - RU</t>
  </si>
  <si>
    <t>6.3</t>
  </si>
  <si>
    <t>Rasgo e fechamento em alvenaria e piso</t>
  </si>
  <si>
    <t>COBERTURA</t>
  </si>
  <si>
    <t>7.1</t>
  </si>
  <si>
    <t>Cobertura com telha de alumínio envernizada ou pintada, e=0,5 mm</t>
  </si>
  <si>
    <t>7.2</t>
  </si>
  <si>
    <t>Cobertura em telha com isolamento termoacustico em espuma rígida de poliuretano (PU) injetado</t>
  </si>
  <si>
    <t>7.3</t>
  </si>
  <si>
    <t>Cumeeira em chapa metálica</t>
  </si>
  <si>
    <t>7.4</t>
  </si>
  <si>
    <t>Cobertura com telha cerâmica, incluso transporte vertical</t>
  </si>
  <si>
    <t>7.5</t>
  </si>
  <si>
    <t>Cumeeira para telha cerâmica emboçada com argamassa</t>
  </si>
  <si>
    <t>7.6</t>
  </si>
  <si>
    <t>Cumeeira universal para telhado de fibrocimento, e=6mm</t>
  </si>
  <si>
    <t>7.7</t>
  </si>
  <si>
    <t>Cobertura com telha de fibrocimento,  e = 6 mm,</t>
  </si>
  <si>
    <t>7.8</t>
  </si>
  <si>
    <t>Calha de chapa galvanizada nº 24 desenvolvimento 33 cm</t>
  </si>
  <si>
    <t>7.9</t>
  </si>
  <si>
    <t>Rufo de chapa de aço galvanizado com desenvolvimento até 50 cm</t>
  </si>
  <si>
    <t>7.10</t>
  </si>
  <si>
    <t>Chapim de chapa de aço galvanizado nº 24 desenvolvimento 33 cm</t>
  </si>
  <si>
    <t>7.11</t>
  </si>
  <si>
    <t>Cobertura com telha de fibrocimento estrutural, com recobrimento longitudinal</t>
  </si>
  <si>
    <t>7.12</t>
  </si>
  <si>
    <t>Estrutura de madeira para telha cerâmica, fibrocimento ou de concreto</t>
  </si>
  <si>
    <t>7.13</t>
  </si>
  <si>
    <t>7.14</t>
  </si>
  <si>
    <t>Calha de chapa galvanizada</t>
  </si>
  <si>
    <t>7.15</t>
  </si>
  <si>
    <t>Reparo emergencial de telhado e calhas</t>
  </si>
  <si>
    <t>IMPERMEABILIZAÇÃO</t>
  </si>
  <si>
    <t>8.1</t>
  </si>
  <si>
    <t>Proteção mecânica de superfície com argamassa de cimento e areia</t>
  </si>
  <si>
    <t>8.2</t>
  </si>
  <si>
    <t>Impermeabilização com manta asfáltica modificada com polímeros aluminizada</t>
  </si>
  <si>
    <t>8.3</t>
  </si>
  <si>
    <t>Impermeabilização utilizando manta asfáltica polimérica (cobertura, lajes, banheiros, jardins, Reservatórios e similares)</t>
  </si>
  <si>
    <t>8.4</t>
  </si>
  <si>
    <t>8.5</t>
  </si>
  <si>
    <t>Impermeabilização de superfície com impermeabilizante flexível à base acrílica</t>
  </si>
  <si>
    <t>8.6</t>
  </si>
  <si>
    <t>Impermeabilização com argamassa polimérica impermeabilizante</t>
  </si>
  <si>
    <t>8.7</t>
  </si>
  <si>
    <t>Impermeabilização com membrana de poliuretano (PU)</t>
  </si>
  <si>
    <t>TRATAMENTO TÉRMICO E ACÚSTICO</t>
  </si>
  <si>
    <t>PAVIMENTAÇÃO</t>
  </si>
  <si>
    <t>10.1</t>
  </si>
  <si>
    <t>Regularização de base ou contrapiso</t>
  </si>
  <si>
    <t>10.2</t>
  </si>
  <si>
    <t>Regularização de piso para piso vinílico ou tátil em borracha</t>
  </si>
  <si>
    <t>10.3</t>
  </si>
  <si>
    <t xml:space="preserve">Granito para revestimento (piso ou parede) Cinza Andorinha, assente com argamassa </t>
  </si>
  <si>
    <t>10.4</t>
  </si>
  <si>
    <t>Rodapé em granito Cinza Andorinha, assentado e rejuntado</t>
  </si>
  <si>
    <t>10.5</t>
  </si>
  <si>
    <t>Peitoril ou soleira de granito, assentado e rejuntado</t>
  </si>
  <si>
    <t>10.6</t>
  </si>
  <si>
    <t>Granito branco para revestimento (piso ou parede), assente com argamassa</t>
  </si>
  <si>
    <t>10.7</t>
  </si>
  <si>
    <t>Rodapé em granito branco, assentado e rejuntado</t>
  </si>
  <si>
    <t>10.8</t>
  </si>
  <si>
    <t>Bloco de concreto intertravado</t>
  </si>
  <si>
    <t>10.9</t>
  </si>
  <si>
    <t>Piso em pedra portuguesa, basalto, calcário ou granito sem polimento.</t>
  </si>
  <si>
    <t>10.10</t>
  </si>
  <si>
    <t>Piso mármore branco, assentado e rejuntado</t>
  </si>
  <si>
    <t>10.11</t>
  </si>
  <si>
    <t>Piso em ladrilho hidráulico, assentado com argamassa</t>
  </si>
  <si>
    <t>10.12</t>
  </si>
  <si>
    <t>Piso cimentado com argamassa e com junta plástica para dilatação.</t>
  </si>
  <si>
    <t>10.13</t>
  </si>
  <si>
    <t>Piso cerâmico assentado com argamassa pré-fabricada e rejuntamento</t>
  </si>
  <si>
    <t>10.14</t>
  </si>
  <si>
    <t>Piso em Porcelanato</t>
  </si>
  <si>
    <t>10.15</t>
  </si>
  <si>
    <t>Rejuntamento de revestimento (piso ou parede) com argamassa pré-fabricada</t>
  </si>
  <si>
    <t>10.16</t>
  </si>
  <si>
    <t>Piso vinílico em manta</t>
  </si>
  <si>
    <t>10.17</t>
  </si>
  <si>
    <t>Piso vinílico em placas</t>
  </si>
  <si>
    <t>10.18</t>
  </si>
  <si>
    <t>CARPETE em manta ou placa</t>
  </si>
  <si>
    <t>10.19</t>
  </si>
  <si>
    <t>Rodapé de madeira.</t>
  </si>
  <si>
    <t>10.20</t>
  </si>
  <si>
    <t>Capacho - fornecimento e instalação</t>
  </si>
  <si>
    <t>10.21</t>
  </si>
  <si>
    <t>Arremate metálico delimitador de piso</t>
  </si>
  <si>
    <t>10.22</t>
  </si>
  <si>
    <t>Regularização de piso em bloco de concreto intertravado</t>
  </si>
  <si>
    <t>10.23</t>
  </si>
  <si>
    <t>Regularização de piso carpete</t>
  </si>
  <si>
    <t>REVESTIMENTOS</t>
  </si>
  <si>
    <t>11.1</t>
  </si>
  <si>
    <t xml:space="preserve">Painéis de alumínio - ACM </t>
  </si>
  <si>
    <t>11.2</t>
  </si>
  <si>
    <t>Chapisco para parede interna ou externa com argamassa de cimento e areia.</t>
  </si>
  <si>
    <t>11.3</t>
  </si>
  <si>
    <t>Emboço ou reboco para parede interna ou externa ou teto.</t>
  </si>
  <si>
    <t>11.4</t>
  </si>
  <si>
    <t>Revestimento cerâmico assentado com argamassa pré-fabricada e rejuntado</t>
  </si>
  <si>
    <t>11.5</t>
  </si>
  <si>
    <t>Revestimento (parede) em Pastilha de vidro, assentada com argamassa colante e rejunte.</t>
  </si>
  <si>
    <t>11.6</t>
  </si>
  <si>
    <t>Laminado melamínico para revestimento (piso ou parede) interno</t>
  </si>
  <si>
    <t>11.7</t>
  </si>
  <si>
    <t>Revestimento de parede com pedra São Tomé filetada (tipo "canjiquinha")</t>
  </si>
  <si>
    <t>11.8</t>
  </si>
  <si>
    <t>Revestimento em mármore branco (parede), assentado e rejuntado</t>
  </si>
  <si>
    <t>11.9</t>
  </si>
  <si>
    <t>Revestimento em Pastilha Cerâmica, assentada com argamassa colante e rejunte.</t>
  </si>
  <si>
    <t>DIVISÓRIAS, FORROS E PISOS FALSOS</t>
  </si>
  <si>
    <t>12.1</t>
  </si>
  <si>
    <t>Divisória texturizada cega</t>
  </si>
  <si>
    <t>12.2</t>
  </si>
  <si>
    <t>Divisória texturizada cega/vidro</t>
  </si>
  <si>
    <t>12.3</t>
  </si>
  <si>
    <t>Porta de divisória, Inclui  batente e guarnições.</t>
  </si>
  <si>
    <t>12.4</t>
  </si>
  <si>
    <t>Forro de fibra mineral, incluindo fixação, com estrutura</t>
  </si>
  <si>
    <t>12.5</t>
  </si>
  <si>
    <t>Forro de gesso acartonado, estruturado ou aramado</t>
  </si>
  <si>
    <t>12.6</t>
  </si>
  <si>
    <t>Forro de placa de gesso pre-moldada,  incluindo fixação</t>
  </si>
  <si>
    <t>12.7</t>
  </si>
  <si>
    <t>Junta de dilatação para forro de gesso</t>
  </si>
  <si>
    <t>12.8</t>
  </si>
  <si>
    <t>Piso elevado com estrutura</t>
  </si>
  <si>
    <t>12.9</t>
  </si>
  <si>
    <t>Forro de gesso, incluindo fixação, sem estrutura</t>
  </si>
  <si>
    <t>12.10</t>
  </si>
  <si>
    <t>Forro de fibra mineral, incluindo fixação, sem estrutura</t>
  </si>
  <si>
    <t>12.11</t>
  </si>
  <si>
    <t>Piso elevado sem estrutura</t>
  </si>
  <si>
    <t>12.12</t>
  </si>
  <si>
    <t>Ajuste do forro de fibra mineral</t>
  </si>
  <si>
    <t>12.13</t>
  </si>
  <si>
    <t>Forro de PVC, incluindo fixação, sem estrutura</t>
  </si>
  <si>
    <t>12.14</t>
  </si>
  <si>
    <t>Forro de gesso (RU), incluindo fixação, sem estrutura</t>
  </si>
  <si>
    <t>CARPINTARIA / MARCENARIA</t>
  </si>
  <si>
    <t>13.1</t>
  </si>
  <si>
    <t>Batente e guarnição para Porta de madeira, até 0,90 m</t>
  </si>
  <si>
    <t>13.2</t>
  </si>
  <si>
    <t>Porta de madeira até 0,80 x 2,10 m, interna/externa, sem ferragens, inclusive retirada da Porta antiga</t>
  </si>
  <si>
    <t>13.3</t>
  </si>
  <si>
    <t>Porta de madeira 0,90 x 2,10 m, interna/externa, sem ferragens,  inclusive retirada da Porta antiga</t>
  </si>
  <si>
    <t>13.4</t>
  </si>
  <si>
    <t>Desmontagem de divisórias (cega, vidro ou tecido)</t>
  </si>
  <si>
    <t>13.5</t>
  </si>
  <si>
    <t>Desmontagem de estação de trabalho ou mesa de reunião</t>
  </si>
  <si>
    <t>13.6</t>
  </si>
  <si>
    <t>Desmontagem de guichê de caixa</t>
  </si>
  <si>
    <t>13.7</t>
  </si>
  <si>
    <t>Ajuste de divisórias</t>
  </si>
  <si>
    <t>13.8</t>
  </si>
  <si>
    <t>Manutenção de guichê</t>
  </si>
  <si>
    <t>13.9</t>
  </si>
  <si>
    <t>Montagem de estação de trabalho ou mesa de reunião</t>
  </si>
  <si>
    <t>13.10</t>
  </si>
  <si>
    <t>Montagem de divisórias (cega, vidro ou tecido)</t>
  </si>
  <si>
    <t>13.11</t>
  </si>
  <si>
    <t>Montagem de estação de guichê de caixa ou mesa guichê</t>
  </si>
  <si>
    <t>13.12</t>
  </si>
  <si>
    <t>Deslocamento ou remanejamento de mobiliário dentro da agência</t>
  </si>
  <si>
    <t>13.13</t>
  </si>
  <si>
    <t>Divisória Padrão Guichê  ou Biombo</t>
  </si>
  <si>
    <t>13.14</t>
  </si>
  <si>
    <t>Montagem e fixação de carenagens (ex: remus, estilo, high-tech,  nova ambiência, padrão 98 ou similares)</t>
  </si>
  <si>
    <t>13.15</t>
  </si>
  <si>
    <t>Fixação de prateleira de vidro em carenagens</t>
  </si>
  <si>
    <t>13.16</t>
  </si>
  <si>
    <t>Persiana de enrolar para carenagens</t>
  </si>
  <si>
    <t>13.17</t>
  </si>
  <si>
    <t>Lente de luminária para carenagens</t>
  </si>
  <si>
    <t>13.18</t>
  </si>
  <si>
    <t>Divisória de fechamento ou tampão, conforme padrão existente</t>
  </si>
  <si>
    <t>13.19</t>
  </si>
  <si>
    <t>Porta de madeira em compensado c/laminado, sem ferragens</t>
  </si>
  <si>
    <t>13.20</t>
  </si>
  <si>
    <t>Ajuste e manutenção de portas</t>
  </si>
  <si>
    <t>13.21</t>
  </si>
  <si>
    <t>Manutenção de dobradiça ou fechadura de armários/móveis</t>
  </si>
  <si>
    <t>13.22</t>
  </si>
  <si>
    <t>Desmontagem de carenagens (ex: remus, estilo, high-tech,  nova ambiência, padrão 98 ou similares)</t>
  </si>
  <si>
    <t>SERRALHERIA</t>
  </si>
  <si>
    <t>14.1</t>
  </si>
  <si>
    <t>Janela de aço basculante, fixação com argamassa, sem vidros</t>
  </si>
  <si>
    <t>14.2</t>
  </si>
  <si>
    <t>Janela de aço de correr, fixação com argamassa, sem vidro</t>
  </si>
  <si>
    <t>14.3</t>
  </si>
  <si>
    <t>Refixação de corrimão e guarda corpo fixado na parede ou no piso</t>
  </si>
  <si>
    <t>14.4</t>
  </si>
  <si>
    <t>Corrimão tubular em aço galvanizado 1 1/2", instalado, incluindo APLICAÇÃO de fundo anticorrosivo óxido de ferro e PINTURA esmalte</t>
  </si>
  <si>
    <t>14.5</t>
  </si>
  <si>
    <t>Guarda corpo em tubo galvanizado com fundo anticorrosivo e pintura em esmalte sintetico</t>
  </si>
  <si>
    <t>14.6</t>
  </si>
  <si>
    <t>Recuperação de grades, corrimãos e outros elementos metálicos</t>
  </si>
  <si>
    <t>14.7</t>
  </si>
  <si>
    <t>Recuperação de estruturas metálicas de pórticos de acesso, totens, letreiros, medalhões, bandeiras e brises</t>
  </si>
  <si>
    <t>14.8</t>
  </si>
  <si>
    <t>Grade de proteção de ferro, colocação e acabamento</t>
  </si>
  <si>
    <t>14.9</t>
  </si>
  <si>
    <t>Chapa metálica inox, para portas de madeira</t>
  </si>
  <si>
    <t>14.10</t>
  </si>
  <si>
    <t>Prolongador de suporte de TCC para teto</t>
  </si>
  <si>
    <t>14.11</t>
  </si>
  <si>
    <t>Fixação de suporte de TCC em parede ou teto</t>
  </si>
  <si>
    <t>14.12</t>
  </si>
  <si>
    <t>Instalação de alçapão metálico com caixilho</t>
  </si>
  <si>
    <t>14.13</t>
  </si>
  <si>
    <t>Manutenção preventiva em porta de enrolar de aço automática</t>
  </si>
  <si>
    <t>14.14</t>
  </si>
  <si>
    <t>Substituição do Automatizador de portas de enrolar automáticas até 1000 kg</t>
  </si>
  <si>
    <t>14.15</t>
  </si>
  <si>
    <t>Substituição do Automatizador de portas de enrolar automáticas até 500 kg</t>
  </si>
  <si>
    <t>14.16</t>
  </si>
  <si>
    <t>Substituição de chapa testeira de porta de enrolar de aço automática</t>
  </si>
  <si>
    <t>14.17</t>
  </si>
  <si>
    <t>Substituição de Lâminas de aço vazadas (Transvision) até 5 m²</t>
  </si>
  <si>
    <t>14.18</t>
  </si>
  <si>
    <t>Substituição de Lâminas de aço vazadas (Transvision) acima de 5 m² até 15 m²</t>
  </si>
  <si>
    <t>14.19</t>
  </si>
  <si>
    <t>Substituição de Lâminas de aço vazadas (Transvision) superior a 15 m²</t>
  </si>
  <si>
    <t>14.20</t>
  </si>
  <si>
    <t>Substituição de guia telescópica para porta de enrolar de aço automática</t>
  </si>
  <si>
    <t>14.21</t>
  </si>
  <si>
    <t>Substituição da soleira de porta de enrolar de aço automática</t>
  </si>
  <si>
    <t>14.22</t>
  </si>
  <si>
    <t>Substituição do eixo de sustentação de porta de enrolar de aço automática</t>
  </si>
  <si>
    <t>14.23</t>
  </si>
  <si>
    <t>Substituição de central de controle remoto de porta de enrolar de aço automática</t>
  </si>
  <si>
    <t>14.24</t>
  </si>
  <si>
    <t>Substituição da botoeira de acionamento de porta de enrolar de aço automática</t>
  </si>
  <si>
    <t>14.25</t>
  </si>
  <si>
    <t>Substituição do sistema de infravermelho de porta de enrolar de aço automática</t>
  </si>
  <si>
    <t>14.26</t>
  </si>
  <si>
    <t>Substituição de dobradiça de portinhola de porta de enrolar de aço automática</t>
  </si>
  <si>
    <t>14.27</t>
  </si>
  <si>
    <t>Substituição de fechadura de portinhola de porta de enrolar de aço automática</t>
  </si>
  <si>
    <t>14.28</t>
  </si>
  <si>
    <t>Substituição de laminas e estrutura de portinhola de porta de enrolar de aço automática</t>
  </si>
  <si>
    <t>14.29</t>
  </si>
  <si>
    <t>Substituição de Nobreak de automatizador de portas de enrolar automática</t>
  </si>
  <si>
    <t>FERRAGENS</t>
  </si>
  <si>
    <t>15.1</t>
  </si>
  <si>
    <t>Ferragem em aço inox, para Porta de vidro temperado (dobradiças, trinco, contra-fechadura  e fechadura  chaveada completa)</t>
  </si>
  <si>
    <t>cj</t>
  </si>
  <si>
    <t>15.2</t>
  </si>
  <si>
    <t>Ferragem para Porta de madeira (com 3 dobradiças) - Substituição/instalação</t>
  </si>
  <si>
    <t>15.3</t>
  </si>
  <si>
    <t>Ferragem para Porta de madeira (fechadura completa) - Substituição/instalação</t>
  </si>
  <si>
    <t>15.4</t>
  </si>
  <si>
    <t>Trinco de piso c/espelho</t>
  </si>
  <si>
    <t>15.5</t>
  </si>
  <si>
    <t>Mola aérea hidráulica - Substituição/instalação</t>
  </si>
  <si>
    <t>15.6</t>
  </si>
  <si>
    <t>Mola de Piso hidráulica - (kit completo-pino, espelho, parafusos, mola, etc. com regulagem) - Substituição/instalação</t>
  </si>
  <si>
    <t>15.7</t>
  </si>
  <si>
    <t>Mola hidráulica de Piso ou Aérea - Manutenção (ajuste e regulagem)</t>
  </si>
  <si>
    <t>15.8</t>
  </si>
  <si>
    <t>Puxador tipo alça em aço escovado para Porta de vidro, duplo (interna e externa)</t>
  </si>
  <si>
    <t>15.9</t>
  </si>
  <si>
    <t>Fechadura tubular para porta em divisória cega</t>
  </si>
  <si>
    <t>15.10</t>
  </si>
  <si>
    <t>Trilho e roldana para Porta retrátil e de correr - substituição</t>
  </si>
  <si>
    <t>15.11</t>
  </si>
  <si>
    <t>Puxador tipo bola</t>
  </si>
  <si>
    <t>15.12</t>
  </si>
  <si>
    <t>Dobradiça com mola (ref. Pagé)</t>
  </si>
  <si>
    <t>15.13</t>
  </si>
  <si>
    <t>Fechadura e contra fechadura para Porta de vidro lamindo/temperado pivotante</t>
  </si>
  <si>
    <t>15.14</t>
  </si>
  <si>
    <t>Fechadura Tipo Bico de Papagaio para Porta de vidro laminado/temperado de correr interna/externa</t>
  </si>
  <si>
    <t>15.15</t>
  </si>
  <si>
    <t>Fechadura de segurança tetra para porta de madeira ou metálica</t>
  </si>
  <si>
    <t>15.16</t>
  </si>
  <si>
    <t>Reparo e ajuste de fechaduras diversas</t>
  </si>
  <si>
    <t>15.17</t>
  </si>
  <si>
    <t>Fechadura tipo Livre/Ocupado</t>
  </si>
  <si>
    <t>VIDRAÇARIA</t>
  </si>
  <si>
    <t>16.1</t>
  </si>
  <si>
    <t>Vidro cristal liso 4 mm colocado em caixilho com massa</t>
  </si>
  <si>
    <t>16.2</t>
  </si>
  <si>
    <t>Vidro cristal liso 6 mm colocado em caixilho com massa</t>
  </si>
  <si>
    <t>16.3</t>
  </si>
  <si>
    <t>Vidro fantasia 4 mm colocado em caixilho com massa</t>
  </si>
  <si>
    <t>16.4</t>
  </si>
  <si>
    <t>Vidro aramado, colocado em caixilho, fixado com massa, espessura 6 mm</t>
  </si>
  <si>
    <t>16.5</t>
  </si>
  <si>
    <t>Vidro temperado incolor 10 mm colocado em caixilho com gaxeta de neoprene</t>
  </si>
  <si>
    <t>16.6</t>
  </si>
  <si>
    <t>Vidro cristal laminado, colocado em caixilho com ou sem baguetes, com gaxeta de neoprene espessuras de 8mm</t>
  </si>
  <si>
    <t>16.7</t>
  </si>
  <si>
    <t>Vidro cristal laminado, colocado em caixilho com ou sem baguetes, com gaxeta de neoprene espessuras de 10mm</t>
  </si>
  <si>
    <t>16.8</t>
  </si>
  <si>
    <t>Vidro jateado 6mm</t>
  </si>
  <si>
    <t>16.9</t>
  </si>
  <si>
    <t>Porta de vidro temperado incolor 10mm, sem ferragens, substituição</t>
  </si>
  <si>
    <t>16.10</t>
  </si>
  <si>
    <t>Conjunto para fixação de vidro temperado (montante/perfil)</t>
  </si>
  <si>
    <t>16.11</t>
  </si>
  <si>
    <t>Conjunto para fixação de vidros comuns (montante/perfil)</t>
  </si>
  <si>
    <t>16.12</t>
  </si>
  <si>
    <t xml:space="preserve">Aplicação de adesivo jateado em vidro temperado </t>
  </si>
  <si>
    <t>16.13</t>
  </si>
  <si>
    <t>Película em impressão digital de vinil auto-adesivo liso ou perfurado</t>
  </si>
  <si>
    <t>16.14</t>
  </si>
  <si>
    <t>Espelho lapidado ou bizotado, inclusive instalação</t>
  </si>
  <si>
    <t>16.15</t>
  </si>
  <si>
    <t>Prateleira de vidro temperado 12mm, serigrafada cor azul para Carenagens</t>
  </si>
  <si>
    <t>16.16</t>
  </si>
  <si>
    <t>Persiana vertical em tecido</t>
  </si>
  <si>
    <t>16.17</t>
  </si>
  <si>
    <t>Persiana rolô em tecido com blackout</t>
  </si>
  <si>
    <t>16.18</t>
  </si>
  <si>
    <t>Manutenção de persianas</t>
  </si>
  <si>
    <t>PINTURA</t>
  </si>
  <si>
    <t>17.1</t>
  </si>
  <si>
    <t>Pintura em esmalte sintético standard em estrutura metálica com duas demãos</t>
  </si>
  <si>
    <t>17.2</t>
  </si>
  <si>
    <t xml:space="preserve">Emassamento de parede interna ou teto com massa corrida a base de PVA com duas demãos </t>
  </si>
  <si>
    <t>17.3</t>
  </si>
  <si>
    <t>Pintura texturizada em parede ou teto interna ou externa</t>
  </si>
  <si>
    <t>17.4</t>
  </si>
  <si>
    <t>Pintura em látex acrílica standard fosca sem emassamento, 3 demãos, com aplicação de selador para exterior</t>
  </si>
  <si>
    <t>17.5</t>
  </si>
  <si>
    <t>Emassamento de parede ou teto externo com massa acrílica com duas demãos</t>
  </si>
  <si>
    <t>17.6</t>
  </si>
  <si>
    <t xml:space="preserve">Pintura em látex acrílica premium fosca em paredes internas ou externas, exceto muros, com três demãos, sem emassamento, com aplicação de selador para alvenaria exterior.  </t>
  </si>
  <si>
    <t>17.7</t>
  </si>
  <si>
    <t>Pintura em esmalte sintético para madeira com duas demãos, sem emassamento</t>
  </si>
  <si>
    <t>17.8</t>
  </si>
  <si>
    <t xml:space="preserve">Pintura para piso a base de resina acrílica - piso, faixas de demarcação de vagas, PNE, carro forte e similares </t>
  </si>
  <si>
    <t>17.9</t>
  </si>
  <si>
    <t>Pintura Automotiva</t>
  </si>
  <si>
    <t>17.10</t>
  </si>
  <si>
    <t>Pintura em látex acrílica econômica fosca, em muros, com duas demãos, sem emassamento, com aplicação de selador para alvenaria exterior</t>
  </si>
  <si>
    <t>17.11</t>
  </si>
  <si>
    <t xml:space="preserve">Pintura em látex acrílica premium acetinada em paredes internas ou externas, exceto muros, com três demãos, sem emassamento, com aplicação de selador para alvenaria exterior.  </t>
  </si>
  <si>
    <t>ENCERAMENTO E LUSTRAÇÃO</t>
  </si>
  <si>
    <t>INST. ELÉTRICAS, TELEC. E  INFORMÁTICA</t>
  </si>
  <si>
    <t>19.1</t>
  </si>
  <si>
    <t>Ponto elétrico duplo - Custos Fixos</t>
  </si>
  <si>
    <t>19.2</t>
  </si>
  <si>
    <t xml:space="preserve">Infraestrutura para instalações elétricas, lógicas ou de telefonia, até 1". </t>
  </si>
  <si>
    <t>19.3</t>
  </si>
  <si>
    <t>Ponto elétrico simples - Custos fixos</t>
  </si>
  <si>
    <t>19.4</t>
  </si>
  <si>
    <t>Infraestrutura para instalações elétricas, lógicas ou de telefonia, 1,25" até 2"</t>
  </si>
  <si>
    <t>19.5</t>
  </si>
  <si>
    <t>Infraestrutura para instalações elétricas, lógicas ou de telefonia com eletrocalhas de alumínio</t>
  </si>
  <si>
    <t>19.6</t>
  </si>
  <si>
    <t>Espelhos / Placas / Tampas</t>
  </si>
  <si>
    <t>19.7</t>
  </si>
  <si>
    <t>Adaptador 2P+T / 10 A - 20 A (padrão novo / padrão antigo)</t>
  </si>
  <si>
    <t>19.8</t>
  </si>
  <si>
    <t>Ponto lógico duplo - Custos Fixos</t>
  </si>
  <si>
    <t>19.9</t>
  </si>
  <si>
    <t>Desinstalação/Instalação de luminária</t>
  </si>
  <si>
    <t>19.10</t>
  </si>
  <si>
    <t>Ponto lógico/alarme  - Custos Fixos</t>
  </si>
  <si>
    <t>19.11</t>
  </si>
  <si>
    <t>Suporte para fixação da fechadura eletromagnética para autoatendimento</t>
  </si>
  <si>
    <t>19.12</t>
  </si>
  <si>
    <t>Contator Bipolar de Potencia até 50A</t>
  </si>
  <si>
    <t>19.13</t>
  </si>
  <si>
    <t xml:space="preserve">Certificação, identificação e/ou habilitação de ponto lógico existente </t>
  </si>
  <si>
    <t>19.14</t>
  </si>
  <si>
    <t>Desinstalação/Instalação de suporte de câmera de CFTV</t>
  </si>
  <si>
    <t>19.15</t>
  </si>
  <si>
    <t>Ponto para câmera de CFTV novo - Custos Fixos</t>
  </si>
  <si>
    <t>19.16</t>
  </si>
  <si>
    <t>Desinstalação/Instalação de equipamentos de WIFI e Access Point</t>
  </si>
  <si>
    <t>19.17</t>
  </si>
  <si>
    <t>Luminária LED Direcional - Embutir</t>
  </si>
  <si>
    <t>19.18</t>
  </si>
  <si>
    <t>Lâmpada LED 14W T5</t>
  </si>
  <si>
    <t>19.19</t>
  </si>
  <si>
    <t>Reator eletrônico, partida rápida, alto fator de potência, 2 x 14W a 2x32W</t>
  </si>
  <si>
    <t>19.20</t>
  </si>
  <si>
    <t>Refletor /projetor de uso externo de 150 até 400W sem lâmpada e sem reator</t>
  </si>
  <si>
    <t>19.21</t>
  </si>
  <si>
    <t>Fonte de alimentação para Sinalização LED</t>
  </si>
  <si>
    <t>19.22</t>
  </si>
  <si>
    <t>Placa de LED para Sinalização (letreiro, totem, bandeira, medalhão, pórtico, painel, etc.)</t>
  </si>
  <si>
    <t>19.23</t>
  </si>
  <si>
    <t xml:space="preserve">Reator Vapor Metálico Interno / Externo até 150W 220V </t>
  </si>
  <si>
    <t>19.24</t>
  </si>
  <si>
    <t xml:space="preserve">Reator Vapor Metálico Interno / Externo 400W 220V </t>
  </si>
  <si>
    <t>19.25</t>
  </si>
  <si>
    <t>Lâmpada fluorescente tubular 14 W T5</t>
  </si>
  <si>
    <t>19.26</t>
  </si>
  <si>
    <t xml:space="preserve">Lâmpada fluorescente compacta integrada 25W </t>
  </si>
  <si>
    <t>19.27</t>
  </si>
  <si>
    <t>Lâmpada fluorescente tubular 16 W T8</t>
  </si>
  <si>
    <t>19.28</t>
  </si>
  <si>
    <t>Lâmpada fluorescente tubular 32W</t>
  </si>
  <si>
    <t>19.29</t>
  </si>
  <si>
    <t>Lâmpada fluorescente tubular T5 28W</t>
  </si>
  <si>
    <t>19.30</t>
  </si>
  <si>
    <t>Lâmpada para refletor/projetor de uso externo potência de 250 W</t>
  </si>
  <si>
    <t>19.31</t>
  </si>
  <si>
    <t xml:space="preserve">Lâmpada de vapor de sodio de 250w /220v </t>
  </si>
  <si>
    <t>19.32</t>
  </si>
  <si>
    <t>Lâmpada halógena par20 de 50w / 127v / 220v</t>
  </si>
  <si>
    <t>19.33</t>
  </si>
  <si>
    <t>Lâmpada Vapor Metálico PAR20 35W / E27 / 220V / 3000K</t>
  </si>
  <si>
    <t>19.34</t>
  </si>
  <si>
    <t>Lâmpada LED Bulbo ou PAR20</t>
  </si>
  <si>
    <t>19.35</t>
  </si>
  <si>
    <t xml:space="preserve">Fita de LED </t>
  </si>
  <si>
    <t>19.36</t>
  </si>
  <si>
    <t>Lâmpada LED tubular bivolt 9/10W</t>
  </si>
  <si>
    <t>19.37</t>
  </si>
  <si>
    <t>Lâmpada LED tubular bivolt 18/20W</t>
  </si>
  <si>
    <t>19.38</t>
  </si>
  <si>
    <t>Lâmpada fluorescente tubular HO 110W, 220V</t>
  </si>
  <si>
    <t>19.39</t>
  </si>
  <si>
    <t>Lâmpada Vapor metálico 150W, base E27/E40</t>
  </si>
  <si>
    <t>19.40</t>
  </si>
  <si>
    <t>Lâmpada Vapor metálico 400W, base E40</t>
  </si>
  <si>
    <t>19.41</t>
  </si>
  <si>
    <t>Lâmpada vapor metálico 250W base E40</t>
  </si>
  <si>
    <t>19.42</t>
  </si>
  <si>
    <t>Luminária LED Quadrada - Embutir/Sobrepor</t>
  </si>
  <si>
    <t>19.43</t>
  </si>
  <si>
    <t xml:space="preserve">Luminária Led autonoma de iluminação de emergência com 30 Leds </t>
  </si>
  <si>
    <t>19.44</t>
  </si>
  <si>
    <t>Luminária Fluorescente Retangular Completa, de Embutir ou de Sobrepor,  2x25W  a 2x32W</t>
  </si>
  <si>
    <t>19.45</t>
  </si>
  <si>
    <t>Luminária Fluorescente Quadrada Completa, de Embutir ou de Sobrepor,  4x14W a  4x16W</t>
  </si>
  <si>
    <t>19.46</t>
  </si>
  <si>
    <t>Luminária fluorescente retangular completa, de embutir ou de sobrepor,  2x14W a  2x16W</t>
  </si>
  <si>
    <t>19.47</t>
  </si>
  <si>
    <t>Luminária circular completa de sobrepor ou embutir, para duas lâmpadas fluorescentes compactas integradas ou fluorescentes 4 pinos de 26W</t>
  </si>
  <si>
    <t>19.48</t>
  </si>
  <si>
    <t>Refletor em alumínio, 60 Leds, bivolt, uso externo</t>
  </si>
  <si>
    <t>19.49</t>
  </si>
  <si>
    <t>Sensor de Presença - Regulagem e Ajustes</t>
  </si>
  <si>
    <t>19.50</t>
  </si>
  <si>
    <t>Sensor de presença teto/parede para controle de iluminação, uso geral, com ou sem fotocélula</t>
  </si>
  <si>
    <t>19.51</t>
  </si>
  <si>
    <t>Manutenção / Programação de Quadro de Comando e Automação</t>
  </si>
  <si>
    <t>19.52</t>
  </si>
  <si>
    <t>Disjuntor bipolar até 32A</t>
  </si>
  <si>
    <t>19.53</t>
  </si>
  <si>
    <t>Quadros elétricos - Manutenção</t>
  </si>
  <si>
    <t>19.54</t>
  </si>
  <si>
    <t>Disjuntor termomagnético tripolar 300 a 400 A / 600 V, tipo JXD / ICC - 40 KA</t>
  </si>
  <si>
    <t>19.55</t>
  </si>
  <si>
    <t>Disjuntor termomagnético tripolar até 200A/35KA</t>
  </si>
  <si>
    <t>19.56</t>
  </si>
  <si>
    <t>Disjuntor tripolar até 100A</t>
  </si>
  <si>
    <t>19.57</t>
  </si>
  <si>
    <t>Disjuntor tripolar até 50A</t>
  </si>
  <si>
    <t>19.58</t>
  </si>
  <si>
    <t>Disjuntor bipolar até 50A</t>
  </si>
  <si>
    <t>19.59</t>
  </si>
  <si>
    <t xml:space="preserve">Disjuntor monopolar até 50A </t>
  </si>
  <si>
    <t>19.60</t>
  </si>
  <si>
    <t>Dispositivo de proteção contra surto DPS 20KA/275V</t>
  </si>
  <si>
    <t>19.61</t>
  </si>
  <si>
    <t>Dispositivo de proteção contra surto DPS 45KA/275V</t>
  </si>
  <si>
    <t>19.62</t>
  </si>
  <si>
    <t>Dispositivo de proteção contra surto DPS 90KA/275V</t>
  </si>
  <si>
    <t>19.63</t>
  </si>
  <si>
    <t>Dispositivo diferencial residual DR bipolar 220V/127V - 30ma - 63A</t>
  </si>
  <si>
    <t>19.64</t>
  </si>
  <si>
    <t>Dispositivo diferencial residual DR Tetrapolar (4P) 30ma – 25A</t>
  </si>
  <si>
    <t>19.65</t>
  </si>
  <si>
    <t>Dispositivo diferencial residual DR Tetrapolar (4P) 30ma – 63A</t>
  </si>
  <si>
    <t>19.66</t>
  </si>
  <si>
    <t>19.67</t>
  </si>
  <si>
    <t>Contator de Potencia até 45A</t>
  </si>
  <si>
    <t>19.68</t>
  </si>
  <si>
    <t>19.69</t>
  </si>
  <si>
    <t>Bloco de Contato  Auxiliar 1na + 1nf</t>
  </si>
  <si>
    <t>19.70</t>
  </si>
  <si>
    <t>Bloco de Contato  Auxiliar 2na + 2nf</t>
  </si>
  <si>
    <t>19.71</t>
  </si>
  <si>
    <t>Placa em Policarbonato 3mm para proteção de quadros elétricos</t>
  </si>
  <si>
    <t>19.72</t>
  </si>
  <si>
    <t>19.73</t>
  </si>
  <si>
    <t>19.74</t>
  </si>
  <si>
    <t>19.75</t>
  </si>
  <si>
    <t>19.76</t>
  </si>
  <si>
    <t>19.77</t>
  </si>
  <si>
    <t>Timer digital - Programação ou alteração da programação do timer digital</t>
  </si>
  <si>
    <t>19.78</t>
  </si>
  <si>
    <t>Timer digital - Interruptor horário, 127/220V/16A</t>
  </si>
  <si>
    <t>19.79</t>
  </si>
  <si>
    <t>Timer digital - Interruptor horário, 127/220V/16A - 2 Canais</t>
  </si>
  <si>
    <t>19.80</t>
  </si>
  <si>
    <t>Luminária LED circular ou quadrada</t>
  </si>
  <si>
    <t>19.81</t>
  </si>
  <si>
    <t>Luminária tipo tartaruga para uso interno ou externo</t>
  </si>
  <si>
    <t>19.82</t>
  </si>
  <si>
    <t>Refletor LED em alumínio, 150W/200W, bivolt, uso externo</t>
  </si>
  <si>
    <t>19.83</t>
  </si>
  <si>
    <t>Bloco autônomo emergência com dois faróis 1200 lúmens</t>
  </si>
  <si>
    <t>19.84</t>
  </si>
  <si>
    <t>Bloco autônomo emergência com dois faróis 2200 lúmens</t>
  </si>
  <si>
    <t>19.85</t>
  </si>
  <si>
    <t>Unidade Autônoma para iluminação de emergência fluxo luminoso mínimo de 500 lúmens</t>
  </si>
  <si>
    <t>19.86</t>
  </si>
  <si>
    <t>Circuito Elétrico MonoFásico ou Bifásico até 25A</t>
  </si>
  <si>
    <t>19.87</t>
  </si>
  <si>
    <t>Circuito Elétrico MonoFásico ou Bifásico até 50A</t>
  </si>
  <si>
    <t>19.88</t>
  </si>
  <si>
    <t>Fonte de Alimentação estabilizada para câmera CFTV 127/220VAC /12VCC/25A</t>
  </si>
  <si>
    <t>19.89</t>
  </si>
  <si>
    <t>Driver de corrente para lâmpadas ou fitas de led (12 ou 24 vdc - 6a - 127v/220v)</t>
  </si>
  <si>
    <t>19.90</t>
  </si>
  <si>
    <t>Luminária circular LED orientável orbital</t>
  </si>
  <si>
    <t>19.91</t>
  </si>
  <si>
    <t>Patch Panel 24 portas Cat5e c/ guia de cabos 1U</t>
  </si>
  <si>
    <t>19.92</t>
  </si>
  <si>
    <t>Patch Cord flexivel Cat5e / 10m</t>
  </si>
  <si>
    <t>19.93</t>
  </si>
  <si>
    <t>Patch Cord flexivel Cat5e / 5m</t>
  </si>
  <si>
    <t>19.94</t>
  </si>
  <si>
    <t xml:space="preserve">Patch Cord flexivel Cat5e / 2,5m </t>
  </si>
  <si>
    <t>19.95</t>
  </si>
  <si>
    <t>Patch cord flexivel Cat5e / 1,5m</t>
  </si>
  <si>
    <t>19.96</t>
  </si>
  <si>
    <t>Manutenção do Sistema de Controle de Acesso</t>
  </si>
  <si>
    <t>19.97</t>
  </si>
  <si>
    <t>Circuito Elétrico Trifásico até 50A</t>
  </si>
  <si>
    <t>19.98</t>
  </si>
  <si>
    <t>Teclado de senhas digital, para controle de acesso</t>
  </si>
  <si>
    <t>19.99</t>
  </si>
  <si>
    <t xml:space="preserve">Patch Cord flexivel Cat6e / 2,5m </t>
  </si>
  <si>
    <t xml:space="preserve">Caixa quebra vidro de emergência </t>
  </si>
  <si>
    <t>Botão Emulador (botão de saida)</t>
  </si>
  <si>
    <t>Suporte para fixação da fechadura</t>
  </si>
  <si>
    <t>Fonte de alimentação com carregador de bateria e placa ATM para Fechadura Eletromagnética força de tração 150kgf</t>
  </si>
  <si>
    <t>Fechadura Elétrica com fonte de alimentação</t>
  </si>
  <si>
    <t>Instalação/Susbtituição de cabo coaxial</t>
  </si>
  <si>
    <t>No-Break e/ou banco de baterias - substuição/relocalização/instalação</t>
  </si>
  <si>
    <t>Aterramento / SPDA - revisão geral</t>
  </si>
  <si>
    <t>Aterramento / SPDA - Haste de aterramento em cobre 3/4"x3m com cabo e conector</t>
  </si>
  <si>
    <t>Encaixotamento e retirada de equipamentos diversos - Desocupação de Imóvel</t>
  </si>
  <si>
    <t>Manutenção em Bomba de água de 1/4 cv a 5cv</t>
  </si>
  <si>
    <t>Bomba de água de 1/4 cv</t>
  </si>
  <si>
    <t>Bomba de água de 1/2 cv</t>
  </si>
  <si>
    <t>Bomba de água de 1 cv</t>
  </si>
  <si>
    <t>Quadro de Telefonia (DG) - Manutenção</t>
  </si>
  <si>
    <t>Cabo Telefone CCI 50x10</t>
  </si>
  <si>
    <t>Cabo Telefone CCI 50x20</t>
  </si>
  <si>
    <t>Cabo Telefone CCI 50x30</t>
  </si>
  <si>
    <t>Acompanhamento de implantação de equipamentos</t>
  </si>
  <si>
    <t>Laudo de medição de nível de iluminamento</t>
  </si>
  <si>
    <t>Laudo de medição de resistência de aterramento</t>
  </si>
  <si>
    <t>Remoção de Infraestrutura elétrica e Lógica - Desocupação de Imóvel</t>
  </si>
  <si>
    <t>Remoção de Luminária - Desocupação de Imóvel</t>
  </si>
  <si>
    <t>Relé Fotoelétrico</t>
  </si>
  <si>
    <t>Luminária circular de embutir com foco orientável</t>
  </si>
  <si>
    <t>Adesivo para Fechadura Eletromagnética força de tração 150kgf</t>
  </si>
  <si>
    <t>Bateria 12 V - 7 Ah</t>
  </si>
  <si>
    <t>BATERIA 12V até 70AH</t>
  </si>
  <si>
    <t>Ponto lógico - manutenção - troca de cabo UTP</t>
  </si>
  <si>
    <t>Ponto elétrico - manutenção - troca de cabo elétrico</t>
  </si>
  <si>
    <t>INSTALAÇÕES DE ÁGUA</t>
  </si>
  <si>
    <t>20.1</t>
  </si>
  <si>
    <t>Registro de gaveta bruto com ADAPTADOR SOLDÁVEL para PVC, Ø 15 mm - 1/2"</t>
  </si>
  <si>
    <t>20.2</t>
  </si>
  <si>
    <t>Registro de gaveta bruto com ADAPTADOR SOLDÁVEL para PVC, Ø 20 mm - 3/4"</t>
  </si>
  <si>
    <t>20.3</t>
  </si>
  <si>
    <t>Registro de gaveta bruto com canopla cromada e adaptador para PVC , Ø 25 mm - 1"</t>
  </si>
  <si>
    <t>20.4</t>
  </si>
  <si>
    <t>Registro de gaveta bruto com canopla cromada e adaptador para PVC , Ø 40 mm - 1 1/2"</t>
  </si>
  <si>
    <t>20.5</t>
  </si>
  <si>
    <t>Registro de gaveta bruto com ADAPTADOR para PVC, Ø 25 mm - 1"</t>
  </si>
  <si>
    <t>20.6</t>
  </si>
  <si>
    <t>Registro de gaveta bruto com ADAPTADOR para PVC, Ø 32 mm - 1 1/4"</t>
  </si>
  <si>
    <t>20.7</t>
  </si>
  <si>
    <t>Registro de gaveta bruto com ADAPTADOR para PVC, Ø 40 mm - 1 1/2"</t>
  </si>
  <si>
    <t>20.8</t>
  </si>
  <si>
    <t>Registro de gaveta bruto com ADAPTADOR para PVC, Ø 50 mm - 2"</t>
  </si>
  <si>
    <t>20.9</t>
  </si>
  <si>
    <t>Registro de gaveta bruto com ADAPTADOR para PVC, Ø 65 mm - 2 1/2"</t>
  </si>
  <si>
    <t>20.10</t>
  </si>
  <si>
    <t>Registro de pressão com canopla até Ø 25 mm - 1"</t>
  </si>
  <si>
    <t>20.11</t>
  </si>
  <si>
    <t>Torneira de bóia até 1 1/4"</t>
  </si>
  <si>
    <t>20.12</t>
  </si>
  <si>
    <t>Reservatório  de fibra de vidro - capacidade de 1000 litros</t>
  </si>
  <si>
    <t>20.13</t>
  </si>
  <si>
    <t>Reservatório  de fibra de vidro - capacidade de 2000 litros</t>
  </si>
  <si>
    <t>20.14</t>
  </si>
  <si>
    <t>Correção de vazamentos hidráulicos, inclusive detecção de vazamento</t>
  </si>
  <si>
    <t>20.15</t>
  </si>
  <si>
    <t>Desentupimento de rede de água pluvial, hidráulica, ralos, pias, lavatórios, sifão, tanques, bebedouro e válvulas</t>
  </si>
  <si>
    <t>20.16</t>
  </si>
  <si>
    <t>Desentupimento de Instalações de Esgoto, bacia sanitária e mictórios</t>
  </si>
  <si>
    <t>20.17</t>
  </si>
  <si>
    <t>Desentupimento de Instalações de Esgoto em geral com Equipamentos Especiais</t>
  </si>
  <si>
    <t>20.18</t>
  </si>
  <si>
    <t>Válvula de descarga metálica</t>
  </si>
  <si>
    <t>20.19</t>
  </si>
  <si>
    <t>Desentupimento de Dreno de Ar condicionado</t>
  </si>
  <si>
    <t>20.20</t>
  </si>
  <si>
    <t>Ponto de água fria (até 6m)</t>
  </si>
  <si>
    <t>20.21</t>
  </si>
  <si>
    <t>Válvula de retenção  de pé com crivo até Ø 25mm (1")</t>
  </si>
  <si>
    <t>20.22</t>
  </si>
  <si>
    <t>Registro regulador de Vazão</t>
  </si>
  <si>
    <t>20.23</t>
  </si>
  <si>
    <t>Correção de vazamentos hidráulicos em tubulação metálica, inclusive detecção de vazamento.</t>
  </si>
  <si>
    <t>INSTALAÇÕES CONTRA INCÊNDIO</t>
  </si>
  <si>
    <t>21.1</t>
  </si>
  <si>
    <t>Mangueira tipo 2 com união de engate rápido, DN = 1 1/2" (38 mm)</t>
  </si>
  <si>
    <t>21.2</t>
  </si>
  <si>
    <t>Esguicho latão com engate rápido, DN = 2 1/2", requinte fixo</t>
  </si>
  <si>
    <t>21.3</t>
  </si>
  <si>
    <t>Adaptador de engate rápido em latão de 2 1/2" x 1 1/2"</t>
  </si>
  <si>
    <t>21.4</t>
  </si>
  <si>
    <t>Registro globo angular 45°, Ø 65 mm (2 1/2")</t>
  </si>
  <si>
    <t>21.5</t>
  </si>
  <si>
    <t>Chave para conexão de engate rápido tipo STORZ (dupla)</t>
  </si>
  <si>
    <t>21.6</t>
  </si>
  <si>
    <t>Tampa em ferro fundido para HIDRANTE de recalque (40X60cm)</t>
  </si>
  <si>
    <t>21.7</t>
  </si>
  <si>
    <t>Suporte de parede para extintor</t>
  </si>
  <si>
    <t>21.8</t>
  </si>
  <si>
    <t>Suporte de piso para extintor</t>
  </si>
  <si>
    <t>21.9</t>
  </si>
  <si>
    <t>Placa de sinalização PPCI fotoluminescente em PVC, adesivada</t>
  </si>
  <si>
    <t>21.10</t>
  </si>
  <si>
    <t>Detector óptico de fumaça endereçavel</t>
  </si>
  <si>
    <t>21.11</t>
  </si>
  <si>
    <t>Detector termovelocimétrico endereçavel</t>
  </si>
  <si>
    <t>21.12</t>
  </si>
  <si>
    <t>Acionador alarme de incêndio</t>
  </si>
  <si>
    <t>21.13</t>
  </si>
  <si>
    <t>Sinalizador audiovisual endereçavel</t>
  </si>
  <si>
    <t>INSTALAÇÕES SANITÁRIAS, DE ESGOTO E ÁGUAS PLUVIAIS</t>
  </si>
  <si>
    <t>22.1</t>
  </si>
  <si>
    <t>Manutenção em caixas de descarga Montana e  caixa acoplada convencional - Reparo</t>
  </si>
  <si>
    <t>22.2</t>
  </si>
  <si>
    <t>Manutenção em caixas de descarga Montana - Troca de Espelho</t>
  </si>
  <si>
    <t>22.3</t>
  </si>
  <si>
    <t>Manutenção de válvula de descarga - Reparo</t>
  </si>
  <si>
    <t>22.4</t>
  </si>
  <si>
    <t>Manutenção de Torneira - Reparo</t>
  </si>
  <si>
    <t>22.5</t>
  </si>
  <si>
    <t>Manutenção de bacia sanitária</t>
  </si>
  <si>
    <t>22.6</t>
  </si>
  <si>
    <t>Caixa sifonada de PVC, 3 a 5 saídas, com tampa metálica</t>
  </si>
  <si>
    <t>22.7</t>
  </si>
  <si>
    <t>Ponto de esgoto (até 6m)</t>
  </si>
  <si>
    <t>22.8</t>
  </si>
  <si>
    <t>Ralo Semiesférico (tipo abacaxi)</t>
  </si>
  <si>
    <t>22.9</t>
  </si>
  <si>
    <t>Chave de Bóia automática</t>
  </si>
  <si>
    <t>22.10</t>
  </si>
  <si>
    <t xml:space="preserve">Ralo sifonado de PVC rígido </t>
  </si>
  <si>
    <t>22.11</t>
  </si>
  <si>
    <t>VÁLVULA de retenção horizontal ou vertical -2 1/2"</t>
  </si>
  <si>
    <t>22.12</t>
  </si>
  <si>
    <t>Comando de descarga duplo, completo</t>
  </si>
  <si>
    <t>INSTALAÇÕES ESPECIAIS</t>
  </si>
  <si>
    <t>INSTALAÇÕES DE GÁS</t>
  </si>
  <si>
    <t>INSTALAÇÕES DE TRANSPORTE VERTICAL</t>
  </si>
  <si>
    <t>INSTALAÇÕES DE AR COND., VENT. E AQUECIMENTO</t>
  </si>
  <si>
    <t>LIXO</t>
  </si>
  <si>
    <t>EQUIPAMENTOS SANITÁRIOS E DE COZINHA</t>
  </si>
  <si>
    <t>28.1</t>
  </si>
  <si>
    <t>Bacia sanitária de louça com caixa acoplada, com tampa e acessórios</t>
  </si>
  <si>
    <t>28.2</t>
  </si>
  <si>
    <t>Bacia de louça sifonada, com tampa e acessórios</t>
  </si>
  <si>
    <t>28.3</t>
  </si>
  <si>
    <t>BARRA de apoio em aço inox até - 90 cm - 1.1/2" - NBR 9050</t>
  </si>
  <si>
    <t>28.4</t>
  </si>
  <si>
    <t>BARRA de apoio de canto, em aço inox - até 80 x 80 cm - 1.1/2" - NBR 9050</t>
  </si>
  <si>
    <t>28.5</t>
  </si>
  <si>
    <t>Refixação de barra de apoio PPNE, conforme NBR 9050</t>
  </si>
  <si>
    <t>28.6</t>
  </si>
  <si>
    <t>Caixa de descarga suspensa embutida (padrão Montana 9000) inclusive instalação e acessórios padronizados</t>
  </si>
  <si>
    <t>28.7</t>
  </si>
  <si>
    <t>Cuba  - Colagem</t>
  </si>
  <si>
    <t>28.8</t>
  </si>
  <si>
    <t>Cuba em louça para embutir</t>
  </si>
  <si>
    <t>28.9</t>
  </si>
  <si>
    <t>Dosador de sabão tipo dispenser - capacidade 1000ml</t>
  </si>
  <si>
    <t>28.10</t>
  </si>
  <si>
    <t>Dispenser para copo descartável</t>
  </si>
  <si>
    <t>28.11</t>
  </si>
  <si>
    <t>Ducha higiênica manual cromada</t>
  </si>
  <si>
    <t>28.12</t>
  </si>
  <si>
    <t>Manutenção ducha higiênica</t>
  </si>
  <si>
    <t>28.13</t>
  </si>
  <si>
    <t>Engate flexível para água</t>
  </si>
  <si>
    <t>28.14</t>
  </si>
  <si>
    <t>Lavatório com coluna suspensa</t>
  </si>
  <si>
    <t>28.15</t>
  </si>
  <si>
    <t>Válvula de escoamento para lavatório ou cuba</t>
  </si>
  <si>
    <t>28.16</t>
  </si>
  <si>
    <t>Lavatório de canto sem coluna, inclusive válvula</t>
  </si>
  <si>
    <t>28.17</t>
  </si>
  <si>
    <t>Mictório de louça individual</t>
  </si>
  <si>
    <t>28.18</t>
  </si>
  <si>
    <t>Dispenser papel higiênico</t>
  </si>
  <si>
    <t>28.19</t>
  </si>
  <si>
    <t>Dispenser para toalha de papel</t>
  </si>
  <si>
    <t>28.20</t>
  </si>
  <si>
    <t>Sifão flexível</t>
  </si>
  <si>
    <t>28.21</t>
  </si>
  <si>
    <t>Sifão metálico para lavatório</t>
  </si>
  <si>
    <t>28.22</t>
  </si>
  <si>
    <t>Válvula de descarga p/ mictório c/ fechamento automático</t>
  </si>
  <si>
    <t>28.23</t>
  </si>
  <si>
    <t>Bacia PPNE, com assento e acessórios</t>
  </si>
  <si>
    <t>28.24</t>
  </si>
  <si>
    <t>Assento poliéster para PPNE</t>
  </si>
  <si>
    <t>28.25</t>
  </si>
  <si>
    <t>Assento Plástico</t>
  </si>
  <si>
    <t>28.26</t>
  </si>
  <si>
    <t>Torneira metálica para tanque</t>
  </si>
  <si>
    <t>28.27</t>
  </si>
  <si>
    <t>Torneira para lavatório de parede, fechamento automático</t>
  </si>
  <si>
    <t>28.28</t>
  </si>
  <si>
    <t>Torneira para lavatório de mesa, fechamento automático</t>
  </si>
  <si>
    <t>28.29</t>
  </si>
  <si>
    <t>Tampo/Bancada em granito</t>
  </si>
  <si>
    <t>28.30</t>
  </si>
  <si>
    <t>Bebedouro - Instalação</t>
  </si>
  <si>
    <t>28.31</t>
  </si>
  <si>
    <t>Fixação de equipamentos sanitários</t>
  </si>
  <si>
    <t>28.32</t>
  </si>
  <si>
    <t>Torneira para banheiro PNE com alavanca para acionamento</t>
  </si>
  <si>
    <t>28.33</t>
  </si>
  <si>
    <t>Torneira metálica para copa ou cozinha</t>
  </si>
  <si>
    <t>28.34</t>
  </si>
  <si>
    <t>Dosador de sabão tipo dispenser  de parede</t>
  </si>
  <si>
    <t>DIVERSOS</t>
  </si>
  <si>
    <t>29.1</t>
  </si>
  <si>
    <t>Sinalização símbolo acessibilidade (adesivos)</t>
  </si>
  <si>
    <t>29.2</t>
  </si>
  <si>
    <t>Adesivos padrão BB (ex: remus, estilo, high-tech,  nova ambiência, padrão 98 ou similares) com/sem mensagens (segurança, horário da agência, SAA, ou similares.)</t>
  </si>
  <si>
    <t>29.3</t>
  </si>
  <si>
    <t>Sinalização visual e tátil no acesso - PLACA 30x18 cm</t>
  </si>
  <si>
    <t>29.4</t>
  </si>
  <si>
    <t>29.5</t>
  </si>
  <si>
    <t>Alarme de emergência sem fio para sanitário de PPNE (botoeira/alarme sonoro e visual)</t>
  </si>
  <si>
    <t>29.6</t>
  </si>
  <si>
    <t>Piso tátil de borracha - direcional ou alerta (por placa)</t>
  </si>
  <si>
    <t>29.7</t>
  </si>
  <si>
    <t>Faixa adesiva de segurança de fachada</t>
  </si>
  <si>
    <t>29.8</t>
  </si>
  <si>
    <t>Grafema em vinil adesivo jateado</t>
  </si>
  <si>
    <t>29.9</t>
  </si>
  <si>
    <t>Placa interna - pictogramas diversos - em acrílico (e=8mm) fixados com pinos metálicos cromados - dim.13x30 cm</t>
  </si>
  <si>
    <t>29.10</t>
  </si>
  <si>
    <t>Placa interna - pictogramas diversos - em acrílico (e=8mm) fixados com pinos metálicos cromados - dim.20x20cm</t>
  </si>
  <si>
    <t>29.11</t>
  </si>
  <si>
    <t>Fita adesiva de piso (amarela / preta / vermelha)</t>
  </si>
  <si>
    <t>29.12</t>
  </si>
  <si>
    <t>Fita antiderrapante para degraus de escada ou rampas</t>
  </si>
  <si>
    <t>29.13</t>
  </si>
  <si>
    <t>Sinalização externa - substituição de película (para medalhão, bandeira, letreiros, pórticos de acesso, tótens e similares).</t>
  </si>
  <si>
    <t>29.14</t>
  </si>
  <si>
    <t>Sinalização externa - substituição de policarbonato e película, inclusive montagem da marca e instalação (para medalhão, bandeira, letreiros, pórticos de acesso e similares)</t>
  </si>
  <si>
    <t>29.15</t>
  </si>
  <si>
    <t>Sinalização externa - substituição de policarbonato e película, inclusive montagem da marca e instalação (para TOTENS)</t>
  </si>
  <si>
    <t>29.16</t>
  </si>
  <si>
    <t>Caixa de passagem de Massas Metálicas-CPMM, em policarbonato.</t>
  </si>
  <si>
    <t>29.17</t>
  </si>
  <si>
    <t>Desfixação de terminais de TAA/TTE</t>
  </si>
  <si>
    <t>29.18</t>
  </si>
  <si>
    <t>Fixação de terminais de TAA/TTE</t>
  </si>
  <si>
    <t>29.19</t>
  </si>
  <si>
    <t>Sinalização externa - retirada de letreiros, totem, bandeira, medalhão, pórtico de acesso.</t>
  </si>
  <si>
    <t>29.20</t>
  </si>
  <si>
    <t>Sinalização interna  - retirada de toda a caracterização interna própria</t>
  </si>
  <si>
    <t>29.21</t>
  </si>
  <si>
    <t>Fornecimento e instalação de divisória de privacidade de TAA em policarbonato para carenagem</t>
  </si>
  <si>
    <t>29.22</t>
  </si>
  <si>
    <t>Ajuste de biombo, divisórias, carenagens e mobiliário em geral</t>
  </si>
  <si>
    <t>29.23</t>
  </si>
  <si>
    <t>Fornecimento e instalação de biombo de privacidade em policarbonato</t>
  </si>
  <si>
    <t>29.24</t>
  </si>
  <si>
    <t>Remoção de adesivos e limpeza</t>
  </si>
  <si>
    <t>29.25</t>
  </si>
  <si>
    <t>Reparo de carenagens - Padrões BB</t>
  </si>
  <si>
    <t>29.26</t>
  </si>
  <si>
    <t>Recolagem de piso tátil de borracha - direcional ou alerta (por placa)</t>
  </si>
  <si>
    <t>29.27</t>
  </si>
  <si>
    <t>Sinalização tátil para corrimão - Plaqueta em braile</t>
  </si>
  <si>
    <t>29.28</t>
  </si>
  <si>
    <t>Sinalização tátil para corrimão - Anel de borracha</t>
  </si>
  <si>
    <t>29.29</t>
  </si>
  <si>
    <t>Instalação de kit de ar condicionado</t>
  </si>
  <si>
    <t>29.30</t>
  </si>
  <si>
    <t>Piso tátil de concreto - direcional ou alerta (por placa)</t>
  </si>
  <si>
    <t>29.31</t>
  </si>
  <si>
    <t>Caminhão Munck</t>
  </si>
  <si>
    <t>29.32</t>
  </si>
  <si>
    <t>Sinalização Externa - Bandeira</t>
  </si>
  <si>
    <t>29.33</t>
  </si>
  <si>
    <t>Sinalização Externa - Medalhão com logotipo BB</t>
  </si>
  <si>
    <t>29.34</t>
  </si>
  <si>
    <t>Sinalização Externa - Letreiro (módulo padrão básico de 4,10 m)</t>
  </si>
  <si>
    <t>29.35</t>
  </si>
  <si>
    <t>Sinalização Externa - Letreiro (módulo padrão básico de 4,10 m com redução de até 2/3)</t>
  </si>
  <si>
    <t>29.36</t>
  </si>
  <si>
    <t>Sinalização Externa - Letreiro (módulo padrão estendido de 5,80 m)</t>
  </si>
  <si>
    <t>29.37</t>
  </si>
  <si>
    <t>Sinalização Externa - Letreiro (módulo padrão estendido de 7,50 m)</t>
  </si>
  <si>
    <t>29.38</t>
  </si>
  <si>
    <t>Sinalização Externa - Letreiro (módulo padrão básico com bandeira de 7,75 m)</t>
  </si>
  <si>
    <t>29.39</t>
  </si>
  <si>
    <t>Sinalização Externa - Letreiro (módulo padrão estendido com bandeira de 10,30 m)</t>
  </si>
  <si>
    <t>29.40</t>
  </si>
  <si>
    <t>Sinalização Externa - Totem externo 4,10 m</t>
  </si>
  <si>
    <t>29.41</t>
  </si>
  <si>
    <t>Sinalização Externa - Totem externo 7,50 m</t>
  </si>
  <si>
    <t>29.42</t>
  </si>
  <si>
    <t>Sinalização Externa - Totem externo 12,00 m</t>
  </si>
  <si>
    <t>29.43</t>
  </si>
  <si>
    <t>Vedações em geral (janelas, portas, pias e similares)</t>
  </si>
  <si>
    <t>29.44</t>
  </si>
  <si>
    <t>Piso tátil de Inox - direcional (pinos) ou alerta (faixas)</t>
  </si>
  <si>
    <t>29.45</t>
  </si>
  <si>
    <t>Piso tátil de PVC - direcional (pinos) ou alerta (faixas)</t>
  </si>
  <si>
    <t>29.46</t>
  </si>
  <si>
    <t>Sinalização visual e tátil no acesso - PLACA 12x18 cm</t>
  </si>
  <si>
    <t>29.47</t>
  </si>
  <si>
    <t>Sinalização visual e tátil no acesso - PLACA 40x18 cm</t>
  </si>
  <si>
    <t>29.48</t>
  </si>
  <si>
    <t>Sinalização visual e tátil no acesso - PLACA 44x18 cm</t>
  </si>
  <si>
    <t>29.49</t>
  </si>
  <si>
    <t>Proteção/Ocultação Sinalização Externa - Letreiros, totem, bandeira, medalhão, pórtico de acesso.</t>
  </si>
  <si>
    <t>29.50</t>
  </si>
  <si>
    <t>h</t>
  </si>
  <si>
    <t>29.51</t>
  </si>
  <si>
    <t>LIMPEZA E VERIFICAÇÃO FINAL</t>
  </si>
  <si>
    <t>TOTAL DO ORÇAMENTO COM BDI INCLUSO:</t>
  </si>
  <si>
    <t>O interessado deverá preencher os campos em amarelo de forma a obter o valor do BDI.</t>
  </si>
  <si>
    <t>O BDI pode ser alterado pela interessada. A alteração do BDI afeta o valor final da proposta. O valor do BDI deverá ser igual ao da proposta a ser apresentada.</t>
  </si>
  <si>
    <t>COMPOSIÇÃO ESTIMADA DO BDI  (DESONERADO)</t>
  </si>
  <si>
    <t>ÍNDICES BDI - Serviços, subcontratações e acionamentos de Serviços de Engenharia.</t>
  </si>
  <si>
    <t>CUSTOS INDIRETOS</t>
  </si>
  <si>
    <t>Administração Central (AC)</t>
  </si>
  <si>
    <t>Seguros (S) + Garantia (G)</t>
  </si>
  <si>
    <t>Riscos R)</t>
  </si>
  <si>
    <t>Despesas Financeiras (DF)</t>
  </si>
  <si>
    <t>BONIFICAÇÃO</t>
  </si>
  <si>
    <t>Lucro Bruto (LB)</t>
  </si>
  <si>
    <t>TRIBUTOS (T)</t>
  </si>
  <si>
    <t>ISS</t>
  </si>
  <si>
    <t>PIS / PASEP</t>
  </si>
  <si>
    <t>COFINS</t>
  </si>
  <si>
    <t>CPRB</t>
  </si>
  <si>
    <t>BDI SERVIÇOS</t>
  </si>
  <si>
    <t>BDI = [[(1+(AC+S+G+R))*(1+DF)*(1+LB)]/(1-T)]-1</t>
  </si>
  <si>
    <t>1 - O cálculo do BDI segue a metodologia estabelecida no item 9.10 do Voto do Acórdão 2369/2011 - TCU - Plenário. O IR e a CSLL não fazem parte do cálculo.
2 - Valores Referenciais dados pelo Acórdão 2622/2013 - TCU - Plenário.
3 - A parcela referente aos Seguros (S) é inversa à parcela de Riscos (R), ou seja, quanto maior a cobertura dos seguros contratados, menor a taxa de risco a ser considerada no BDI. Sendo assim, optou-se por representá-las na planilha de forma unificada. Poderão estar contabilizados na parcela os Seguros de Risco de Engenharia e de Responsabilidade Civil, dentre outros.
4 - Conforme orientações do TCU, publicadas no guia ORIENTAÇÕES PARA ELABORAÇÃO DE PLANILHAS ORÇAMENTÁRIAS DE OBRAS PÚBLICAS, a CPRB (Contribuição Previdenciária Sobre a Receita Bruta) deve ser incluída no cálculo do BDI de orçamentos que consideram a desoneração da folha de pagamentos.</t>
  </si>
  <si>
    <r>
      <rPr>
        <b/>
        <sz val="11"/>
        <color theme="1"/>
        <rFont val="Calibri"/>
        <family val="2"/>
        <scheme val="minor"/>
      </rPr>
      <t>Observação</t>
    </r>
    <r>
      <rPr>
        <sz val="11"/>
        <color theme="1"/>
        <rFont val="Calibri"/>
        <family val="2"/>
        <scheme val="minor"/>
      </rPr>
      <t>: O PROPONENTE utilizará a incidência da CPRB somente se estiver enquadrado como desonerado.</t>
    </r>
  </si>
  <si>
    <t>Laudo técnico fotográfico - Elementos de Sinalização - Padrão BB</t>
  </si>
  <si>
    <t>Impermeabilização de calha ou lajes descobertas com emulsão asfáltica com elastômeros, 3 demãos, com tela de poliéster</t>
  </si>
  <si>
    <t>Cabo de cobre flexivel anti-chama 0,6/1kv de 10 a 16mm2</t>
  </si>
  <si>
    <t>Cabo de cobre flexivel anti-chama 0,6/1kv de 25 a 35mm2</t>
  </si>
  <si>
    <t>Cabo de cobre flexivel anti-chama 0,6/1kv de 50 a 70mm2</t>
  </si>
  <si>
    <t>Cabo de cobre flexível anti-chama 0,6/1kv de 95 a 150mm2</t>
  </si>
  <si>
    <t>Cabo de cobre flexível anti-chama 0,6/1kv de 185 a 240mm2</t>
  </si>
  <si>
    <t>Caminhão com Cesto Aereo Isolado</t>
  </si>
  <si>
    <t>Manutenção Preventiva de Elementos de Sinalização LED - Padrão BB</t>
  </si>
  <si>
    <t>RAT - RELATÓRIO DE ATENDIMENTO</t>
  </si>
  <si>
    <t>EXECUÇÃO DOS SERVIÇOS</t>
  </si>
  <si>
    <t>Número da solicitação</t>
  </si>
  <si>
    <t>Data/hora Abertura</t>
  </si>
  <si>
    <t>Contrato de Manutenção</t>
  </si>
  <si>
    <t>Contratada</t>
  </si>
  <si>
    <t xml:space="preserve"> </t>
  </si>
  <si>
    <t>MAFFENG ENGENHARIA E MANUTENÇÃO</t>
  </si>
  <si>
    <t>Sinistro</t>
  </si>
  <si>
    <t>Prazo de atendimento</t>
  </si>
  <si>
    <t>Tipo de Manutenção</t>
  </si>
  <si>
    <t>Nível de Ocorrência</t>
  </si>
  <si>
    <t>(Sim/Não)</t>
  </si>
  <si>
    <t>(Preventiva/Corretiva)</t>
  </si>
  <si>
    <t>(Emergencial/Urgente/Normal)</t>
  </si>
  <si>
    <t>Prefixo / SB - Dependência Beneficiada</t>
  </si>
  <si>
    <t>Endereço</t>
  </si>
  <si>
    <t>Informações de Contato</t>
  </si>
  <si>
    <t>Matrícula / Nome - Funcionário Solicitante</t>
  </si>
  <si>
    <t>SERVIÇOS SOLICITADOS - Portal de Manutenção</t>
  </si>
  <si>
    <t>Descrição do serviço, Tipo, Quantidade, Local de Atendimento e Prioridade*</t>
  </si>
  <si>
    <t>Situação (Código**)</t>
  </si>
  <si>
    <t>* Preencher com as informações do Portal de Manutenção da DISEC. ** Preencher o campo situação com os códigos a seguir: 1. Serviço concluído sem pendências; 2. Serviço cancelado pelo demandante; 3. Atendimento Parcial; 4. Confecção de orçamento, para execução do serviço demanda autorização por parte do CESUP Suprimentos; 5. Não Atendido. 6. Mitigação de Riscos ou primeiro atendimento</t>
  </si>
  <si>
    <t xml:space="preserve">ORÇAMENTO DOS SERVIÇOS REALIZADOS </t>
  </si>
  <si>
    <t>DESCRIÇÃO</t>
  </si>
  <si>
    <t>QTD.</t>
  </si>
  <si>
    <t>UND.</t>
  </si>
  <si>
    <t>VALOR UNITÁRIO</t>
  </si>
  <si>
    <t>MAT UNIT</t>
  </si>
  <si>
    <t>MAO. UNIT</t>
  </si>
  <si>
    <t>MAT TOTAL</t>
  </si>
  <si>
    <t>MAO TOTAL</t>
  </si>
  <si>
    <t>VALOR TOTAL</t>
  </si>
  <si>
    <t>RESUMO DO ORÇAMENTO DOS SERVIÇOS SOLICITADOS</t>
  </si>
  <si>
    <t>Data / Hora Conclusão</t>
  </si>
  <si>
    <t>Valor de Materiais + Mão de Obra</t>
  </si>
  <si>
    <t>Valor Total</t>
  </si>
  <si>
    <t>+</t>
  </si>
  <si>
    <t>Observações</t>
  </si>
  <si>
    <t>________________________________________________</t>
  </si>
  <si>
    <t>___________________________________________________________________________________</t>
  </si>
  <si>
    <t>VISTO REPRESENTANTE DA EMPRESA CONTRATADA</t>
  </si>
  <si>
    <t>CARIMBO E VISTO DA DEPENDÊNCIA</t>
  </si>
  <si>
    <t>TÉCNICO</t>
  </si>
  <si>
    <t>ENGENHEIRO</t>
  </si>
  <si>
    <t>______________________________________</t>
  </si>
  <si>
    <t>AUXILIAR</t>
  </si>
  <si>
    <t>Data e hora</t>
  </si>
  <si>
    <t>RESPONSÁVEL TÉCNICO</t>
  </si>
  <si>
    <t>CHEGADA</t>
  </si>
  <si>
    <t>SAÍDA</t>
  </si>
  <si>
    <t>CARIMBO - NÚMERO / VISTO DO CREA</t>
  </si>
  <si>
    <t>O RAT deverá ser emitido em 3 vias sendo, a 1º para a dependência beneficiada, a 2º para a empresa contratada e a 3º CESUP Suprimentos</t>
  </si>
  <si>
    <t>Conformidade do atendimento no local dos serviços</t>
  </si>
  <si>
    <t>MÓDULO DEMANDANTE / BENEFICIÁRIO / CONTRATANTE PREENCHIMENTO PELO PREPOSTO DO BANCO DO BRASIL</t>
  </si>
  <si>
    <t>Matrícula</t>
  </si>
  <si>
    <t>Nome Funcionário Preposto</t>
  </si>
  <si>
    <t>Questionário</t>
  </si>
  <si>
    <t>Atendeu</t>
  </si>
  <si>
    <t>Não Atendeu</t>
  </si>
  <si>
    <t>Prazo de Atendimento</t>
  </si>
  <si>
    <t>Qualidade dos serviços executados</t>
  </si>
  <si>
    <t>Discrição e Presteza dos funcionários</t>
  </si>
  <si>
    <t>RESUMO DO ORÇAMENTO DOS SERVIÇOS EXECUTADOS</t>
  </si>
  <si>
    <r>
      <t xml:space="preserve">Sr. </t>
    </r>
    <r>
      <rPr>
        <b/>
        <sz val="10"/>
        <color theme="1"/>
        <rFont val="Calibri"/>
        <family val="2"/>
        <scheme val="minor"/>
      </rPr>
      <t>ADMINISTRADOR PREDIAL</t>
    </r>
    <r>
      <rPr>
        <sz val="10"/>
        <color theme="1"/>
        <rFont val="Calibri"/>
        <family val="2"/>
        <scheme val="minor"/>
      </rPr>
      <t>, antes de assinar o RAT (Relatório de Atendimento), deve-se observar que:</t>
    </r>
  </si>
  <si>
    <t xml:space="preserve">1.    A Situação (código, em "Serviços Solicitados") foi preenchida adequadamente para cada serviço solicitado e que os serviços </t>
  </si>
  <si>
    <t>registrados como concluídos, ficaram sem pendências;</t>
  </si>
  <si>
    <t>2.    Os serviços solicitados, porém não executados ou executados parcialmente, tiveram um valor descontado no campo "Resumo do Orçamento dos</t>
  </si>
  <si>
    <t>Serviços Executados".</t>
  </si>
  <si>
    <t>3.    O documento deverá ser totalmente preenchido, em  todos os campos e sem rasuras. Inutilizar os espaços em branco;</t>
  </si>
  <si>
    <t>4.    A segunda via do RAT deverá ficar arquivada na dependência beneficiária para consultas  futuras;</t>
  </si>
  <si>
    <t>5.    Deve-se registrar no Portal de Manutenção da DISEC as informações contidas no RAT.</t>
  </si>
  <si>
    <t>Dúvidas quanto aos itens, quantitativos e valores aplicados aos serviços, deverão ser sanadas com a CONTRATADA durante o atendimento. Caso não</t>
  </si>
  <si>
    <t>ocorra o esclarecimento, consultar o CESUP SUPRIMENTOS.</t>
  </si>
  <si>
    <t>Lembramos  que o ADMINISTRADOR PREDIAL é o responsável pela fiscalização dos serviços executados na dependência e que a</t>
  </si>
  <si>
    <t>validação da tais serviços e dada pela sua assinatura no RAT, servindo de embasamento para eventuais notificaçoes ou aplicações de sanções ao prestador</t>
  </si>
  <si>
    <t>dos serviços</t>
  </si>
  <si>
    <t>Parecer do Responsável Técnico / Contratada</t>
  </si>
  <si>
    <r>
      <t>O RAT deverá ser emitido em 3 vias, sendo: a 1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 Depêndencia Beneficiária, 2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 Empresa Contratada, e em 3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 CESUP Suprimentos</t>
    </r>
  </si>
  <si>
    <t>PREFIXO</t>
  </si>
  <si>
    <t>SB</t>
  </si>
  <si>
    <t>NOME DA AGÊNCIA</t>
  </si>
  <si>
    <t>ENDEREÇO</t>
  </si>
  <si>
    <t>MUNICÍPIO</t>
  </si>
  <si>
    <t xml:space="preserve">DISEC - DIRETORIA DE SUPRIMENTOS, INFRAESTRUTURA E PATRIMÔNIO </t>
  </si>
  <si>
    <r>
      <t xml:space="preserve">ATENÇÃO: A PROPONENTE DEVE PREENCHER SOMENTE OS CAMPOS EM AMARELO.
DEVE PREENCHER AS COLUNAS DOS VALORES UNITÁRIOS (MATERIAL E MÃO DE OBRA) COM BASE NO DESCONTO QUE OFERTOU NO PREGÃO, </t>
    </r>
    <r>
      <rPr>
        <b/>
        <u/>
        <sz val="11"/>
        <rFont val="Calibri"/>
        <family val="2"/>
        <scheme val="minor"/>
      </rPr>
      <t>ARREDONDANDO SEMPRE PARA DUAS CASAS DECIMAIS</t>
    </r>
    <r>
      <rPr>
        <b/>
        <sz val="11"/>
        <rFont val="Calibri"/>
        <family val="2"/>
        <scheme val="minor"/>
      </rPr>
      <t>.
POR SE TRATAR DE LICITAÇÃO PELO MAIOR DESCONTO, ESTE DESCONTO DEVE INCIDIR DE FORMA LINEAR, OU SEJA SEM VARIAÇÃO, AO LONGO DE TODA A COLUNA DE "TOTAL GERAL ROTEIRO", CONFORME ESPECIFICADO NO EDITAL.
A PROPONENTE, SOB PENA DE DESCLASSIFICAÇÃO, NÃO PODE ALTERAR DESCRIÇÃO DOS SERVIÇOS, QUANTITATIVOS, UNIDADES OU FÓRMULAS DA PLANILHA.</t>
    </r>
  </si>
  <si>
    <t>CESUP INFRA REDE NORTE</t>
  </si>
  <si>
    <t>LOTE 01 - Cuiabá (Mato Grosso)</t>
  </si>
  <si>
    <t>SUPRIMENTO DE CONTRATOS</t>
  </si>
  <si>
    <t>UNITÁRIO MATERIAL</t>
  </si>
  <si>
    <t>UNITÁRIO MÃO DE OBRA</t>
  </si>
  <si>
    <t>Fixação de telha</t>
  </si>
  <si>
    <t>Contator de Potencia até 12A</t>
  </si>
  <si>
    <t>Contator de Potencia até 94A</t>
  </si>
  <si>
    <t>Fechadura Eletromagnética força de tração 150kgf</t>
  </si>
  <si>
    <t xml:space="preserve">Borda de piso fotoluminescente - autoadesivo (referência: Fita Antiderrapante Fosforescente Neon Safety-Walk 3M) - largura: 50mm </t>
  </si>
  <si>
    <t>Relação das Dependências do Lote MT - Cuiabá</t>
  </si>
  <si>
    <r>
      <rPr>
        <b/>
        <sz val="9"/>
        <rFont val="Arial"/>
        <family val="2"/>
      </rPr>
      <t>EMPRESA CUIABA</t>
    </r>
  </si>
  <si>
    <r>
      <rPr>
        <b/>
        <sz val="9"/>
        <rFont val="Arial"/>
        <family val="2"/>
      </rPr>
      <t>AV. PRESIDENTE GETULIO VARGAS,1189</t>
    </r>
  </si>
  <si>
    <r>
      <rPr>
        <b/>
        <sz val="9"/>
        <rFont val="Arial"/>
        <family val="2"/>
      </rPr>
      <t>CUIABÁ</t>
    </r>
  </si>
  <si>
    <r>
      <rPr>
        <b/>
        <sz val="9"/>
        <rFont val="Arial"/>
        <family val="2"/>
      </rPr>
      <t>CACERES</t>
    </r>
  </si>
  <si>
    <r>
      <rPr>
        <b/>
        <sz val="9"/>
        <rFont val="Arial"/>
        <family val="2"/>
      </rPr>
      <t>RUA PADRE CASSEMIRO,1600</t>
    </r>
  </si>
  <si>
    <r>
      <rPr>
        <b/>
        <sz val="9"/>
        <rFont val="Arial"/>
        <family val="2"/>
      </rPr>
      <t>CÁCERES</t>
    </r>
  </si>
  <si>
    <r>
      <rPr>
        <b/>
        <sz val="9"/>
        <rFont val="Arial"/>
        <family val="2"/>
      </rPr>
      <t>PAT CACERES</t>
    </r>
  </si>
  <si>
    <r>
      <rPr>
        <b/>
        <sz val="9"/>
        <rFont val="Arial"/>
        <family val="2"/>
      </rPr>
      <t>RUA PADRE CASSEMIRO, 1600</t>
    </r>
  </si>
  <si>
    <r>
      <rPr>
        <b/>
        <sz val="9"/>
        <rFont val="Arial"/>
        <family val="2"/>
      </rPr>
      <t>RONDONOPOLI S</t>
    </r>
  </si>
  <si>
    <r>
      <rPr>
        <b/>
        <sz val="9"/>
        <rFont val="Arial"/>
        <family val="2"/>
      </rPr>
      <t>AV.CUIABA,985</t>
    </r>
  </si>
  <si>
    <r>
      <rPr>
        <b/>
        <sz val="9"/>
        <rFont val="Arial"/>
        <family val="2"/>
      </rPr>
      <t>RONDONÓPOLIS</t>
    </r>
  </si>
  <si>
    <r>
      <rPr>
        <b/>
        <sz val="9"/>
        <rFont val="Arial"/>
        <family val="2"/>
      </rPr>
      <t>POXOREU</t>
    </r>
  </si>
  <si>
    <r>
      <rPr>
        <b/>
        <sz val="9"/>
        <rFont val="Arial"/>
        <family val="2"/>
      </rPr>
      <t>AV.BRASIL,1</t>
    </r>
  </si>
  <si>
    <r>
      <rPr>
        <b/>
        <sz val="9"/>
        <rFont val="Arial"/>
        <family val="2"/>
      </rPr>
      <t>POXORÉU</t>
    </r>
  </si>
  <si>
    <r>
      <rPr>
        <b/>
        <sz val="9"/>
        <rFont val="Arial"/>
        <family val="2"/>
      </rPr>
      <t>POCONE</t>
    </r>
  </si>
  <si>
    <r>
      <rPr>
        <b/>
        <sz val="9"/>
        <rFont val="Arial"/>
        <family val="2"/>
      </rPr>
      <t>R.CAMPOS SALLES,49</t>
    </r>
  </si>
  <si>
    <r>
      <rPr>
        <b/>
        <sz val="9"/>
        <rFont val="Arial"/>
        <family val="2"/>
      </rPr>
      <t>POCONÉ</t>
    </r>
  </si>
  <si>
    <r>
      <rPr>
        <b/>
        <sz val="9"/>
        <rFont val="Arial"/>
        <family val="2"/>
      </rPr>
      <t>ROSARIO OESTE</t>
    </r>
  </si>
  <si>
    <r>
      <rPr>
        <b/>
        <sz val="9"/>
        <rFont val="Arial"/>
        <family val="2"/>
      </rPr>
      <t>PCA.MANOEL LOUREIRO,163</t>
    </r>
  </si>
  <si>
    <r>
      <rPr>
        <b/>
        <sz val="9"/>
        <rFont val="Arial"/>
        <family val="2"/>
      </rPr>
      <t>ROSÁRIO OESTE</t>
    </r>
  </si>
  <si>
    <r>
      <rPr>
        <b/>
        <sz val="9"/>
        <rFont val="Arial"/>
        <family val="2"/>
      </rPr>
      <t>JACIARA</t>
    </r>
  </si>
  <si>
    <r>
      <rPr>
        <b/>
        <sz val="9"/>
        <rFont val="Arial"/>
        <family val="2"/>
      </rPr>
      <t>AV.ANTONIO FERREIRA SOBRINHO,1025</t>
    </r>
  </si>
  <si>
    <r>
      <rPr>
        <b/>
        <sz val="9"/>
        <rFont val="Arial"/>
        <family val="2"/>
      </rPr>
      <t>COXIPO</t>
    </r>
  </si>
  <si>
    <r>
      <rPr>
        <b/>
        <sz val="9"/>
        <rFont val="Arial"/>
        <family val="2"/>
      </rPr>
      <t>AV.FERNANDO CORREA DA COSTA,2368</t>
    </r>
  </si>
  <si>
    <r>
      <rPr>
        <b/>
        <sz val="9"/>
        <rFont val="Arial"/>
        <family val="2"/>
      </rPr>
      <t>CHAPADA GUIMARAES</t>
    </r>
  </si>
  <si>
    <r>
      <rPr>
        <b/>
        <sz val="9"/>
        <rFont val="Arial"/>
        <family val="2"/>
      </rPr>
      <t>PCA.DOM WUNIBALDO,436</t>
    </r>
  </si>
  <si>
    <r>
      <rPr>
        <b/>
        <sz val="9"/>
        <rFont val="Arial"/>
        <family val="2"/>
      </rPr>
      <t>CHAPADA DOS GUIMARÃES</t>
    </r>
  </si>
  <si>
    <r>
      <rPr>
        <b/>
        <sz val="9"/>
        <rFont val="Arial"/>
        <family val="2"/>
      </rPr>
      <t>ESTILO RONDONOPOLI S</t>
    </r>
  </si>
  <si>
    <r>
      <rPr>
        <b/>
        <sz val="9"/>
        <rFont val="Arial"/>
        <family val="2"/>
      </rPr>
      <t>AV.LIONS INTERNACIONAL,1105</t>
    </r>
  </si>
  <si>
    <r>
      <rPr>
        <b/>
        <sz val="9"/>
        <rFont val="Arial"/>
        <family val="2"/>
      </rPr>
      <t>AGR- PRIMAVERA LESTE</t>
    </r>
  </si>
  <si>
    <r>
      <rPr>
        <b/>
        <sz val="9"/>
        <rFont val="Arial"/>
        <family val="2"/>
      </rPr>
      <t>R.SILVERIO NADIR DANIELLI,190</t>
    </r>
  </si>
  <si>
    <r>
      <rPr>
        <b/>
        <sz val="9"/>
        <rFont val="Arial"/>
        <family val="2"/>
      </rPr>
      <t>PRIMAVERA DO LESTE</t>
    </r>
  </si>
  <si>
    <r>
      <rPr>
        <b/>
        <sz val="9"/>
        <rFont val="Arial"/>
        <family val="2"/>
      </rPr>
      <t>DOM AQUINO</t>
    </r>
  </si>
  <si>
    <r>
      <rPr>
        <b/>
        <sz val="9"/>
        <rFont val="Arial"/>
        <family val="2"/>
      </rPr>
      <t>AV.CUIABA,135</t>
    </r>
  </si>
  <si>
    <r>
      <rPr>
        <b/>
        <sz val="9"/>
        <rFont val="Arial"/>
        <family val="2"/>
      </rPr>
      <t>PAIAGUAS</t>
    </r>
  </si>
  <si>
    <r>
      <rPr>
        <b/>
        <sz val="9"/>
        <rFont val="Arial"/>
        <family val="2"/>
      </rPr>
      <t>RUA UM, S/N</t>
    </r>
  </si>
  <si>
    <r>
      <rPr>
        <b/>
        <sz val="9"/>
        <rFont val="Arial"/>
        <family val="2"/>
      </rPr>
      <t>TCE-MT</t>
    </r>
  </si>
  <si>
    <r>
      <rPr>
        <b/>
        <sz val="9"/>
        <rFont val="Arial"/>
        <family val="2"/>
      </rPr>
      <t>R.SEIS,S/N</t>
    </r>
  </si>
  <si>
    <r>
      <rPr>
        <b/>
        <sz val="9"/>
        <rFont val="Arial"/>
        <family val="2"/>
      </rPr>
      <t>TRT-MT- 20.ANDAR ADM</t>
    </r>
  </si>
  <si>
    <r>
      <rPr>
        <b/>
        <sz val="9"/>
        <rFont val="Arial"/>
        <family val="2"/>
      </rPr>
      <t>AVENIDA HISTORIADOR RUBENS DE MENDONCA, 3355</t>
    </r>
  </si>
  <si>
    <r>
      <rPr>
        <b/>
        <sz val="9"/>
        <rFont val="Arial"/>
        <family val="2"/>
      </rPr>
      <t>TRT-MT- 1.ANDAR FORUM</t>
    </r>
  </si>
  <si>
    <r>
      <rPr>
        <b/>
        <sz val="9"/>
        <rFont val="Arial"/>
        <family val="2"/>
      </rPr>
      <t>AV.HIST.RUBENS DE MENDONCA,3355</t>
    </r>
  </si>
  <si>
    <r>
      <rPr>
        <b/>
        <sz val="9"/>
        <rFont val="Arial"/>
        <family val="2"/>
      </rPr>
      <t>JUSCIMEIRA</t>
    </r>
  </si>
  <si>
    <r>
      <rPr>
        <b/>
        <sz val="9"/>
        <rFont val="Arial"/>
        <family val="2"/>
      </rPr>
      <t>AV.JUSCELINO KUBITSCHEK,904</t>
    </r>
  </si>
  <si>
    <r>
      <rPr>
        <b/>
        <sz val="9"/>
        <rFont val="Arial"/>
        <family val="2"/>
      </rPr>
      <t>NOBRES</t>
    </r>
  </si>
  <si>
    <r>
      <rPr>
        <b/>
        <sz val="9"/>
        <rFont val="Arial"/>
        <family val="2"/>
      </rPr>
      <t>AV.JUSCELINO KUBITSCHEK,500</t>
    </r>
  </si>
  <si>
    <r>
      <rPr>
        <b/>
        <sz val="9"/>
        <rFont val="Arial"/>
        <family val="2"/>
      </rPr>
      <t>DOM BOSCO</t>
    </r>
  </si>
  <si>
    <r>
      <rPr>
        <b/>
        <sz val="9"/>
        <rFont val="Arial"/>
        <family val="2"/>
      </rPr>
      <t>R.COMANDANTE COSTA,1205</t>
    </r>
  </si>
  <si>
    <r>
      <rPr>
        <b/>
        <sz val="9"/>
        <rFont val="Arial"/>
        <family val="2"/>
      </rPr>
      <t>DETRAN-MT</t>
    </r>
  </si>
  <si>
    <r>
      <rPr>
        <b/>
        <sz val="9"/>
        <rFont val="Arial"/>
        <family val="2"/>
      </rPr>
      <t>AVENIDA DOUTOR HELIO RIBEIRO,1000</t>
    </r>
  </si>
  <si>
    <r>
      <rPr>
        <b/>
        <sz val="9"/>
        <rFont val="Arial"/>
        <family val="2"/>
      </rPr>
      <t>ASS.LEGISLATI VA-MT</t>
    </r>
  </si>
  <si>
    <r>
      <rPr>
        <b/>
        <sz val="9"/>
        <rFont val="Arial"/>
        <family val="2"/>
      </rPr>
      <t>CTO.POLITICO ADMINISTRATIVO,S/N</t>
    </r>
  </si>
  <si>
    <r>
      <rPr>
        <b/>
        <sz val="9"/>
        <rFont val="Arial"/>
        <family val="2"/>
      </rPr>
      <t>AVENIDA AGRICOLA PAES DE BARROS, S/N</t>
    </r>
  </si>
  <si>
    <r>
      <rPr>
        <b/>
        <sz val="9"/>
        <rFont val="Arial"/>
        <family val="2"/>
      </rPr>
      <t>ALENCASTRO</t>
    </r>
  </si>
  <si>
    <r>
      <rPr>
        <b/>
        <sz val="9"/>
        <rFont val="Arial"/>
        <family val="2"/>
      </rPr>
      <t>RUA BARAO DE MELGACO. Nº 915</t>
    </r>
  </si>
  <si>
    <r>
      <rPr>
        <b/>
        <sz val="9"/>
        <rFont val="Arial"/>
        <family val="2"/>
      </rPr>
      <t>PEDRA PRETA</t>
    </r>
  </si>
  <si>
    <r>
      <rPr>
        <b/>
        <sz val="9"/>
        <rFont val="Arial"/>
        <family val="2"/>
      </rPr>
      <t>AV.JOSE RODRIGUES DA CRUZ,915</t>
    </r>
  </si>
  <si>
    <r>
      <rPr>
        <b/>
        <sz val="9"/>
        <rFont val="Arial"/>
        <family val="2"/>
      </rPr>
      <t>VARZEA GRANDE</t>
    </r>
  </si>
  <si>
    <r>
      <rPr>
        <b/>
        <sz val="9"/>
        <rFont val="Arial"/>
        <family val="2"/>
      </rPr>
      <t>AV FILINTO MULLER, 646</t>
    </r>
  </si>
  <si>
    <r>
      <rPr>
        <b/>
        <sz val="9"/>
        <rFont val="Arial"/>
        <family val="2"/>
      </rPr>
      <t>VÁRZEA GRANDE</t>
    </r>
  </si>
  <si>
    <r>
      <rPr>
        <b/>
        <sz val="9"/>
        <rFont val="Arial"/>
        <family val="2"/>
      </rPr>
      <t>BAIRRO DO CPA</t>
    </r>
  </si>
  <si>
    <r>
      <rPr>
        <b/>
        <sz val="9"/>
        <rFont val="Arial"/>
        <family val="2"/>
      </rPr>
      <t>R.PERNAMBUCO,12</t>
    </r>
  </si>
  <si>
    <r>
      <rPr>
        <b/>
        <sz val="9"/>
        <rFont val="Arial"/>
        <family val="2"/>
      </rPr>
      <t>CIDADE INDUSTRIAL</t>
    </r>
  </si>
  <si>
    <r>
      <rPr>
        <b/>
        <sz val="9"/>
        <rFont val="Arial"/>
        <family val="2"/>
      </rPr>
      <t>AV COUTO MAGALHAES (LOT CENTRO),2687</t>
    </r>
  </si>
  <si>
    <r>
      <rPr>
        <b/>
        <sz val="9"/>
        <rFont val="Arial"/>
        <family val="2"/>
      </rPr>
      <t>CAMPO VERDE</t>
    </r>
  </si>
  <si>
    <r>
      <rPr>
        <b/>
        <sz val="9"/>
        <rFont val="Arial"/>
        <family val="2"/>
      </rPr>
      <t>AV.BRASIL,188</t>
    </r>
  </si>
  <si>
    <r>
      <rPr>
        <b/>
        <sz val="9"/>
        <rFont val="Arial"/>
        <family val="2"/>
      </rPr>
      <t>NOVA MUTUM</t>
    </r>
  </si>
  <si>
    <r>
      <rPr>
        <b/>
        <sz val="9"/>
        <rFont val="Arial"/>
        <family val="2"/>
      </rPr>
      <t>AV.MUTUM,671-W</t>
    </r>
  </si>
  <si>
    <r>
      <rPr>
        <b/>
        <sz val="9"/>
        <rFont val="Arial"/>
        <family val="2"/>
      </rPr>
      <t>EMPRESA RONDONOPOLI S</t>
    </r>
  </si>
  <si>
    <r>
      <rPr>
        <b/>
        <sz val="9"/>
        <rFont val="Arial"/>
        <family val="2"/>
      </rPr>
      <t>AV.LIONS INTERNACIONAL,806A</t>
    </r>
  </si>
  <si>
    <r>
      <rPr>
        <b/>
        <sz val="9"/>
        <rFont val="Arial"/>
        <family val="2"/>
      </rPr>
      <t>PJ-2423 PEDRA PRETA</t>
    </r>
  </si>
  <si>
    <r>
      <rPr>
        <b/>
        <sz val="9"/>
        <rFont val="Arial"/>
        <family val="2"/>
      </rPr>
      <t>PJ-0854 JACIARA</t>
    </r>
  </si>
  <si>
    <r>
      <rPr>
        <b/>
        <sz val="9"/>
        <rFont val="Arial"/>
        <family val="2"/>
      </rPr>
      <t>GOIABEIRAS</t>
    </r>
  </si>
  <si>
    <r>
      <rPr>
        <b/>
        <sz val="9"/>
        <rFont val="Arial"/>
        <family val="2"/>
      </rPr>
      <t>AV.RUBENS MENDONCA</t>
    </r>
  </si>
  <si>
    <r>
      <rPr>
        <b/>
        <sz val="9"/>
        <rFont val="Arial"/>
        <family val="2"/>
      </rPr>
      <t>AV.HIST.RUBENS DE MENDONCA,1236</t>
    </r>
  </si>
  <si>
    <r>
      <rPr>
        <b/>
        <sz val="9"/>
        <rFont val="Arial"/>
        <family val="2"/>
      </rPr>
      <t>FORUM CUIABA</t>
    </r>
  </si>
  <si>
    <r>
      <rPr>
        <b/>
        <sz val="9"/>
        <rFont val="Arial"/>
        <family val="2"/>
      </rPr>
      <t>AV DESEMBARGADOR MILTON FIGUEIREDO FERREIRA MENDES</t>
    </r>
  </si>
  <si>
    <r>
      <rPr>
        <b/>
        <sz val="9"/>
        <rFont val="Arial"/>
        <family val="2"/>
      </rPr>
      <t>TJ-MT</t>
    </r>
  </si>
  <si>
    <r>
      <rPr>
        <b/>
        <sz val="9"/>
        <rFont val="Arial"/>
        <family val="2"/>
      </rPr>
      <t>R.C,S/N</t>
    </r>
  </si>
  <si>
    <r>
      <rPr>
        <b/>
        <sz val="9"/>
        <rFont val="Arial"/>
        <family val="2"/>
      </rPr>
      <t>ESC SETOR PUBLICO MT</t>
    </r>
  </si>
  <si>
    <r>
      <rPr>
        <b/>
        <sz val="9"/>
        <rFont val="Arial"/>
        <family val="2"/>
      </rPr>
      <t>AV.RUBENS DE MENDONCA,2300</t>
    </r>
  </si>
  <si>
    <r>
      <rPr>
        <b/>
        <sz val="9"/>
        <rFont val="Arial"/>
        <family val="2"/>
      </rPr>
      <t>PLT-2764 VARZEA GRAN</t>
    </r>
  </si>
  <si>
    <r>
      <rPr>
        <b/>
        <sz val="9"/>
        <rFont val="Arial"/>
        <family val="2"/>
      </rPr>
      <t>AV.FILINTO MULLER,646</t>
    </r>
  </si>
  <si>
    <r>
      <rPr>
        <b/>
        <sz val="9"/>
        <rFont val="Arial"/>
        <family val="2"/>
      </rPr>
      <t>PLT-0551 RONDONOPOLI</t>
    </r>
  </si>
  <si>
    <r>
      <rPr>
        <b/>
        <sz val="9"/>
        <rFont val="Arial"/>
        <family val="2"/>
      </rPr>
      <t>AVENIDA CUIABA, 985</t>
    </r>
  </si>
  <si>
    <r>
      <rPr>
        <b/>
        <sz val="9"/>
        <rFont val="Arial"/>
        <family val="2"/>
      </rPr>
      <t>CRISTO REI</t>
    </r>
  </si>
  <si>
    <r>
      <rPr>
        <b/>
        <sz val="9"/>
        <rFont val="Arial"/>
        <family val="2"/>
      </rPr>
      <t>AV GONCALO BOTELHO DE CAMPOS, 2478</t>
    </r>
  </si>
  <si>
    <r>
      <rPr>
        <b/>
        <sz val="9"/>
        <rFont val="Arial"/>
        <family val="2"/>
      </rPr>
      <t>STO.ANTONIO LEVERGER</t>
    </r>
  </si>
  <si>
    <r>
      <rPr>
        <b/>
        <sz val="9"/>
        <rFont val="Arial"/>
        <family val="2"/>
      </rPr>
      <t>AV MAL ARTHUR COSTA E SILVA, S/N</t>
    </r>
  </si>
  <si>
    <r>
      <rPr>
        <b/>
        <sz val="9"/>
        <rFont val="Arial"/>
        <family val="2"/>
      </rPr>
      <t>SANTO ANTÔNIO DO LEVERGER</t>
    </r>
  </si>
  <si>
    <r>
      <rPr>
        <b/>
        <sz val="9"/>
        <rFont val="Arial"/>
        <family val="2"/>
      </rPr>
      <t>CARMINDO DE CAMPOS</t>
    </r>
  </si>
  <si>
    <r>
      <rPr>
        <b/>
        <sz val="9"/>
        <rFont val="Arial"/>
        <family val="2"/>
      </rPr>
      <t>AV.CARMINDO DE CAMPOS,1957</t>
    </r>
  </si>
  <si>
    <r>
      <rPr>
        <b/>
        <sz val="9"/>
        <rFont val="Arial"/>
        <family val="2"/>
      </rPr>
      <t>CORP BANK MT</t>
    </r>
  </si>
  <si>
    <r>
      <rPr>
        <b/>
        <sz val="9"/>
        <rFont val="Arial"/>
        <family val="2"/>
      </rPr>
      <t>AV DAS FLORES, 945</t>
    </r>
  </si>
  <si>
    <r>
      <rPr>
        <b/>
        <sz val="9"/>
        <rFont val="Arial"/>
        <family val="2"/>
      </rPr>
      <t>PLT CORP BK RONDON</t>
    </r>
  </si>
  <si>
    <r>
      <rPr>
        <b/>
        <sz val="9"/>
        <rFont val="Arial"/>
        <family val="2"/>
      </rPr>
      <t>AV LIONS INTERNACIONAL, 1105</t>
    </r>
  </si>
  <si>
    <r>
      <rPr>
        <b/>
        <sz val="9"/>
        <rFont val="Arial"/>
        <family val="2"/>
      </rPr>
      <t>ESCR.EXC.CUIA BA</t>
    </r>
  </si>
  <si>
    <r>
      <rPr>
        <b/>
        <sz val="9"/>
        <rFont val="Arial"/>
        <family val="2"/>
      </rPr>
      <t>AV.DR.HELIO RIBEIRO, 487</t>
    </r>
  </si>
  <si>
    <r>
      <rPr>
        <b/>
        <sz val="9"/>
        <rFont val="Arial"/>
        <family val="2"/>
      </rPr>
      <t>ESTILO CUIABA</t>
    </r>
  </si>
  <si>
    <r>
      <rPr>
        <b/>
        <sz val="9"/>
        <rFont val="Arial"/>
        <family val="2"/>
      </rPr>
      <t>RUA JOSE MONTEIRO DE FIGUEIREDO, 240</t>
    </r>
  </si>
  <si>
    <r>
      <rPr>
        <b/>
        <sz val="9"/>
        <rFont val="Arial"/>
        <family val="2"/>
      </rPr>
      <t>AGR-CAMPO VERDE</t>
    </r>
  </si>
  <si>
    <r>
      <rPr>
        <b/>
        <sz val="9"/>
        <rFont val="Arial"/>
        <family val="2"/>
      </rPr>
      <t>SOP PONTE DE FERRO</t>
    </r>
  </si>
  <si>
    <r>
      <rPr>
        <b/>
        <sz val="9"/>
        <rFont val="Arial"/>
        <family val="2"/>
      </rPr>
      <t>AV FERNANDO CORREA DA COSTA, 4491</t>
    </r>
  </si>
  <si>
    <r>
      <rPr>
        <b/>
        <sz val="9"/>
        <rFont val="Arial"/>
        <family val="2"/>
      </rPr>
      <t>PSO CUIABA</t>
    </r>
  </si>
  <si>
    <r>
      <rPr>
        <b/>
        <sz val="9"/>
        <rFont val="Arial"/>
        <family val="2"/>
      </rPr>
      <t>RUA BARAO DE MELGACO, 915. 1° ANDAR.</t>
    </r>
  </si>
  <si>
    <r>
      <rPr>
        <b/>
        <sz val="9"/>
        <rFont val="Arial"/>
        <family val="2"/>
      </rPr>
      <t>SOP-COXIPO</t>
    </r>
  </si>
  <si>
    <r>
      <rPr>
        <b/>
        <sz val="9"/>
        <rFont val="Arial"/>
        <family val="2"/>
      </rPr>
      <t>AV FERNANDO CORREA DA COSTA, 2368</t>
    </r>
  </si>
  <si>
    <r>
      <rPr>
        <b/>
        <sz val="9"/>
        <rFont val="Arial"/>
        <family val="2"/>
      </rPr>
      <t>SOP-PAIAGUAS</t>
    </r>
  </si>
  <si>
    <r>
      <rPr>
        <b/>
        <sz val="9"/>
        <rFont val="Arial"/>
        <family val="2"/>
      </rPr>
      <t>COMPLEXO PALACIO PAIAGUAS</t>
    </r>
  </si>
  <si>
    <r>
      <rPr>
        <b/>
        <sz val="9"/>
        <rFont val="Arial"/>
        <family val="2"/>
      </rPr>
      <t>SOP-DOM BOSCO</t>
    </r>
  </si>
  <si>
    <r>
      <rPr>
        <b/>
        <sz val="9"/>
        <rFont val="Arial"/>
        <family val="2"/>
      </rPr>
      <t>R COMANDANTE COSTA, 1205</t>
    </r>
  </si>
  <si>
    <r>
      <rPr>
        <b/>
        <sz val="9"/>
        <rFont val="Arial"/>
        <family val="2"/>
      </rPr>
      <t>SOP- ALENCASTRO</t>
    </r>
  </si>
  <si>
    <r>
      <rPr>
        <b/>
        <sz val="9"/>
        <rFont val="Arial"/>
        <family val="2"/>
      </rPr>
      <t>RUA BARAO DE MELGACO, 915</t>
    </r>
  </si>
  <si>
    <r>
      <rPr>
        <b/>
        <sz val="9"/>
        <rFont val="Arial"/>
        <family val="2"/>
      </rPr>
      <t>SOP-BAIRRO DO CPA</t>
    </r>
  </si>
  <si>
    <r>
      <rPr>
        <b/>
        <sz val="9"/>
        <rFont val="Arial"/>
        <family val="2"/>
      </rPr>
      <t>SOP- GOIABEIRAS</t>
    </r>
  </si>
  <si>
    <r>
      <rPr>
        <b/>
        <sz val="9"/>
        <rFont val="Arial"/>
        <family val="2"/>
      </rPr>
      <t>AV.GETULIO VARGAS,1189</t>
    </r>
  </si>
  <si>
    <r>
      <rPr>
        <b/>
        <sz val="9"/>
        <rFont val="Arial"/>
        <family val="2"/>
      </rPr>
      <t>SOP- AV.RUBENS MENDON</t>
    </r>
  </si>
  <si>
    <r>
      <rPr>
        <b/>
        <sz val="9"/>
        <rFont val="Arial"/>
        <family val="2"/>
      </rPr>
      <t>AV. HIST. RUBENS DE MENDONCA, 1236</t>
    </r>
  </si>
  <si>
    <r>
      <rPr>
        <b/>
        <sz val="9"/>
        <rFont val="Arial"/>
        <family val="2"/>
      </rPr>
      <t>SOP- CARMINDO CAMPOS</t>
    </r>
  </si>
  <si>
    <r>
      <rPr>
        <b/>
        <sz val="9"/>
        <rFont val="Arial"/>
        <family val="2"/>
      </rPr>
      <t>AV. CARMINDO DE CAMPOS, 1957</t>
    </r>
  </si>
  <si>
    <r>
      <rPr>
        <b/>
        <sz val="9"/>
        <rFont val="Arial"/>
        <family val="2"/>
      </rPr>
      <t>SOP-TCE-MT</t>
    </r>
  </si>
  <si>
    <r>
      <rPr>
        <b/>
        <sz val="9"/>
        <rFont val="Arial"/>
        <family val="2"/>
      </rPr>
      <t>SOP-DETRAN</t>
    </r>
  </si>
  <si>
    <r>
      <rPr>
        <b/>
        <sz val="9"/>
        <rFont val="Arial"/>
        <family val="2"/>
      </rPr>
      <t>AV PAIAGUAS, 1000</t>
    </r>
  </si>
  <si>
    <r>
      <rPr>
        <b/>
        <sz val="9"/>
        <rFont val="Arial"/>
        <family val="2"/>
      </rPr>
      <t>SOP- ASSEMB.LEGIS LAT.</t>
    </r>
  </si>
  <si>
    <r>
      <rPr>
        <b/>
        <sz val="9"/>
        <rFont val="Arial"/>
        <family val="2"/>
      </rPr>
      <t>CENTRO POLITICO ADMINISTRATIVO</t>
    </r>
  </si>
  <si>
    <r>
      <rPr>
        <b/>
        <sz val="9"/>
        <rFont val="Arial"/>
        <family val="2"/>
      </rPr>
      <t>SOP-FORUM</t>
    </r>
  </si>
  <si>
    <r>
      <rPr>
        <b/>
        <sz val="9"/>
        <rFont val="Arial"/>
        <family val="2"/>
      </rPr>
      <t>AV AVENIDA DESEMBARGADOR MILTON FIGUEIREDO FERREIR</t>
    </r>
  </si>
  <si>
    <r>
      <rPr>
        <b/>
        <sz val="9"/>
        <rFont val="Arial"/>
        <family val="2"/>
      </rPr>
      <t>SOP-TRIB. DE JUSTICA</t>
    </r>
  </si>
  <si>
    <r>
      <rPr>
        <b/>
        <sz val="9"/>
        <rFont val="Arial"/>
        <family val="2"/>
      </rPr>
      <t>SOP- AG.CUIABA</t>
    </r>
  </si>
  <si>
    <r>
      <rPr>
        <b/>
        <sz val="9"/>
        <rFont val="Arial"/>
        <family val="2"/>
      </rPr>
      <t>RUA BARAO DE MELGACO, 3.850</t>
    </r>
  </si>
  <si>
    <r>
      <rPr>
        <b/>
        <sz val="9"/>
        <rFont val="Arial"/>
        <family val="2"/>
      </rPr>
      <t>SECRETARIA DE SAUDE</t>
    </r>
  </si>
  <si>
    <r>
      <rPr>
        <b/>
        <sz val="9"/>
        <rFont val="Arial"/>
        <family val="2"/>
      </rPr>
      <t>PGJ-MT I</t>
    </r>
  </si>
  <si>
    <r>
      <rPr>
        <b/>
        <sz val="9"/>
        <rFont val="Arial"/>
        <family val="2"/>
      </rPr>
      <t>R.QUATRO,S/N</t>
    </r>
  </si>
  <si>
    <r>
      <rPr>
        <b/>
        <sz val="9"/>
        <rFont val="Arial"/>
        <family val="2"/>
      </rPr>
      <t>SOP ESTILO CUIABA</t>
    </r>
  </si>
  <si>
    <r>
      <rPr>
        <b/>
        <sz val="9"/>
        <rFont val="Arial"/>
        <family val="2"/>
      </rPr>
      <t>AV  JOSE MONTEIRO DE FIGUEIREDO, 240</t>
    </r>
  </si>
  <si>
    <r>
      <rPr>
        <b/>
        <sz val="9"/>
        <rFont val="Arial"/>
        <family val="2"/>
      </rPr>
      <t>SOP-CID INDUSTRIAL</t>
    </r>
  </si>
  <si>
    <r>
      <rPr>
        <b/>
        <sz val="9"/>
        <rFont val="Arial"/>
        <family val="2"/>
      </rPr>
      <t>AV AVENIDA COUTO MAGALHAES(LOT CENTRO), 2687</t>
    </r>
  </si>
  <si>
    <r>
      <rPr>
        <b/>
        <sz val="9"/>
        <rFont val="Arial"/>
        <family val="2"/>
      </rPr>
      <t>SOP-CRISTO REI MT</t>
    </r>
  </si>
  <si>
    <r>
      <rPr>
        <b/>
        <sz val="9"/>
        <rFont val="Arial"/>
        <family val="2"/>
      </rPr>
      <t>SOP-VARZEA GRANDE MT</t>
    </r>
  </si>
  <si>
    <r>
      <rPr>
        <b/>
        <sz val="9"/>
        <rFont val="Arial"/>
        <family val="2"/>
      </rPr>
      <t>SOP-AVENIDA DA FEB</t>
    </r>
  </si>
  <si>
    <r>
      <rPr>
        <b/>
        <sz val="9"/>
        <rFont val="Arial"/>
        <family val="2"/>
      </rPr>
      <t>AV DA FEB, 1600</t>
    </r>
  </si>
  <si>
    <r>
      <rPr>
        <b/>
        <sz val="9"/>
        <rFont val="Arial"/>
        <family val="2"/>
      </rPr>
      <t>SOP-COUTO MAGALHAES</t>
    </r>
  </si>
  <si>
    <r>
      <rPr>
        <b/>
        <sz val="9"/>
        <rFont val="Arial"/>
        <family val="2"/>
      </rPr>
      <t>AV  COUTO MAGALHAES, 2687</t>
    </r>
  </si>
  <si>
    <r>
      <rPr>
        <b/>
        <sz val="9"/>
        <rFont val="Arial"/>
        <family val="2"/>
      </rPr>
      <t>SOP-ESTILO M GROSSO</t>
    </r>
  </si>
  <si>
    <r>
      <rPr>
        <b/>
        <sz val="9"/>
        <rFont val="Arial"/>
        <family val="2"/>
      </rPr>
      <t>AV MIGUEL SUTIL, 4100</t>
    </r>
  </si>
  <si>
    <r>
      <rPr>
        <b/>
        <sz val="9"/>
        <rFont val="Arial"/>
        <family val="2"/>
      </rPr>
      <t>SOP-S.PUBLICO CUIABA</t>
    </r>
  </si>
  <si>
    <r>
      <rPr>
        <b/>
        <sz val="9"/>
        <rFont val="Arial"/>
        <family val="2"/>
      </rPr>
      <t xml:space="preserve">SOP-TRT-MT-
</t>
    </r>
    <r>
      <rPr>
        <b/>
        <sz val="9"/>
        <rFont val="Arial"/>
        <family val="2"/>
      </rPr>
      <t>1.AND FOR</t>
    </r>
  </si>
  <si>
    <r>
      <rPr>
        <b/>
        <sz val="9"/>
        <rFont val="Arial"/>
        <family val="2"/>
      </rPr>
      <t>SOP-PRIVATE CUIABA</t>
    </r>
  </si>
  <si>
    <r>
      <rPr>
        <b/>
        <sz val="9"/>
        <rFont val="Arial"/>
        <family val="2"/>
      </rPr>
      <t>AV AVENIDA DAS FLORES</t>
    </r>
  </si>
  <si>
    <r>
      <rPr>
        <b/>
        <sz val="9"/>
        <rFont val="Arial"/>
        <family val="2"/>
      </rPr>
      <t>SOP-CORP. BANK MT</t>
    </r>
  </si>
  <si>
    <r>
      <rPr>
        <b/>
        <sz val="9"/>
        <rFont val="Arial"/>
        <family val="2"/>
      </rPr>
      <t>AV. DAS FLORES,945</t>
    </r>
  </si>
  <si>
    <r>
      <rPr>
        <b/>
        <sz val="9"/>
        <rFont val="Arial"/>
        <family val="2"/>
      </rPr>
      <t>ALVORADA-MT</t>
    </r>
  </si>
  <si>
    <r>
      <rPr>
        <b/>
        <sz val="9"/>
        <rFont val="Arial"/>
        <family val="2"/>
      </rPr>
      <t>R.PIRACICABA,730</t>
    </r>
  </si>
  <si>
    <r>
      <rPr>
        <b/>
        <sz val="9"/>
        <rFont val="Arial"/>
        <family val="2"/>
      </rPr>
      <t>EMPRESA VARZEA GRAND</t>
    </r>
  </si>
  <si>
    <r>
      <rPr>
        <b/>
        <sz val="9"/>
        <rFont val="Arial"/>
        <family val="2"/>
      </rPr>
      <t>GEPES CENT. OESTE II</t>
    </r>
  </si>
  <si>
    <r>
      <rPr>
        <b/>
        <sz val="9"/>
        <rFont val="Arial"/>
        <family val="2"/>
      </rPr>
      <t>AVENIDA DR. HÉLIO RIBEIRO, 487</t>
    </r>
  </si>
  <si>
    <r>
      <rPr>
        <b/>
        <sz val="9"/>
        <rFont val="Arial"/>
        <family val="2"/>
      </rPr>
      <t>GEPES COII/SESMT MT</t>
    </r>
  </si>
  <si>
    <r>
      <rPr>
        <b/>
        <sz val="9"/>
        <rFont val="Arial"/>
        <family val="2"/>
      </rPr>
      <t>AV AVENIDA DOUTOR HELIO RIBEIRO, 487</t>
    </r>
  </si>
  <si>
    <r>
      <rPr>
        <b/>
        <sz val="9"/>
        <rFont val="Arial"/>
        <family val="2"/>
      </rPr>
      <t>ESTILO MATO GROSSO</t>
    </r>
  </si>
  <si>
    <r>
      <rPr>
        <b/>
        <sz val="9"/>
        <rFont val="Arial"/>
        <family val="2"/>
      </rPr>
      <t>AV.MIGUEL SUTIL, 4.100</t>
    </r>
  </si>
  <si>
    <r>
      <rPr>
        <b/>
        <sz val="9"/>
        <rFont val="Arial"/>
        <family val="2"/>
      </rPr>
      <t>EMPRESA MATO GROSSO</t>
    </r>
  </si>
  <si>
    <r>
      <rPr>
        <b/>
        <sz val="9"/>
        <rFont val="Arial"/>
        <family val="2"/>
      </rPr>
      <t>AV FERNANDO CORREA DA COSTA,2368</t>
    </r>
  </si>
  <si>
    <r>
      <rPr>
        <b/>
        <sz val="9"/>
        <rFont val="Arial"/>
        <family val="2"/>
      </rPr>
      <t>ESCR.EXC.CID. VERDE</t>
    </r>
  </si>
  <si>
    <r>
      <rPr>
        <b/>
        <sz val="9"/>
        <rFont val="Arial"/>
        <family val="2"/>
      </rPr>
      <t>R.BARAO DE MELGACO,915</t>
    </r>
  </si>
  <si>
    <t xml:space="preserve"> 2025.7421.1507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</si>
  <si>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</si>
  <si>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</si>
  <si>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</si>
  <si>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</si>
  <si>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</si>
  <si>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</si>
  <si>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</si>
  <si>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</si>
  <si>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</si>
  <si>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</si>
  <si>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0046</t>
  </si>
  <si>
    <t>0184</t>
  </si>
  <si>
    <t>0551</t>
  </si>
  <si>
    <t>0553</t>
  </si>
  <si>
    <t>0662</t>
  </si>
  <si>
    <t>0667</t>
  </si>
  <si>
    <t>0854</t>
  </si>
  <si>
    <t>PREFIXO/SB</t>
  </si>
  <si>
    <t>0046/00</t>
  </si>
  <si>
    <t>0184/00</t>
  </si>
  <si>
    <t>0184/92</t>
  </si>
  <si>
    <t>0551/00</t>
  </si>
  <si>
    <t>0553/00</t>
  </si>
  <si>
    <t>0662/00</t>
  </si>
  <si>
    <t>0667/00</t>
  </si>
  <si>
    <t>0854/00</t>
  </si>
  <si>
    <t>1216/00</t>
  </si>
  <si>
    <t>1772/00</t>
  </si>
  <si>
    <t>1998/00</t>
  </si>
  <si>
    <t>1998/01</t>
  </si>
  <si>
    <t>2029/00</t>
  </si>
  <si>
    <t>2128/00</t>
  </si>
  <si>
    <t>2128/13</t>
  </si>
  <si>
    <t>2128/19</t>
  </si>
  <si>
    <t>2128/22</t>
  </si>
  <si>
    <t>2230/00</t>
  </si>
  <si>
    <t>2342/00</t>
  </si>
  <si>
    <t>2363/00</t>
  </si>
  <si>
    <t>2363/04</t>
  </si>
  <si>
    <t>2363/05</t>
  </si>
  <si>
    <t>2363/13</t>
  </si>
  <si>
    <t>2373/00</t>
  </si>
  <si>
    <t>2423/00</t>
  </si>
  <si>
    <t>2764/00</t>
  </si>
  <si>
    <t>2960/00</t>
  </si>
  <si>
    <t>2963/00</t>
  </si>
  <si>
    <t>3037/00</t>
  </si>
  <si>
    <t>3228/00</t>
  </si>
  <si>
    <t>3283/00</t>
  </si>
  <si>
    <t>3283/01</t>
  </si>
  <si>
    <t>3283/02</t>
  </si>
  <si>
    <t>3290/00</t>
  </si>
  <si>
    <t>3325/00</t>
  </si>
  <si>
    <t>3499/00</t>
  </si>
  <si>
    <t>3499/02</t>
  </si>
  <si>
    <t>3499/10</t>
  </si>
  <si>
    <t>3834/00</t>
  </si>
  <si>
    <t>3834/02</t>
  </si>
  <si>
    <t>3834/03</t>
  </si>
  <si>
    <t>3940/00</t>
  </si>
  <si>
    <t>3943/00</t>
  </si>
  <si>
    <t>4043/00</t>
  </si>
  <si>
    <t>4205/00</t>
  </si>
  <si>
    <t>4205/01</t>
  </si>
  <si>
    <t>4448/00</t>
  </si>
  <si>
    <t>4696/00</t>
  </si>
  <si>
    <t>4696/01</t>
  </si>
  <si>
    <t>4828/10</t>
  </si>
  <si>
    <t>4828/00</t>
  </si>
  <si>
    <t>4828/02</t>
  </si>
  <si>
    <t>4828/03</t>
  </si>
  <si>
    <t>4828/04</t>
  </si>
  <si>
    <t>4828/05</t>
  </si>
  <si>
    <t>4828/06</t>
  </si>
  <si>
    <t>4828/07</t>
  </si>
  <si>
    <t>4828/08</t>
  </si>
  <si>
    <t>4828/12</t>
  </si>
  <si>
    <t>4828/16</t>
  </si>
  <si>
    <t>4828/17</t>
  </si>
  <si>
    <t>4828/18</t>
  </si>
  <si>
    <t>4828/19</t>
  </si>
  <si>
    <t>4828/20</t>
  </si>
  <si>
    <t>4828/23</t>
  </si>
  <si>
    <t>4828/70</t>
  </si>
  <si>
    <t>4828/79</t>
  </si>
  <si>
    <t>4828/38</t>
  </si>
  <si>
    <t>4828/83</t>
  </si>
  <si>
    <t>4828/85</t>
  </si>
  <si>
    <t>4828/82</t>
  </si>
  <si>
    <t>4828/84</t>
  </si>
  <si>
    <t>4828/86</t>
  </si>
  <si>
    <t>4828/87</t>
  </si>
  <si>
    <t>4828/32</t>
  </si>
  <si>
    <t>4828/33</t>
  </si>
  <si>
    <t>4828/09</t>
  </si>
  <si>
    <t>4828/11</t>
  </si>
  <si>
    <t>5782/00</t>
  </si>
  <si>
    <t>7139/00</t>
  </si>
  <si>
    <t>8442/00</t>
  </si>
  <si>
    <t>8442/04</t>
  </si>
  <si>
    <t>8629/00</t>
  </si>
  <si>
    <t>8687/00</t>
  </si>
  <si>
    <t>9129/00</t>
  </si>
  <si>
    <t>Levantamento Preventivo</t>
  </si>
  <si>
    <t>Não</t>
  </si>
  <si>
    <t>Preventiva</t>
  </si>
  <si>
    <t>Normal</t>
  </si>
  <si>
    <t>Responsável</t>
  </si>
  <si>
    <t>F2190439 -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</si>
</sst>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&quot;R$&quot;\ #,##0.00"/>
    <numFmt numFmtId="167" formatCode="0.0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26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33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FF0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FF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/>
      <bottom/>
      <diagonal/>
    </border>
    <border>
      <left style="thick">
        <color rgb="FFFFFF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FF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FF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FFFF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1">
    <xf numFmtId="0" fontId="0" fillId="0" borderId="0" xfId="0"/>
    <xf numFmtId="49" fontId="5" fillId="4" borderId="2" xfId="1" applyNumberFormat="1" applyFont="1" applyFill="1" applyBorder="1" applyAlignment="1" applyProtection="1">
      <alignment horizontal="left" vertical="center"/>
    </xf>
    <xf numFmtId="49" fontId="4" fillId="6" borderId="10" xfId="0" applyNumberFormat="1" applyFont="1" applyFill="1" applyBorder="1" applyAlignment="1">
      <alignment horizontal="left" vertical="center"/>
    </xf>
    <xf numFmtId="2" fontId="4" fillId="6" borderId="10" xfId="0" applyNumberFormat="1" applyFont="1" applyFill="1" applyBorder="1" applyAlignment="1">
      <alignment horizontal="left" vertical="center"/>
    </xf>
    <xf numFmtId="4" fontId="4" fillId="6" borderId="12" xfId="1" applyNumberFormat="1" applyFont="1" applyFill="1" applyBorder="1" applyAlignment="1" applyProtection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left" vertical="center" wrapText="1"/>
    </xf>
    <xf numFmtId="1" fontId="2" fillId="7" borderId="15" xfId="0" applyNumberFormat="1" applyFont="1" applyFill="1" applyBorder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 wrapText="1"/>
    </xf>
    <xf numFmtId="3" fontId="3" fillId="8" borderId="18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justify" vertical="center" wrapText="1"/>
    </xf>
    <xf numFmtId="1" fontId="3" fillId="2" borderId="18" xfId="0" applyNumberFormat="1" applyFont="1" applyFill="1" applyBorder="1" applyAlignment="1">
      <alignment horizontal="center" vertical="center" wrapText="1"/>
    </xf>
    <xf numFmtId="4" fontId="3" fillId="0" borderId="18" xfId="1" applyNumberFormat="1" applyFont="1" applyFill="1" applyBorder="1" applyAlignment="1" applyProtection="1">
      <alignment horizontal="center" vertical="center"/>
    </xf>
    <xf numFmtId="4" fontId="3" fillId="8" borderId="19" xfId="1" applyNumberFormat="1" applyFont="1" applyFill="1" applyBorder="1" applyAlignment="1" applyProtection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2" fontId="2" fillId="7" borderId="18" xfId="0" applyNumberFormat="1" applyFont="1" applyFill="1" applyBorder="1" applyAlignment="1">
      <alignment horizontal="left" vertical="center" wrapText="1"/>
    </xf>
    <xf numFmtId="49" fontId="3" fillId="8" borderId="18" xfId="0" applyNumberFormat="1" applyFont="1" applyFill="1" applyBorder="1" applyAlignment="1">
      <alignment horizontal="center" vertical="center"/>
    </xf>
    <xf numFmtId="2" fontId="3" fillId="0" borderId="18" xfId="0" applyNumberFormat="1" applyFont="1" applyBorder="1" applyAlignment="1">
      <alignment horizontal="justify" vertical="center" wrapText="1"/>
    </xf>
    <xf numFmtId="0" fontId="2" fillId="7" borderId="18" xfId="3" applyFont="1" applyFill="1" applyBorder="1" applyAlignment="1">
      <alignment horizontal="center" vertical="center"/>
    </xf>
    <xf numFmtId="2" fontId="2" fillId="7" borderId="18" xfId="3" applyNumberFormat="1" applyFont="1" applyFill="1" applyBorder="1" applyAlignment="1">
      <alignment horizontal="left" vertical="center" wrapText="1"/>
    </xf>
    <xf numFmtId="49" fontId="3" fillId="8" borderId="18" xfId="3" applyNumberFormat="1" applyFont="1" applyFill="1" applyBorder="1" applyAlignment="1">
      <alignment horizontal="center" vertical="center"/>
    </xf>
    <xf numFmtId="2" fontId="2" fillId="7" borderId="18" xfId="3" applyNumberFormat="1" applyFont="1" applyFill="1" applyBorder="1" applyAlignment="1">
      <alignment horizontal="left" vertical="center"/>
    </xf>
    <xf numFmtId="4" fontId="2" fillId="7" borderId="15" xfId="1" applyNumberFormat="1" applyFont="1" applyFill="1" applyBorder="1" applyAlignment="1" applyProtection="1">
      <alignment horizontal="center" vertical="center"/>
    </xf>
    <xf numFmtId="4" fontId="2" fillId="7" borderId="16" xfId="1" applyNumberFormat="1" applyFont="1" applyFill="1" applyBorder="1" applyAlignment="1" applyProtection="1">
      <alignment horizontal="center" vertical="center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/>
    <xf numFmtId="10" fontId="0" fillId="10" borderId="16" xfId="0" applyNumberFormat="1" applyFill="1" applyBorder="1" applyAlignment="1">
      <alignment horizontal="center" vertical="center"/>
    </xf>
    <xf numFmtId="0" fontId="0" fillId="2" borderId="17" xfId="0" applyFill="1" applyBorder="1"/>
    <xf numFmtId="10" fontId="0" fillId="10" borderId="19" xfId="0" applyNumberFormat="1" applyFill="1" applyBorder="1" applyAlignment="1">
      <alignment horizontal="center" vertical="center"/>
    </xf>
    <xf numFmtId="0" fontId="0" fillId="2" borderId="20" xfId="0" applyFill="1" applyBorder="1"/>
    <xf numFmtId="10" fontId="3" fillId="10" borderId="21" xfId="0" applyNumberFormat="1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10" fontId="10" fillId="12" borderId="13" xfId="5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0" fillId="12" borderId="18" xfId="0" applyFont="1" applyFill="1" applyBorder="1" applyAlignment="1">
      <alignment horizontal="center" vertical="center"/>
    </xf>
    <xf numFmtId="4" fontId="2" fillId="11" borderId="18" xfId="0" applyNumberFormat="1" applyFont="1" applyFill="1" applyBorder="1" applyAlignment="1">
      <alignment horizontal="center" vertical="center" wrapText="1"/>
    </xf>
    <xf numFmtId="0" fontId="10" fillId="0" borderId="0" xfId="0" applyFont="1"/>
    <xf numFmtId="49" fontId="10" fillId="0" borderId="0" xfId="0" applyNumberFormat="1" applyFont="1"/>
    <xf numFmtId="0" fontId="10" fillId="0" borderId="36" xfId="0" applyFont="1" applyBorder="1" applyAlignment="1" applyProtection="1">
      <alignment horizontal="center" vertical="center"/>
      <protection locked="0"/>
    </xf>
    <xf numFmtId="3" fontId="11" fillId="0" borderId="36" xfId="0" applyNumberFormat="1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166" fontId="15" fillId="0" borderId="36" xfId="0" applyNumberFormat="1" applyFont="1" applyBorder="1" applyAlignment="1">
      <alignment horizontal="center" vertical="center"/>
    </xf>
    <xf numFmtId="166" fontId="15" fillId="0" borderId="37" xfId="0" applyNumberFormat="1" applyFont="1" applyBorder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12" borderId="23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6" fontId="15" fillId="0" borderId="18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14" borderId="0" xfId="1" applyNumberFormat="1" applyFont="1" applyFill="1" applyBorder="1" applyAlignment="1" applyProtection="1">
      <alignment horizontal="left" vertical="center"/>
    </xf>
    <xf numFmtId="49" fontId="3" fillId="15" borderId="0" xfId="1" applyNumberFormat="1" applyFont="1" applyFill="1" applyBorder="1" applyAlignment="1" applyProtection="1">
      <alignment horizontal="right" vertical="center"/>
    </xf>
    <xf numFmtId="49" fontId="5" fillId="3" borderId="0" xfId="1" applyNumberFormat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1" fontId="3" fillId="3" borderId="7" xfId="1" applyNumberFormat="1" applyFont="1" applyFill="1" applyBorder="1" applyAlignment="1">
      <alignment horizontal="right" vertical="center" wrapText="1"/>
    </xf>
    <xf numFmtId="4" fontId="3" fillId="3" borderId="7" xfId="1" applyNumberFormat="1" applyFont="1" applyFill="1" applyBorder="1" applyAlignment="1">
      <alignment horizontal="right" vertical="center"/>
    </xf>
    <xf numFmtId="4" fontId="4" fillId="3" borderId="7" xfId="1" applyNumberFormat="1" applyFont="1" applyFill="1" applyBorder="1" applyAlignment="1">
      <alignment horizontal="center" vertical="center"/>
    </xf>
    <xf numFmtId="4" fontId="4" fillId="3" borderId="8" xfId="1" applyNumberFormat="1" applyFont="1" applyFill="1" applyBorder="1" applyAlignment="1" applyProtection="1">
      <alignment horizontal="center" vertical="center"/>
    </xf>
    <xf numFmtId="49" fontId="3" fillId="2" borderId="0" xfId="1" applyNumberFormat="1" applyFont="1" applyFill="1" applyBorder="1" applyAlignment="1">
      <alignment horizontal="left" vertical="center"/>
    </xf>
    <xf numFmtId="10" fontId="6" fillId="5" borderId="0" xfId="2" applyNumberFormat="1" applyFont="1" applyFill="1" applyBorder="1" applyAlignment="1">
      <alignment horizontal="left" vertical="center" wrapText="1"/>
    </xf>
    <xf numFmtId="164" fontId="3" fillId="5" borderId="0" xfId="1" applyNumberFormat="1" applyFont="1" applyFill="1" applyBorder="1" applyAlignment="1">
      <alignment horizontal="right" vertical="center" wrapText="1"/>
    </xf>
    <xf numFmtId="4" fontId="3" fillId="5" borderId="0" xfId="1" applyNumberFormat="1" applyFont="1" applyFill="1" applyBorder="1" applyAlignment="1">
      <alignment horizontal="center" vertical="center" wrapText="1"/>
    </xf>
    <xf numFmtId="4" fontId="3" fillId="5" borderId="0" xfId="1" applyNumberFormat="1" applyFont="1" applyFill="1" applyBorder="1" applyAlignment="1">
      <alignment horizontal="right" vertical="center"/>
    </xf>
    <xf numFmtId="1" fontId="4" fillId="6" borderId="11" xfId="0" applyNumberFormat="1" applyFont="1" applyFill="1" applyBorder="1" applyAlignment="1" applyProtection="1">
      <alignment horizontal="center" vertical="center"/>
      <protection locked="0"/>
    </xf>
    <xf numFmtId="2" fontId="4" fillId="6" borderId="11" xfId="0" applyNumberFormat="1" applyFont="1" applyFill="1" applyBorder="1" applyAlignment="1">
      <alignment horizontal="center" vertical="center"/>
    </xf>
    <xf numFmtId="4" fontId="4" fillId="6" borderId="13" xfId="1" applyNumberFormat="1" applyFont="1" applyFill="1" applyBorder="1" applyAlignment="1" applyProtection="1">
      <alignment horizontal="center" vertical="center" wrapText="1"/>
      <protection locked="0"/>
    </xf>
    <xf numFmtId="4" fontId="2" fillId="7" borderId="15" xfId="1" applyNumberFormat="1" applyFont="1" applyFill="1" applyBorder="1" applyAlignment="1" applyProtection="1">
      <alignment horizontal="center" vertical="center"/>
      <protection locked="0"/>
    </xf>
    <xf numFmtId="4" fontId="2" fillId="7" borderId="41" xfId="1" applyNumberFormat="1" applyFont="1" applyFill="1" applyBorder="1" applyAlignment="1" applyProtection="1">
      <alignment horizontal="center" vertical="center"/>
      <protection locked="0"/>
    </xf>
    <xf numFmtId="4" fontId="2" fillId="7" borderId="51" xfId="1" applyNumberFormat="1" applyFont="1" applyFill="1" applyBorder="1" applyAlignment="1" applyProtection="1">
      <alignment horizontal="center" vertical="center"/>
      <protection locked="0"/>
    </xf>
    <xf numFmtId="4" fontId="2" fillId="7" borderId="16" xfId="1" applyNumberFormat="1" applyFont="1" applyFill="1" applyBorder="1" applyAlignment="1" applyProtection="1">
      <alignment horizontal="center" vertical="center"/>
      <protection locked="0"/>
    </xf>
    <xf numFmtId="4" fontId="3" fillId="10" borderId="18" xfId="1" applyNumberFormat="1" applyFont="1" applyFill="1" applyBorder="1" applyAlignment="1" applyProtection="1">
      <alignment horizontal="center" vertical="center"/>
      <protection locked="0"/>
    </xf>
    <xf numFmtId="4" fontId="3" fillId="10" borderId="37" xfId="1" applyNumberFormat="1" applyFont="1" applyFill="1" applyBorder="1" applyAlignment="1" applyProtection="1">
      <alignment horizontal="center" vertical="center"/>
      <protection locked="0"/>
    </xf>
    <xf numFmtId="1" fontId="2" fillId="7" borderId="18" xfId="0" applyNumberFormat="1" applyFont="1" applyFill="1" applyBorder="1" applyAlignment="1">
      <alignment horizontal="center" vertical="center" wrapText="1"/>
    </xf>
    <xf numFmtId="2" fontId="26" fillId="7" borderId="18" xfId="0" applyNumberFormat="1" applyFont="1" applyFill="1" applyBorder="1" applyAlignment="1">
      <alignment horizontal="center" vertical="center" wrapText="1"/>
    </xf>
    <xf numFmtId="4" fontId="2" fillId="7" borderId="18" xfId="1" applyNumberFormat="1" applyFont="1" applyFill="1" applyBorder="1" applyAlignment="1" applyProtection="1">
      <alignment horizontal="center" vertical="center"/>
      <protection locked="0"/>
    </xf>
    <xf numFmtId="4" fontId="2" fillId="7" borderId="37" xfId="1" applyNumberFormat="1" applyFont="1" applyFill="1" applyBorder="1" applyAlignment="1" applyProtection="1">
      <alignment horizontal="center" vertical="center"/>
      <protection locked="0"/>
    </xf>
    <xf numFmtId="4" fontId="2" fillId="7" borderId="19" xfId="1" applyNumberFormat="1" applyFont="1" applyFill="1" applyBorder="1" applyAlignment="1" applyProtection="1">
      <alignment horizontal="center" vertical="center"/>
      <protection locked="0"/>
    </xf>
    <xf numFmtId="4" fontId="3" fillId="10" borderId="15" xfId="1" applyNumberFormat="1" applyFont="1" applyFill="1" applyBorder="1" applyAlignment="1" applyProtection="1">
      <alignment horizontal="center" vertical="center"/>
      <protection locked="0"/>
    </xf>
    <xf numFmtId="4" fontId="3" fillId="10" borderId="41" xfId="1" applyNumberFormat="1" applyFont="1" applyFill="1" applyBorder="1" applyAlignment="1" applyProtection="1">
      <alignment horizontal="center" vertical="center"/>
      <protection locked="0"/>
    </xf>
    <xf numFmtId="4" fontId="3" fillId="0" borderId="18" xfId="0" applyNumberFormat="1" applyFont="1" applyBorder="1" applyAlignment="1">
      <alignment horizontal="center" vertical="center" wrapText="1"/>
    </xf>
    <xf numFmtId="49" fontId="5" fillId="9" borderId="53" xfId="3" applyNumberFormat="1" applyFont="1" applyFill="1" applyBorder="1" applyAlignment="1">
      <alignment horizontal="left" vertical="center"/>
    </xf>
    <xf numFmtId="2" fontId="5" fillId="9" borderId="53" xfId="3" applyNumberFormat="1" applyFont="1" applyFill="1" applyBorder="1" applyAlignment="1">
      <alignment horizontal="left" vertical="center" wrapText="1"/>
    </xf>
    <xf numFmtId="1" fontId="5" fillId="9" borderId="53" xfId="3" applyNumberFormat="1" applyFont="1" applyFill="1" applyBorder="1" applyAlignment="1">
      <alignment horizontal="center" vertical="center" wrapText="1"/>
    </xf>
    <xf numFmtId="2" fontId="8" fillId="9" borderId="53" xfId="3" applyNumberFormat="1" applyFont="1" applyFill="1" applyBorder="1" applyAlignment="1">
      <alignment horizontal="center" vertical="center" wrapText="1"/>
    </xf>
    <xf numFmtId="4" fontId="5" fillId="9" borderId="53" xfId="4" applyNumberFormat="1" applyFont="1" applyFill="1" applyBorder="1" applyAlignment="1" applyProtection="1">
      <alignment horizontal="center" vertical="center"/>
    </xf>
    <xf numFmtId="4" fontId="9" fillId="9" borderId="53" xfId="4" applyNumberFormat="1" applyFont="1" applyFill="1" applyBorder="1" applyAlignment="1" applyProtection="1">
      <alignment horizontal="center" vertical="center"/>
    </xf>
    <xf numFmtId="4" fontId="9" fillId="9" borderId="54" xfId="4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49" fontId="3" fillId="0" borderId="0" xfId="3" applyNumberFormat="1" applyFont="1" applyAlignment="1">
      <alignment horizontal="left" vertical="center" wrapText="1"/>
    </xf>
    <xf numFmtId="1" fontId="3" fillId="0" borderId="0" xfId="3" applyNumberFormat="1" applyFont="1" applyAlignment="1">
      <alignment vertical="center" wrapText="1"/>
    </xf>
    <xf numFmtId="0" fontId="3" fillId="0" borderId="0" xfId="3" applyFont="1" applyAlignment="1">
      <alignment horizontal="center" vertical="center" wrapText="1"/>
    </xf>
    <xf numFmtId="4" fontId="3" fillId="0" borderId="0" xfId="3" applyNumberFormat="1" applyFont="1" applyAlignment="1">
      <alignment horizontal="center" vertical="center"/>
    </xf>
    <xf numFmtId="4" fontId="3" fillId="0" borderId="0" xfId="4" applyNumberFormat="1" applyFont="1" applyFill="1" applyBorder="1" applyAlignment="1" applyProtection="1">
      <alignment horizontal="center" vertical="center"/>
      <protection locked="0"/>
    </xf>
    <xf numFmtId="4" fontId="3" fillId="0" borderId="0" xfId="4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45" xfId="0" applyFont="1" applyBorder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shrinkToFit="1"/>
    </xf>
    <xf numFmtId="0" fontId="21" fillId="0" borderId="0" xfId="0" applyFont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49" fontId="28" fillId="0" borderId="44" xfId="0" applyNumberFormat="1" applyFont="1" applyBorder="1" applyAlignment="1">
      <alignment horizontal="center" vertical="center" shrinkToFit="1"/>
    </xf>
    <xf numFmtId="49" fontId="28" fillId="0" borderId="46" xfId="0" applyNumberFormat="1" applyFont="1" applyBorder="1" applyAlignment="1">
      <alignment horizontal="center" vertical="center" shrinkToFit="1"/>
    </xf>
    <xf numFmtId="49" fontId="28" fillId="0" borderId="48" xfId="0" applyNumberFormat="1" applyFont="1" applyBorder="1" applyAlignment="1">
      <alignment horizontal="center" vertical="center" shrinkToFit="1"/>
    </xf>
    <xf numFmtId="49" fontId="0" fillId="0" borderId="44" xfId="0" applyNumberFormat="1" applyBorder="1" applyAlignment="1">
      <alignment horizontal="center" vertical="center" wrapText="1"/>
    </xf>
    <xf numFmtId="49" fontId="0" fillId="0" borderId="46" xfId="0" applyNumberFormat="1" applyBorder="1" applyAlignment="1">
      <alignment horizontal="center" vertical="center" wrapText="1"/>
    </xf>
    <xf numFmtId="49" fontId="28" fillId="0" borderId="55" xfId="0" applyNumberFormat="1" applyFont="1" applyBorder="1" applyAlignment="1">
      <alignment horizontal="center" vertical="center" shrinkToFit="1"/>
    </xf>
    <xf numFmtId="49" fontId="0" fillId="0" borderId="55" xfId="0" applyNumberFormat="1" applyBorder="1" applyAlignment="1">
      <alignment horizontal="center" vertical="center" wrapText="1"/>
    </xf>
    <xf numFmtId="49" fontId="28" fillId="0" borderId="47" xfId="0" applyNumberFormat="1" applyFont="1" applyBorder="1" applyAlignment="1">
      <alignment horizontal="center" vertical="center" shrinkToFit="1"/>
    </xf>
    <xf numFmtId="49" fontId="0" fillId="0" borderId="47" xfId="0" applyNumberFormat="1" applyBorder="1" applyAlignment="1">
      <alignment horizontal="center" vertical="center" wrapText="1"/>
    </xf>
    <xf numFmtId="2" fontId="11" fillId="0" borderId="1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14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49" fontId="10" fillId="0" borderId="27" xfId="0" applyNumberFormat="1" applyFont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12" borderId="27" xfId="0" applyFont="1" applyFill="1" applyBorder="1" applyAlignment="1">
      <alignment horizontal="left"/>
    </xf>
    <xf numFmtId="0" fontId="10" fillId="12" borderId="28" xfId="0" applyFont="1" applyFill="1" applyBorder="1" applyAlignment="1">
      <alignment horizontal="left"/>
    </xf>
    <xf numFmtId="0" fontId="10" fillId="12" borderId="27" xfId="0" applyFont="1" applyFill="1" applyBorder="1" applyAlignment="1">
      <alignment horizontal="left" vertical="center"/>
    </xf>
    <xf numFmtId="0" fontId="10" fillId="12" borderId="28" xfId="0" applyFont="1" applyFill="1" applyBorder="1" applyAlignment="1">
      <alignment horizontal="left" vertical="center"/>
    </xf>
    <xf numFmtId="0" fontId="10" fillId="12" borderId="29" xfId="0" applyFont="1" applyFill="1" applyBorder="1" applyAlignment="1">
      <alignment horizontal="left" vertical="center"/>
    </xf>
    <xf numFmtId="0" fontId="10" fillId="12" borderId="32" xfId="0" applyFont="1" applyFill="1" applyBorder="1" applyAlignment="1">
      <alignment horizontal="left" vertical="center"/>
    </xf>
    <xf numFmtId="0" fontId="10" fillId="12" borderId="33" xfId="0" applyFont="1" applyFill="1" applyBorder="1" applyAlignment="1">
      <alignment horizontal="left" vertical="center"/>
    </xf>
    <xf numFmtId="0" fontId="10" fillId="12" borderId="34" xfId="0" applyFont="1" applyFill="1" applyBorder="1" applyAlignment="1">
      <alignment horizontal="left" vertical="center"/>
    </xf>
    <xf numFmtId="0" fontId="10" fillId="12" borderId="31" xfId="0" applyFont="1" applyFill="1" applyBorder="1" applyAlignment="1">
      <alignment horizontal="left"/>
    </xf>
    <xf numFmtId="0" fontId="10" fillId="12" borderId="32" xfId="0" applyFont="1" applyFill="1" applyBorder="1" applyAlignment="1">
      <alignment horizontal="left"/>
    </xf>
    <xf numFmtId="0" fontId="10" fillId="12" borderId="33" xfId="0" applyFont="1" applyFill="1" applyBorder="1" applyAlignment="1">
      <alignment horizontal="left"/>
    </xf>
    <xf numFmtId="0" fontId="10" fillId="12" borderId="26" xfId="0" applyFont="1" applyFill="1" applyBorder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10" fillId="12" borderId="35" xfId="0" applyFont="1" applyFill="1" applyBorder="1" applyAlignment="1">
      <alignment horizontal="left"/>
    </xf>
    <xf numFmtId="0" fontId="14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12" borderId="23" xfId="0" applyFont="1" applyFill="1" applyBorder="1" applyAlignment="1">
      <alignment horizontal="left" vertical="center"/>
    </xf>
    <xf numFmtId="0" fontId="10" fillId="12" borderId="24" xfId="0" applyFont="1" applyFill="1" applyBorder="1" applyAlignment="1">
      <alignment horizontal="left" vertical="center"/>
    </xf>
    <xf numFmtId="0" fontId="10" fillId="12" borderId="25" xfId="0" applyFont="1" applyFill="1" applyBorder="1" applyAlignment="1">
      <alignment horizontal="left" vertical="center"/>
    </xf>
    <xf numFmtId="0" fontId="10" fillId="12" borderId="18" xfId="0" applyFont="1" applyFill="1" applyBorder="1" applyAlignment="1">
      <alignment horizontal="left" vertical="center"/>
    </xf>
    <xf numFmtId="0" fontId="11" fillId="0" borderId="3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2" fontId="11" fillId="0" borderId="37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12" borderId="30" xfId="0" applyFont="1" applyFill="1" applyBorder="1" applyAlignment="1">
      <alignment horizontal="left" vertical="center"/>
    </xf>
    <xf numFmtId="0" fontId="10" fillId="0" borderId="23" xfId="0" applyFont="1" applyBorder="1" applyAlignment="1" applyProtection="1">
      <alignment horizontal="left" vertical="center"/>
      <protection locked="0"/>
    </xf>
    <xf numFmtId="0" fontId="10" fillId="0" borderId="25" xfId="0" applyFont="1" applyBorder="1" applyAlignment="1" applyProtection="1">
      <alignment horizontal="left" vertical="center"/>
      <protection locked="0"/>
    </xf>
    <xf numFmtId="0" fontId="10" fillId="0" borderId="24" xfId="0" applyFont="1" applyBorder="1" applyAlignment="1" applyProtection="1">
      <alignment horizontal="left" vertical="center"/>
      <protection locked="0"/>
    </xf>
    <xf numFmtId="0" fontId="10" fillId="0" borderId="25" xfId="0" applyFont="1" applyBorder="1" applyAlignment="1" applyProtection="1">
      <alignment horizontal="left" vertical="center" wrapText="1"/>
      <protection locked="0"/>
    </xf>
    <xf numFmtId="0" fontId="10" fillId="0" borderId="30" xfId="0" applyFont="1" applyBorder="1" applyAlignment="1" applyProtection="1">
      <alignment horizontal="left" vertical="center"/>
      <protection locked="0"/>
    </xf>
    <xf numFmtId="0" fontId="11" fillId="12" borderId="37" xfId="0" applyFont="1" applyFill="1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0" fillId="12" borderId="38" xfId="0" applyFont="1" applyFill="1" applyBorder="1" applyAlignment="1">
      <alignment horizontal="left" vertical="center"/>
    </xf>
    <xf numFmtId="0" fontId="10" fillId="0" borderId="28" xfId="0" applyFont="1" applyBorder="1" applyAlignment="1" applyProtection="1">
      <alignment horizontal="center" vertical="center"/>
      <protection locked="0"/>
    </xf>
    <xf numFmtId="0" fontId="10" fillId="0" borderId="29" xfId="0" applyFont="1" applyBorder="1" applyAlignment="1" applyProtection="1">
      <alignment horizontal="center" vertical="center"/>
      <protection locked="0"/>
    </xf>
    <xf numFmtId="14" fontId="10" fillId="0" borderId="23" xfId="0" applyNumberFormat="1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12" borderId="31" xfId="0" applyFont="1" applyFill="1" applyBorder="1" applyAlignment="1">
      <alignment horizontal="left" vertical="center"/>
    </xf>
    <xf numFmtId="0" fontId="10" fillId="12" borderId="23" xfId="0" applyFont="1" applyFill="1" applyBorder="1" applyAlignment="1">
      <alignment horizontal="center" vertical="center" wrapText="1"/>
    </xf>
    <xf numFmtId="0" fontId="10" fillId="12" borderId="25" xfId="0" applyFont="1" applyFill="1" applyBorder="1" applyAlignment="1">
      <alignment horizontal="center" vertical="center" wrapText="1"/>
    </xf>
    <xf numFmtId="0" fontId="10" fillId="12" borderId="30" xfId="0" applyFont="1" applyFill="1" applyBorder="1" applyAlignment="1">
      <alignment horizontal="center" vertical="center" wrapText="1"/>
    </xf>
    <xf numFmtId="14" fontId="10" fillId="0" borderId="3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0" fontId="10" fillId="12" borderId="39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left"/>
    </xf>
    <xf numFmtId="0" fontId="10" fillId="12" borderId="18" xfId="0" applyFont="1" applyFill="1" applyBorder="1" applyAlignment="1">
      <alignment horizontal="left"/>
    </xf>
    <xf numFmtId="0" fontId="10" fillId="12" borderId="37" xfId="0" applyFont="1" applyFill="1" applyBorder="1" applyAlignment="1">
      <alignment horizontal="left"/>
    </xf>
    <xf numFmtId="0" fontId="10" fillId="12" borderId="36" xfId="0" applyFont="1" applyFill="1" applyBorder="1" applyAlignment="1">
      <alignment horizontal="left" vertical="center"/>
    </xf>
    <xf numFmtId="0" fontId="10" fillId="0" borderId="36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10" fillId="0" borderId="23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4" fontId="10" fillId="0" borderId="40" xfId="0" applyNumberFormat="1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14" fontId="10" fillId="0" borderId="27" xfId="0" applyNumberFormat="1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7" fillId="0" borderId="18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12" borderId="18" xfId="0" applyFill="1" applyBorder="1" applyAlignment="1">
      <alignment horizontal="left"/>
    </xf>
    <xf numFmtId="0" fontId="9" fillId="12" borderId="18" xfId="0" applyFont="1" applyFill="1" applyBorder="1" applyAlignment="1">
      <alignment horizontal="center" vertical="center" wrapText="1"/>
    </xf>
    <xf numFmtId="0" fontId="0" fillId="0" borderId="18" xfId="0" applyBorder="1" applyAlignment="1" applyProtection="1">
      <alignment horizontal="center"/>
      <protection locked="0"/>
    </xf>
    <xf numFmtId="0" fontId="0" fillId="0" borderId="18" xfId="0" applyBorder="1" applyAlignment="1">
      <alignment horizontal="left" vertical="center"/>
    </xf>
    <xf numFmtId="0" fontId="19" fillId="0" borderId="18" xfId="0" applyFont="1" applyBorder="1" applyAlignment="1">
      <alignment horizontal="justify"/>
    </xf>
    <xf numFmtId="0" fontId="10" fillId="12" borderId="18" xfId="0" applyFont="1" applyFill="1" applyBorder="1" applyAlignment="1">
      <alignment horizontal="center" vertical="center" wrapText="1"/>
    </xf>
    <xf numFmtId="166" fontId="15" fillId="0" borderId="18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0" fillId="13" borderId="18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19" fillId="0" borderId="42" xfId="0" applyFont="1" applyBorder="1" applyAlignment="1">
      <alignment horizontal="justify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0" fillId="0" borderId="42" xfId="0" applyFont="1" applyBorder="1" applyAlignment="1">
      <alignment horizontal="center"/>
    </xf>
    <xf numFmtId="167" fontId="4" fillId="15" borderId="0" xfId="1" applyNumberFormat="1" applyFont="1" applyFill="1" applyBorder="1" applyAlignment="1" applyProtection="1">
      <alignment horizontal="left" vertical="center" wrapText="1"/>
      <protection locked="0"/>
    </xf>
    <xf numFmtId="1" fontId="5" fillId="4" borderId="2" xfId="1" applyNumberFormat="1" applyFont="1" applyFill="1" applyBorder="1" applyAlignment="1" applyProtection="1">
      <alignment horizontal="center" vertical="center"/>
      <protection locked="0"/>
    </xf>
    <xf numFmtId="1" fontId="5" fillId="4" borderId="3" xfId="1" applyNumberFormat="1" applyFont="1" applyFill="1" applyBorder="1" applyAlignment="1" applyProtection="1">
      <alignment horizontal="center" vertical="center"/>
      <protection locked="0"/>
    </xf>
    <xf numFmtId="0" fontId="4" fillId="16" borderId="49" xfId="0" applyFont="1" applyFill="1" applyBorder="1" applyAlignment="1">
      <alignment horizontal="center" vertical="center" wrapText="1"/>
    </xf>
    <xf numFmtId="0" fontId="4" fillId="16" borderId="50" xfId="0" applyFont="1" applyFill="1" applyBorder="1" applyAlignment="1">
      <alignment horizontal="center" vertical="center" wrapText="1"/>
    </xf>
    <xf numFmtId="0" fontId="4" fillId="16" borderId="52" xfId="0" applyFont="1" applyFill="1" applyBorder="1" applyAlignment="1">
      <alignment horizontal="center" vertical="center" wrapText="1"/>
    </xf>
    <xf numFmtId="2" fontId="5" fillId="3" borderId="0" xfId="1" applyNumberFormat="1" applyFont="1" applyFill="1" applyBorder="1" applyAlignment="1">
      <alignment horizontal="center" vertical="center"/>
    </xf>
    <xf numFmtId="2" fontId="5" fillId="3" borderId="5" xfId="1" applyNumberFormat="1" applyFont="1" applyFill="1" applyBorder="1" applyAlignment="1">
      <alignment horizontal="center" vertical="center"/>
    </xf>
    <xf numFmtId="4" fontId="3" fillId="3" borderId="7" xfId="1" applyNumberFormat="1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justify" vertical="top" wrapText="1"/>
    </xf>
    <xf numFmtId="0" fontId="0" fillId="2" borderId="3" xfId="0" applyFill="1" applyBorder="1" applyAlignment="1">
      <alignment horizontal="justify" vertical="top" wrapText="1"/>
    </xf>
    <xf numFmtId="0" fontId="0" fillId="3" borderId="1" xfId="0" applyFill="1" applyBorder="1" applyAlignment="1">
      <alignment horizontal="justify" vertical="top" wrapText="1"/>
    </xf>
    <xf numFmtId="0" fontId="0" fillId="3" borderId="3" xfId="0" applyFill="1" applyBorder="1" applyAlignment="1">
      <alignment horizontal="justify" vertical="top" wrapText="1"/>
    </xf>
    <xf numFmtId="0" fontId="0" fillId="3" borderId="6" xfId="0" applyFill="1" applyBorder="1" applyAlignment="1">
      <alignment horizontal="justify" vertical="top" wrapText="1"/>
    </xf>
    <xf numFmtId="0" fontId="0" fillId="3" borderId="8" xfId="0" applyFill="1" applyBorder="1" applyAlignment="1">
      <alignment horizontal="justify" vertical="top" wrapText="1"/>
    </xf>
    <xf numFmtId="0" fontId="6" fillId="10" borderId="18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 3" xfId="5" xr:uid="{00000000-0005-0000-0000-000003000000}"/>
    <cellStyle name="Vírgula" xfId="1" builtinId="3"/>
    <cellStyle name="Vírgula 2 2" xfId="4" xr:uid="{00000000-0005-0000-0000-000005000000}"/>
  </cellStyles>
  <dxfs count="16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0" formatCode="@"/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0" formatCode="@"/>
      <alignment horizontal="center" vertical="center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family val="2"/>
      </font>
      <alignment horizontal="center" vertical="center" textRotation="0" indent="0" justifyLastLine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781050</xdr:colOff>
      <xdr:row>41</xdr:row>
      <xdr:rowOff>152399</xdr:rowOff>
    </xdr:from>
    <xdr:to>
      <xdr:col>17</xdr:col>
      <xdr:colOff>180452</xdr:colOff>
      <xdr:row>49</xdr:row>
      <xdr:rowOff>113736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CCA66C-022C-EE93-22F4-7B958E7F0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12163424"/>
          <a:ext cx="3323702" cy="1933011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35</xdr:row>
      <xdr:rowOff>90536</xdr:rowOff>
    </xdr:from>
    <xdr:to>
      <xdr:col>6</xdr:col>
      <xdr:colOff>692151</xdr:colOff>
      <xdr:row>42</xdr:row>
      <xdr:rowOff>165099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4873BD-4017-B231-7BD2-2B2EEC24C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6" y="8510636"/>
          <a:ext cx="3238500" cy="1795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1047751</xdr:colOff>
      <xdr:row>37</xdr:row>
      <xdr:rowOff>523875</xdr:rowOff>
    </xdr:from>
    <xdr:to>
      <xdr:col>16</xdr:col>
      <xdr:colOff>42856</xdr:colOff>
      <xdr:row>48</xdr:row>
      <xdr:rowOff>119632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FCD0E6-51AF-45CA-B7BE-3CBFE8E7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751" y="9064625"/>
          <a:ext cx="3519480" cy="2040507"/>
        </a:xfrm>
        <a:prstGeom prst="rect">
          <a:avLst/>
        </a:prstGeom>
      </xdr:spPr>
    </xdr:pic>
    <xdr:clientData/>
  </xdr:twoCellAnchor>
  <xdr:twoCellAnchor editAs="oneCell">
    <xdr:from>
      <xdr:col>1</xdr:col>
      <xdr:colOff>269875</xdr:colOff>
      <xdr:row>32</xdr:row>
      <xdr:rowOff>47625</xdr:rowOff>
    </xdr:from>
    <xdr:to>
      <xdr:col>5</xdr:col>
      <xdr:colOff>1301750</xdr:colOff>
      <xdr:row>39</xdr:row>
      <xdr:rowOff>112663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CC5CAC-1EBE-472E-9E00-B97CBB055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7635875"/>
          <a:ext cx="3238500" cy="1795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437030</xdr:colOff>
      <xdr:row>1</xdr:row>
      <xdr:rowOff>35379</xdr:rowOff>
    </xdr:from>
    <xdr:to>
      <xdr:col>9</xdr:col>
      <xdr:colOff>1049599</xdr:colOff>
      <xdr:row>4</xdr:row>
      <xdr:rowOff>4482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1C4A15-B9DE-4FBF-957D-FC6B72371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29180" y="235404"/>
          <a:ext cx="625558" cy="540603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FDB891-A4A6-4F64-B3D0-6A0D9AD10A3C}" name="Tabela1" displayName="Tabela1" ref="A4:E89" totalsRowShown="0" headerRowDxfId="15" dataDxfId="13" headerRowBorderDxfId="14" tableBorderDxfId="12" totalsRowBorderDxfId="11">
  <autoFilter ref="A4:E89" xr:uid="{96FDB891-A4A6-4F64-B3D0-6A0D9AD10A3C}"/>
  <tableColumns count="5">
    <tableColumn id="1" xr3:uid="{B6A32863-824F-4123-83B2-C91E6C2AE210}" name="PREFIXO/SB" dataDxfId="10"/>
    <tableColumn id="2" xr3:uid="{8FD1C6F4-1FF9-4C89-8F53-878C9FFD28A5}" name="SB" dataDxfId="9"/>
    <tableColumn id="3" xr3:uid="{D8B3FDCF-B214-41A5-B1BC-73BC971F6EFD}" name="NOME DA AGÊNCIA" dataDxfId="8"/>
    <tableColumn id="4" xr3:uid="{8FCADF31-C2C8-496C-ADAB-7FEC982053E6}" name="ENDEREÇO" dataDxfId="7"/>
    <tableColumn id="5" xr3:uid="{4F5280D2-3F21-4AE0-A49B-E47380506839}" name="MUNICÍPI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09F04-160F-4CC1-9F14-DC8E62E2991D}" name="Tabela2" displayName="Tabela2" ref="I4:K89" totalsRowShown="0" headerRowDxfId="5" dataDxfId="4">
  <autoFilter ref="I4:K89" xr:uid="{0DD09F04-160F-4CC1-9F14-DC8E62E2991D}"/>
  <tableColumns count="3">
    <tableColumn id="1" xr3:uid="{CF2C5EDF-7E3D-428C-9542-FF8D880A2E26}" name="PREFIXO" dataDxfId="3"/>
    <tableColumn id="2" xr3:uid="{8592E0E6-A490-44F2-A6DE-027C85E6E7C0}" name="SB" dataDxfId="2"/>
    <tableColumn id="3" xr3:uid="{EB43C930-7441-408F-AC26-C4153E6363C0}" name="PREFIXO/SB" dataDxfId="1">
      <calculatedColumnFormula>Tabela2[[#This Row],[PREFIXO]] &amp; "/" &amp; J5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7508-F4E1-4C41-9519-AB1A3D5BFB3D}">
  <dimension ref="B1:U51"/>
  <sheetViews>
    <sheetView tabSelected="1" topLeftCell="A10" zoomScale="55" zoomScaleNormal="55" zoomScaleSheetLayoutView="130" workbookViewId="0">
      <selection activeCell="B12" sqref="B12:Q12"/>
    </sheetView>
  </sheetViews>
  <sheetFormatPr defaultColWidth="9.1796875" defaultRowHeight="14.5" x14ac:dyDescent="0.35"/>
  <cols>
    <col min="1" max="1" width="9.1796875" style="40"/>
    <col min="2" max="2" width="13" style="40" customWidth="1"/>
    <col min="3" max="3" width="9.1796875" style="40"/>
    <col min="4" max="4" width="10.26953125" style="40" customWidth="1"/>
    <col min="5" max="5" width="11.81640625" style="40" customWidth="1"/>
    <col min="6" max="6" width="9.1796875" style="40"/>
    <col min="7" max="7" width="18.1796875" style="40" bestFit="1" customWidth="1"/>
    <col min="8" max="8" width="9.1796875" style="40"/>
    <col min="9" max="9" width="18.1796875" style="40" bestFit="1" customWidth="1"/>
    <col min="10" max="12" width="9.1796875" style="40"/>
    <col min="13" max="16" width="13.26953125" style="40" hidden="1" customWidth="1"/>
    <col min="17" max="17" width="13.26953125" style="40" customWidth="1"/>
    <col min="18" max="16384" width="9.1796875" style="40"/>
  </cols>
  <sheetData>
    <row r="1" spans="2:20" ht="15.5" x14ac:dyDescent="0.35">
      <c r="B1" s="155" t="s">
        <v>989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2:20" ht="15.5" x14ac:dyDescent="0.35">
      <c r="B2" s="156" t="s">
        <v>990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2:20" ht="21.75" customHeight="1" x14ac:dyDescent="0.35">
      <c r="B3" s="157" t="s">
        <v>991</v>
      </c>
      <c r="C3" s="158"/>
      <c r="D3" s="157" t="s">
        <v>992</v>
      </c>
      <c r="E3" s="159"/>
      <c r="F3" s="158"/>
      <c r="G3" s="152" t="s">
        <v>993</v>
      </c>
      <c r="H3" s="153"/>
      <c r="I3" s="153"/>
      <c r="J3" s="160" t="s">
        <v>994</v>
      </c>
      <c r="K3" s="160"/>
      <c r="L3" s="160"/>
      <c r="M3" s="160"/>
      <c r="N3" s="160"/>
      <c r="O3" s="160"/>
      <c r="P3" s="160"/>
      <c r="Q3" s="160"/>
      <c r="S3" s="40" t="s">
        <v>995</v>
      </c>
      <c r="T3" s="41"/>
    </row>
    <row r="4" spans="2:20" ht="21" x14ac:dyDescent="0.35">
      <c r="B4" s="131">
        <v>250078497</v>
      </c>
      <c r="C4" s="132"/>
      <c r="D4" s="133">
        <v>45792</v>
      </c>
      <c r="E4" s="134"/>
      <c r="F4" s="134"/>
      <c r="G4" s="135" t="s">
        <v>1250</v>
      </c>
      <c r="H4" s="136"/>
      <c r="I4" s="137"/>
      <c r="J4" s="138" t="s">
        <v>996</v>
      </c>
      <c r="K4" s="139"/>
      <c r="L4" s="139"/>
      <c r="M4" s="139"/>
      <c r="N4" s="139"/>
      <c r="O4" s="139"/>
      <c r="P4" s="139"/>
      <c r="Q4" s="140"/>
    </row>
    <row r="5" spans="2:20" x14ac:dyDescent="0.35">
      <c r="B5" s="141" t="s">
        <v>997</v>
      </c>
      <c r="C5" s="142"/>
      <c r="D5" s="143" t="s">
        <v>998</v>
      </c>
      <c r="E5" s="144"/>
      <c r="F5" s="145"/>
      <c r="G5" s="143" t="s">
        <v>999</v>
      </c>
      <c r="H5" s="144"/>
      <c r="I5" s="144"/>
      <c r="J5" s="141" t="s">
        <v>1000</v>
      </c>
      <c r="K5" s="142"/>
      <c r="L5" s="142"/>
      <c r="M5" s="142"/>
      <c r="N5" s="142"/>
      <c r="O5" s="142"/>
      <c r="P5" s="142"/>
      <c r="Q5" s="149"/>
    </row>
    <row r="6" spans="2:20" x14ac:dyDescent="0.35">
      <c r="B6" s="150" t="s">
        <v>1001</v>
      </c>
      <c r="C6" s="151"/>
      <c r="D6" s="146"/>
      <c r="E6" s="147"/>
      <c r="F6" s="148"/>
      <c r="G6" s="152" t="s">
        <v>1002</v>
      </c>
      <c r="H6" s="153"/>
      <c r="I6" s="153"/>
      <c r="J6" s="150" t="s">
        <v>1003</v>
      </c>
      <c r="K6" s="151"/>
      <c r="L6" s="151"/>
      <c r="M6" s="151"/>
      <c r="N6" s="151"/>
      <c r="O6" s="151"/>
      <c r="P6" s="151"/>
      <c r="Q6" s="154"/>
    </row>
    <row r="7" spans="2:20" ht="26.25" customHeight="1" x14ac:dyDescent="0.35">
      <c r="B7" s="166" t="s">
        <v>1355</v>
      </c>
      <c r="C7" s="167"/>
      <c r="D7" s="187">
        <v>45822</v>
      </c>
      <c r="E7" s="167"/>
      <c r="F7" s="188"/>
      <c r="G7" s="189" t="s">
        <v>1356</v>
      </c>
      <c r="H7" s="185"/>
      <c r="I7" s="185"/>
      <c r="J7" s="166" t="s">
        <v>1357</v>
      </c>
      <c r="K7" s="167"/>
      <c r="L7" s="167"/>
      <c r="M7" s="167"/>
      <c r="N7" s="167"/>
      <c r="O7" s="167"/>
      <c r="P7" s="167"/>
      <c r="Q7" s="168"/>
    </row>
    <row r="8" spans="2:20" x14ac:dyDescent="0.35">
      <c r="B8" s="157" t="s">
        <v>1004</v>
      </c>
      <c r="C8" s="159"/>
      <c r="D8" s="159"/>
      <c r="E8" s="159"/>
      <c r="F8" s="158"/>
      <c r="G8" s="143" t="s">
        <v>1005</v>
      </c>
      <c r="H8" s="144"/>
      <c r="I8" s="144"/>
      <c r="J8" s="144"/>
      <c r="K8" s="144"/>
      <c r="L8" s="144"/>
      <c r="M8" s="144"/>
      <c r="N8" s="144"/>
      <c r="O8" s="144"/>
      <c r="P8" s="144"/>
      <c r="Q8" s="193"/>
    </row>
    <row r="9" spans="2:20" ht="24" customHeight="1" x14ac:dyDescent="0.35">
      <c r="B9" s="42" t="s">
        <v>1278</v>
      </c>
      <c r="C9" s="170" t="str">
        <f>VLOOKUP(B9,Prefixos!A1:E89,3,0)</f>
        <v>CHAPADA GUIMARAES</v>
      </c>
      <c r="D9" s="171"/>
      <c r="E9" s="171"/>
      <c r="F9" s="172"/>
      <c r="G9" s="173" t="str">
        <f>VLOOKUP(B9,Prefixos!A4:E89,4,0)</f>
        <v>PCA.DOM WUNIBALDO,436</v>
      </c>
      <c r="H9" s="171"/>
      <c r="I9" s="171"/>
      <c r="J9" s="171"/>
      <c r="K9" s="171"/>
      <c r="L9" s="171"/>
      <c r="M9" s="171"/>
      <c r="N9" s="171"/>
      <c r="O9" s="171"/>
      <c r="P9" s="171"/>
      <c r="Q9" s="174"/>
    </row>
    <row r="10" spans="2:20" x14ac:dyDescent="0.35">
      <c r="B10" s="157" t="s">
        <v>1006</v>
      </c>
      <c r="C10" s="159"/>
      <c r="D10" s="159"/>
      <c r="E10" s="159"/>
      <c r="F10" s="158"/>
      <c r="G10" s="157" t="s">
        <v>1007</v>
      </c>
      <c r="H10" s="159"/>
      <c r="I10" s="159"/>
      <c r="J10" s="159"/>
      <c r="K10" s="159"/>
      <c r="L10" s="159"/>
      <c r="M10" s="159"/>
      <c r="N10" s="159"/>
      <c r="O10" s="159"/>
      <c r="P10" s="159"/>
      <c r="Q10" s="175"/>
    </row>
    <row r="11" spans="2:20" ht="30.75" customHeight="1" x14ac:dyDescent="0.35">
      <c r="B11" s="176" t="s">
        <v>1358</v>
      </c>
      <c r="C11" s="177"/>
      <c r="D11" s="177"/>
      <c r="E11" s="177"/>
      <c r="F11" s="178"/>
      <c r="G11" s="179" t="s">
        <v>1359</v>
      </c>
      <c r="H11" s="177"/>
      <c r="I11" s="177"/>
      <c r="J11" s="177"/>
      <c r="K11" s="177"/>
      <c r="L11" s="177"/>
      <c r="M11" s="177"/>
      <c r="N11" s="177"/>
      <c r="O11" s="177"/>
      <c r="P11" s="177"/>
      <c r="Q11" s="180"/>
    </row>
    <row r="12" spans="2:20" ht="18.5" x14ac:dyDescent="0.35">
      <c r="B12" s="181" t="s">
        <v>1008</v>
      </c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3"/>
    </row>
    <row r="13" spans="2:20" x14ac:dyDescent="0.35">
      <c r="B13" s="159" t="s">
        <v>1009</v>
      </c>
      <c r="C13" s="159"/>
      <c r="D13" s="159"/>
      <c r="E13" s="159"/>
      <c r="F13" s="159"/>
      <c r="G13" s="159"/>
      <c r="H13" s="159"/>
      <c r="I13" s="159"/>
      <c r="J13" s="158"/>
      <c r="K13" s="153" t="s">
        <v>1010</v>
      </c>
      <c r="L13" s="153"/>
      <c r="M13" s="153"/>
      <c r="N13" s="153"/>
      <c r="O13" s="153"/>
      <c r="P13" s="153"/>
      <c r="Q13" s="184"/>
    </row>
    <row r="14" spans="2:20" ht="35.25" customHeight="1" x14ac:dyDescent="0.35">
      <c r="B14" s="185" t="s">
        <v>1354</v>
      </c>
      <c r="C14" s="185"/>
      <c r="D14" s="185"/>
      <c r="E14" s="185"/>
      <c r="F14" s="185"/>
      <c r="G14" s="185"/>
      <c r="H14" s="185"/>
      <c r="I14" s="185"/>
      <c r="J14" s="186"/>
      <c r="K14" s="189">
        <v>4</v>
      </c>
      <c r="L14" s="185"/>
      <c r="M14" s="185"/>
      <c r="N14" s="185"/>
      <c r="O14" s="185"/>
      <c r="P14" s="185"/>
      <c r="Q14" s="192"/>
    </row>
    <row r="15" spans="2:20" ht="42" customHeight="1" x14ac:dyDescent="0.35">
      <c r="B15" s="169" t="s">
        <v>1011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</row>
    <row r="16" spans="2:20" ht="15.5" x14ac:dyDescent="0.35">
      <c r="B16" s="190" t="s">
        <v>1012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</row>
    <row r="17" spans="2:21" x14ac:dyDescent="0.35">
      <c r="B17" s="38" t="s">
        <v>1</v>
      </c>
      <c r="C17" s="191" t="s">
        <v>1013</v>
      </c>
      <c r="D17" s="191"/>
      <c r="E17" s="191"/>
      <c r="F17" s="191"/>
      <c r="G17" s="191"/>
      <c r="H17" s="191"/>
      <c r="I17" s="38" t="s">
        <v>1014</v>
      </c>
      <c r="J17" s="38" t="s">
        <v>1015</v>
      </c>
      <c r="K17" s="191" t="s">
        <v>1016</v>
      </c>
      <c r="L17" s="191"/>
      <c r="M17" s="38" t="s">
        <v>1017</v>
      </c>
      <c r="N17" s="38" t="s">
        <v>1018</v>
      </c>
      <c r="O17" s="38" t="s">
        <v>1019</v>
      </c>
      <c r="P17" s="38" t="s">
        <v>1020</v>
      </c>
      <c r="Q17" s="38" t="s">
        <v>1021</v>
      </c>
    </row>
    <row r="18" spans="2:21" ht="27" customHeight="1" x14ac:dyDescent="0.35">
      <c r="B18" s="43" t="s">
        <v>13</v>
      </c>
      <c r="C18" s="161" t="str">
        <f>UPPER(VLOOKUP(B18,Valores!$A$7:$J$512,2,0))</f>
        <v>DESLOCAMENTO</v>
      </c>
      <c r="D18" s="162"/>
      <c r="E18" s="162"/>
      <c r="F18" s="162"/>
      <c r="G18" s="162"/>
      <c r="H18" s="163"/>
      <c r="I18" s="129">
        <v>133</v>
      </c>
      <c r="J18" s="44" t="str">
        <f>UPPER(VLOOKUP(B18,Valores!A7:J512,4,0))</f>
        <v>KM</v>
      </c>
      <c r="K18" s="164" t="str">
        <f>UPPER(VLOOKUP(B18,Valores!A7:J512,7,0))</f>
        <v>2,49</v>
      </c>
      <c r="L18" s="165"/>
      <c r="M18" s="45" t="str">
        <f>UPPER(VLOOKUP(B18,Valores!A7:J512,5,0))</f>
        <v>1,98</v>
      </c>
      <c r="N18" s="45" t="str">
        <f>UPPER(VLOOKUP(B18,Valores!A7:J512,6,0))</f>
        <v>0,51</v>
      </c>
      <c r="O18" s="45">
        <f t="shared" ref="O18:O21" si="0">M18*I18</f>
        <v>263.33999999999997</v>
      </c>
      <c r="P18" s="45">
        <f t="shared" ref="P18:P21" si="1">N18*I18</f>
        <v>67.83</v>
      </c>
      <c r="Q18" s="45">
        <f t="shared" ref="Q18" si="2">K18*I18</f>
        <v>331.17</v>
      </c>
    </row>
    <row r="19" spans="2:21" ht="27" customHeight="1" x14ac:dyDescent="0.35">
      <c r="B19" s="43" t="s">
        <v>10</v>
      </c>
      <c r="C19" s="161" t="str">
        <f>UPPER(VLOOKUP(B19,Valores!$A$7:$J$512,2,0))</f>
        <v>CHAMADO</v>
      </c>
      <c r="D19" s="162"/>
      <c r="E19" s="162"/>
      <c r="F19" s="162"/>
      <c r="G19" s="162"/>
      <c r="H19" s="163"/>
      <c r="I19" s="129">
        <v>1</v>
      </c>
      <c r="J19" s="44" t="str">
        <f>UPPER(VLOOKUP(B19,Valores!A8:J513,4,0))</f>
        <v xml:space="preserve">UN </v>
      </c>
      <c r="K19" s="164" t="str">
        <f>UPPER(VLOOKUP(B19,Valores!A8:J513,7,0))</f>
        <v>80,52</v>
      </c>
      <c r="L19" s="165"/>
      <c r="M19" s="45" t="str">
        <f>UPPER(VLOOKUP(B19,Valores!A8:J513,5,0))</f>
        <v>0</v>
      </c>
      <c r="N19" s="45" t="str">
        <f>UPPER(VLOOKUP(B19,Valores!A8:J513,6,0))</f>
        <v>80,52</v>
      </c>
      <c r="O19" s="45">
        <f t="shared" si="0"/>
        <v>0</v>
      </c>
      <c r="P19" s="45">
        <f t="shared" si="1"/>
        <v>80.52</v>
      </c>
      <c r="Q19" s="45">
        <f>K19*I19</f>
        <v>80.52</v>
      </c>
      <c r="T19" s="130"/>
      <c r="U19" s="130"/>
    </row>
    <row r="20" spans="2:21" ht="27" customHeight="1" x14ac:dyDescent="0.35">
      <c r="B20" s="43" t="s">
        <v>445</v>
      </c>
      <c r="C20" s="161" t="str">
        <f>UPPER(VLOOKUP(B20,Valores!$A$7:$J$512,2,0))</f>
        <v>PINTURA EM LÁTEX ACRÍLICA STANDARD FOSCA SEM EMASSAMENTO, 3 DEMÃOS, COM APLICAÇÃO DE SELADOR PARA EXTERIOR</v>
      </c>
      <c r="D20" s="162"/>
      <c r="E20" s="162"/>
      <c r="F20" s="162"/>
      <c r="G20" s="162"/>
      <c r="H20" s="163"/>
      <c r="I20" s="129">
        <v>160.02000000000001</v>
      </c>
      <c r="J20" s="44" t="str">
        <f>UPPER(VLOOKUP(B20,Valores!A9:J514,4,0))</f>
        <v>M²</v>
      </c>
      <c r="K20" s="164" t="str">
        <f>UPPER(VLOOKUP(B20,Valores!A9:J514,7,0))</f>
        <v>13,74</v>
      </c>
      <c r="L20" s="165"/>
      <c r="M20" s="45" t="str">
        <f>UPPER(VLOOKUP(B20,Valores!A9:J514,5,0))</f>
        <v>7,34</v>
      </c>
      <c r="N20" s="45" t="str">
        <f>UPPER(VLOOKUP(B20,Valores!A9:J514,6,0))</f>
        <v>6,4</v>
      </c>
      <c r="O20" s="45">
        <f t="shared" si="0"/>
        <v>1174.5468000000001</v>
      </c>
      <c r="P20" s="45">
        <f t="shared" si="1"/>
        <v>1024.1280000000002</v>
      </c>
      <c r="Q20" s="45">
        <f t="shared" ref="Q20:Q21" si="3">K20*I20</f>
        <v>2198.6748000000002</v>
      </c>
      <c r="T20" s="130"/>
      <c r="U20" s="130"/>
    </row>
    <row r="21" spans="2:21" ht="27" customHeight="1" x14ac:dyDescent="0.35">
      <c r="B21" s="43" t="s">
        <v>447</v>
      </c>
      <c r="C21" s="161" t="str">
        <f>UPPER(VLOOKUP(B21,Valores!$A$7:$J$512,2,0))</f>
        <v>EMASSAMENTO DE PAREDE OU TETO EXTERNO COM MASSA ACRÍLICA COM DUAS DEMÃOS</v>
      </c>
      <c r="D21" s="162"/>
      <c r="E21" s="162"/>
      <c r="F21" s="162"/>
      <c r="G21" s="162"/>
      <c r="H21" s="163"/>
      <c r="I21" s="129">
        <v>2</v>
      </c>
      <c r="J21" s="44" t="str">
        <f>UPPER(VLOOKUP(B21,Valores!A10:J515,4,0))</f>
        <v>M²</v>
      </c>
      <c r="K21" s="164" t="str">
        <f>UPPER(VLOOKUP(B21,Valores!A10:J515,7,0))</f>
        <v>17,41</v>
      </c>
      <c r="L21" s="165"/>
      <c r="M21" s="45" t="str">
        <f>UPPER(VLOOKUP(B21,Valores!A10:J515,5,0))</f>
        <v>5,93</v>
      </c>
      <c r="N21" s="45" t="str">
        <f>UPPER(VLOOKUP(B21,Valores!A10:J515,6,0))</f>
        <v>11,48</v>
      </c>
      <c r="O21" s="45">
        <f t="shared" si="0"/>
        <v>11.86</v>
      </c>
      <c r="P21" s="45">
        <f t="shared" si="1"/>
        <v>22.96</v>
      </c>
      <c r="Q21" s="45">
        <f t="shared" si="3"/>
        <v>34.82</v>
      </c>
      <c r="T21" s="130"/>
      <c r="U21" s="130"/>
    </row>
    <row r="22" spans="2:21" ht="27" customHeight="1" x14ac:dyDescent="0.35">
      <c r="B22" s="43" t="s">
        <v>455</v>
      </c>
      <c r="C22" s="161" t="str">
        <f>UPPER(VLOOKUP(B22,Valores!$A$7:$J$512,2,0))</f>
        <v>PINTURA AUTOMOTIVA</v>
      </c>
      <c r="D22" s="162"/>
      <c r="E22" s="162"/>
      <c r="F22" s="162"/>
      <c r="G22" s="162"/>
      <c r="H22" s="163"/>
      <c r="I22" s="129">
        <v>40.9</v>
      </c>
      <c r="J22" s="44" t="str">
        <f>UPPER(VLOOKUP(B22,Valores!A11:J516,4,0))</f>
        <v>M²</v>
      </c>
      <c r="K22" s="164" t="str">
        <f>UPPER(VLOOKUP(B22,Valores!A11:J516,7,0))</f>
        <v>37,98</v>
      </c>
      <c r="L22" s="165"/>
      <c r="M22" s="45" t="str">
        <f>UPPER(VLOOKUP(B22,Valores!A11:J516,5,0))</f>
        <v>20,12</v>
      </c>
      <c r="N22" s="45" t="str">
        <f>UPPER(VLOOKUP(B22,Valores!A11:J516,6,0))</f>
        <v>17,86</v>
      </c>
      <c r="O22" s="45">
        <f t="shared" ref="O22:O27" si="4">M22*I22</f>
        <v>822.90800000000002</v>
      </c>
      <c r="P22" s="45">
        <f t="shared" ref="P22:P27" si="5">N22*I22</f>
        <v>730.47399999999993</v>
      </c>
      <c r="Q22" s="45">
        <f>K22*I22</f>
        <v>1553.3819999999998</v>
      </c>
      <c r="T22" s="130"/>
      <c r="U22" s="130"/>
    </row>
    <row r="23" spans="2:21" ht="27" customHeight="1" x14ac:dyDescent="0.35">
      <c r="B23" s="43" t="s">
        <v>319</v>
      </c>
      <c r="C23" s="161" t="str">
        <f>UPPER(VLOOKUP(B23,Valores!$A$7:$J$512,2,0))</f>
        <v>RECUPERAÇÃO DE ESTRUTURAS METÁLICAS DE PÓRTICOS DE ACESSO, TOTENS, LETREIROS, MEDALHÕES, BANDEIRAS E BRISES</v>
      </c>
      <c r="D23" s="162"/>
      <c r="E23" s="162"/>
      <c r="F23" s="162"/>
      <c r="G23" s="162"/>
      <c r="H23" s="163"/>
      <c r="I23" s="129">
        <v>2.5</v>
      </c>
      <c r="J23" s="44" t="str">
        <f>UPPER(VLOOKUP(B23,Valores!A12:J517,4,0))</f>
        <v>M²</v>
      </c>
      <c r="K23" s="164" t="str">
        <f>UPPER(VLOOKUP(B23,Valores!A12:J517,7,0))</f>
        <v>97,67</v>
      </c>
      <c r="L23" s="165"/>
      <c r="M23" s="45" t="str">
        <f>UPPER(VLOOKUP(B23,Valores!A12:J517,5,0))</f>
        <v>33,67</v>
      </c>
      <c r="N23" s="45" t="str">
        <f>UPPER(VLOOKUP(B23,Valores!A12:J517,6,0))</f>
        <v>64</v>
      </c>
      <c r="O23" s="45">
        <f t="shared" si="4"/>
        <v>84.175000000000011</v>
      </c>
      <c r="P23" s="45">
        <f t="shared" si="5"/>
        <v>160</v>
      </c>
      <c r="Q23" s="45">
        <f t="shared" ref="Q23:Q24" si="6">K23*I23</f>
        <v>244.17500000000001</v>
      </c>
      <c r="T23" s="130"/>
      <c r="U23" s="130"/>
    </row>
    <row r="24" spans="2:21" ht="27" customHeight="1" x14ac:dyDescent="0.35">
      <c r="B24" s="43" t="s">
        <v>453</v>
      </c>
      <c r="C24" s="161" t="str">
        <f>UPPER(VLOOKUP(B24,Valores!$A$7:$J$512,2,0))</f>
        <v xml:space="preserve">PINTURA PARA PISO A BASE DE RESINA ACRÍLICA - PISO, FAIXAS DE DEMARCAÇÃO DE VAGAS, PNE, CARRO FORTE E SIMILARES </v>
      </c>
      <c r="D24" s="162"/>
      <c r="E24" s="162"/>
      <c r="F24" s="162"/>
      <c r="G24" s="162"/>
      <c r="H24" s="163"/>
      <c r="I24" s="129">
        <v>83.6</v>
      </c>
      <c r="J24" s="44" t="str">
        <f>UPPER(VLOOKUP(B24,Valores!A13:J518,4,0))</f>
        <v>M²</v>
      </c>
      <c r="K24" s="164" t="str">
        <f>UPPER(VLOOKUP(B24,Valores!A13:J518,7,0))</f>
        <v>26,07</v>
      </c>
      <c r="L24" s="165"/>
      <c r="M24" s="45" t="str">
        <f>UPPER(VLOOKUP(B24,Valores!A13:J518,5,0))</f>
        <v>6,99</v>
      </c>
      <c r="N24" s="45" t="str">
        <f>UPPER(VLOOKUP(B24,Valores!A13:J518,6,0))</f>
        <v>19,08</v>
      </c>
      <c r="O24" s="45">
        <f t="shared" si="4"/>
        <v>584.36400000000003</v>
      </c>
      <c r="P24" s="45">
        <f t="shared" si="5"/>
        <v>1595.0879999999997</v>
      </c>
      <c r="Q24" s="45">
        <f t="shared" si="6"/>
        <v>2179.4519999999998</v>
      </c>
      <c r="T24" s="130"/>
      <c r="U24" s="130"/>
    </row>
    <row r="25" spans="2:21" ht="27" customHeight="1" x14ac:dyDescent="0.35">
      <c r="B25" s="43" t="s">
        <v>439</v>
      </c>
      <c r="C25" s="161" t="str">
        <f>UPPER(VLOOKUP(B25,Valores!$A$7:$J$512,2,0))</f>
        <v>PINTURA EM ESMALTE SINTÉTICO STANDARD EM ESTRUTURA METÁLICA COM DUAS DEMÃOS</v>
      </c>
      <c r="D25" s="162"/>
      <c r="E25" s="162"/>
      <c r="F25" s="162"/>
      <c r="G25" s="162"/>
      <c r="H25" s="163"/>
      <c r="I25" s="129">
        <v>12</v>
      </c>
      <c r="J25" s="44" t="str">
        <f>UPPER(VLOOKUP(B25,Valores!A14:J519,4,0))</f>
        <v>M²</v>
      </c>
      <c r="K25" s="164" t="str">
        <f>UPPER(VLOOKUP(B25,Valores!A14:J519,7,0))</f>
        <v>30,57</v>
      </c>
      <c r="L25" s="165"/>
      <c r="M25" s="45" t="str">
        <f>UPPER(VLOOKUP(B25,Valores!A14:J519,5,0))</f>
        <v>8,24</v>
      </c>
      <c r="N25" s="45" t="str">
        <f>UPPER(VLOOKUP(B25,Valores!A14:J519,6,0))</f>
        <v>22,33</v>
      </c>
      <c r="O25" s="45">
        <f t="shared" si="4"/>
        <v>98.88</v>
      </c>
      <c r="P25" s="45">
        <f t="shared" si="5"/>
        <v>267.95999999999998</v>
      </c>
      <c r="Q25" s="45">
        <f>K25*I25</f>
        <v>366.84000000000003</v>
      </c>
      <c r="T25" s="130"/>
      <c r="U25" s="130"/>
    </row>
    <row r="26" spans="2:21" ht="27" customHeight="1" x14ac:dyDescent="0.35">
      <c r="B26" s="43" t="s">
        <v>284</v>
      </c>
      <c r="C26" s="161" t="str">
        <f>UPPER(VLOOKUP(B26,Valores!$A$7:$J$512,2,0))</f>
        <v>DESLOCAMENTO OU REMANEJAMENTO DE MOBILIÁRIO DENTRO DA AGÊNCIA</v>
      </c>
      <c r="D26" s="162"/>
      <c r="E26" s="162"/>
      <c r="F26" s="162"/>
      <c r="G26" s="162"/>
      <c r="H26" s="163"/>
      <c r="I26" s="129">
        <v>5</v>
      </c>
      <c r="J26" s="44" t="str">
        <f>UPPER(VLOOKUP(B26,Valores!A15:J520,4,0))</f>
        <v>UN</v>
      </c>
      <c r="K26" s="164" t="str">
        <f>UPPER(VLOOKUP(B26,Valores!A15:J520,7,0))</f>
        <v>10,71</v>
      </c>
      <c r="L26" s="165"/>
      <c r="M26" s="45" t="str">
        <f>UPPER(VLOOKUP(B26,Valores!A15:J520,5,0))</f>
        <v>2,89</v>
      </c>
      <c r="N26" s="45" t="str">
        <f>UPPER(VLOOKUP(B26,Valores!A15:J520,6,0))</f>
        <v>7,82</v>
      </c>
      <c r="O26" s="45">
        <f t="shared" si="4"/>
        <v>14.450000000000001</v>
      </c>
      <c r="P26" s="45">
        <f t="shared" si="5"/>
        <v>39.1</v>
      </c>
      <c r="Q26" s="45">
        <f t="shared" ref="Q26:Q27" si="7">K26*I26</f>
        <v>53.550000000000004</v>
      </c>
      <c r="T26" s="130"/>
      <c r="U26" s="130"/>
    </row>
    <row r="27" spans="2:21" ht="27" customHeight="1" x14ac:dyDescent="0.35">
      <c r="B27" s="43" t="s">
        <v>867</v>
      </c>
      <c r="C27" s="161" t="str">
        <f>UPPER(VLOOKUP(B27,Valores!$A$7:$J$512,2,0))</f>
        <v>PISO TÁTIL DE BORRACHA - DIRECIONAL OU ALERTA (POR PLACA)</v>
      </c>
      <c r="D27" s="162"/>
      <c r="E27" s="162"/>
      <c r="F27" s="162"/>
      <c r="G27" s="162"/>
      <c r="H27" s="163"/>
      <c r="I27" s="129">
        <v>9</v>
      </c>
      <c r="J27" s="44" t="str">
        <f>UPPER(VLOOKUP(B27,Valores!A16:J521,4,0))</f>
        <v>UN</v>
      </c>
      <c r="K27" s="164" t="str">
        <f>UPPER(VLOOKUP(B27,Valores!A16:J521,7,0))</f>
        <v>19,8</v>
      </c>
      <c r="L27" s="165"/>
      <c r="M27" s="45" t="str">
        <f>UPPER(VLOOKUP(B27,Valores!A16:J521,5,0))</f>
        <v>18,31</v>
      </c>
      <c r="N27" s="45" t="str">
        <f>UPPER(VLOOKUP(B27,Valores!A16:J521,6,0))</f>
        <v>1,49</v>
      </c>
      <c r="O27" s="45">
        <f t="shared" si="4"/>
        <v>164.79</v>
      </c>
      <c r="P27" s="45">
        <f t="shared" si="5"/>
        <v>13.41</v>
      </c>
      <c r="Q27" s="45">
        <f t="shared" si="7"/>
        <v>178.20000000000002</v>
      </c>
      <c r="T27" s="130"/>
      <c r="U27" s="130"/>
    </row>
    <row r="28" spans="2:21" ht="27" customHeight="1" x14ac:dyDescent="0.35">
      <c r="B28" s="43" t="s">
        <v>49</v>
      </c>
      <c r="C28" s="161" t="str">
        <f>UPPER(VLOOKUP(B28,Valores!$A$7:$J$512,2,0))</f>
        <v>RETIRADA DE PISO TÁTIL COM LIMPEZA</v>
      </c>
      <c r="D28" s="162"/>
      <c r="E28" s="162"/>
      <c r="F28" s="162"/>
      <c r="G28" s="162"/>
      <c r="H28" s="163"/>
      <c r="I28" s="129">
        <v>0.9</v>
      </c>
      <c r="J28" s="44" t="str">
        <f>UPPER(VLOOKUP(B28,Valores!A17:J522,4,0))</f>
        <v>M²</v>
      </c>
      <c r="K28" s="164" t="str">
        <f>UPPER(VLOOKUP(B28,Valores!A17:J522,7,0))</f>
        <v>40,4</v>
      </c>
      <c r="L28" s="165"/>
      <c r="M28" s="45" t="str">
        <f>UPPER(VLOOKUP(B28,Valores!A17:J522,5,0))</f>
        <v>16,95</v>
      </c>
      <c r="N28" s="45" t="str">
        <f>UPPER(VLOOKUP(B28,Valores!A17:J522,6,0))</f>
        <v>23,45</v>
      </c>
      <c r="O28" s="45">
        <f t="shared" ref="O28:O30" si="8">M28*I28</f>
        <v>15.254999999999999</v>
      </c>
      <c r="P28" s="45">
        <f t="shared" ref="P28:P30" si="9">N28*I28</f>
        <v>21.105</v>
      </c>
      <c r="Q28" s="45">
        <f>K28*I28</f>
        <v>36.36</v>
      </c>
      <c r="T28" s="130"/>
      <c r="U28" s="130"/>
    </row>
    <row r="29" spans="2:21" ht="27" customHeight="1" x14ac:dyDescent="0.35">
      <c r="B29" s="43" t="s">
        <v>451</v>
      </c>
      <c r="C29" s="161" t="str">
        <f>UPPER(VLOOKUP(B29,Valores!$A$7:$J$512,2,0))</f>
        <v>PINTURA EM ESMALTE SINTÉTICO PARA MADEIRA COM DUAS DEMÃOS, SEM EMASSAMENTO</v>
      </c>
      <c r="D29" s="162"/>
      <c r="E29" s="162"/>
      <c r="F29" s="162"/>
      <c r="G29" s="162"/>
      <c r="H29" s="163"/>
      <c r="I29" s="129">
        <v>5.67</v>
      </c>
      <c r="J29" s="44" t="str">
        <f>UPPER(VLOOKUP(B29,Valores!A17:J522,4,0))</f>
        <v>M²</v>
      </c>
      <c r="K29" s="164" t="str">
        <f>UPPER(VLOOKUP(B29,Valores!A17:J522,7,0))</f>
        <v>33,35</v>
      </c>
      <c r="L29" s="165"/>
      <c r="M29" s="45" t="str">
        <f>UPPER(VLOOKUP(B29,Valores!A17:J522,5,0))</f>
        <v>16,44</v>
      </c>
      <c r="N29" s="45" t="str">
        <f>UPPER(VLOOKUP(B29,Valores!A17:J522,6,0))</f>
        <v>16,91</v>
      </c>
      <c r="O29" s="45">
        <f t="shared" ref="O29" si="10">M29*I29</f>
        <v>93.214800000000011</v>
      </c>
      <c r="P29" s="45">
        <f t="shared" ref="P29" si="11">N29*I29</f>
        <v>95.8797</v>
      </c>
      <c r="Q29" s="45">
        <f t="shared" ref="Q29" si="12">K29*I29</f>
        <v>189.09450000000001</v>
      </c>
    </row>
    <row r="30" spans="2:21" ht="27" customHeight="1" x14ac:dyDescent="0.35">
      <c r="B30" s="43" t="s">
        <v>443</v>
      </c>
      <c r="C30" s="161" t="str">
        <f>UPPER(VLOOKUP(B30,Valores!$A$7:$J$512,2,0))</f>
        <v>PINTURA TEXTURIZADA EM PAREDE OU TETO INTERNA OU EXTERNA</v>
      </c>
      <c r="D30" s="162"/>
      <c r="E30" s="162"/>
      <c r="F30" s="162"/>
      <c r="G30" s="162"/>
      <c r="H30" s="163"/>
      <c r="I30" s="129">
        <v>4.2</v>
      </c>
      <c r="J30" s="44" t="str">
        <f>UPPER(VLOOKUP(B30,Valores!A18:J523,4,0))</f>
        <v>M²</v>
      </c>
      <c r="K30" s="164" t="str">
        <f>UPPER(VLOOKUP(B30,Valores!A18:J523,7,0))</f>
        <v>20,7</v>
      </c>
      <c r="L30" s="165"/>
      <c r="M30" s="45" t="str">
        <f>UPPER(VLOOKUP(B30,Valores!A18:J523,5,0))</f>
        <v>14,58</v>
      </c>
      <c r="N30" s="45" t="str">
        <f>UPPER(VLOOKUP(B30,Valores!A18:J523,6,0))</f>
        <v>6,12</v>
      </c>
      <c r="O30" s="45">
        <f t="shared" si="8"/>
        <v>61.236000000000004</v>
      </c>
      <c r="P30" s="45">
        <f t="shared" si="9"/>
        <v>25.704000000000001</v>
      </c>
      <c r="Q30" s="45">
        <f t="shared" ref="Q30" si="13">K30*I30</f>
        <v>86.94</v>
      </c>
    </row>
    <row r="31" spans="2:21" ht="15.5" x14ac:dyDescent="0.35">
      <c r="B31" s="203" t="s">
        <v>1022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</row>
    <row r="32" spans="2:21" ht="23.25" customHeight="1" x14ac:dyDescent="0.35">
      <c r="B32" s="204" t="s">
        <v>1023</v>
      </c>
      <c r="C32" s="191"/>
      <c r="D32" s="191"/>
      <c r="E32" s="191"/>
      <c r="F32" s="205"/>
      <c r="G32" s="194" t="s">
        <v>1024</v>
      </c>
      <c r="H32" s="195"/>
      <c r="I32" s="195"/>
      <c r="J32" s="194" t="s">
        <v>1025</v>
      </c>
      <c r="K32" s="195"/>
      <c r="L32" s="195"/>
      <c r="M32" s="195"/>
      <c r="N32" s="195"/>
      <c r="O32" s="195"/>
      <c r="P32" s="195"/>
      <c r="Q32" s="196"/>
    </row>
    <row r="33" spans="2:17" ht="21" x14ac:dyDescent="0.35">
      <c r="B33" s="197">
        <f>F48</f>
        <v>45822</v>
      </c>
      <c r="C33" s="198"/>
      <c r="D33" s="198"/>
      <c r="E33" s="198"/>
      <c r="F33" s="199"/>
      <c r="G33" s="47">
        <f>SUM(O18:O30)</f>
        <v>3389.0196000000001</v>
      </c>
      <c r="H33" s="48" t="s">
        <v>1026</v>
      </c>
      <c r="I33" s="49">
        <f>SUM(P18:P30)</f>
        <v>4144.1587</v>
      </c>
      <c r="J33" s="200">
        <f>I33+G33</f>
        <v>7533.1782999999996</v>
      </c>
      <c r="K33" s="201"/>
      <c r="L33" s="201"/>
      <c r="M33" s="201"/>
      <c r="N33" s="201"/>
      <c r="O33" s="201"/>
      <c r="P33" s="201"/>
      <c r="Q33" s="202"/>
    </row>
    <row r="34" spans="2:17" x14ac:dyDescent="0.35">
      <c r="B34" s="207" t="s">
        <v>1027</v>
      </c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</row>
    <row r="35" spans="2:17" x14ac:dyDescent="0.35">
      <c r="B35" s="210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</row>
    <row r="36" spans="2:17" x14ac:dyDescent="0.35">
      <c r="B36" s="210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</row>
    <row r="37" spans="2:17" ht="45.75" customHeight="1" x14ac:dyDescent="0.35">
      <c r="B37" s="210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</row>
    <row r="38" spans="2:17" x14ac:dyDescent="0.35">
      <c r="B38" s="50"/>
      <c r="C38" s="214" t="s">
        <v>1028</v>
      </c>
      <c r="D38" s="214"/>
      <c r="E38" s="214"/>
      <c r="F38" s="214"/>
      <c r="G38" s="214"/>
      <c r="I38" s="214" t="s">
        <v>1029</v>
      </c>
      <c r="J38" s="214"/>
      <c r="K38" s="214"/>
      <c r="L38" s="214"/>
      <c r="M38" s="214"/>
      <c r="N38" s="214"/>
      <c r="O38" s="214"/>
      <c r="P38" s="214"/>
      <c r="Q38" s="214"/>
    </row>
    <row r="39" spans="2:17" x14ac:dyDescent="0.35">
      <c r="B39" s="50"/>
      <c r="C39" s="215"/>
      <c r="D39" s="215"/>
      <c r="E39" s="215"/>
      <c r="F39" s="215"/>
      <c r="G39" s="215"/>
      <c r="I39" s="215"/>
      <c r="J39" s="215"/>
      <c r="K39" s="215"/>
      <c r="L39" s="215"/>
      <c r="M39" s="215"/>
      <c r="N39" s="215"/>
      <c r="O39" s="215"/>
      <c r="P39" s="215"/>
      <c r="Q39" s="215"/>
    </row>
    <row r="40" spans="2:17" x14ac:dyDescent="0.35">
      <c r="B40" s="50"/>
      <c r="C40" s="215"/>
      <c r="D40" s="215"/>
      <c r="E40" s="215"/>
      <c r="F40" s="215"/>
      <c r="G40" s="215"/>
      <c r="I40" s="215"/>
      <c r="J40" s="215"/>
      <c r="K40" s="215"/>
      <c r="L40" s="215"/>
      <c r="M40" s="215"/>
      <c r="N40" s="215"/>
      <c r="O40" s="215"/>
      <c r="P40" s="215"/>
      <c r="Q40" s="215"/>
    </row>
    <row r="41" spans="2:17" x14ac:dyDescent="0.35">
      <c r="B41" s="50"/>
      <c r="C41" s="215"/>
      <c r="D41" s="215"/>
      <c r="E41" s="215"/>
      <c r="F41" s="215"/>
      <c r="G41" s="215"/>
      <c r="I41" s="215"/>
      <c r="J41" s="215"/>
      <c r="K41" s="215"/>
      <c r="L41" s="215"/>
      <c r="M41" s="215"/>
      <c r="N41" s="215"/>
      <c r="O41" s="215"/>
      <c r="P41" s="215"/>
      <c r="Q41" s="215"/>
    </row>
    <row r="42" spans="2:17" x14ac:dyDescent="0.35">
      <c r="B42" s="50"/>
      <c r="C42" s="216" t="s">
        <v>1030</v>
      </c>
      <c r="D42" s="216"/>
      <c r="E42" s="216"/>
      <c r="F42" s="216"/>
      <c r="G42" s="216"/>
      <c r="I42" s="216" t="s">
        <v>1031</v>
      </c>
      <c r="J42" s="216"/>
      <c r="K42" s="216"/>
      <c r="L42" s="216"/>
      <c r="M42" s="216"/>
      <c r="N42" s="216"/>
      <c r="O42" s="216"/>
      <c r="P42" s="216"/>
      <c r="Q42" s="216"/>
    </row>
    <row r="43" spans="2:17" x14ac:dyDescent="0.35">
      <c r="B43" s="50"/>
      <c r="J43" s="50"/>
      <c r="M43" s="50"/>
      <c r="N43" s="50"/>
      <c r="O43" s="50"/>
      <c r="P43" s="50"/>
      <c r="Q43" s="50"/>
    </row>
    <row r="44" spans="2:17" x14ac:dyDescent="0.35">
      <c r="B44" s="206" t="s">
        <v>1032</v>
      </c>
      <c r="C44" s="207"/>
      <c r="D44" s="207"/>
      <c r="E44" s="207"/>
      <c r="F44" s="207"/>
      <c r="G44" s="207"/>
      <c r="H44" s="207"/>
      <c r="I44" s="208"/>
      <c r="J44" s="209" t="s">
        <v>1033</v>
      </c>
      <c r="K44" s="160"/>
      <c r="L44" s="160"/>
      <c r="M44" s="160"/>
      <c r="N44" s="160"/>
      <c r="O44" s="160"/>
      <c r="P44" s="160"/>
      <c r="Q44" s="160"/>
    </row>
    <row r="45" spans="2:17" ht="30.75" customHeight="1" x14ac:dyDescent="0.35">
      <c r="B45" s="176"/>
      <c r="C45" s="177"/>
      <c r="D45" s="177"/>
      <c r="E45" s="177"/>
      <c r="F45" s="177"/>
      <c r="G45" s="177"/>
      <c r="H45" s="177"/>
      <c r="I45" s="177"/>
      <c r="J45" s="210" t="s">
        <v>1034</v>
      </c>
      <c r="K45" s="211"/>
      <c r="L45" s="211"/>
      <c r="M45" s="211"/>
      <c r="N45" s="211"/>
      <c r="O45" s="211"/>
      <c r="P45" s="211"/>
      <c r="Q45" s="211"/>
    </row>
    <row r="46" spans="2:17" x14ac:dyDescent="0.35">
      <c r="B46" s="206" t="s">
        <v>1035</v>
      </c>
      <c r="C46" s="207"/>
      <c r="D46" s="207"/>
      <c r="E46" s="207"/>
      <c r="F46" s="207"/>
      <c r="G46" s="207"/>
      <c r="H46" s="207"/>
      <c r="I46" s="208"/>
      <c r="J46" s="210"/>
      <c r="K46" s="211"/>
      <c r="L46" s="211"/>
      <c r="M46" s="211"/>
      <c r="N46" s="211"/>
      <c r="O46" s="211"/>
      <c r="P46" s="211"/>
      <c r="Q46" s="211"/>
    </row>
    <row r="47" spans="2:17" ht="30.75" customHeight="1" x14ac:dyDescent="0.35">
      <c r="B47" s="212"/>
      <c r="C47" s="213"/>
      <c r="D47" s="213"/>
      <c r="E47" s="213"/>
      <c r="F47" s="213"/>
      <c r="G47" s="213"/>
      <c r="H47" s="213"/>
      <c r="I47" s="213"/>
      <c r="J47" s="210"/>
      <c r="K47" s="211"/>
      <c r="L47" s="211"/>
      <c r="M47" s="211"/>
      <c r="N47" s="211"/>
      <c r="O47" s="211"/>
      <c r="P47" s="211"/>
      <c r="Q47" s="211"/>
    </row>
    <row r="48" spans="2:17" ht="19.5" customHeight="1" x14ac:dyDescent="0.35">
      <c r="B48" s="46" t="s">
        <v>1036</v>
      </c>
      <c r="C48" s="217">
        <v>45822</v>
      </c>
      <c r="D48" s="185"/>
      <c r="E48" s="51" t="s">
        <v>1036</v>
      </c>
      <c r="F48" s="220">
        <v>45822</v>
      </c>
      <c r="G48" s="185"/>
      <c r="H48" s="185"/>
      <c r="I48" s="185"/>
      <c r="J48" s="222" t="s">
        <v>1037</v>
      </c>
      <c r="K48" s="223"/>
      <c r="L48" s="223"/>
      <c r="M48" s="223"/>
      <c r="N48" s="223"/>
      <c r="O48" s="223"/>
      <c r="P48" s="223"/>
      <c r="Q48" s="223"/>
    </row>
    <row r="49" spans="2:17" ht="14.25" customHeight="1" x14ac:dyDescent="0.35">
      <c r="B49" s="52" t="s">
        <v>1038</v>
      </c>
      <c r="C49" s="218"/>
      <c r="D49" s="219"/>
      <c r="E49" s="51" t="s">
        <v>1039</v>
      </c>
      <c r="F49" s="221"/>
      <c r="G49" s="219"/>
      <c r="H49" s="219"/>
      <c r="I49" s="219"/>
      <c r="J49" s="222" t="s">
        <v>1040</v>
      </c>
      <c r="K49" s="223"/>
      <c r="L49" s="223"/>
      <c r="M49" s="223"/>
      <c r="N49" s="223"/>
      <c r="O49" s="223"/>
      <c r="P49" s="223"/>
      <c r="Q49" s="223"/>
    </row>
    <row r="50" spans="2:17" x14ac:dyDescent="0.35">
      <c r="B50" s="50"/>
      <c r="J50" s="50"/>
      <c r="M50" s="50"/>
      <c r="N50" s="50"/>
      <c r="O50" s="50"/>
      <c r="P50" s="50"/>
      <c r="Q50" s="50"/>
    </row>
    <row r="51" spans="2:17" x14ac:dyDescent="0.35">
      <c r="B51" s="215" t="s">
        <v>1041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</row>
  </sheetData>
  <mergeCells count="87">
    <mergeCell ref="C30:H30"/>
    <mergeCell ref="K30:L30"/>
    <mergeCell ref="C29:H29"/>
    <mergeCell ref="K29:L29"/>
    <mergeCell ref="C26:H26"/>
    <mergeCell ref="K26:L26"/>
    <mergeCell ref="C27:H27"/>
    <mergeCell ref="K27:L27"/>
    <mergeCell ref="C28:H28"/>
    <mergeCell ref="K28:L28"/>
    <mergeCell ref="K20:L20"/>
    <mergeCell ref="C21:H21"/>
    <mergeCell ref="K21:L21"/>
    <mergeCell ref="C25:H25"/>
    <mergeCell ref="K25:L25"/>
    <mergeCell ref="C48:D49"/>
    <mergeCell ref="F48:I49"/>
    <mergeCell ref="J48:Q48"/>
    <mergeCell ref="J49:Q49"/>
    <mergeCell ref="B51:Q51"/>
    <mergeCell ref="B34:Q34"/>
    <mergeCell ref="B35:Q37"/>
    <mergeCell ref="C38:G41"/>
    <mergeCell ref="I38:Q41"/>
    <mergeCell ref="C42:G42"/>
    <mergeCell ref="I42:Q42"/>
    <mergeCell ref="B44:I44"/>
    <mergeCell ref="J44:Q44"/>
    <mergeCell ref="B45:I45"/>
    <mergeCell ref="J45:Q47"/>
    <mergeCell ref="B46:I46"/>
    <mergeCell ref="B47:I47"/>
    <mergeCell ref="B7:C7"/>
    <mergeCell ref="G32:I32"/>
    <mergeCell ref="J32:Q32"/>
    <mergeCell ref="B33:F33"/>
    <mergeCell ref="J33:Q33"/>
    <mergeCell ref="B31:Q31"/>
    <mergeCell ref="B32:F32"/>
    <mergeCell ref="C22:H22"/>
    <mergeCell ref="K22:L22"/>
    <mergeCell ref="C23:H23"/>
    <mergeCell ref="K23:L23"/>
    <mergeCell ref="C24:H24"/>
    <mergeCell ref="K24:L24"/>
    <mergeCell ref="C19:H19"/>
    <mergeCell ref="K19:L19"/>
    <mergeCell ref="C20:H20"/>
    <mergeCell ref="B16:Q16"/>
    <mergeCell ref="C17:H17"/>
    <mergeCell ref="K17:L17"/>
    <mergeCell ref="K14:Q14"/>
    <mergeCell ref="B8:F8"/>
    <mergeCell ref="G8:Q8"/>
    <mergeCell ref="C18:H18"/>
    <mergeCell ref="K18:L18"/>
    <mergeCell ref="J7:Q7"/>
    <mergeCell ref="B15:Q15"/>
    <mergeCell ref="C9:F9"/>
    <mergeCell ref="G9:Q9"/>
    <mergeCell ref="B10:F10"/>
    <mergeCell ref="G10:Q10"/>
    <mergeCell ref="B11:F11"/>
    <mergeCell ref="G11:Q11"/>
    <mergeCell ref="B12:Q12"/>
    <mergeCell ref="B13:J13"/>
    <mergeCell ref="K13:Q13"/>
    <mergeCell ref="B14:J14"/>
    <mergeCell ref="D7:F7"/>
    <mergeCell ref="G7:I7"/>
    <mergeCell ref="B1:Q1"/>
    <mergeCell ref="B2:Q2"/>
    <mergeCell ref="B3:C3"/>
    <mergeCell ref="D3:F3"/>
    <mergeCell ref="G3:I3"/>
    <mergeCell ref="J3:Q3"/>
    <mergeCell ref="B4:C4"/>
    <mergeCell ref="D4:F4"/>
    <mergeCell ref="G4:I4"/>
    <mergeCell ref="J4:Q4"/>
    <mergeCell ref="B5:C5"/>
    <mergeCell ref="D5:F6"/>
    <mergeCell ref="G5:I5"/>
    <mergeCell ref="J5:Q5"/>
    <mergeCell ref="B6:C6"/>
    <mergeCell ref="G6:I6"/>
    <mergeCell ref="J6:Q6"/>
  </mergeCells>
  <conditionalFormatting sqref="B18:B30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D5BB-2A3C-4F41-8B54-74C20BA298CB}">
  <dimension ref="A1:P49"/>
  <sheetViews>
    <sheetView view="pageBreakPreview" topLeftCell="A11" zoomScale="60" zoomScaleNormal="70" workbookViewId="0">
      <selection activeCell="F11" sqref="F11:P11"/>
    </sheetView>
  </sheetViews>
  <sheetFormatPr defaultColWidth="8.81640625" defaultRowHeight="14.5" x14ac:dyDescent="0.35"/>
  <cols>
    <col min="2" max="4" width="9.26953125" customWidth="1"/>
    <col min="5" max="5" width="5.26953125" customWidth="1"/>
    <col min="6" max="6" width="21.1796875" customWidth="1"/>
    <col min="7" max="7" width="7.453125" customWidth="1"/>
    <col min="8" max="8" width="20.26953125" customWidth="1"/>
    <col min="9" max="11" width="12.1796875" customWidth="1"/>
    <col min="12" max="15" width="0" hidden="1" customWidth="1"/>
    <col min="16" max="16" width="11.1796875" customWidth="1"/>
  </cols>
  <sheetData>
    <row r="1" spans="1:16" ht="15.5" x14ac:dyDescent="0.35">
      <c r="A1" s="155" t="s">
        <v>989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 spans="1:16" ht="15.5" x14ac:dyDescent="0.35">
      <c r="A2" s="156" t="s">
        <v>1042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</row>
    <row r="3" spans="1:16" x14ac:dyDescent="0.35">
      <c r="A3" s="160" t="s">
        <v>991</v>
      </c>
      <c r="B3" s="160"/>
      <c r="C3" s="160" t="s">
        <v>992</v>
      </c>
      <c r="D3" s="160"/>
      <c r="E3" s="160"/>
      <c r="F3" s="160" t="s">
        <v>993</v>
      </c>
      <c r="G3" s="160"/>
      <c r="H3" s="160"/>
      <c r="I3" s="160" t="s">
        <v>994</v>
      </c>
      <c r="J3" s="160"/>
      <c r="K3" s="160"/>
      <c r="L3" s="160"/>
      <c r="M3" s="160"/>
      <c r="N3" s="160"/>
      <c r="O3" s="160"/>
      <c r="P3" s="160"/>
    </row>
    <row r="4" spans="1:16" ht="18.5" x14ac:dyDescent="0.35">
      <c r="A4" s="224">
        <f>RAT!B4</f>
        <v>250078497</v>
      </c>
      <c r="B4" s="224"/>
      <c r="C4" s="225">
        <f>RAT!D4</f>
        <v>45792</v>
      </c>
      <c r="D4" s="226"/>
      <c r="E4" s="226"/>
      <c r="F4" s="227" t="s">
        <v>1250</v>
      </c>
      <c r="G4" s="227"/>
      <c r="H4" s="227"/>
      <c r="I4" s="226" t="s">
        <v>996</v>
      </c>
      <c r="J4" s="226"/>
      <c r="K4" s="226"/>
      <c r="L4" s="226"/>
      <c r="M4" s="226"/>
      <c r="N4" s="226"/>
      <c r="O4" s="226"/>
      <c r="P4" s="226"/>
    </row>
    <row r="5" spans="1:16" x14ac:dyDescent="0.35">
      <c r="A5" s="207" t="s">
        <v>997</v>
      </c>
      <c r="B5" s="207"/>
      <c r="C5" s="160" t="s">
        <v>998</v>
      </c>
      <c r="D5" s="160"/>
      <c r="E5" s="160"/>
      <c r="F5" s="160" t="s">
        <v>999</v>
      </c>
      <c r="G5" s="160"/>
      <c r="H5" s="160"/>
      <c r="I5" s="207" t="s">
        <v>1000</v>
      </c>
      <c r="J5" s="207"/>
      <c r="K5" s="207"/>
      <c r="L5" s="207"/>
      <c r="M5" s="207"/>
      <c r="N5" s="207"/>
      <c r="O5" s="207"/>
      <c r="P5" s="207"/>
    </row>
    <row r="6" spans="1:16" x14ac:dyDescent="0.35">
      <c r="A6" s="207" t="s">
        <v>1001</v>
      </c>
      <c r="B6" s="207"/>
      <c r="C6" s="160"/>
      <c r="D6" s="160"/>
      <c r="E6" s="160"/>
      <c r="F6" s="160" t="s">
        <v>1002</v>
      </c>
      <c r="G6" s="160"/>
      <c r="H6" s="160"/>
      <c r="I6" s="207" t="s">
        <v>1003</v>
      </c>
      <c r="J6" s="228"/>
      <c r="K6" s="228"/>
      <c r="L6" s="228"/>
      <c r="M6" s="228"/>
      <c r="N6" s="228"/>
      <c r="O6" s="228"/>
      <c r="P6" s="228"/>
    </row>
    <row r="7" spans="1:16" ht="22.5" customHeight="1" x14ac:dyDescent="0.35">
      <c r="A7" s="226" t="str">
        <f>RAT!B7</f>
        <v>Não</v>
      </c>
      <c r="B7" s="226"/>
      <c r="C7" s="225">
        <f>RAT!D7</f>
        <v>45822</v>
      </c>
      <c r="D7" s="225"/>
      <c r="E7" s="225"/>
      <c r="F7" s="226" t="str">
        <f>RAT!G7</f>
        <v>Preventiva</v>
      </c>
      <c r="G7" s="226"/>
      <c r="H7" s="226"/>
      <c r="I7" s="226" t="str">
        <f>RAT!J7</f>
        <v>Normal</v>
      </c>
      <c r="J7" s="226"/>
      <c r="K7" s="226"/>
      <c r="L7" s="226"/>
      <c r="M7" s="226"/>
      <c r="N7" s="226"/>
      <c r="O7" s="226"/>
      <c r="P7" s="226"/>
    </row>
    <row r="8" spans="1:16" x14ac:dyDescent="0.35">
      <c r="A8" s="160" t="s">
        <v>1004</v>
      </c>
      <c r="B8" s="160"/>
      <c r="C8" s="160"/>
      <c r="D8" s="160"/>
      <c r="E8" s="160"/>
      <c r="F8" s="160" t="s">
        <v>1005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</row>
    <row r="9" spans="1:16" ht="24.75" customHeight="1" x14ac:dyDescent="0.35">
      <c r="A9" s="53" t="str">
        <f>RAT!B9</f>
        <v>1772/00</v>
      </c>
      <c r="B9" s="231" t="str">
        <f>RAT!C9</f>
        <v>CHAPADA GUIMARAES</v>
      </c>
      <c r="C9" s="231"/>
      <c r="D9" s="231"/>
      <c r="E9" s="231"/>
      <c r="F9" s="231" t="str">
        <f>RAT!G9</f>
        <v>PCA.DOM WUNIBALDO,436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</row>
    <row r="10" spans="1:16" x14ac:dyDescent="0.35">
      <c r="A10" s="160" t="s">
        <v>1006</v>
      </c>
      <c r="B10" s="160"/>
      <c r="C10" s="160"/>
      <c r="D10" s="160"/>
      <c r="E10" s="160"/>
      <c r="F10" s="160" t="s">
        <v>1007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</row>
    <row r="11" spans="1:16" s="54" customFormat="1" ht="29.25" customHeight="1" x14ac:dyDescent="0.35">
      <c r="A11" s="231" t="str">
        <f>RAT!B11</f>
        <v>Responsável</v>
      </c>
      <c r="B11" s="231"/>
      <c r="C11" s="231"/>
      <c r="D11" s="231"/>
      <c r="E11" s="231"/>
      <c r="F11" s="231" t="str">
        <f>RAT!G11</f>
        <v>F2190439 - SISTEMA</v>
      </c>
      <c r="G11" s="231"/>
      <c r="H11" s="231"/>
      <c r="I11" s="231"/>
      <c r="J11" s="231"/>
      <c r="K11" s="231"/>
      <c r="L11" s="231"/>
      <c r="M11" s="231"/>
      <c r="N11" s="231"/>
      <c r="O11" s="231"/>
      <c r="P11" s="231"/>
    </row>
    <row r="12" spans="1:16" ht="15.5" x14ac:dyDescent="0.35">
      <c r="A12" s="229" t="s">
        <v>1043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</row>
    <row r="13" spans="1:16" s="55" customFormat="1" ht="18.75" customHeight="1" x14ac:dyDescent="0.35">
      <c r="A13" s="160" t="s">
        <v>1044</v>
      </c>
      <c r="B13" s="160"/>
      <c r="C13" s="160" t="s">
        <v>1045</v>
      </c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</row>
    <row r="14" spans="1:16" ht="42" customHeight="1" x14ac:dyDescent="0.35">
      <c r="A14" s="230"/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</row>
    <row r="15" spans="1:16" s="55" customFormat="1" ht="18" customHeight="1" x14ac:dyDescent="0.35">
      <c r="A15" s="191" t="s">
        <v>1046</v>
      </c>
      <c r="B15" s="191"/>
      <c r="C15" s="191"/>
      <c r="D15" s="191"/>
      <c r="E15" s="191"/>
      <c r="F15" s="191"/>
      <c r="G15" s="191"/>
      <c r="H15" s="191"/>
      <c r="I15" s="191" t="s">
        <v>1047</v>
      </c>
      <c r="J15" s="191"/>
      <c r="K15" s="191" t="s">
        <v>1048</v>
      </c>
      <c r="L15" s="191"/>
      <c r="M15" s="191"/>
      <c r="N15" s="191"/>
      <c r="O15" s="191"/>
      <c r="P15" s="191"/>
    </row>
    <row r="16" spans="1:16" s="55" customFormat="1" ht="21" customHeight="1" x14ac:dyDescent="0.35">
      <c r="A16" s="160" t="s">
        <v>1049</v>
      </c>
      <c r="B16" s="160"/>
      <c r="C16" s="160"/>
      <c r="D16" s="160"/>
      <c r="E16" s="160"/>
      <c r="F16" s="160"/>
      <c r="G16" s="160"/>
      <c r="H16" s="160"/>
      <c r="I16" s="226"/>
      <c r="J16" s="226"/>
      <c r="K16" s="226"/>
      <c r="L16" s="226"/>
      <c r="M16" s="226"/>
      <c r="N16" s="226"/>
      <c r="O16" s="226"/>
      <c r="P16" s="226"/>
    </row>
    <row r="17" spans="1:16" s="55" customFormat="1" ht="21" customHeight="1" x14ac:dyDescent="0.35">
      <c r="A17" s="160" t="s">
        <v>1050</v>
      </c>
      <c r="B17" s="160"/>
      <c r="C17" s="160"/>
      <c r="D17" s="160"/>
      <c r="E17" s="160"/>
      <c r="F17" s="160"/>
      <c r="G17" s="160"/>
      <c r="H17" s="160"/>
      <c r="I17" s="226"/>
      <c r="J17" s="226"/>
      <c r="K17" s="226"/>
      <c r="L17" s="226"/>
      <c r="M17" s="226"/>
      <c r="N17" s="226"/>
      <c r="O17" s="226"/>
      <c r="P17" s="226"/>
    </row>
    <row r="18" spans="1:16" s="55" customFormat="1" ht="21" customHeight="1" x14ac:dyDescent="0.35">
      <c r="A18" s="160" t="s">
        <v>1051</v>
      </c>
      <c r="B18" s="160"/>
      <c r="C18" s="160"/>
      <c r="D18" s="160"/>
      <c r="E18" s="160"/>
      <c r="F18" s="160"/>
      <c r="G18" s="160"/>
      <c r="H18" s="160"/>
      <c r="I18" s="226"/>
      <c r="J18" s="226"/>
      <c r="K18" s="226"/>
      <c r="L18" s="226"/>
      <c r="M18" s="226"/>
      <c r="N18" s="226"/>
      <c r="O18" s="226"/>
      <c r="P18" s="226"/>
    </row>
    <row r="19" spans="1:16" ht="15.5" x14ac:dyDescent="0.35">
      <c r="A19" s="190" t="s">
        <v>1052</v>
      </c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</row>
    <row r="20" spans="1:16" ht="31.5" customHeight="1" x14ac:dyDescent="0.35">
      <c r="A20" s="191" t="s">
        <v>1023</v>
      </c>
      <c r="B20" s="191"/>
      <c r="C20" s="191"/>
      <c r="D20" s="191"/>
      <c r="E20" s="191"/>
      <c r="F20" s="233" t="s">
        <v>1024</v>
      </c>
      <c r="G20" s="233"/>
      <c r="H20" s="233"/>
      <c r="I20" s="233" t="s">
        <v>1025</v>
      </c>
      <c r="J20" s="233"/>
      <c r="K20" s="233"/>
      <c r="L20" s="233"/>
      <c r="M20" s="233"/>
      <c r="N20" s="233"/>
      <c r="O20" s="233"/>
      <c r="P20" s="233"/>
    </row>
    <row r="21" spans="1:16" s="55" customFormat="1" ht="21" x14ac:dyDescent="0.35">
      <c r="A21" s="225">
        <f>RAT!B33</f>
        <v>45822</v>
      </c>
      <c r="B21" s="226"/>
      <c r="C21" s="226"/>
      <c r="D21" s="226"/>
      <c r="E21" s="226"/>
      <c r="F21" s="56">
        <f>RAT!G33</f>
        <v>3389.0196000000001</v>
      </c>
      <c r="G21" s="57" t="s">
        <v>1026</v>
      </c>
      <c r="H21" s="56">
        <f>RAT!I33</f>
        <v>4144.1587</v>
      </c>
      <c r="I21" s="234">
        <f>RAT!J33</f>
        <v>7533.1782999999996</v>
      </c>
      <c r="J21" s="235"/>
      <c r="K21" s="235"/>
      <c r="L21" s="235"/>
      <c r="M21" s="235"/>
      <c r="N21" s="235"/>
      <c r="O21" s="235"/>
      <c r="P21" s="235"/>
    </row>
    <row r="22" spans="1:16" x14ac:dyDescent="0.35">
      <c r="A22" s="236" t="s">
        <v>1027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</row>
    <row r="23" spans="1:16" ht="15.5" x14ac:dyDescent="0.35">
      <c r="A23" s="237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</row>
    <row r="24" spans="1:16" x14ac:dyDescent="0.35">
      <c r="A24" s="232" t="s">
        <v>1053</v>
      </c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</row>
    <row r="25" spans="1:16" ht="15.75" customHeight="1" x14ac:dyDescent="0.35">
      <c r="A25" s="232" t="s">
        <v>1054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</row>
    <row r="26" spans="1:16" x14ac:dyDescent="0.35">
      <c r="A26" s="232" t="s">
        <v>1055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</row>
    <row r="27" spans="1:16" x14ac:dyDescent="0.35">
      <c r="A27" s="232" t="s">
        <v>1056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</row>
    <row r="28" spans="1:16" x14ac:dyDescent="0.35">
      <c r="A28" s="232" t="s">
        <v>1057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</row>
    <row r="29" spans="1:16" x14ac:dyDescent="0.35">
      <c r="A29" s="232" t="s">
        <v>1058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</row>
    <row r="30" spans="1:16" x14ac:dyDescent="0.35">
      <c r="A30" s="232" t="s">
        <v>1059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</row>
    <row r="31" spans="1:16" x14ac:dyDescent="0.35">
      <c r="A31" s="232" t="s">
        <v>1060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</row>
    <row r="32" spans="1:16" x14ac:dyDescent="0.35">
      <c r="A32" s="232" t="s">
        <v>1061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</row>
    <row r="33" spans="1:16" x14ac:dyDescent="0.35">
      <c r="A33" s="232" t="s">
        <v>1062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</row>
    <row r="34" spans="1:16" x14ac:dyDescent="0.35">
      <c r="A34" s="232" t="s">
        <v>1063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</row>
    <row r="35" spans="1:16" x14ac:dyDescent="0.35">
      <c r="A35" s="232" t="s">
        <v>1064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</row>
    <row r="36" spans="1:16" x14ac:dyDescent="0.35">
      <c r="A36" s="241" t="s">
        <v>1065</v>
      </c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</row>
    <row r="37" spans="1:16" x14ac:dyDescent="0.35">
      <c r="A37" s="238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40"/>
    </row>
    <row r="38" spans="1:16" ht="45.75" customHeight="1" x14ac:dyDescent="0.35">
      <c r="A38" s="242"/>
      <c r="B38" s="243" t="s">
        <v>1028</v>
      </c>
      <c r="C38" s="243"/>
      <c r="D38" s="243"/>
      <c r="E38" s="243"/>
      <c r="F38" s="243"/>
      <c r="G38" s="243"/>
      <c r="H38" s="243" t="s">
        <v>1029</v>
      </c>
      <c r="I38" s="243"/>
      <c r="J38" s="243"/>
      <c r="K38" s="243"/>
      <c r="P38" s="244"/>
    </row>
    <row r="39" spans="1:16" x14ac:dyDescent="0.35">
      <c r="A39" s="242"/>
      <c r="B39" s="245" t="s">
        <v>1030</v>
      </c>
      <c r="C39" s="245"/>
      <c r="D39" s="245"/>
      <c r="E39" s="245"/>
      <c r="F39" s="245"/>
      <c r="G39" s="243"/>
      <c r="H39" s="245" t="s">
        <v>1031</v>
      </c>
      <c r="I39" s="245"/>
      <c r="J39" s="245"/>
      <c r="K39" s="245"/>
      <c r="P39" s="244"/>
    </row>
    <row r="40" spans="1:16" x14ac:dyDescent="0.35">
      <c r="A40" s="252"/>
      <c r="B40" s="253"/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4"/>
    </row>
    <row r="41" spans="1:16" x14ac:dyDescent="0.35">
      <c r="A41" s="255" t="s">
        <v>1066</v>
      </c>
      <c r="B41" s="255"/>
      <c r="C41" s="255"/>
      <c r="D41" s="255"/>
      <c r="E41" s="255"/>
      <c r="F41" s="255"/>
      <c r="G41" s="255"/>
      <c r="H41" s="255"/>
      <c r="I41" s="256" t="s">
        <v>1033</v>
      </c>
      <c r="J41" s="256"/>
      <c r="K41" s="256"/>
      <c r="L41" s="256"/>
      <c r="M41" s="256"/>
      <c r="N41" s="256"/>
      <c r="O41" s="256"/>
      <c r="P41" s="256"/>
    </row>
    <row r="42" spans="1:16" x14ac:dyDescent="0.35">
      <c r="A42" s="257"/>
      <c r="B42" s="258"/>
      <c r="C42" s="258"/>
      <c r="D42" s="258"/>
      <c r="E42" s="258"/>
      <c r="F42" s="258"/>
      <c r="G42" s="258"/>
      <c r="H42" s="259"/>
      <c r="I42" s="257"/>
      <c r="J42" s="258"/>
      <c r="K42" s="258"/>
      <c r="L42" s="258"/>
      <c r="M42" s="258"/>
      <c r="N42" s="258"/>
      <c r="O42" s="258"/>
      <c r="P42" s="259"/>
    </row>
    <row r="43" spans="1:16" x14ac:dyDescent="0.35">
      <c r="A43" s="260"/>
      <c r="B43" s="245"/>
      <c r="C43" s="245"/>
      <c r="D43" s="245"/>
      <c r="E43" s="245"/>
      <c r="F43" s="245"/>
      <c r="G43" s="245"/>
      <c r="H43" s="261"/>
      <c r="I43" s="260"/>
      <c r="J43" s="245"/>
      <c r="K43" s="245"/>
      <c r="L43" s="245"/>
      <c r="M43" s="245"/>
      <c r="N43" s="245"/>
      <c r="O43" s="245"/>
      <c r="P43" s="261"/>
    </row>
    <row r="44" spans="1:16" x14ac:dyDescent="0.35">
      <c r="A44" s="260"/>
      <c r="B44" s="245"/>
      <c r="C44" s="245"/>
      <c r="D44" s="245"/>
      <c r="E44" s="245"/>
      <c r="F44" s="245"/>
      <c r="G44" s="245"/>
      <c r="H44" s="261"/>
      <c r="I44" s="260"/>
      <c r="J44" s="245"/>
      <c r="K44" s="245"/>
      <c r="L44" s="245"/>
      <c r="M44" s="245"/>
      <c r="N44" s="245"/>
      <c r="O44" s="245"/>
      <c r="P44" s="261"/>
    </row>
    <row r="45" spans="1:16" x14ac:dyDescent="0.35">
      <c r="A45" s="260"/>
      <c r="B45" s="245"/>
      <c r="C45" s="245"/>
      <c r="D45" s="245"/>
      <c r="E45" s="245"/>
      <c r="F45" s="245"/>
      <c r="G45" s="245"/>
      <c r="H45" s="261"/>
      <c r="I45" s="260"/>
      <c r="J45" s="245"/>
      <c r="K45" s="245"/>
      <c r="L45" s="245"/>
      <c r="M45" s="245"/>
      <c r="N45" s="245"/>
      <c r="O45" s="245"/>
      <c r="P45" s="261"/>
    </row>
    <row r="46" spans="1:16" x14ac:dyDescent="0.35">
      <c r="A46" s="260"/>
      <c r="B46" s="245"/>
      <c r="C46" s="245"/>
      <c r="D46" s="245"/>
      <c r="E46" s="245"/>
      <c r="F46" s="245"/>
      <c r="G46" s="245"/>
      <c r="H46" s="261"/>
      <c r="I46" s="262"/>
      <c r="J46" s="263"/>
      <c r="K46" s="263"/>
      <c r="L46" s="263"/>
      <c r="M46" s="263"/>
      <c r="N46" s="263"/>
      <c r="O46" s="263"/>
      <c r="P46" s="264"/>
    </row>
    <row r="47" spans="1:16" x14ac:dyDescent="0.35">
      <c r="A47" s="262"/>
      <c r="B47" s="263"/>
      <c r="C47" s="263"/>
      <c r="D47" s="263"/>
      <c r="E47" s="263"/>
      <c r="F47" s="263"/>
      <c r="G47" s="263"/>
      <c r="H47" s="264"/>
      <c r="I47" s="265" t="s">
        <v>1040</v>
      </c>
      <c r="J47" s="265"/>
      <c r="K47" s="265"/>
      <c r="L47" s="265"/>
      <c r="M47" s="265"/>
      <c r="N47" s="265"/>
      <c r="O47" s="265"/>
      <c r="P47" s="265"/>
    </row>
    <row r="48" spans="1:16" ht="11.25" customHeight="1" x14ac:dyDescent="0.35">
      <c r="A48" s="246" t="s">
        <v>1067</v>
      </c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8"/>
    </row>
    <row r="49" spans="1:16" ht="11.25" customHeight="1" x14ac:dyDescent="0.3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1"/>
    </row>
  </sheetData>
  <mergeCells count="82">
    <mergeCell ref="A48:P49"/>
    <mergeCell ref="A40:P40"/>
    <mergeCell ref="A41:H41"/>
    <mergeCell ref="I41:P41"/>
    <mergeCell ref="A42:H47"/>
    <mergeCell ref="I42:P46"/>
    <mergeCell ref="I47:P47"/>
    <mergeCell ref="A38:A39"/>
    <mergeCell ref="B38:F38"/>
    <mergeCell ref="G38:G39"/>
    <mergeCell ref="H38:K38"/>
    <mergeCell ref="P38:P39"/>
    <mergeCell ref="B39:F39"/>
    <mergeCell ref="H39:K39"/>
    <mergeCell ref="A37:P37"/>
    <mergeCell ref="A26:P26"/>
    <mergeCell ref="A27:P27"/>
    <mergeCell ref="A28:P28"/>
    <mergeCell ref="A29:P29"/>
    <mergeCell ref="A30:P30"/>
    <mergeCell ref="A31:P31"/>
    <mergeCell ref="A32:P32"/>
    <mergeCell ref="A33:P33"/>
    <mergeCell ref="A34:P34"/>
    <mergeCell ref="A35:P35"/>
    <mergeCell ref="A36:P36"/>
    <mergeCell ref="A25:P25"/>
    <mergeCell ref="A18:H18"/>
    <mergeCell ref="I18:J18"/>
    <mergeCell ref="K18:P18"/>
    <mergeCell ref="A19:P19"/>
    <mergeCell ref="A20:E20"/>
    <mergeCell ref="F20:H20"/>
    <mergeCell ref="I20:P20"/>
    <mergeCell ref="A21:E21"/>
    <mergeCell ref="I21:P21"/>
    <mergeCell ref="A22:P22"/>
    <mergeCell ref="A23:P23"/>
    <mergeCell ref="A24:P24"/>
    <mergeCell ref="A8:E8"/>
    <mergeCell ref="A16:H16"/>
    <mergeCell ref="I16:J16"/>
    <mergeCell ref="K16:P16"/>
    <mergeCell ref="A17:H17"/>
    <mergeCell ref="I17:J17"/>
    <mergeCell ref="K17:P17"/>
    <mergeCell ref="A15:H15"/>
    <mergeCell ref="I15:J15"/>
    <mergeCell ref="K15:P15"/>
    <mergeCell ref="B9:E9"/>
    <mergeCell ref="F9:P9"/>
    <mergeCell ref="A10:E10"/>
    <mergeCell ref="F10:P10"/>
    <mergeCell ref="A11:E11"/>
    <mergeCell ref="F11:P11"/>
    <mergeCell ref="A12:P12"/>
    <mergeCell ref="A13:B13"/>
    <mergeCell ref="C13:P13"/>
    <mergeCell ref="A14:B14"/>
    <mergeCell ref="C14:P14"/>
    <mergeCell ref="F8:P8"/>
    <mergeCell ref="A4:B4"/>
    <mergeCell ref="C4:E4"/>
    <mergeCell ref="F4:H4"/>
    <mergeCell ref="I4:P4"/>
    <mergeCell ref="A5:B5"/>
    <mergeCell ref="C5:E6"/>
    <mergeCell ref="F5:H5"/>
    <mergeCell ref="I5:P5"/>
    <mergeCell ref="A6:B6"/>
    <mergeCell ref="F6:H6"/>
    <mergeCell ref="I6:P6"/>
    <mergeCell ref="A7:B7"/>
    <mergeCell ref="C7:E7"/>
    <mergeCell ref="F7:H7"/>
    <mergeCell ref="I7:P7"/>
    <mergeCell ref="A1:P1"/>
    <mergeCell ref="A2:P2"/>
    <mergeCell ref="A3:B3"/>
    <mergeCell ref="C3:E3"/>
    <mergeCell ref="F3:H3"/>
    <mergeCell ref="I3:P3"/>
  </mergeCells>
  <pageMargins left="0.511811024" right="0.511811024" top="0.78740157499999996" bottom="0.78740157499999996" header="0.31496062000000002" footer="0.31496062000000002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6"/>
  <sheetViews>
    <sheetView topLeftCell="A322" zoomScale="85" zoomScaleNormal="85" zoomScaleSheetLayoutView="70" workbookViewId="0">
      <selection activeCell="A339" sqref="A339:A369"/>
    </sheetView>
  </sheetViews>
  <sheetFormatPr defaultRowHeight="14.5" x14ac:dyDescent="0.35"/>
  <cols>
    <col min="1" max="1" width="6.7265625" bestFit="1" customWidth="1"/>
    <col min="2" max="2" width="90.7265625" customWidth="1"/>
    <col min="3" max="4" width="9.7265625" customWidth="1"/>
    <col min="5" max="6" width="14.7265625" customWidth="1"/>
    <col min="7" max="9" width="15.7265625" customWidth="1"/>
    <col min="10" max="10" width="16.7265625" customWidth="1"/>
    <col min="12" max="12" width="53.453125" customWidth="1"/>
  </cols>
  <sheetData>
    <row r="1" spans="1:12" ht="15" thickBot="1" x14ac:dyDescent="0.4">
      <c r="A1" s="59"/>
      <c r="B1" s="60"/>
      <c r="C1" s="266"/>
      <c r="D1" s="266"/>
      <c r="E1" s="266"/>
      <c r="F1" s="266"/>
      <c r="G1" s="266"/>
      <c r="H1" s="266"/>
      <c r="I1" s="266"/>
      <c r="J1" s="266"/>
    </row>
    <row r="2" spans="1:12" ht="15.75" customHeight="1" x14ac:dyDescent="0.35">
      <c r="A2" s="1"/>
      <c r="B2" s="1" t="s">
        <v>1073</v>
      </c>
      <c r="C2" s="267" t="s">
        <v>0</v>
      </c>
      <c r="D2" s="267"/>
      <c r="E2" s="267"/>
      <c r="F2" s="267"/>
      <c r="G2" s="267"/>
      <c r="H2" s="267"/>
      <c r="I2" s="267"/>
      <c r="J2" s="268"/>
      <c r="L2" s="269" t="s">
        <v>1074</v>
      </c>
    </row>
    <row r="3" spans="1:12" ht="15.5" x14ac:dyDescent="0.35">
      <c r="A3" s="61"/>
      <c r="B3" s="61" t="s">
        <v>1075</v>
      </c>
      <c r="C3" s="272" t="s">
        <v>1076</v>
      </c>
      <c r="D3" s="272"/>
      <c r="E3" s="272"/>
      <c r="F3" s="272"/>
      <c r="G3" s="272"/>
      <c r="H3" s="272"/>
      <c r="I3" s="272"/>
      <c r="J3" s="273"/>
      <c r="L3" s="270"/>
    </row>
    <row r="4" spans="1:12" ht="16" thickBot="1" x14ac:dyDescent="0.4">
      <c r="A4" s="62"/>
      <c r="B4" s="62" t="s">
        <v>1077</v>
      </c>
      <c r="C4" s="63"/>
      <c r="D4" s="274"/>
      <c r="E4" s="274"/>
      <c r="F4" s="64"/>
      <c r="G4" s="64"/>
      <c r="H4" s="64"/>
      <c r="I4" s="65"/>
      <c r="J4" s="66"/>
      <c r="L4" s="270"/>
    </row>
    <row r="5" spans="1:12" ht="19" thickBot="1" x14ac:dyDescent="0.4">
      <c r="A5" s="67"/>
      <c r="B5" s="68"/>
      <c r="C5" s="69"/>
      <c r="D5" s="70"/>
      <c r="E5" s="71"/>
      <c r="F5" s="71"/>
      <c r="G5" s="71"/>
      <c r="H5" s="71"/>
      <c r="I5" s="71"/>
      <c r="J5" s="71"/>
      <c r="L5" s="270"/>
    </row>
    <row r="6" spans="1:12" ht="29.5" thickBot="1" x14ac:dyDescent="0.4">
      <c r="A6" s="2" t="s">
        <v>1</v>
      </c>
      <c r="B6" s="3" t="s">
        <v>2</v>
      </c>
      <c r="C6" s="72" t="s">
        <v>3</v>
      </c>
      <c r="D6" s="73" t="s">
        <v>4</v>
      </c>
      <c r="E6" s="4" t="s">
        <v>1078</v>
      </c>
      <c r="F6" s="4" t="s">
        <v>1079</v>
      </c>
      <c r="G6" s="4" t="s">
        <v>5</v>
      </c>
      <c r="H6" s="4" t="s">
        <v>6</v>
      </c>
      <c r="I6" s="4" t="s">
        <v>7</v>
      </c>
      <c r="J6" s="74" t="s">
        <v>8</v>
      </c>
      <c r="L6" s="270"/>
    </row>
    <row r="7" spans="1:12" x14ac:dyDescent="0.35">
      <c r="A7" s="5">
        <v>1</v>
      </c>
      <c r="B7" s="6" t="s">
        <v>9</v>
      </c>
      <c r="C7" s="7"/>
      <c r="D7" s="8"/>
      <c r="E7" s="75"/>
      <c r="F7" s="76"/>
      <c r="G7" s="77"/>
      <c r="H7" s="75">
        <f>SUBTOTAL(109,H8:H13)</f>
        <v>747682.56</v>
      </c>
      <c r="I7" s="75">
        <f>SUBTOTAL(109,I8:I13)</f>
        <v>236665.06</v>
      </c>
      <c r="J7" s="78">
        <f>SUBTOTAL(109,J8:J13)</f>
        <v>984347.62</v>
      </c>
      <c r="L7" s="270"/>
    </row>
    <row r="8" spans="1:12" x14ac:dyDescent="0.35">
      <c r="A8" s="9" t="s">
        <v>10</v>
      </c>
      <c r="B8" s="10" t="s">
        <v>11</v>
      </c>
      <c r="C8" s="11">
        <v>801</v>
      </c>
      <c r="D8" s="24" t="s">
        <v>12</v>
      </c>
      <c r="E8" s="79">
        <v>0</v>
      </c>
      <c r="F8" s="80">
        <v>80.52</v>
      </c>
      <c r="G8" s="12">
        <f t="shared" ref="G8:G13" si="0">SUM(E8:F8)</f>
        <v>80.52</v>
      </c>
      <c r="H8" s="12">
        <f t="shared" ref="H8:H13" si="1">C8*E8</f>
        <v>0</v>
      </c>
      <c r="I8" s="12">
        <f t="shared" ref="I8:I13" si="2">C8*F8</f>
        <v>64496.52</v>
      </c>
      <c r="J8" s="13">
        <f t="shared" ref="J8:J13" si="3">SUM(E8:F8)*C8</f>
        <v>64496.52</v>
      </c>
      <c r="L8" s="270"/>
    </row>
    <row r="9" spans="1:12" x14ac:dyDescent="0.35">
      <c r="A9" s="9" t="s">
        <v>13</v>
      </c>
      <c r="B9" s="10" t="s">
        <v>14</v>
      </c>
      <c r="C9" s="11">
        <v>272948</v>
      </c>
      <c r="D9" s="24" t="s">
        <v>15</v>
      </c>
      <c r="E9" s="79">
        <v>1.98</v>
      </c>
      <c r="F9" s="80">
        <v>0.51</v>
      </c>
      <c r="G9" s="12">
        <f t="shared" si="0"/>
        <v>2.4900000000000002</v>
      </c>
      <c r="H9" s="12">
        <f t="shared" si="1"/>
        <v>540437.04</v>
      </c>
      <c r="I9" s="12">
        <f t="shared" si="2"/>
        <v>139203.48000000001</v>
      </c>
      <c r="J9" s="13">
        <f t="shared" si="3"/>
        <v>679640.52</v>
      </c>
      <c r="L9" s="270"/>
    </row>
    <row r="10" spans="1:12" x14ac:dyDescent="0.35">
      <c r="A10" s="9" t="s">
        <v>16</v>
      </c>
      <c r="B10" s="10" t="s">
        <v>17</v>
      </c>
      <c r="C10" s="11">
        <v>93</v>
      </c>
      <c r="D10" s="24" t="s">
        <v>12</v>
      </c>
      <c r="E10" s="79">
        <v>103.97</v>
      </c>
      <c r="F10" s="80">
        <v>345</v>
      </c>
      <c r="G10" s="12">
        <f t="shared" si="0"/>
        <v>448.97</v>
      </c>
      <c r="H10" s="12">
        <f t="shared" si="1"/>
        <v>9669.2099999999991</v>
      </c>
      <c r="I10" s="12">
        <f t="shared" si="2"/>
        <v>32085</v>
      </c>
      <c r="J10" s="13">
        <f t="shared" si="3"/>
        <v>41754.21</v>
      </c>
      <c r="L10" s="270"/>
    </row>
    <row r="11" spans="1:12" x14ac:dyDescent="0.35">
      <c r="A11" s="9" t="s">
        <v>18</v>
      </c>
      <c r="B11" s="10" t="s">
        <v>19</v>
      </c>
      <c r="C11" s="11">
        <v>1</v>
      </c>
      <c r="D11" s="24" t="s">
        <v>12</v>
      </c>
      <c r="E11" s="79">
        <v>0</v>
      </c>
      <c r="F11" s="80">
        <v>195.25</v>
      </c>
      <c r="G11" s="12">
        <f t="shared" si="0"/>
        <v>195.25</v>
      </c>
      <c r="H11" s="12">
        <f t="shared" si="1"/>
        <v>0</v>
      </c>
      <c r="I11" s="12">
        <f t="shared" si="2"/>
        <v>195.25</v>
      </c>
      <c r="J11" s="13">
        <f t="shared" si="3"/>
        <v>195.25</v>
      </c>
      <c r="L11" s="270"/>
    </row>
    <row r="12" spans="1:12" x14ac:dyDescent="0.35">
      <c r="A12" s="9" t="s">
        <v>20</v>
      </c>
      <c r="B12" s="10" t="s">
        <v>21</v>
      </c>
      <c r="C12" s="11">
        <v>87</v>
      </c>
      <c r="D12" s="24" t="s">
        <v>12</v>
      </c>
      <c r="E12" s="79">
        <v>2269.75</v>
      </c>
      <c r="F12" s="80">
        <v>0</v>
      </c>
      <c r="G12" s="12">
        <f t="shared" si="0"/>
        <v>2269.75</v>
      </c>
      <c r="H12" s="12">
        <f t="shared" si="1"/>
        <v>197468.25</v>
      </c>
      <c r="I12" s="12">
        <f t="shared" si="2"/>
        <v>0</v>
      </c>
      <c r="J12" s="13">
        <f t="shared" si="3"/>
        <v>197468.25</v>
      </c>
      <c r="L12" s="270"/>
    </row>
    <row r="13" spans="1:12" x14ac:dyDescent="0.35">
      <c r="A13" s="9" t="s">
        <v>22</v>
      </c>
      <c r="B13" s="10" t="s">
        <v>980</v>
      </c>
      <c r="C13" s="11">
        <v>1</v>
      </c>
      <c r="D13" s="24" t="s">
        <v>12</v>
      </c>
      <c r="E13" s="79">
        <v>108.06</v>
      </c>
      <c r="F13" s="80">
        <v>684.81</v>
      </c>
      <c r="G13" s="12">
        <f t="shared" si="0"/>
        <v>792.86999999999989</v>
      </c>
      <c r="H13" s="12">
        <f t="shared" si="1"/>
        <v>108.06</v>
      </c>
      <c r="I13" s="12">
        <f t="shared" si="2"/>
        <v>684.81</v>
      </c>
      <c r="J13" s="13">
        <f t="shared" si="3"/>
        <v>792.86999999999989</v>
      </c>
      <c r="L13" s="270"/>
    </row>
    <row r="14" spans="1:12" x14ac:dyDescent="0.35">
      <c r="A14" s="14">
        <v>2</v>
      </c>
      <c r="B14" s="15" t="s">
        <v>23</v>
      </c>
      <c r="C14" s="81"/>
      <c r="D14" s="82"/>
      <c r="E14" s="83"/>
      <c r="F14" s="84"/>
      <c r="G14" s="83"/>
      <c r="H14" s="83">
        <f>SUBTOTAL(109,H15:H50)</f>
        <v>76799.35000000002</v>
      </c>
      <c r="I14" s="83">
        <f>SUBTOTAL(109,I15:I50)</f>
        <v>68901.009999999995</v>
      </c>
      <c r="J14" s="85">
        <f>SUBTOTAL(109,J15:J50)</f>
        <v>145700.35999999999</v>
      </c>
      <c r="L14" s="270"/>
    </row>
    <row r="15" spans="1:12" x14ac:dyDescent="0.35">
      <c r="A15" s="9" t="s">
        <v>24</v>
      </c>
      <c r="B15" s="10" t="s">
        <v>25</v>
      </c>
      <c r="C15" s="11">
        <v>1</v>
      </c>
      <c r="D15" s="24" t="s">
        <v>26</v>
      </c>
      <c r="E15" s="79">
        <v>0</v>
      </c>
      <c r="F15" s="80">
        <v>279.91000000000003</v>
      </c>
      <c r="G15" s="12">
        <f t="shared" ref="G15:G48" si="4">SUM(E15:F15)</f>
        <v>279.91000000000003</v>
      </c>
      <c r="H15" s="12">
        <f t="shared" ref="H15:H50" si="5">C15*E15</f>
        <v>0</v>
      </c>
      <c r="I15" s="12">
        <f t="shared" ref="I15:I50" si="6">C15*F15</f>
        <v>279.91000000000003</v>
      </c>
      <c r="J15" s="13">
        <f t="shared" ref="J15:J50" si="7">SUM(E15:F15)*C15</f>
        <v>279.91000000000003</v>
      </c>
      <c r="L15" s="270"/>
    </row>
    <row r="16" spans="1:12" x14ac:dyDescent="0.35">
      <c r="A16" s="9" t="s">
        <v>27</v>
      </c>
      <c r="B16" s="10" t="s">
        <v>28</v>
      </c>
      <c r="C16" s="11">
        <v>1</v>
      </c>
      <c r="D16" s="24" t="s">
        <v>26</v>
      </c>
      <c r="E16" s="79">
        <v>0</v>
      </c>
      <c r="F16" s="80">
        <v>64.59</v>
      </c>
      <c r="G16" s="12">
        <f t="shared" si="4"/>
        <v>64.59</v>
      </c>
      <c r="H16" s="12">
        <f t="shared" si="5"/>
        <v>0</v>
      </c>
      <c r="I16" s="12">
        <f t="shared" si="6"/>
        <v>64.59</v>
      </c>
      <c r="J16" s="13">
        <f t="shared" si="7"/>
        <v>64.59</v>
      </c>
      <c r="L16" s="270"/>
    </row>
    <row r="17" spans="1:12" x14ac:dyDescent="0.35">
      <c r="A17" s="9" t="s">
        <v>29</v>
      </c>
      <c r="B17" s="10" t="s">
        <v>30</v>
      </c>
      <c r="C17" s="11">
        <v>50</v>
      </c>
      <c r="D17" s="24" t="s">
        <v>26</v>
      </c>
      <c r="E17" s="79">
        <v>0</v>
      </c>
      <c r="F17" s="80">
        <v>7.05</v>
      </c>
      <c r="G17" s="12">
        <f t="shared" si="4"/>
        <v>7.05</v>
      </c>
      <c r="H17" s="12">
        <f t="shared" si="5"/>
        <v>0</v>
      </c>
      <c r="I17" s="12">
        <f t="shared" si="6"/>
        <v>352.5</v>
      </c>
      <c r="J17" s="13">
        <f t="shared" si="7"/>
        <v>352.5</v>
      </c>
      <c r="L17" s="270"/>
    </row>
    <row r="18" spans="1:12" ht="29.5" thickBot="1" x14ac:dyDescent="0.4">
      <c r="A18" s="9" t="s">
        <v>31</v>
      </c>
      <c r="B18" s="10" t="s">
        <v>32</v>
      </c>
      <c r="C18" s="11">
        <v>32</v>
      </c>
      <c r="D18" s="24" t="s">
        <v>33</v>
      </c>
      <c r="E18" s="79">
        <v>0</v>
      </c>
      <c r="F18" s="80">
        <v>30.14</v>
      </c>
      <c r="G18" s="12">
        <f t="shared" si="4"/>
        <v>30.14</v>
      </c>
      <c r="H18" s="12">
        <f t="shared" si="5"/>
        <v>0</v>
      </c>
      <c r="I18" s="12">
        <f t="shared" si="6"/>
        <v>964.48</v>
      </c>
      <c r="J18" s="13">
        <f t="shared" si="7"/>
        <v>964.48</v>
      </c>
      <c r="L18" s="271"/>
    </row>
    <row r="19" spans="1:12" ht="29" x14ac:dyDescent="0.35">
      <c r="A19" s="9" t="s">
        <v>34</v>
      </c>
      <c r="B19" s="10" t="s">
        <v>35</v>
      </c>
      <c r="C19" s="11">
        <v>537</v>
      </c>
      <c r="D19" s="24" t="s">
        <v>33</v>
      </c>
      <c r="E19" s="79">
        <v>31.38</v>
      </c>
      <c r="F19" s="80">
        <v>15.06</v>
      </c>
      <c r="G19" s="12">
        <f t="shared" si="4"/>
        <v>46.44</v>
      </c>
      <c r="H19" s="12">
        <f t="shared" si="5"/>
        <v>16851.059999999998</v>
      </c>
      <c r="I19" s="12">
        <f t="shared" si="6"/>
        <v>8087.22</v>
      </c>
      <c r="J19" s="13">
        <f t="shared" si="7"/>
        <v>24938.28</v>
      </c>
    </row>
    <row r="20" spans="1:12" x14ac:dyDescent="0.35">
      <c r="A20" s="9" t="s">
        <v>36</v>
      </c>
      <c r="B20" s="10" t="s">
        <v>37</v>
      </c>
      <c r="C20" s="11">
        <v>1</v>
      </c>
      <c r="D20" s="24" t="s">
        <v>33</v>
      </c>
      <c r="E20" s="79">
        <v>0</v>
      </c>
      <c r="F20" s="80">
        <v>15.06</v>
      </c>
      <c r="G20" s="12">
        <f t="shared" si="4"/>
        <v>15.06</v>
      </c>
      <c r="H20" s="12">
        <f t="shared" si="5"/>
        <v>0</v>
      </c>
      <c r="I20" s="12">
        <f t="shared" si="6"/>
        <v>15.06</v>
      </c>
      <c r="J20" s="13">
        <f t="shared" si="7"/>
        <v>15.06</v>
      </c>
    </row>
    <row r="21" spans="1:12" x14ac:dyDescent="0.35">
      <c r="A21" s="9" t="s">
        <v>38</v>
      </c>
      <c r="B21" s="10" t="s">
        <v>39</v>
      </c>
      <c r="C21" s="11">
        <v>1</v>
      </c>
      <c r="D21" s="24" t="s">
        <v>33</v>
      </c>
      <c r="E21" s="79">
        <v>0</v>
      </c>
      <c r="F21" s="80">
        <v>27.99</v>
      </c>
      <c r="G21" s="12">
        <f t="shared" si="4"/>
        <v>27.99</v>
      </c>
      <c r="H21" s="12">
        <f t="shared" si="5"/>
        <v>0</v>
      </c>
      <c r="I21" s="12">
        <f t="shared" si="6"/>
        <v>27.99</v>
      </c>
      <c r="J21" s="13">
        <f t="shared" si="7"/>
        <v>27.99</v>
      </c>
    </row>
    <row r="22" spans="1:12" x14ac:dyDescent="0.35">
      <c r="A22" s="9" t="s">
        <v>40</v>
      </c>
      <c r="B22" s="10" t="s">
        <v>41</v>
      </c>
      <c r="C22" s="11">
        <v>453</v>
      </c>
      <c r="D22" s="24" t="s">
        <v>33</v>
      </c>
      <c r="E22" s="79">
        <v>0</v>
      </c>
      <c r="F22" s="80">
        <v>8.61</v>
      </c>
      <c r="G22" s="12">
        <f t="shared" si="4"/>
        <v>8.61</v>
      </c>
      <c r="H22" s="12">
        <f t="shared" si="5"/>
        <v>0</v>
      </c>
      <c r="I22" s="12">
        <f t="shared" si="6"/>
        <v>3900.33</v>
      </c>
      <c r="J22" s="13">
        <f t="shared" si="7"/>
        <v>3900.33</v>
      </c>
    </row>
    <row r="23" spans="1:12" x14ac:dyDescent="0.35">
      <c r="A23" s="9" t="s">
        <v>42</v>
      </c>
      <c r="B23" s="10" t="s">
        <v>43</v>
      </c>
      <c r="C23" s="11">
        <v>380</v>
      </c>
      <c r="D23" s="24" t="s">
        <v>33</v>
      </c>
      <c r="E23" s="79">
        <v>0</v>
      </c>
      <c r="F23" s="80">
        <v>10.76</v>
      </c>
      <c r="G23" s="12">
        <f t="shared" si="4"/>
        <v>10.76</v>
      </c>
      <c r="H23" s="12">
        <f t="shared" si="5"/>
        <v>0</v>
      </c>
      <c r="I23" s="12">
        <f t="shared" si="6"/>
        <v>4088.7999999999997</v>
      </c>
      <c r="J23" s="13">
        <f t="shared" si="7"/>
        <v>4088.7999999999997</v>
      </c>
    </row>
    <row r="24" spans="1:12" x14ac:dyDescent="0.35">
      <c r="A24" s="9" t="s">
        <v>44</v>
      </c>
      <c r="B24" s="10" t="s">
        <v>45</v>
      </c>
      <c r="C24" s="11">
        <v>1</v>
      </c>
      <c r="D24" s="24" t="s">
        <v>33</v>
      </c>
      <c r="E24" s="79">
        <v>0</v>
      </c>
      <c r="F24" s="80">
        <v>29.24</v>
      </c>
      <c r="G24" s="12">
        <f t="shared" si="4"/>
        <v>29.24</v>
      </c>
      <c r="H24" s="12">
        <f t="shared" si="5"/>
        <v>0</v>
      </c>
      <c r="I24" s="12">
        <f t="shared" si="6"/>
        <v>29.24</v>
      </c>
      <c r="J24" s="13">
        <f t="shared" si="7"/>
        <v>29.24</v>
      </c>
    </row>
    <row r="25" spans="1:12" x14ac:dyDescent="0.35">
      <c r="A25" s="9" t="s">
        <v>46</v>
      </c>
      <c r="B25" s="10" t="s">
        <v>47</v>
      </c>
      <c r="C25" s="11">
        <v>247</v>
      </c>
      <c r="D25" s="24" t="s">
        <v>48</v>
      </c>
      <c r="E25" s="79">
        <v>0</v>
      </c>
      <c r="F25" s="80">
        <v>14.16</v>
      </c>
      <c r="G25" s="12">
        <f t="shared" si="4"/>
        <v>14.16</v>
      </c>
      <c r="H25" s="12">
        <f t="shared" si="5"/>
        <v>0</v>
      </c>
      <c r="I25" s="12">
        <f t="shared" si="6"/>
        <v>3497.52</v>
      </c>
      <c r="J25" s="13">
        <f t="shared" si="7"/>
        <v>3497.52</v>
      </c>
    </row>
    <row r="26" spans="1:12" x14ac:dyDescent="0.35">
      <c r="A26" s="9" t="s">
        <v>49</v>
      </c>
      <c r="B26" s="10" t="s">
        <v>50</v>
      </c>
      <c r="C26" s="11">
        <v>215</v>
      </c>
      <c r="D26" s="24" t="s">
        <v>33</v>
      </c>
      <c r="E26" s="79">
        <v>16.95</v>
      </c>
      <c r="F26" s="80">
        <v>23.45</v>
      </c>
      <c r="G26" s="12">
        <f t="shared" si="4"/>
        <v>40.4</v>
      </c>
      <c r="H26" s="12">
        <f t="shared" si="5"/>
        <v>3644.25</v>
      </c>
      <c r="I26" s="12">
        <f t="shared" si="6"/>
        <v>5041.75</v>
      </c>
      <c r="J26" s="13">
        <f t="shared" si="7"/>
        <v>8686</v>
      </c>
    </row>
    <row r="27" spans="1:12" x14ac:dyDescent="0.35">
      <c r="A27" s="9" t="s">
        <v>51</v>
      </c>
      <c r="B27" s="10" t="s">
        <v>52</v>
      </c>
      <c r="C27" s="11">
        <v>172</v>
      </c>
      <c r="D27" s="24" t="s">
        <v>33</v>
      </c>
      <c r="E27" s="79">
        <v>16.95</v>
      </c>
      <c r="F27" s="80">
        <v>11.97</v>
      </c>
      <c r="G27" s="12">
        <f t="shared" si="4"/>
        <v>28.92</v>
      </c>
      <c r="H27" s="12">
        <f t="shared" si="5"/>
        <v>2915.4</v>
      </c>
      <c r="I27" s="12">
        <f t="shared" si="6"/>
        <v>2058.84</v>
      </c>
      <c r="J27" s="13">
        <f t="shared" si="7"/>
        <v>4974.2400000000007</v>
      </c>
    </row>
    <row r="28" spans="1:12" x14ac:dyDescent="0.35">
      <c r="A28" s="9" t="s">
        <v>53</v>
      </c>
      <c r="B28" s="10" t="s">
        <v>54</v>
      </c>
      <c r="C28" s="11">
        <v>1</v>
      </c>
      <c r="D28" s="24" t="s">
        <v>33</v>
      </c>
      <c r="E28" s="79">
        <v>7.34</v>
      </c>
      <c r="F28" s="80">
        <v>61.22</v>
      </c>
      <c r="G28" s="12">
        <f t="shared" si="4"/>
        <v>68.56</v>
      </c>
      <c r="H28" s="12">
        <f t="shared" si="5"/>
        <v>7.34</v>
      </c>
      <c r="I28" s="12">
        <f t="shared" si="6"/>
        <v>61.22</v>
      </c>
      <c r="J28" s="13">
        <f t="shared" si="7"/>
        <v>68.56</v>
      </c>
    </row>
    <row r="29" spans="1:12" x14ac:dyDescent="0.35">
      <c r="A29" s="9" t="s">
        <v>55</v>
      </c>
      <c r="B29" s="10" t="s">
        <v>56</v>
      </c>
      <c r="C29" s="11">
        <v>27</v>
      </c>
      <c r="D29" s="24" t="s">
        <v>33</v>
      </c>
      <c r="E29" s="79">
        <v>0</v>
      </c>
      <c r="F29" s="80">
        <v>26.98</v>
      </c>
      <c r="G29" s="12">
        <f t="shared" si="4"/>
        <v>26.98</v>
      </c>
      <c r="H29" s="12">
        <f t="shared" si="5"/>
        <v>0</v>
      </c>
      <c r="I29" s="12">
        <f t="shared" si="6"/>
        <v>728.46</v>
      </c>
      <c r="J29" s="13">
        <f t="shared" si="7"/>
        <v>728.46</v>
      </c>
    </row>
    <row r="30" spans="1:12" x14ac:dyDescent="0.35">
      <c r="A30" s="9" t="s">
        <v>57</v>
      </c>
      <c r="B30" s="10" t="s">
        <v>58</v>
      </c>
      <c r="C30" s="11">
        <v>1</v>
      </c>
      <c r="D30" s="24" t="s">
        <v>33</v>
      </c>
      <c r="E30" s="79">
        <v>2.2000000000000002</v>
      </c>
      <c r="F30" s="80">
        <v>65.95</v>
      </c>
      <c r="G30" s="12">
        <f t="shared" si="4"/>
        <v>68.150000000000006</v>
      </c>
      <c r="H30" s="12">
        <f t="shared" si="5"/>
        <v>2.2000000000000002</v>
      </c>
      <c r="I30" s="12">
        <f t="shared" si="6"/>
        <v>65.95</v>
      </c>
      <c r="J30" s="13">
        <f t="shared" si="7"/>
        <v>68.150000000000006</v>
      </c>
    </row>
    <row r="31" spans="1:12" x14ac:dyDescent="0.35">
      <c r="A31" s="9" t="s">
        <v>59</v>
      </c>
      <c r="B31" s="10" t="s">
        <v>60</v>
      </c>
      <c r="C31" s="11">
        <v>41</v>
      </c>
      <c r="D31" s="24" t="s">
        <v>33</v>
      </c>
      <c r="E31" s="79">
        <v>13.46</v>
      </c>
      <c r="F31" s="80">
        <v>16.170000000000002</v>
      </c>
      <c r="G31" s="12">
        <f t="shared" si="4"/>
        <v>29.630000000000003</v>
      </c>
      <c r="H31" s="12">
        <f t="shared" si="5"/>
        <v>551.86</v>
      </c>
      <c r="I31" s="12">
        <f t="shared" si="6"/>
        <v>662.97</v>
      </c>
      <c r="J31" s="13">
        <f t="shared" si="7"/>
        <v>1214.8300000000002</v>
      </c>
    </row>
    <row r="32" spans="1:12" ht="43.5" x14ac:dyDescent="0.35">
      <c r="A32" s="9" t="s">
        <v>61</v>
      </c>
      <c r="B32" s="10" t="s">
        <v>62</v>
      </c>
      <c r="C32" s="11">
        <v>264</v>
      </c>
      <c r="D32" s="24" t="s">
        <v>26</v>
      </c>
      <c r="E32" s="79">
        <v>65.63</v>
      </c>
      <c r="F32" s="80">
        <v>13.39</v>
      </c>
      <c r="G32" s="12">
        <f t="shared" si="4"/>
        <v>79.02</v>
      </c>
      <c r="H32" s="12">
        <f t="shared" si="5"/>
        <v>17326.32</v>
      </c>
      <c r="I32" s="12">
        <f t="shared" si="6"/>
        <v>3534.96</v>
      </c>
      <c r="J32" s="13">
        <f t="shared" si="7"/>
        <v>20861.28</v>
      </c>
    </row>
    <row r="33" spans="1:10" x14ac:dyDescent="0.35">
      <c r="A33" s="9" t="s">
        <v>63</v>
      </c>
      <c r="B33" s="10" t="s">
        <v>64</v>
      </c>
      <c r="C33" s="11">
        <v>41</v>
      </c>
      <c r="D33" s="24" t="s">
        <v>12</v>
      </c>
      <c r="E33" s="79">
        <v>6.09</v>
      </c>
      <c r="F33" s="80">
        <v>40.54</v>
      </c>
      <c r="G33" s="12">
        <f t="shared" si="4"/>
        <v>46.629999999999995</v>
      </c>
      <c r="H33" s="12">
        <f t="shared" si="5"/>
        <v>249.69</v>
      </c>
      <c r="I33" s="12">
        <f t="shared" si="6"/>
        <v>1662.1399999999999</v>
      </c>
      <c r="J33" s="13">
        <f t="shared" si="7"/>
        <v>1911.83</v>
      </c>
    </row>
    <row r="34" spans="1:10" x14ac:dyDescent="0.35">
      <c r="A34" s="9" t="s">
        <v>65</v>
      </c>
      <c r="B34" s="10" t="s">
        <v>66</v>
      </c>
      <c r="C34" s="11">
        <v>1</v>
      </c>
      <c r="D34" s="24" t="s">
        <v>67</v>
      </c>
      <c r="E34" s="79">
        <v>29.01</v>
      </c>
      <c r="F34" s="80">
        <v>7.3</v>
      </c>
      <c r="G34" s="12">
        <f t="shared" si="4"/>
        <v>36.31</v>
      </c>
      <c r="H34" s="12">
        <f t="shared" si="5"/>
        <v>29.01</v>
      </c>
      <c r="I34" s="12">
        <f t="shared" si="6"/>
        <v>7.3</v>
      </c>
      <c r="J34" s="13">
        <f t="shared" si="7"/>
        <v>36.31</v>
      </c>
    </row>
    <row r="35" spans="1:10" x14ac:dyDescent="0.35">
      <c r="A35" s="9" t="s">
        <v>68</v>
      </c>
      <c r="B35" s="10" t="s">
        <v>69</v>
      </c>
      <c r="C35" s="11">
        <v>447</v>
      </c>
      <c r="D35" s="24" t="s">
        <v>70</v>
      </c>
      <c r="E35" s="79">
        <v>38.69</v>
      </c>
      <c r="F35" s="80">
        <v>12.36</v>
      </c>
      <c r="G35" s="12">
        <f t="shared" si="4"/>
        <v>51.05</v>
      </c>
      <c r="H35" s="12">
        <f t="shared" si="5"/>
        <v>17294.43</v>
      </c>
      <c r="I35" s="12">
        <f t="shared" si="6"/>
        <v>5524.92</v>
      </c>
      <c r="J35" s="13">
        <f t="shared" si="7"/>
        <v>22819.35</v>
      </c>
    </row>
    <row r="36" spans="1:10" x14ac:dyDescent="0.35">
      <c r="A36" s="9" t="s">
        <v>71</v>
      </c>
      <c r="B36" s="10" t="s">
        <v>72</v>
      </c>
      <c r="C36" s="11">
        <v>180</v>
      </c>
      <c r="D36" s="24" t="s">
        <v>33</v>
      </c>
      <c r="E36" s="79">
        <v>52.27</v>
      </c>
      <c r="F36" s="80">
        <v>44.72</v>
      </c>
      <c r="G36" s="12">
        <f t="shared" si="4"/>
        <v>96.990000000000009</v>
      </c>
      <c r="H36" s="12">
        <f t="shared" si="5"/>
        <v>9408.6</v>
      </c>
      <c r="I36" s="12">
        <f t="shared" si="6"/>
        <v>8049.5999999999995</v>
      </c>
      <c r="J36" s="13">
        <f t="shared" si="7"/>
        <v>17458.2</v>
      </c>
    </row>
    <row r="37" spans="1:10" x14ac:dyDescent="0.35">
      <c r="A37" s="9" t="s">
        <v>73</v>
      </c>
      <c r="B37" s="10" t="s">
        <v>74</v>
      </c>
      <c r="C37" s="11">
        <v>140</v>
      </c>
      <c r="D37" s="24" t="s">
        <v>33</v>
      </c>
      <c r="E37" s="79">
        <v>0</v>
      </c>
      <c r="F37" s="80">
        <v>19.37</v>
      </c>
      <c r="G37" s="12">
        <f t="shared" si="4"/>
        <v>19.37</v>
      </c>
      <c r="H37" s="12">
        <f t="shared" si="5"/>
        <v>0</v>
      </c>
      <c r="I37" s="12">
        <f t="shared" si="6"/>
        <v>2711.8</v>
      </c>
      <c r="J37" s="13">
        <f t="shared" si="7"/>
        <v>2711.8</v>
      </c>
    </row>
    <row r="38" spans="1:10" x14ac:dyDescent="0.35">
      <c r="A38" s="9" t="s">
        <v>75</v>
      </c>
      <c r="B38" s="10" t="s">
        <v>76</v>
      </c>
      <c r="C38" s="11">
        <v>1</v>
      </c>
      <c r="D38" s="24" t="s">
        <v>77</v>
      </c>
      <c r="E38" s="79">
        <v>1079.96</v>
      </c>
      <c r="F38" s="80">
        <v>20.02</v>
      </c>
      <c r="G38" s="12">
        <f t="shared" si="4"/>
        <v>1099.98</v>
      </c>
      <c r="H38" s="12">
        <f t="shared" si="5"/>
        <v>1079.96</v>
      </c>
      <c r="I38" s="12">
        <f t="shared" si="6"/>
        <v>20.02</v>
      </c>
      <c r="J38" s="13">
        <f t="shared" si="7"/>
        <v>1099.98</v>
      </c>
    </row>
    <row r="39" spans="1:10" x14ac:dyDescent="0.35">
      <c r="A39" s="9" t="s">
        <v>78</v>
      </c>
      <c r="B39" s="10" t="s">
        <v>79</v>
      </c>
      <c r="C39" s="11">
        <v>15</v>
      </c>
      <c r="D39" s="24" t="s">
        <v>33</v>
      </c>
      <c r="E39" s="79">
        <v>124.77</v>
      </c>
      <c r="F39" s="80">
        <v>56.9</v>
      </c>
      <c r="G39" s="12">
        <f t="shared" si="4"/>
        <v>181.67</v>
      </c>
      <c r="H39" s="12">
        <f t="shared" si="5"/>
        <v>1871.55</v>
      </c>
      <c r="I39" s="12">
        <f t="shared" si="6"/>
        <v>853.5</v>
      </c>
      <c r="J39" s="13">
        <f t="shared" si="7"/>
        <v>2725.0499999999997</v>
      </c>
    </row>
    <row r="40" spans="1:10" x14ac:dyDescent="0.35">
      <c r="A40" s="9" t="s">
        <v>80</v>
      </c>
      <c r="B40" s="10" t="s">
        <v>81</v>
      </c>
      <c r="C40" s="11">
        <v>1</v>
      </c>
      <c r="D40" s="24" t="s">
        <v>82</v>
      </c>
      <c r="E40" s="79">
        <v>0</v>
      </c>
      <c r="F40" s="80">
        <v>128.31</v>
      </c>
      <c r="G40" s="12">
        <f t="shared" ref="G40:G43" si="8">SUM(E40:F40)</f>
        <v>128.31</v>
      </c>
      <c r="H40" s="12">
        <f t="shared" si="5"/>
        <v>0</v>
      </c>
      <c r="I40" s="12">
        <f t="shared" si="6"/>
        <v>128.31</v>
      </c>
      <c r="J40" s="13">
        <f t="shared" si="7"/>
        <v>128.31</v>
      </c>
    </row>
    <row r="41" spans="1:10" x14ac:dyDescent="0.35">
      <c r="A41" s="9" t="s">
        <v>83</v>
      </c>
      <c r="B41" s="10" t="s">
        <v>84</v>
      </c>
      <c r="C41" s="11">
        <v>32</v>
      </c>
      <c r="D41" s="24" t="s">
        <v>48</v>
      </c>
      <c r="E41" s="79">
        <v>8.9600000000000009</v>
      </c>
      <c r="F41" s="80">
        <v>8.26</v>
      </c>
      <c r="G41" s="12">
        <f t="shared" si="8"/>
        <v>17.22</v>
      </c>
      <c r="H41" s="12">
        <f t="shared" si="5"/>
        <v>286.72000000000003</v>
      </c>
      <c r="I41" s="12">
        <f t="shared" si="6"/>
        <v>264.32</v>
      </c>
      <c r="J41" s="13">
        <f t="shared" si="7"/>
        <v>551.04</v>
      </c>
    </row>
    <row r="42" spans="1:10" x14ac:dyDescent="0.35">
      <c r="A42" s="9" t="s">
        <v>85</v>
      </c>
      <c r="B42" s="10" t="s">
        <v>86</v>
      </c>
      <c r="C42" s="11">
        <v>392</v>
      </c>
      <c r="D42" s="24" t="s">
        <v>12</v>
      </c>
      <c r="E42" s="79">
        <v>12.55</v>
      </c>
      <c r="F42" s="80">
        <v>19.14</v>
      </c>
      <c r="G42" s="12">
        <f t="shared" si="8"/>
        <v>31.69</v>
      </c>
      <c r="H42" s="12">
        <f t="shared" si="5"/>
        <v>4919.6000000000004</v>
      </c>
      <c r="I42" s="12">
        <f t="shared" si="6"/>
        <v>7502.88</v>
      </c>
      <c r="J42" s="13">
        <f t="shared" si="7"/>
        <v>12422.480000000001</v>
      </c>
    </row>
    <row r="43" spans="1:10" x14ac:dyDescent="0.35">
      <c r="A43" s="9" t="s">
        <v>87</v>
      </c>
      <c r="B43" s="10" t="s">
        <v>88</v>
      </c>
      <c r="C43" s="11">
        <v>293</v>
      </c>
      <c r="D43" s="24" t="s">
        <v>33</v>
      </c>
      <c r="E43" s="79">
        <v>0.43</v>
      </c>
      <c r="F43" s="80">
        <v>6.52</v>
      </c>
      <c r="G43" s="12">
        <f t="shared" si="8"/>
        <v>6.9499999999999993</v>
      </c>
      <c r="H43" s="12">
        <f t="shared" si="5"/>
        <v>125.99</v>
      </c>
      <c r="I43" s="12">
        <f t="shared" si="6"/>
        <v>1910.36</v>
      </c>
      <c r="J43" s="13">
        <f t="shared" si="7"/>
        <v>2036.3499999999997</v>
      </c>
    </row>
    <row r="44" spans="1:10" x14ac:dyDescent="0.35">
      <c r="A44" s="9" t="s">
        <v>89</v>
      </c>
      <c r="B44" s="10" t="s">
        <v>90</v>
      </c>
      <c r="C44" s="11">
        <v>1</v>
      </c>
      <c r="D44" s="24" t="s">
        <v>33</v>
      </c>
      <c r="E44" s="86">
        <v>0</v>
      </c>
      <c r="F44" s="87">
        <v>2.38</v>
      </c>
      <c r="G44" s="12">
        <f t="shared" ref="G44" si="9">SUM(E44:F44)</f>
        <v>2.38</v>
      </c>
      <c r="H44" s="12">
        <f t="shared" si="5"/>
        <v>0</v>
      </c>
      <c r="I44" s="12">
        <f t="shared" si="6"/>
        <v>2.38</v>
      </c>
      <c r="J44" s="13">
        <f t="shared" si="7"/>
        <v>2.38</v>
      </c>
    </row>
    <row r="45" spans="1:10" x14ac:dyDescent="0.35">
      <c r="A45" s="9" t="s">
        <v>91</v>
      </c>
      <c r="B45" s="10" t="s">
        <v>92</v>
      </c>
      <c r="C45" s="11">
        <v>1</v>
      </c>
      <c r="D45" s="24" t="s">
        <v>12</v>
      </c>
      <c r="E45" s="79">
        <v>103.97</v>
      </c>
      <c r="F45" s="80">
        <v>0</v>
      </c>
      <c r="G45" s="12">
        <f t="shared" si="4"/>
        <v>103.97</v>
      </c>
      <c r="H45" s="12">
        <f t="shared" si="5"/>
        <v>103.97</v>
      </c>
      <c r="I45" s="12">
        <f t="shared" si="6"/>
        <v>0</v>
      </c>
      <c r="J45" s="13">
        <f t="shared" si="7"/>
        <v>103.97</v>
      </c>
    </row>
    <row r="46" spans="1:10" x14ac:dyDescent="0.35">
      <c r="A46" s="9" t="s">
        <v>93</v>
      </c>
      <c r="B46" s="10" t="s">
        <v>94</v>
      </c>
      <c r="C46" s="11">
        <v>554</v>
      </c>
      <c r="D46" s="24" t="s">
        <v>33</v>
      </c>
      <c r="E46" s="79">
        <v>0</v>
      </c>
      <c r="F46" s="80">
        <v>6.36</v>
      </c>
      <c r="G46" s="12">
        <f t="shared" si="4"/>
        <v>6.36</v>
      </c>
      <c r="H46" s="12">
        <f t="shared" si="5"/>
        <v>0</v>
      </c>
      <c r="I46" s="12">
        <f t="shared" si="6"/>
        <v>3523.44</v>
      </c>
      <c r="J46" s="13">
        <f t="shared" si="7"/>
        <v>3523.44</v>
      </c>
    </row>
    <row r="47" spans="1:10" ht="29" x14ac:dyDescent="0.35">
      <c r="A47" s="9" t="s">
        <v>95</v>
      </c>
      <c r="B47" s="10" t="s">
        <v>96</v>
      </c>
      <c r="C47" s="11">
        <v>143</v>
      </c>
      <c r="D47" s="24" t="s">
        <v>33</v>
      </c>
      <c r="E47" s="79">
        <v>0</v>
      </c>
      <c r="F47" s="80">
        <v>19.84</v>
      </c>
      <c r="G47" s="12">
        <f t="shared" si="4"/>
        <v>19.84</v>
      </c>
      <c r="H47" s="12">
        <f t="shared" si="5"/>
        <v>0</v>
      </c>
      <c r="I47" s="12">
        <f t="shared" si="6"/>
        <v>2837.12</v>
      </c>
      <c r="J47" s="13">
        <f t="shared" si="7"/>
        <v>2837.12</v>
      </c>
    </row>
    <row r="48" spans="1:10" ht="29" x14ac:dyDescent="0.35">
      <c r="A48" s="9" t="s">
        <v>97</v>
      </c>
      <c r="B48" s="10" t="s">
        <v>98</v>
      </c>
      <c r="C48" s="11">
        <v>50</v>
      </c>
      <c r="D48" s="24" t="s">
        <v>33</v>
      </c>
      <c r="E48" s="79">
        <v>2.5499999999999998</v>
      </c>
      <c r="F48" s="80">
        <v>8.1999999999999993</v>
      </c>
      <c r="G48" s="12">
        <f t="shared" si="4"/>
        <v>10.75</v>
      </c>
      <c r="H48" s="12">
        <f t="shared" si="5"/>
        <v>127.49999999999999</v>
      </c>
      <c r="I48" s="12">
        <f t="shared" si="6"/>
        <v>409.99999999999994</v>
      </c>
      <c r="J48" s="13">
        <f t="shared" si="7"/>
        <v>537.5</v>
      </c>
    </row>
    <row r="49" spans="1:10" x14ac:dyDescent="0.35">
      <c r="A49" s="9" t="s">
        <v>99</v>
      </c>
      <c r="B49" s="10" t="s">
        <v>100</v>
      </c>
      <c r="C49" s="11">
        <v>1</v>
      </c>
      <c r="D49" s="24" t="s">
        <v>12</v>
      </c>
      <c r="E49" s="86">
        <v>0</v>
      </c>
      <c r="F49" s="87">
        <v>27.99</v>
      </c>
      <c r="G49" s="12">
        <f t="shared" ref="G49:G50" si="10">SUM(E49:F49)</f>
        <v>27.99</v>
      </c>
      <c r="H49" s="12">
        <f t="shared" si="5"/>
        <v>0</v>
      </c>
      <c r="I49" s="12">
        <f t="shared" si="6"/>
        <v>27.99</v>
      </c>
      <c r="J49" s="13">
        <f t="shared" si="7"/>
        <v>27.99</v>
      </c>
    </row>
    <row r="50" spans="1:10" x14ac:dyDescent="0.35">
      <c r="A50" s="9" t="s">
        <v>101</v>
      </c>
      <c r="B50" s="10" t="s">
        <v>102</v>
      </c>
      <c r="C50" s="11">
        <v>1</v>
      </c>
      <c r="D50" s="24" t="s">
        <v>33</v>
      </c>
      <c r="E50" s="86">
        <v>3.9</v>
      </c>
      <c r="F50" s="87">
        <v>3.14</v>
      </c>
      <c r="G50" s="12">
        <f t="shared" si="10"/>
        <v>7.04</v>
      </c>
      <c r="H50" s="12">
        <f t="shared" si="5"/>
        <v>3.9</v>
      </c>
      <c r="I50" s="12">
        <f t="shared" si="6"/>
        <v>3.14</v>
      </c>
      <c r="J50" s="13">
        <f t="shared" si="7"/>
        <v>7.04</v>
      </c>
    </row>
    <row r="51" spans="1:10" x14ac:dyDescent="0.35">
      <c r="A51" s="14">
        <v>3</v>
      </c>
      <c r="B51" s="15" t="s">
        <v>103</v>
      </c>
      <c r="C51" s="7"/>
      <c r="D51" s="8"/>
      <c r="E51" s="75"/>
      <c r="F51" s="76"/>
      <c r="G51" s="75"/>
      <c r="H51" s="75">
        <v>0</v>
      </c>
      <c r="I51" s="75">
        <v>0</v>
      </c>
      <c r="J51" s="78">
        <v>0</v>
      </c>
    </row>
    <row r="52" spans="1:10" x14ac:dyDescent="0.35">
      <c r="A52" s="14">
        <v>4</v>
      </c>
      <c r="B52" s="15" t="s">
        <v>104</v>
      </c>
      <c r="C52" s="7"/>
      <c r="D52" s="8"/>
      <c r="E52" s="75"/>
      <c r="F52" s="76"/>
      <c r="G52" s="75"/>
      <c r="H52" s="75">
        <v>0</v>
      </c>
      <c r="I52" s="75">
        <v>0</v>
      </c>
      <c r="J52" s="78">
        <v>0</v>
      </c>
    </row>
    <row r="53" spans="1:10" x14ac:dyDescent="0.35">
      <c r="A53" s="14">
        <v>5</v>
      </c>
      <c r="B53" s="15" t="s">
        <v>105</v>
      </c>
      <c r="C53" s="7"/>
      <c r="D53" s="8"/>
      <c r="E53" s="75"/>
      <c r="F53" s="76"/>
      <c r="G53" s="75"/>
      <c r="H53" s="75">
        <f t="shared" ref="H53:J53" si="11">SUBTOTAL(109,H54:H57)</f>
        <v>6414.29</v>
      </c>
      <c r="I53" s="75">
        <f t="shared" si="11"/>
        <v>1533.1</v>
      </c>
      <c r="J53" s="78">
        <f t="shared" si="11"/>
        <v>7947.39</v>
      </c>
    </row>
    <row r="54" spans="1:10" x14ac:dyDescent="0.35">
      <c r="A54" s="16" t="s">
        <v>106</v>
      </c>
      <c r="B54" s="10" t="s">
        <v>107</v>
      </c>
      <c r="C54" s="11">
        <v>1</v>
      </c>
      <c r="D54" s="24" t="s">
        <v>26</v>
      </c>
      <c r="E54" s="79">
        <v>1073.3800000000001</v>
      </c>
      <c r="F54" s="80">
        <v>53.51</v>
      </c>
      <c r="G54" s="12">
        <f t="shared" ref="G54:G57" si="12">SUM(E54:F54)</f>
        <v>1126.8900000000001</v>
      </c>
      <c r="H54" s="12">
        <f>C54*E54</f>
        <v>1073.3800000000001</v>
      </c>
      <c r="I54" s="12">
        <f>C54*F54</f>
        <v>53.51</v>
      </c>
      <c r="J54" s="13">
        <f>SUM(E54:F54)*C54</f>
        <v>1126.8900000000001</v>
      </c>
    </row>
    <row r="55" spans="1:10" x14ac:dyDescent="0.35">
      <c r="A55" s="16" t="s">
        <v>108</v>
      </c>
      <c r="B55" s="10" t="s">
        <v>109</v>
      </c>
      <c r="C55" s="11">
        <v>1</v>
      </c>
      <c r="D55" s="24" t="s">
        <v>33</v>
      </c>
      <c r="E55" s="79">
        <v>141.52000000000001</v>
      </c>
      <c r="F55" s="80">
        <v>55.83</v>
      </c>
      <c r="G55" s="12">
        <f t="shared" si="12"/>
        <v>197.35000000000002</v>
      </c>
      <c r="H55" s="12">
        <f>C55*E55</f>
        <v>141.52000000000001</v>
      </c>
      <c r="I55" s="12">
        <f>C55*F55</f>
        <v>55.83</v>
      </c>
      <c r="J55" s="13">
        <f>SUM(E55:F55)*C55</f>
        <v>197.35000000000002</v>
      </c>
    </row>
    <row r="56" spans="1:10" x14ac:dyDescent="0.35">
      <c r="A56" s="16" t="s">
        <v>110</v>
      </c>
      <c r="B56" s="10" t="s">
        <v>111</v>
      </c>
      <c r="C56" s="11">
        <v>1</v>
      </c>
      <c r="D56" s="24" t="s">
        <v>33</v>
      </c>
      <c r="E56" s="79">
        <v>155.88999999999999</v>
      </c>
      <c r="F56" s="80">
        <v>48.26</v>
      </c>
      <c r="G56" s="12">
        <f t="shared" si="12"/>
        <v>204.14999999999998</v>
      </c>
      <c r="H56" s="12">
        <f>C56*E56</f>
        <v>155.88999999999999</v>
      </c>
      <c r="I56" s="12">
        <f>C56*F56</f>
        <v>48.26</v>
      </c>
      <c r="J56" s="13">
        <f>SUM(E56:F56)*C56</f>
        <v>204.14999999999998</v>
      </c>
    </row>
    <row r="57" spans="1:10" x14ac:dyDescent="0.35">
      <c r="A57" s="16" t="s">
        <v>112</v>
      </c>
      <c r="B57" s="10" t="s">
        <v>113</v>
      </c>
      <c r="C57" s="11">
        <v>50</v>
      </c>
      <c r="D57" s="24" t="s">
        <v>33</v>
      </c>
      <c r="E57" s="79">
        <v>100.87</v>
      </c>
      <c r="F57" s="80">
        <v>27.51</v>
      </c>
      <c r="G57" s="12">
        <f t="shared" si="12"/>
        <v>128.38</v>
      </c>
      <c r="H57" s="12">
        <f>C57*E57</f>
        <v>5043.5</v>
      </c>
      <c r="I57" s="12">
        <f>C57*F57</f>
        <v>1375.5</v>
      </c>
      <c r="J57" s="13">
        <f>SUM(E57:F57)*C57</f>
        <v>6419</v>
      </c>
    </row>
    <row r="58" spans="1:10" x14ac:dyDescent="0.35">
      <c r="A58" s="14">
        <v>6</v>
      </c>
      <c r="B58" s="15" t="s">
        <v>114</v>
      </c>
      <c r="C58" s="7"/>
      <c r="D58" s="8"/>
      <c r="E58" s="75"/>
      <c r="F58" s="76"/>
      <c r="G58" s="75"/>
      <c r="H58" s="75">
        <f t="shared" ref="H58:J58" si="13">SUBTOTAL(109,H59:H61)</f>
        <v>2435.35</v>
      </c>
      <c r="I58" s="75">
        <f t="shared" si="13"/>
        <v>2190.0100000000002</v>
      </c>
      <c r="J58" s="78">
        <f t="shared" si="13"/>
        <v>4625.3599999999997</v>
      </c>
    </row>
    <row r="59" spans="1:10" x14ac:dyDescent="0.35">
      <c r="A59" s="16" t="s">
        <v>115</v>
      </c>
      <c r="B59" s="10" t="s">
        <v>116</v>
      </c>
      <c r="C59" s="11">
        <v>44</v>
      </c>
      <c r="D59" s="24" t="s">
        <v>33</v>
      </c>
      <c r="E59" s="79">
        <v>42.72</v>
      </c>
      <c r="F59" s="80">
        <v>39.880000000000003</v>
      </c>
      <c r="G59" s="12">
        <f t="shared" ref="G59:G61" si="14">SUM(E59:F59)</f>
        <v>82.6</v>
      </c>
      <c r="H59" s="12">
        <f>C59*E59</f>
        <v>1879.6799999999998</v>
      </c>
      <c r="I59" s="12">
        <f>C59*F59</f>
        <v>1754.72</v>
      </c>
      <c r="J59" s="13">
        <f>SUM(E59:F59)*C59</f>
        <v>3634.3999999999996</v>
      </c>
    </row>
    <row r="60" spans="1:10" x14ac:dyDescent="0.35">
      <c r="A60" s="16" t="s">
        <v>117</v>
      </c>
      <c r="B60" s="10" t="s">
        <v>118</v>
      </c>
      <c r="C60" s="11">
        <v>1</v>
      </c>
      <c r="D60" s="24" t="s">
        <v>33</v>
      </c>
      <c r="E60" s="79">
        <v>176.02</v>
      </c>
      <c r="F60" s="80">
        <v>12.44</v>
      </c>
      <c r="G60" s="12">
        <f t="shared" si="14"/>
        <v>188.46</v>
      </c>
      <c r="H60" s="12">
        <f>C60*E60</f>
        <v>176.02</v>
      </c>
      <c r="I60" s="12">
        <f>C60*F60</f>
        <v>12.44</v>
      </c>
      <c r="J60" s="13">
        <f>SUM(E60:F60)*C60</f>
        <v>188.46</v>
      </c>
    </row>
    <row r="61" spans="1:10" x14ac:dyDescent="0.35">
      <c r="A61" s="16" t="s">
        <v>119</v>
      </c>
      <c r="B61" s="10" t="s">
        <v>120</v>
      </c>
      <c r="C61" s="11">
        <v>15</v>
      </c>
      <c r="D61" s="24" t="s">
        <v>48</v>
      </c>
      <c r="E61" s="79">
        <v>25.31</v>
      </c>
      <c r="F61" s="80">
        <v>28.19</v>
      </c>
      <c r="G61" s="12">
        <f t="shared" si="14"/>
        <v>53.5</v>
      </c>
      <c r="H61" s="12">
        <f>C61*E61</f>
        <v>379.65</v>
      </c>
      <c r="I61" s="12">
        <f>C61*F61</f>
        <v>422.85</v>
      </c>
      <c r="J61" s="13">
        <f>SUM(E61:F61)*C61</f>
        <v>802.5</v>
      </c>
    </row>
    <row r="62" spans="1:10" x14ac:dyDescent="0.35">
      <c r="A62" s="14">
        <v>7</v>
      </c>
      <c r="B62" s="15" t="s">
        <v>121</v>
      </c>
      <c r="C62" s="7"/>
      <c r="D62" s="8"/>
      <c r="E62" s="75"/>
      <c r="F62" s="76"/>
      <c r="G62" s="75"/>
      <c r="H62" s="75">
        <f t="shared" ref="H62:J62" si="15">SUBTOTAL(109,H63:H77)</f>
        <v>82387.91</v>
      </c>
      <c r="I62" s="75">
        <f t="shared" si="15"/>
        <v>22106.31</v>
      </c>
      <c r="J62" s="78">
        <f t="shared" si="15"/>
        <v>104494.22000000002</v>
      </c>
    </row>
    <row r="63" spans="1:10" x14ac:dyDescent="0.35">
      <c r="A63" s="16" t="s">
        <v>122</v>
      </c>
      <c r="B63" s="10" t="s">
        <v>123</v>
      </c>
      <c r="C63" s="11">
        <v>38</v>
      </c>
      <c r="D63" s="24" t="s">
        <v>33</v>
      </c>
      <c r="E63" s="79">
        <v>90.54</v>
      </c>
      <c r="F63" s="80">
        <v>12.26</v>
      </c>
      <c r="G63" s="12">
        <f t="shared" ref="G63:G64" si="16">SUM(E63:F63)</f>
        <v>102.80000000000001</v>
      </c>
      <c r="H63" s="12">
        <f t="shared" ref="H63:H77" si="17">C63*E63</f>
        <v>3440.5200000000004</v>
      </c>
      <c r="I63" s="12">
        <f t="shared" ref="I63:I77" si="18">C63*F63</f>
        <v>465.88</v>
      </c>
      <c r="J63" s="13">
        <f t="shared" ref="J63:J77" si="19">SUM(E63:F63)*C63</f>
        <v>3906.4000000000005</v>
      </c>
    </row>
    <row r="64" spans="1:10" x14ac:dyDescent="0.35">
      <c r="A64" s="16" t="s">
        <v>124</v>
      </c>
      <c r="B64" s="10" t="s">
        <v>125</v>
      </c>
      <c r="C64" s="11">
        <v>24</v>
      </c>
      <c r="D64" s="24" t="s">
        <v>33</v>
      </c>
      <c r="E64" s="79">
        <v>148.77000000000001</v>
      </c>
      <c r="F64" s="80">
        <v>9.56</v>
      </c>
      <c r="G64" s="12">
        <f t="shared" si="16"/>
        <v>158.33000000000001</v>
      </c>
      <c r="H64" s="12">
        <f t="shared" si="17"/>
        <v>3570.4800000000005</v>
      </c>
      <c r="I64" s="12">
        <f t="shared" si="18"/>
        <v>229.44</v>
      </c>
      <c r="J64" s="13">
        <f t="shared" si="19"/>
        <v>3799.92</v>
      </c>
    </row>
    <row r="65" spans="1:10" x14ac:dyDescent="0.35">
      <c r="A65" s="16" t="s">
        <v>126</v>
      </c>
      <c r="B65" s="10" t="s">
        <v>127</v>
      </c>
      <c r="C65" s="11">
        <v>1</v>
      </c>
      <c r="D65" s="24" t="s">
        <v>48</v>
      </c>
      <c r="E65" s="79">
        <v>141.13999999999999</v>
      </c>
      <c r="F65" s="80">
        <v>5.21</v>
      </c>
      <c r="G65" s="12">
        <f>SUM(E65:F65)</f>
        <v>146.35</v>
      </c>
      <c r="H65" s="12">
        <f t="shared" si="17"/>
        <v>141.13999999999999</v>
      </c>
      <c r="I65" s="12">
        <f t="shared" si="18"/>
        <v>5.21</v>
      </c>
      <c r="J65" s="13">
        <f t="shared" si="19"/>
        <v>146.35</v>
      </c>
    </row>
    <row r="66" spans="1:10" x14ac:dyDescent="0.35">
      <c r="A66" s="16" t="s">
        <v>128</v>
      </c>
      <c r="B66" s="10" t="s">
        <v>129</v>
      </c>
      <c r="C66" s="11">
        <v>34</v>
      </c>
      <c r="D66" s="24" t="s">
        <v>33</v>
      </c>
      <c r="E66" s="79">
        <v>47.46</v>
      </c>
      <c r="F66" s="80">
        <v>10.119999999999999</v>
      </c>
      <c r="G66" s="12">
        <f t="shared" ref="G66:G77" si="20">SUM(E66:F66)</f>
        <v>57.58</v>
      </c>
      <c r="H66" s="12">
        <f t="shared" si="17"/>
        <v>1613.64</v>
      </c>
      <c r="I66" s="12">
        <f t="shared" si="18"/>
        <v>344.08</v>
      </c>
      <c r="J66" s="13">
        <f t="shared" si="19"/>
        <v>1957.72</v>
      </c>
    </row>
    <row r="67" spans="1:10" x14ac:dyDescent="0.35">
      <c r="A67" s="16" t="s">
        <v>130</v>
      </c>
      <c r="B67" s="10" t="s">
        <v>131</v>
      </c>
      <c r="C67" s="11">
        <v>1</v>
      </c>
      <c r="D67" s="24" t="s">
        <v>48</v>
      </c>
      <c r="E67" s="79">
        <v>20.059999999999999</v>
      </c>
      <c r="F67" s="80">
        <v>22.15</v>
      </c>
      <c r="G67" s="12">
        <f>SUM(E67:F67)</f>
        <v>42.209999999999994</v>
      </c>
      <c r="H67" s="12">
        <f t="shared" si="17"/>
        <v>20.059999999999999</v>
      </c>
      <c r="I67" s="12">
        <f t="shared" si="18"/>
        <v>22.15</v>
      </c>
      <c r="J67" s="13">
        <f t="shared" si="19"/>
        <v>42.209999999999994</v>
      </c>
    </row>
    <row r="68" spans="1:10" x14ac:dyDescent="0.35">
      <c r="A68" s="16" t="s">
        <v>132</v>
      </c>
      <c r="B68" s="10" t="s">
        <v>133</v>
      </c>
      <c r="C68" s="11">
        <v>53</v>
      </c>
      <c r="D68" s="24" t="s">
        <v>48</v>
      </c>
      <c r="E68" s="79">
        <v>81.45</v>
      </c>
      <c r="F68" s="80">
        <v>23.95</v>
      </c>
      <c r="G68" s="12">
        <f t="shared" si="20"/>
        <v>105.4</v>
      </c>
      <c r="H68" s="12">
        <f t="shared" si="17"/>
        <v>4316.8500000000004</v>
      </c>
      <c r="I68" s="12">
        <f t="shared" si="18"/>
        <v>1269.3499999999999</v>
      </c>
      <c r="J68" s="13">
        <f t="shared" si="19"/>
        <v>5586.2000000000007</v>
      </c>
    </row>
    <row r="69" spans="1:10" x14ac:dyDescent="0.35">
      <c r="A69" s="16" t="s">
        <v>134</v>
      </c>
      <c r="B69" s="10" t="s">
        <v>135</v>
      </c>
      <c r="C69" s="11">
        <v>369</v>
      </c>
      <c r="D69" s="24" t="s">
        <v>33</v>
      </c>
      <c r="E69" s="79">
        <v>44.97</v>
      </c>
      <c r="F69" s="80">
        <v>6.33</v>
      </c>
      <c r="G69" s="12">
        <f t="shared" si="20"/>
        <v>51.3</v>
      </c>
      <c r="H69" s="12">
        <f t="shared" si="17"/>
        <v>16593.93</v>
      </c>
      <c r="I69" s="12">
        <f t="shared" si="18"/>
        <v>2335.77</v>
      </c>
      <c r="J69" s="13">
        <f t="shared" si="19"/>
        <v>18929.7</v>
      </c>
    </row>
    <row r="70" spans="1:10" x14ac:dyDescent="0.35">
      <c r="A70" s="16" t="s">
        <v>136</v>
      </c>
      <c r="B70" s="10" t="s">
        <v>137</v>
      </c>
      <c r="C70" s="11">
        <v>1</v>
      </c>
      <c r="D70" s="24" t="s">
        <v>48</v>
      </c>
      <c r="E70" s="79">
        <v>64.95</v>
      </c>
      <c r="F70" s="80">
        <v>10.06</v>
      </c>
      <c r="G70" s="12">
        <f t="shared" si="20"/>
        <v>75.010000000000005</v>
      </c>
      <c r="H70" s="12">
        <f t="shared" si="17"/>
        <v>64.95</v>
      </c>
      <c r="I70" s="12">
        <f t="shared" si="18"/>
        <v>10.06</v>
      </c>
      <c r="J70" s="13">
        <f t="shared" si="19"/>
        <v>75.010000000000005</v>
      </c>
    </row>
    <row r="71" spans="1:10" x14ac:dyDescent="0.35">
      <c r="A71" s="16" t="s">
        <v>138</v>
      </c>
      <c r="B71" s="10" t="s">
        <v>139</v>
      </c>
      <c r="C71" s="11">
        <v>206</v>
      </c>
      <c r="D71" s="24" t="s">
        <v>48</v>
      </c>
      <c r="E71" s="79">
        <v>57.93</v>
      </c>
      <c r="F71" s="80">
        <v>6.77</v>
      </c>
      <c r="G71" s="12">
        <f t="shared" si="20"/>
        <v>64.7</v>
      </c>
      <c r="H71" s="12">
        <f t="shared" si="17"/>
        <v>11933.58</v>
      </c>
      <c r="I71" s="12">
        <f t="shared" si="18"/>
        <v>1394.62</v>
      </c>
      <c r="J71" s="13">
        <f t="shared" si="19"/>
        <v>13328.2</v>
      </c>
    </row>
    <row r="72" spans="1:10" x14ac:dyDescent="0.35">
      <c r="A72" s="16" t="s">
        <v>140</v>
      </c>
      <c r="B72" s="10" t="s">
        <v>141</v>
      </c>
      <c r="C72" s="11">
        <v>70</v>
      </c>
      <c r="D72" s="24" t="s">
        <v>48</v>
      </c>
      <c r="E72" s="79">
        <v>48.6</v>
      </c>
      <c r="F72" s="80">
        <v>9.7799999999999994</v>
      </c>
      <c r="G72" s="12">
        <f t="shared" si="20"/>
        <v>58.38</v>
      </c>
      <c r="H72" s="12">
        <f t="shared" si="17"/>
        <v>3402</v>
      </c>
      <c r="I72" s="12">
        <f t="shared" si="18"/>
        <v>684.59999999999991</v>
      </c>
      <c r="J72" s="13">
        <f t="shared" si="19"/>
        <v>4086.6000000000004</v>
      </c>
    </row>
    <row r="73" spans="1:10" ht="14.25" customHeight="1" x14ac:dyDescent="0.35">
      <c r="A73" s="16" t="s">
        <v>142</v>
      </c>
      <c r="B73" s="10" t="s">
        <v>143</v>
      </c>
      <c r="C73" s="11">
        <v>1</v>
      </c>
      <c r="D73" s="24" t="s">
        <v>33</v>
      </c>
      <c r="E73" s="79">
        <v>107.61</v>
      </c>
      <c r="F73" s="80">
        <v>25.12</v>
      </c>
      <c r="G73" s="12">
        <f t="shared" si="20"/>
        <v>132.72999999999999</v>
      </c>
      <c r="H73" s="12">
        <f t="shared" si="17"/>
        <v>107.61</v>
      </c>
      <c r="I73" s="12">
        <f t="shared" si="18"/>
        <v>25.12</v>
      </c>
      <c r="J73" s="13">
        <f t="shared" si="19"/>
        <v>132.72999999999999</v>
      </c>
    </row>
    <row r="74" spans="1:10" x14ac:dyDescent="0.35">
      <c r="A74" s="16" t="s">
        <v>144</v>
      </c>
      <c r="B74" s="10" t="s">
        <v>145</v>
      </c>
      <c r="C74" s="11">
        <v>32</v>
      </c>
      <c r="D74" s="24" t="s">
        <v>33</v>
      </c>
      <c r="E74" s="79">
        <v>121.43</v>
      </c>
      <c r="F74" s="80">
        <v>101.01</v>
      </c>
      <c r="G74" s="12">
        <f t="shared" si="20"/>
        <v>222.44</v>
      </c>
      <c r="H74" s="12">
        <f t="shared" si="17"/>
        <v>3885.76</v>
      </c>
      <c r="I74" s="12">
        <f t="shared" si="18"/>
        <v>3232.32</v>
      </c>
      <c r="J74" s="13">
        <f t="shared" si="19"/>
        <v>7118.08</v>
      </c>
    </row>
    <row r="75" spans="1:10" x14ac:dyDescent="0.35">
      <c r="A75" s="16" t="s">
        <v>146</v>
      </c>
      <c r="B75" s="10" t="s">
        <v>1080</v>
      </c>
      <c r="C75" s="11">
        <v>418</v>
      </c>
      <c r="D75" s="24" t="s">
        <v>33</v>
      </c>
      <c r="E75" s="79">
        <v>3.15</v>
      </c>
      <c r="F75" s="80">
        <v>6.33</v>
      </c>
      <c r="G75" s="12">
        <f t="shared" si="20"/>
        <v>9.48</v>
      </c>
      <c r="H75" s="12">
        <f t="shared" si="17"/>
        <v>1316.7</v>
      </c>
      <c r="I75" s="12">
        <f t="shared" si="18"/>
        <v>2645.94</v>
      </c>
      <c r="J75" s="13">
        <f t="shared" si="19"/>
        <v>3962.6400000000003</v>
      </c>
    </row>
    <row r="76" spans="1:10" ht="14.25" customHeight="1" x14ac:dyDescent="0.35">
      <c r="A76" s="16" t="s">
        <v>147</v>
      </c>
      <c r="B76" s="10" t="s">
        <v>148</v>
      </c>
      <c r="C76" s="11">
        <v>76</v>
      </c>
      <c r="D76" s="24" t="s">
        <v>33</v>
      </c>
      <c r="E76" s="79">
        <v>194.85</v>
      </c>
      <c r="F76" s="80">
        <v>30.2</v>
      </c>
      <c r="G76" s="12">
        <f t="shared" si="20"/>
        <v>225.04999999999998</v>
      </c>
      <c r="H76" s="12">
        <f t="shared" si="17"/>
        <v>14808.6</v>
      </c>
      <c r="I76" s="12">
        <f t="shared" si="18"/>
        <v>2295.1999999999998</v>
      </c>
      <c r="J76" s="13">
        <f t="shared" si="19"/>
        <v>17103.8</v>
      </c>
    </row>
    <row r="77" spans="1:10" x14ac:dyDescent="0.35">
      <c r="A77" s="16" t="s">
        <v>149</v>
      </c>
      <c r="B77" s="10" t="s">
        <v>150</v>
      </c>
      <c r="C77" s="11">
        <v>1129</v>
      </c>
      <c r="D77" s="24" t="s">
        <v>12</v>
      </c>
      <c r="E77" s="79">
        <v>15.21</v>
      </c>
      <c r="F77" s="80">
        <v>6.33</v>
      </c>
      <c r="G77" s="12">
        <f t="shared" si="20"/>
        <v>21.54</v>
      </c>
      <c r="H77" s="12">
        <f t="shared" si="17"/>
        <v>17172.09</v>
      </c>
      <c r="I77" s="12">
        <f t="shared" si="18"/>
        <v>7146.57</v>
      </c>
      <c r="J77" s="13">
        <f t="shared" si="19"/>
        <v>24318.66</v>
      </c>
    </row>
    <row r="78" spans="1:10" x14ac:dyDescent="0.35">
      <c r="A78" s="14">
        <v>8</v>
      </c>
      <c r="B78" s="15" t="s">
        <v>151</v>
      </c>
      <c r="C78" s="7"/>
      <c r="D78" s="8"/>
      <c r="E78" s="75"/>
      <c r="F78" s="76"/>
      <c r="G78" s="75"/>
      <c r="H78" s="75">
        <f t="shared" ref="H78:J78" si="21">SUBTOTAL(109,H79:H85)</f>
        <v>119540.17000000001</v>
      </c>
      <c r="I78" s="75">
        <f t="shared" si="21"/>
        <v>35958.660000000003</v>
      </c>
      <c r="J78" s="78">
        <f t="shared" si="21"/>
        <v>155498.82999999999</v>
      </c>
    </row>
    <row r="79" spans="1:10" x14ac:dyDescent="0.35">
      <c r="A79" s="16" t="s">
        <v>152</v>
      </c>
      <c r="B79" s="10" t="s">
        <v>153</v>
      </c>
      <c r="C79" s="11">
        <v>346</v>
      </c>
      <c r="D79" s="24" t="s">
        <v>33</v>
      </c>
      <c r="E79" s="79">
        <v>28.86</v>
      </c>
      <c r="F79" s="80">
        <v>18.32</v>
      </c>
      <c r="G79" s="12">
        <f t="shared" ref="G79:G85" si="22">SUM(E79:F79)</f>
        <v>47.18</v>
      </c>
      <c r="H79" s="12">
        <f t="shared" ref="H79:H85" si="23">C79*E79</f>
        <v>9985.56</v>
      </c>
      <c r="I79" s="12">
        <f t="shared" ref="I79:I85" si="24">C79*F79</f>
        <v>6338.72</v>
      </c>
      <c r="J79" s="13">
        <f t="shared" ref="J79:J85" si="25">SUM(E79:F79)*C79</f>
        <v>16324.28</v>
      </c>
    </row>
    <row r="80" spans="1:10" x14ac:dyDescent="0.35">
      <c r="A80" s="16" t="s">
        <v>154</v>
      </c>
      <c r="B80" s="10" t="s">
        <v>155</v>
      </c>
      <c r="C80" s="11">
        <v>314</v>
      </c>
      <c r="D80" s="24" t="s">
        <v>33</v>
      </c>
      <c r="E80" s="79">
        <v>93.18</v>
      </c>
      <c r="F80" s="80">
        <v>16.48</v>
      </c>
      <c r="G80" s="12">
        <f t="shared" si="22"/>
        <v>109.66000000000001</v>
      </c>
      <c r="H80" s="12">
        <f t="shared" si="23"/>
        <v>29258.52</v>
      </c>
      <c r="I80" s="12">
        <f t="shared" si="24"/>
        <v>5174.72</v>
      </c>
      <c r="J80" s="13">
        <f t="shared" si="25"/>
        <v>34433.240000000005</v>
      </c>
    </row>
    <row r="81" spans="1:10" ht="29" x14ac:dyDescent="0.35">
      <c r="A81" s="16" t="s">
        <v>156</v>
      </c>
      <c r="B81" s="10" t="s">
        <v>157</v>
      </c>
      <c r="C81" s="11">
        <v>331</v>
      </c>
      <c r="D81" s="24" t="s">
        <v>33</v>
      </c>
      <c r="E81" s="79">
        <v>106.55</v>
      </c>
      <c r="F81" s="80">
        <v>24.4</v>
      </c>
      <c r="G81" s="12">
        <f t="shared" si="22"/>
        <v>130.94999999999999</v>
      </c>
      <c r="H81" s="12">
        <f t="shared" si="23"/>
        <v>35268.049999999996</v>
      </c>
      <c r="I81" s="12">
        <f t="shared" si="24"/>
        <v>8076.4</v>
      </c>
      <c r="J81" s="13">
        <f t="shared" si="25"/>
        <v>43344.45</v>
      </c>
    </row>
    <row r="82" spans="1:10" ht="29" x14ac:dyDescent="0.35">
      <c r="A82" s="16" t="s">
        <v>158</v>
      </c>
      <c r="B82" s="10" t="s">
        <v>981</v>
      </c>
      <c r="C82" s="11">
        <v>32</v>
      </c>
      <c r="D82" s="24" t="s">
        <v>33</v>
      </c>
      <c r="E82" s="79">
        <v>57.33</v>
      </c>
      <c r="F82" s="80">
        <v>16.170000000000002</v>
      </c>
      <c r="G82" s="12">
        <f t="shared" si="22"/>
        <v>73.5</v>
      </c>
      <c r="H82" s="12">
        <f t="shared" si="23"/>
        <v>1834.56</v>
      </c>
      <c r="I82" s="12">
        <f t="shared" si="24"/>
        <v>517.44000000000005</v>
      </c>
      <c r="J82" s="13">
        <f t="shared" si="25"/>
        <v>2352</v>
      </c>
    </row>
    <row r="83" spans="1:10" x14ac:dyDescent="0.35">
      <c r="A83" s="16" t="s">
        <v>159</v>
      </c>
      <c r="B83" s="10" t="s">
        <v>160</v>
      </c>
      <c r="C83" s="11">
        <v>293</v>
      </c>
      <c r="D83" s="24" t="s">
        <v>33</v>
      </c>
      <c r="E83" s="79">
        <v>62.93</v>
      </c>
      <c r="F83" s="80">
        <v>43.78</v>
      </c>
      <c r="G83" s="12">
        <f t="shared" si="22"/>
        <v>106.71000000000001</v>
      </c>
      <c r="H83" s="12">
        <f t="shared" si="23"/>
        <v>18438.490000000002</v>
      </c>
      <c r="I83" s="12">
        <f t="shared" si="24"/>
        <v>12827.54</v>
      </c>
      <c r="J83" s="13">
        <f t="shared" si="25"/>
        <v>31266.030000000002</v>
      </c>
    </row>
    <row r="84" spans="1:10" x14ac:dyDescent="0.35">
      <c r="A84" s="16" t="s">
        <v>161</v>
      </c>
      <c r="B84" s="10" t="s">
        <v>162</v>
      </c>
      <c r="C84" s="11">
        <v>21</v>
      </c>
      <c r="D84" s="24" t="s">
        <v>33</v>
      </c>
      <c r="E84" s="79">
        <v>11.23</v>
      </c>
      <c r="F84" s="80">
        <v>13.4</v>
      </c>
      <c r="G84" s="12">
        <f t="shared" si="22"/>
        <v>24.630000000000003</v>
      </c>
      <c r="H84" s="12">
        <f t="shared" si="23"/>
        <v>235.83</v>
      </c>
      <c r="I84" s="12">
        <f t="shared" si="24"/>
        <v>281.40000000000003</v>
      </c>
      <c r="J84" s="13">
        <f t="shared" si="25"/>
        <v>517.23</v>
      </c>
    </row>
    <row r="85" spans="1:10" x14ac:dyDescent="0.35">
      <c r="A85" s="16" t="s">
        <v>163</v>
      </c>
      <c r="B85" s="10" t="s">
        <v>164</v>
      </c>
      <c r="C85" s="11">
        <v>148</v>
      </c>
      <c r="D85" s="24" t="s">
        <v>33</v>
      </c>
      <c r="E85" s="79">
        <v>165.67</v>
      </c>
      <c r="F85" s="80">
        <v>18.53</v>
      </c>
      <c r="G85" s="12">
        <f t="shared" si="22"/>
        <v>184.2</v>
      </c>
      <c r="H85" s="12">
        <f t="shared" si="23"/>
        <v>24519.16</v>
      </c>
      <c r="I85" s="12">
        <f t="shared" si="24"/>
        <v>2742.44</v>
      </c>
      <c r="J85" s="13">
        <f t="shared" si="25"/>
        <v>27261.599999999999</v>
      </c>
    </row>
    <row r="86" spans="1:10" x14ac:dyDescent="0.35">
      <c r="A86" s="14">
        <v>9</v>
      </c>
      <c r="B86" s="15" t="s">
        <v>165</v>
      </c>
      <c r="C86" s="7"/>
      <c r="D86" s="8"/>
      <c r="E86" s="75"/>
      <c r="F86" s="76"/>
      <c r="G86" s="75"/>
      <c r="H86" s="75">
        <v>0</v>
      </c>
      <c r="I86" s="75">
        <v>0</v>
      </c>
      <c r="J86" s="78">
        <v>0</v>
      </c>
    </row>
    <row r="87" spans="1:10" x14ac:dyDescent="0.35">
      <c r="A87" s="14">
        <v>10</v>
      </c>
      <c r="B87" s="15" t="s">
        <v>166</v>
      </c>
      <c r="C87" s="7"/>
      <c r="D87" s="8"/>
      <c r="E87" s="75"/>
      <c r="F87" s="76"/>
      <c r="G87" s="75"/>
      <c r="H87" s="75">
        <f t="shared" ref="H87:J87" si="26">SUBTOTAL(109,H88:H110)</f>
        <v>155524.4</v>
      </c>
      <c r="I87" s="75">
        <f t="shared" si="26"/>
        <v>29555.670000000002</v>
      </c>
      <c r="J87" s="78">
        <f t="shared" si="26"/>
        <v>185080.07</v>
      </c>
    </row>
    <row r="88" spans="1:10" x14ac:dyDescent="0.35">
      <c r="A88" s="16" t="s">
        <v>167</v>
      </c>
      <c r="B88" s="10" t="s">
        <v>168</v>
      </c>
      <c r="C88" s="11">
        <v>775</v>
      </c>
      <c r="D88" s="24" t="s">
        <v>33</v>
      </c>
      <c r="E88" s="79">
        <v>17.41</v>
      </c>
      <c r="F88" s="80">
        <v>10.76</v>
      </c>
      <c r="G88" s="12">
        <f t="shared" ref="G88:G110" si="27">SUM(E88:F88)</f>
        <v>28.17</v>
      </c>
      <c r="H88" s="12">
        <f t="shared" ref="H88:H110" si="28">C88*E88</f>
        <v>13492.75</v>
      </c>
      <c r="I88" s="12">
        <f t="shared" ref="I88:I110" si="29">C88*F88</f>
        <v>8339</v>
      </c>
      <c r="J88" s="13">
        <f t="shared" ref="J88:J110" si="30">SUM(E88:F88)*C88</f>
        <v>21831.75</v>
      </c>
    </row>
    <row r="89" spans="1:10" x14ac:dyDescent="0.35">
      <c r="A89" s="16" t="s">
        <v>169</v>
      </c>
      <c r="B89" s="10" t="s">
        <v>170</v>
      </c>
      <c r="C89" s="11">
        <v>221</v>
      </c>
      <c r="D89" s="24" t="s">
        <v>33</v>
      </c>
      <c r="E89" s="79">
        <v>21.75</v>
      </c>
      <c r="F89" s="80">
        <v>17.23</v>
      </c>
      <c r="G89" s="12">
        <f t="shared" si="27"/>
        <v>38.980000000000004</v>
      </c>
      <c r="H89" s="12">
        <f t="shared" si="28"/>
        <v>4806.75</v>
      </c>
      <c r="I89" s="12">
        <f t="shared" si="29"/>
        <v>3807.83</v>
      </c>
      <c r="J89" s="13">
        <f t="shared" si="30"/>
        <v>8614.5800000000017</v>
      </c>
    </row>
    <row r="90" spans="1:10" x14ac:dyDescent="0.35">
      <c r="A90" s="16" t="s">
        <v>171</v>
      </c>
      <c r="B90" s="10" t="s">
        <v>172</v>
      </c>
      <c r="C90" s="11">
        <v>1</v>
      </c>
      <c r="D90" s="24" t="s">
        <v>33</v>
      </c>
      <c r="E90" s="79">
        <v>437.26</v>
      </c>
      <c r="F90" s="80">
        <v>39.67</v>
      </c>
      <c r="G90" s="12">
        <f t="shared" si="27"/>
        <v>476.93</v>
      </c>
      <c r="H90" s="12">
        <f t="shared" si="28"/>
        <v>437.26</v>
      </c>
      <c r="I90" s="12">
        <f t="shared" si="29"/>
        <v>39.67</v>
      </c>
      <c r="J90" s="13">
        <f t="shared" si="30"/>
        <v>476.93</v>
      </c>
    </row>
    <row r="91" spans="1:10" x14ac:dyDescent="0.35">
      <c r="A91" s="16" t="s">
        <v>173</v>
      </c>
      <c r="B91" s="10" t="s">
        <v>174</v>
      </c>
      <c r="C91" s="11">
        <v>1</v>
      </c>
      <c r="D91" s="24" t="s">
        <v>48</v>
      </c>
      <c r="E91" s="79">
        <v>71.7</v>
      </c>
      <c r="F91" s="80">
        <v>9.99</v>
      </c>
      <c r="G91" s="12">
        <f t="shared" si="27"/>
        <v>81.69</v>
      </c>
      <c r="H91" s="12">
        <f t="shared" si="28"/>
        <v>71.7</v>
      </c>
      <c r="I91" s="12">
        <f t="shared" si="29"/>
        <v>9.99</v>
      </c>
      <c r="J91" s="13">
        <f t="shared" si="30"/>
        <v>81.69</v>
      </c>
    </row>
    <row r="92" spans="1:10" x14ac:dyDescent="0.35">
      <c r="A92" s="16" t="s">
        <v>175</v>
      </c>
      <c r="B92" s="10" t="s">
        <v>176</v>
      </c>
      <c r="C92" s="11">
        <v>44</v>
      </c>
      <c r="D92" s="24" t="s">
        <v>48</v>
      </c>
      <c r="E92" s="79">
        <v>97.58</v>
      </c>
      <c r="F92" s="80">
        <v>18.239999999999998</v>
      </c>
      <c r="G92" s="12">
        <f t="shared" si="27"/>
        <v>115.82</v>
      </c>
      <c r="H92" s="12">
        <f t="shared" si="28"/>
        <v>4293.5199999999995</v>
      </c>
      <c r="I92" s="12">
        <f t="shared" si="29"/>
        <v>802.56</v>
      </c>
      <c r="J92" s="13">
        <f t="shared" si="30"/>
        <v>5096.08</v>
      </c>
    </row>
    <row r="93" spans="1:10" x14ac:dyDescent="0.35">
      <c r="A93" s="16" t="s">
        <v>177</v>
      </c>
      <c r="B93" s="10" t="s">
        <v>178</v>
      </c>
      <c r="C93" s="11">
        <v>1</v>
      </c>
      <c r="D93" s="24" t="s">
        <v>33</v>
      </c>
      <c r="E93" s="79">
        <v>797.89</v>
      </c>
      <c r="F93" s="80">
        <v>39.67</v>
      </c>
      <c r="G93" s="12">
        <f t="shared" si="27"/>
        <v>837.56</v>
      </c>
      <c r="H93" s="12">
        <f t="shared" si="28"/>
        <v>797.89</v>
      </c>
      <c r="I93" s="12">
        <f t="shared" si="29"/>
        <v>39.67</v>
      </c>
      <c r="J93" s="13">
        <f t="shared" si="30"/>
        <v>837.56</v>
      </c>
    </row>
    <row r="94" spans="1:10" x14ac:dyDescent="0.35">
      <c r="A94" s="16" t="s">
        <v>179</v>
      </c>
      <c r="B94" s="10" t="s">
        <v>180</v>
      </c>
      <c r="C94" s="11">
        <v>1</v>
      </c>
      <c r="D94" s="24" t="s">
        <v>48</v>
      </c>
      <c r="E94" s="79">
        <v>76.61</v>
      </c>
      <c r="F94" s="80">
        <v>9.99</v>
      </c>
      <c r="G94" s="12">
        <f t="shared" si="27"/>
        <v>86.6</v>
      </c>
      <c r="H94" s="12">
        <f t="shared" si="28"/>
        <v>76.61</v>
      </c>
      <c r="I94" s="12">
        <f t="shared" si="29"/>
        <v>9.99</v>
      </c>
      <c r="J94" s="13">
        <f t="shared" si="30"/>
        <v>86.6</v>
      </c>
    </row>
    <row r="95" spans="1:10" x14ac:dyDescent="0.35">
      <c r="A95" s="16" t="s">
        <v>181</v>
      </c>
      <c r="B95" s="10" t="s">
        <v>182</v>
      </c>
      <c r="C95" s="11">
        <v>15</v>
      </c>
      <c r="D95" s="24" t="s">
        <v>33</v>
      </c>
      <c r="E95" s="79">
        <v>87.58</v>
      </c>
      <c r="F95" s="80">
        <v>6.56</v>
      </c>
      <c r="G95" s="12">
        <f t="shared" si="27"/>
        <v>94.14</v>
      </c>
      <c r="H95" s="12">
        <f t="shared" si="28"/>
        <v>1313.7</v>
      </c>
      <c r="I95" s="12">
        <f t="shared" si="29"/>
        <v>98.399999999999991</v>
      </c>
      <c r="J95" s="13">
        <f t="shared" si="30"/>
        <v>1412.1</v>
      </c>
    </row>
    <row r="96" spans="1:10" x14ac:dyDescent="0.35">
      <c r="A96" s="16" t="s">
        <v>183</v>
      </c>
      <c r="B96" s="10" t="s">
        <v>184</v>
      </c>
      <c r="C96" s="11">
        <v>1</v>
      </c>
      <c r="D96" s="24" t="s">
        <v>33</v>
      </c>
      <c r="E96" s="79">
        <v>189.3</v>
      </c>
      <c r="F96" s="80">
        <v>41.15</v>
      </c>
      <c r="G96" s="12">
        <f t="shared" si="27"/>
        <v>230.45000000000002</v>
      </c>
      <c r="H96" s="12">
        <f t="shared" si="28"/>
        <v>189.3</v>
      </c>
      <c r="I96" s="12">
        <f t="shared" si="29"/>
        <v>41.15</v>
      </c>
      <c r="J96" s="13">
        <f t="shared" si="30"/>
        <v>230.45000000000002</v>
      </c>
    </row>
    <row r="97" spans="1:10" x14ac:dyDescent="0.35">
      <c r="A97" s="16" t="s">
        <v>185</v>
      </c>
      <c r="B97" s="10" t="s">
        <v>186</v>
      </c>
      <c r="C97" s="11">
        <v>1</v>
      </c>
      <c r="D97" s="24" t="s">
        <v>33</v>
      </c>
      <c r="E97" s="79">
        <v>572.94000000000005</v>
      </c>
      <c r="F97" s="80">
        <v>39.67</v>
      </c>
      <c r="G97" s="12">
        <f t="shared" si="27"/>
        <v>612.61</v>
      </c>
      <c r="H97" s="12">
        <f t="shared" si="28"/>
        <v>572.94000000000005</v>
      </c>
      <c r="I97" s="12">
        <f t="shared" si="29"/>
        <v>39.67</v>
      </c>
      <c r="J97" s="13">
        <f t="shared" si="30"/>
        <v>612.61</v>
      </c>
    </row>
    <row r="98" spans="1:10" x14ac:dyDescent="0.35">
      <c r="A98" s="16" t="s">
        <v>187</v>
      </c>
      <c r="B98" s="10" t="s">
        <v>188</v>
      </c>
      <c r="C98" s="11">
        <v>35</v>
      </c>
      <c r="D98" s="24" t="s">
        <v>33</v>
      </c>
      <c r="E98" s="79">
        <v>119.52</v>
      </c>
      <c r="F98" s="80">
        <v>73.430000000000007</v>
      </c>
      <c r="G98" s="12">
        <f t="shared" si="27"/>
        <v>192.95</v>
      </c>
      <c r="H98" s="12">
        <f t="shared" si="28"/>
        <v>4183.2</v>
      </c>
      <c r="I98" s="12">
        <f t="shared" si="29"/>
        <v>2570.0500000000002</v>
      </c>
      <c r="J98" s="13">
        <f t="shared" si="30"/>
        <v>6753.25</v>
      </c>
    </row>
    <row r="99" spans="1:10" x14ac:dyDescent="0.35">
      <c r="A99" s="16" t="s">
        <v>189</v>
      </c>
      <c r="B99" s="10" t="s">
        <v>190</v>
      </c>
      <c r="C99" s="11">
        <v>44</v>
      </c>
      <c r="D99" s="24" t="s">
        <v>33</v>
      </c>
      <c r="E99" s="79">
        <v>35.200000000000003</v>
      </c>
      <c r="F99" s="80">
        <v>13.04</v>
      </c>
      <c r="G99" s="12">
        <f t="shared" si="27"/>
        <v>48.24</v>
      </c>
      <c r="H99" s="12">
        <f t="shared" si="28"/>
        <v>1548.8000000000002</v>
      </c>
      <c r="I99" s="12">
        <f t="shared" si="29"/>
        <v>573.76</v>
      </c>
      <c r="J99" s="13">
        <f t="shared" si="30"/>
        <v>2122.56</v>
      </c>
    </row>
    <row r="100" spans="1:10" x14ac:dyDescent="0.35">
      <c r="A100" s="16" t="s">
        <v>191</v>
      </c>
      <c r="B100" s="17" t="s">
        <v>192</v>
      </c>
      <c r="C100" s="11">
        <v>392</v>
      </c>
      <c r="D100" s="24" t="s">
        <v>33</v>
      </c>
      <c r="E100" s="79">
        <v>49.02</v>
      </c>
      <c r="F100" s="80">
        <v>20.22</v>
      </c>
      <c r="G100" s="12">
        <f t="shared" si="27"/>
        <v>69.240000000000009</v>
      </c>
      <c r="H100" s="12">
        <f t="shared" si="28"/>
        <v>19215.84</v>
      </c>
      <c r="I100" s="12">
        <f t="shared" si="29"/>
        <v>7926.24</v>
      </c>
      <c r="J100" s="13">
        <f t="shared" si="30"/>
        <v>27142.080000000002</v>
      </c>
    </row>
    <row r="101" spans="1:10" x14ac:dyDescent="0.35">
      <c r="A101" s="16" t="s">
        <v>193</v>
      </c>
      <c r="B101" s="10" t="s">
        <v>194</v>
      </c>
      <c r="C101" s="11">
        <v>67</v>
      </c>
      <c r="D101" s="24" t="s">
        <v>33</v>
      </c>
      <c r="E101" s="79">
        <v>153.84</v>
      </c>
      <c r="F101" s="80">
        <v>32.33</v>
      </c>
      <c r="G101" s="12">
        <f t="shared" si="27"/>
        <v>186.17000000000002</v>
      </c>
      <c r="H101" s="12">
        <f t="shared" si="28"/>
        <v>10307.280000000001</v>
      </c>
      <c r="I101" s="12">
        <f t="shared" si="29"/>
        <v>2166.1099999999997</v>
      </c>
      <c r="J101" s="13">
        <f t="shared" si="30"/>
        <v>12473.390000000001</v>
      </c>
    </row>
    <row r="102" spans="1:10" x14ac:dyDescent="0.35">
      <c r="A102" s="16" t="s">
        <v>195</v>
      </c>
      <c r="B102" s="10" t="s">
        <v>196</v>
      </c>
      <c r="C102" s="11">
        <v>18</v>
      </c>
      <c r="D102" s="24" t="s">
        <v>33</v>
      </c>
      <c r="E102" s="79">
        <v>3.15</v>
      </c>
      <c r="F102" s="80">
        <v>4.78</v>
      </c>
      <c r="G102" s="12">
        <f t="shared" si="27"/>
        <v>7.93</v>
      </c>
      <c r="H102" s="12">
        <f t="shared" si="28"/>
        <v>56.699999999999996</v>
      </c>
      <c r="I102" s="12">
        <f t="shared" si="29"/>
        <v>86.04</v>
      </c>
      <c r="J102" s="13">
        <f t="shared" si="30"/>
        <v>142.74</v>
      </c>
    </row>
    <row r="103" spans="1:10" x14ac:dyDescent="0.35">
      <c r="A103" s="16" t="s">
        <v>197</v>
      </c>
      <c r="B103" s="10" t="s">
        <v>198</v>
      </c>
      <c r="C103" s="11">
        <v>299</v>
      </c>
      <c r="D103" s="24" t="s">
        <v>33</v>
      </c>
      <c r="E103" s="79">
        <v>236.05</v>
      </c>
      <c r="F103" s="80">
        <v>6.45</v>
      </c>
      <c r="G103" s="12">
        <f t="shared" si="27"/>
        <v>242.5</v>
      </c>
      <c r="H103" s="12">
        <f t="shared" si="28"/>
        <v>70578.95</v>
      </c>
      <c r="I103" s="12">
        <f t="shared" si="29"/>
        <v>1928.55</v>
      </c>
      <c r="J103" s="13">
        <f t="shared" si="30"/>
        <v>72507.5</v>
      </c>
    </row>
    <row r="104" spans="1:10" x14ac:dyDescent="0.35">
      <c r="A104" s="16" t="s">
        <v>199</v>
      </c>
      <c r="B104" s="10" t="s">
        <v>200</v>
      </c>
      <c r="C104" s="11">
        <v>15</v>
      </c>
      <c r="D104" s="24" t="s">
        <v>33</v>
      </c>
      <c r="E104" s="79">
        <v>132.16999999999999</v>
      </c>
      <c r="F104" s="80">
        <v>7.32</v>
      </c>
      <c r="G104" s="12">
        <f t="shared" si="27"/>
        <v>139.48999999999998</v>
      </c>
      <c r="H104" s="12">
        <f t="shared" si="28"/>
        <v>1982.5499999999997</v>
      </c>
      <c r="I104" s="12">
        <f t="shared" si="29"/>
        <v>109.80000000000001</v>
      </c>
      <c r="J104" s="13">
        <f t="shared" si="30"/>
        <v>2092.35</v>
      </c>
    </row>
    <row r="105" spans="1:10" x14ac:dyDescent="0.35">
      <c r="A105" s="16" t="s">
        <v>201</v>
      </c>
      <c r="B105" s="10" t="s">
        <v>202</v>
      </c>
      <c r="C105" s="11">
        <v>1</v>
      </c>
      <c r="D105" s="24" t="s">
        <v>33</v>
      </c>
      <c r="E105" s="79">
        <v>272.51</v>
      </c>
      <c r="F105" s="80">
        <v>4.3</v>
      </c>
      <c r="G105" s="12">
        <f t="shared" si="27"/>
        <v>276.81</v>
      </c>
      <c r="H105" s="12">
        <f t="shared" si="28"/>
        <v>272.51</v>
      </c>
      <c r="I105" s="12">
        <f t="shared" si="29"/>
        <v>4.3</v>
      </c>
      <c r="J105" s="13">
        <f t="shared" si="30"/>
        <v>276.81</v>
      </c>
    </row>
    <row r="106" spans="1:10" ht="14.25" customHeight="1" x14ac:dyDescent="0.35">
      <c r="A106" s="16" t="s">
        <v>203</v>
      </c>
      <c r="B106" s="10" t="s">
        <v>204</v>
      </c>
      <c r="C106" s="11">
        <v>111</v>
      </c>
      <c r="D106" s="24" t="s">
        <v>48</v>
      </c>
      <c r="E106" s="79">
        <v>23.09</v>
      </c>
      <c r="F106" s="80">
        <v>6.4</v>
      </c>
      <c r="G106" s="12">
        <f t="shared" si="27"/>
        <v>29.490000000000002</v>
      </c>
      <c r="H106" s="12">
        <f t="shared" si="28"/>
        <v>2562.9899999999998</v>
      </c>
      <c r="I106" s="12">
        <f t="shared" si="29"/>
        <v>710.40000000000009</v>
      </c>
      <c r="J106" s="13">
        <f t="shared" si="30"/>
        <v>3273.3900000000003</v>
      </c>
    </row>
    <row r="107" spans="1:10" x14ac:dyDescent="0.35">
      <c r="A107" s="16" t="s">
        <v>205</v>
      </c>
      <c r="B107" s="10" t="s">
        <v>206</v>
      </c>
      <c r="C107" s="11">
        <v>122</v>
      </c>
      <c r="D107" s="24" t="s">
        <v>33</v>
      </c>
      <c r="E107" s="79">
        <v>153.38</v>
      </c>
      <c r="F107" s="80">
        <v>1.91</v>
      </c>
      <c r="G107" s="12">
        <f t="shared" ref="G107" si="31">SUM(E107:F107)</f>
        <v>155.29</v>
      </c>
      <c r="H107" s="12">
        <f t="shared" si="28"/>
        <v>18712.36</v>
      </c>
      <c r="I107" s="12">
        <f t="shared" si="29"/>
        <v>233.01999999999998</v>
      </c>
      <c r="J107" s="13">
        <f t="shared" si="30"/>
        <v>18945.379999999997</v>
      </c>
    </row>
    <row r="108" spans="1:10" x14ac:dyDescent="0.35">
      <c r="A108" s="16" t="s">
        <v>207</v>
      </c>
      <c r="B108" s="10" t="s">
        <v>208</v>
      </c>
      <c r="C108" s="11">
        <v>1</v>
      </c>
      <c r="D108" s="24" t="s">
        <v>48</v>
      </c>
      <c r="E108" s="79">
        <v>20.010000000000002</v>
      </c>
      <c r="F108" s="80">
        <v>4.3</v>
      </c>
      <c r="G108" s="12">
        <f t="shared" ref="G108:G109" si="32">SUM(E108:F108)</f>
        <v>24.310000000000002</v>
      </c>
      <c r="H108" s="12">
        <f t="shared" si="28"/>
        <v>20.010000000000002</v>
      </c>
      <c r="I108" s="12">
        <f t="shared" si="29"/>
        <v>4.3</v>
      </c>
      <c r="J108" s="13">
        <f t="shared" si="30"/>
        <v>24.310000000000002</v>
      </c>
    </row>
    <row r="109" spans="1:10" x14ac:dyDescent="0.35">
      <c r="A109" s="16" t="s">
        <v>209</v>
      </c>
      <c r="B109" s="10" t="s">
        <v>210</v>
      </c>
      <c r="C109" s="11">
        <v>1</v>
      </c>
      <c r="D109" s="24" t="s">
        <v>33</v>
      </c>
      <c r="E109" s="79">
        <v>9.0399999999999991</v>
      </c>
      <c r="F109" s="80">
        <v>6.56</v>
      </c>
      <c r="G109" s="12">
        <f t="shared" si="32"/>
        <v>15.599999999999998</v>
      </c>
      <c r="H109" s="12">
        <f t="shared" si="28"/>
        <v>9.0399999999999991</v>
      </c>
      <c r="I109" s="12">
        <f t="shared" si="29"/>
        <v>6.56</v>
      </c>
      <c r="J109" s="13">
        <f t="shared" si="30"/>
        <v>15.599999999999998</v>
      </c>
    </row>
    <row r="110" spans="1:10" x14ac:dyDescent="0.35">
      <c r="A110" s="16" t="s">
        <v>211</v>
      </c>
      <c r="B110" s="10" t="s">
        <v>212</v>
      </c>
      <c r="C110" s="11">
        <v>1</v>
      </c>
      <c r="D110" s="24" t="s">
        <v>33</v>
      </c>
      <c r="E110" s="79">
        <v>21.75</v>
      </c>
      <c r="F110" s="80">
        <v>8.61</v>
      </c>
      <c r="G110" s="12">
        <f t="shared" si="27"/>
        <v>30.36</v>
      </c>
      <c r="H110" s="12">
        <f t="shared" si="28"/>
        <v>21.75</v>
      </c>
      <c r="I110" s="12">
        <f t="shared" si="29"/>
        <v>8.61</v>
      </c>
      <c r="J110" s="13">
        <f t="shared" si="30"/>
        <v>30.36</v>
      </c>
    </row>
    <row r="111" spans="1:10" x14ac:dyDescent="0.35">
      <c r="A111" s="14">
        <v>11</v>
      </c>
      <c r="B111" s="15" t="s">
        <v>213</v>
      </c>
      <c r="C111" s="7"/>
      <c r="D111" s="8"/>
      <c r="E111" s="75"/>
      <c r="F111" s="76"/>
      <c r="G111" s="75"/>
      <c r="H111" s="75">
        <f t="shared" ref="H111:J111" si="33">SUBTOTAL(109,H112:H120)</f>
        <v>23268.780000000006</v>
      </c>
      <c r="I111" s="75">
        <f t="shared" si="33"/>
        <v>10293.250000000004</v>
      </c>
      <c r="J111" s="78">
        <f t="shared" si="33"/>
        <v>33562.03</v>
      </c>
    </row>
    <row r="112" spans="1:10" x14ac:dyDescent="0.35">
      <c r="A112" s="16" t="s">
        <v>214</v>
      </c>
      <c r="B112" s="10" t="s">
        <v>215</v>
      </c>
      <c r="C112" s="11">
        <v>79</v>
      </c>
      <c r="D112" s="24" t="s">
        <v>33</v>
      </c>
      <c r="E112" s="79">
        <v>172.44</v>
      </c>
      <c r="F112" s="80">
        <v>49.27</v>
      </c>
      <c r="G112" s="12">
        <f t="shared" ref="G112:G120" si="34">SUM(E112:F112)</f>
        <v>221.71</v>
      </c>
      <c r="H112" s="12">
        <f t="shared" ref="H112:H120" si="35">C112*E112</f>
        <v>13622.76</v>
      </c>
      <c r="I112" s="12">
        <f t="shared" ref="I112:I120" si="36">C112*F112</f>
        <v>3892.3300000000004</v>
      </c>
      <c r="J112" s="13">
        <f t="shared" ref="J112:J120" si="37">SUM(E112:F112)*C112</f>
        <v>17515.09</v>
      </c>
    </row>
    <row r="113" spans="1:10" x14ac:dyDescent="0.35">
      <c r="A113" s="16" t="s">
        <v>216</v>
      </c>
      <c r="B113" s="10" t="s">
        <v>217</v>
      </c>
      <c r="C113" s="11">
        <v>24</v>
      </c>
      <c r="D113" s="24" t="s">
        <v>33</v>
      </c>
      <c r="E113" s="79">
        <v>2.89</v>
      </c>
      <c r="F113" s="80">
        <v>4.3</v>
      </c>
      <c r="G113" s="12">
        <f t="shared" si="34"/>
        <v>7.1899999999999995</v>
      </c>
      <c r="H113" s="12">
        <f t="shared" si="35"/>
        <v>69.36</v>
      </c>
      <c r="I113" s="12">
        <f t="shared" si="36"/>
        <v>103.19999999999999</v>
      </c>
      <c r="J113" s="13">
        <f t="shared" si="37"/>
        <v>172.56</v>
      </c>
    </row>
    <row r="114" spans="1:10" x14ac:dyDescent="0.35">
      <c r="A114" s="16" t="s">
        <v>218</v>
      </c>
      <c r="B114" s="10" t="s">
        <v>219</v>
      </c>
      <c r="C114" s="11">
        <v>137</v>
      </c>
      <c r="D114" s="24" t="s">
        <v>33</v>
      </c>
      <c r="E114" s="79">
        <v>21.75</v>
      </c>
      <c r="F114" s="80">
        <v>20.16</v>
      </c>
      <c r="G114" s="12">
        <f t="shared" si="34"/>
        <v>41.91</v>
      </c>
      <c r="H114" s="12">
        <f t="shared" si="35"/>
        <v>2979.75</v>
      </c>
      <c r="I114" s="12">
        <f t="shared" si="36"/>
        <v>2761.92</v>
      </c>
      <c r="J114" s="13">
        <f t="shared" si="37"/>
        <v>5741.6699999999992</v>
      </c>
    </row>
    <row r="115" spans="1:10" x14ac:dyDescent="0.35">
      <c r="A115" s="16" t="s">
        <v>220</v>
      </c>
      <c r="B115" s="10" t="s">
        <v>221</v>
      </c>
      <c r="C115" s="11">
        <v>105</v>
      </c>
      <c r="D115" s="24" t="s">
        <v>33</v>
      </c>
      <c r="E115" s="79">
        <v>47.58</v>
      </c>
      <c r="F115" s="80">
        <v>32.29</v>
      </c>
      <c r="G115" s="12">
        <f t="shared" si="34"/>
        <v>79.87</v>
      </c>
      <c r="H115" s="12">
        <f t="shared" si="35"/>
        <v>4995.8999999999996</v>
      </c>
      <c r="I115" s="12">
        <f t="shared" si="36"/>
        <v>3390.45</v>
      </c>
      <c r="J115" s="13">
        <f t="shared" si="37"/>
        <v>8386.35</v>
      </c>
    </row>
    <row r="116" spans="1:10" x14ac:dyDescent="0.35">
      <c r="A116" s="16" t="s">
        <v>222</v>
      </c>
      <c r="B116" s="10" t="s">
        <v>223</v>
      </c>
      <c r="C116" s="11">
        <v>1</v>
      </c>
      <c r="D116" s="24" t="s">
        <v>33</v>
      </c>
      <c r="E116" s="79">
        <v>280.38</v>
      </c>
      <c r="F116" s="80">
        <v>34.29</v>
      </c>
      <c r="G116" s="12">
        <f t="shared" si="34"/>
        <v>314.67</v>
      </c>
      <c r="H116" s="12">
        <f t="shared" si="35"/>
        <v>280.38</v>
      </c>
      <c r="I116" s="12">
        <f t="shared" si="36"/>
        <v>34.29</v>
      </c>
      <c r="J116" s="13">
        <f t="shared" si="37"/>
        <v>314.67</v>
      </c>
    </row>
    <row r="117" spans="1:10" x14ac:dyDescent="0.35">
      <c r="A117" s="16" t="s">
        <v>224</v>
      </c>
      <c r="B117" s="10" t="s">
        <v>225</v>
      </c>
      <c r="C117" s="11">
        <v>1</v>
      </c>
      <c r="D117" s="24" t="s">
        <v>33</v>
      </c>
      <c r="E117" s="79">
        <v>155.44999999999999</v>
      </c>
      <c r="F117" s="80">
        <v>7.6</v>
      </c>
      <c r="G117" s="12">
        <f t="shared" si="34"/>
        <v>163.04999999999998</v>
      </c>
      <c r="H117" s="12">
        <f t="shared" si="35"/>
        <v>155.44999999999999</v>
      </c>
      <c r="I117" s="12">
        <f t="shared" si="36"/>
        <v>7.6</v>
      </c>
      <c r="J117" s="13">
        <f t="shared" si="37"/>
        <v>163.04999999999998</v>
      </c>
    </row>
    <row r="118" spans="1:10" x14ac:dyDescent="0.35">
      <c r="A118" s="16" t="s">
        <v>226</v>
      </c>
      <c r="B118" s="10" t="s">
        <v>227</v>
      </c>
      <c r="C118" s="11">
        <v>1</v>
      </c>
      <c r="D118" s="24" t="s">
        <v>33</v>
      </c>
      <c r="E118" s="79">
        <v>332.99</v>
      </c>
      <c r="F118" s="80">
        <v>29.5</v>
      </c>
      <c r="G118" s="12">
        <f t="shared" si="34"/>
        <v>362.49</v>
      </c>
      <c r="H118" s="12">
        <f t="shared" si="35"/>
        <v>332.99</v>
      </c>
      <c r="I118" s="12">
        <f t="shared" si="36"/>
        <v>29.5</v>
      </c>
      <c r="J118" s="13">
        <f t="shared" si="37"/>
        <v>362.49</v>
      </c>
    </row>
    <row r="119" spans="1:10" x14ac:dyDescent="0.35">
      <c r="A119" s="16" t="s">
        <v>228</v>
      </c>
      <c r="B119" s="10" t="s">
        <v>229</v>
      </c>
      <c r="C119" s="11">
        <v>1</v>
      </c>
      <c r="D119" s="24" t="s">
        <v>33</v>
      </c>
      <c r="E119" s="79">
        <v>572.94000000000005</v>
      </c>
      <c r="F119" s="80">
        <v>39.67</v>
      </c>
      <c r="G119" s="12">
        <f t="shared" ref="G119" si="38">SUM(E119:F119)</f>
        <v>612.61</v>
      </c>
      <c r="H119" s="12">
        <f t="shared" si="35"/>
        <v>572.94000000000005</v>
      </c>
      <c r="I119" s="12">
        <f t="shared" si="36"/>
        <v>39.67</v>
      </c>
      <c r="J119" s="13">
        <f t="shared" si="37"/>
        <v>612.61</v>
      </c>
    </row>
    <row r="120" spans="1:10" x14ac:dyDescent="0.35">
      <c r="A120" s="16" t="s">
        <v>230</v>
      </c>
      <c r="B120" s="10" t="s">
        <v>231</v>
      </c>
      <c r="C120" s="11">
        <v>1</v>
      </c>
      <c r="D120" s="24" t="s">
        <v>33</v>
      </c>
      <c r="E120" s="79">
        <v>259.25</v>
      </c>
      <c r="F120" s="80">
        <v>34.29</v>
      </c>
      <c r="G120" s="12">
        <f t="shared" si="34"/>
        <v>293.54000000000002</v>
      </c>
      <c r="H120" s="12">
        <f t="shared" si="35"/>
        <v>259.25</v>
      </c>
      <c r="I120" s="12">
        <f t="shared" si="36"/>
        <v>34.29</v>
      </c>
      <c r="J120" s="13">
        <f t="shared" si="37"/>
        <v>293.54000000000002</v>
      </c>
    </row>
    <row r="121" spans="1:10" x14ac:dyDescent="0.35">
      <c r="A121" s="14">
        <v>12</v>
      </c>
      <c r="B121" s="15" t="s">
        <v>232</v>
      </c>
      <c r="C121" s="7"/>
      <c r="D121" s="8"/>
      <c r="E121" s="75"/>
      <c r="F121" s="76"/>
      <c r="G121" s="75"/>
      <c r="H121" s="75">
        <f t="shared" ref="H121:J121" si="39">SUBTOTAL(109,H122:H135)</f>
        <v>99450.420000000013</v>
      </c>
      <c r="I121" s="75">
        <f t="shared" si="39"/>
        <v>32835.46</v>
      </c>
      <c r="J121" s="78">
        <f t="shared" si="39"/>
        <v>132285.87999999998</v>
      </c>
    </row>
    <row r="122" spans="1:10" x14ac:dyDescent="0.35">
      <c r="A122" s="16" t="s">
        <v>233</v>
      </c>
      <c r="B122" s="10" t="s">
        <v>234</v>
      </c>
      <c r="C122" s="11">
        <v>64</v>
      </c>
      <c r="D122" s="24" t="s">
        <v>33</v>
      </c>
      <c r="E122" s="79">
        <v>206.39</v>
      </c>
      <c r="F122" s="80">
        <v>34.18</v>
      </c>
      <c r="G122" s="12">
        <f t="shared" ref="G122:G135" si="40">SUM(E122:F122)</f>
        <v>240.57</v>
      </c>
      <c r="H122" s="12">
        <f t="shared" ref="H122:H135" si="41">C122*E122</f>
        <v>13208.96</v>
      </c>
      <c r="I122" s="12">
        <f t="shared" ref="I122:I135" si="42">C122*F122</f>
        <v>2187.52</v>
      </c>
      <c r="J122" s="13">
        <f t="shared" ref="J122:J135" si="43">SUM(E122:F122)*C122</f>
        <v>15396.48</v>
      </c>
    </row>
    <row r="123" spans="1:10" x14ac:dyDescent="0.35">
      <c r="A123" s="16" t="s">
        <v>235</v>
      </c>
      <c r="B123" s="10" t="s">
        <v>236</v>
      </c>
      <c r="C123" s="11">
        <v>1</v>
      </c>
      <c r="D123" s="24" t="s">
        <v>33</v>
      </c>
      <c r="E123" s="79">
        <v>204.16</v>
      </c>
      <c r="F123" s="80">
        <v>51.23</v>
      </c>
      <c r="G123" s="12">
        <f t="shared" si="40"/>
        <v>255.39</v>
      </c>
      <c r="H123" s="12">
        <f t="shared" si="41"/>
        <v>204.16</v>
      </c>
      <c r="I123" s="12">
        <f t="shared" si="42"/>
        <v>51.23</v>
      </c>
      <c r="J123" s="13">
        <f t="shared" si="43"/>
        <v>255.39</v>
      </c>
    </row>
    <row r="124" spans="1:10" x14ac:dyDescent="0.35">
      <c r="A124" s="16" t="s">
        <v>237</v>
      </c>
      <c r="B124" s="10" t="s">
        <v>238</v>
      </c>
      <c r="C124" s="11">
        <v>1</v>
      </c>
      <c r="D124" s="24" t="s">
        <v>82</v>
      </c>
      <c r="E124" s="79">
        <v>568.88</v>
      </c>
      <c r="F124" s="80">
        <v>34.18</v>
      </c>
      <c r="G124" s="12">
        <f t="shared" si="40"/>
        <v>603.05999999999995</v>
      </c>
      <c r="H124" s="12">
        <f t="shared" si="41"/>
        <v>568.88</v>
      </c>
      <c r="I124" s="12">
        <f t="shared" si="42"/>
        <v>34.18</v>
      </c>
      <c r="J124" s="13">
        <f t="shared" si="43"/>
        <v>603.05999999999995</v>
      </c>
    </row>
    <row r="125" spans="1:10" x14ac:dyDescent="0.35">
      <c r="A125" s="16" t="s">
        <v>239</v>
      </c>
      <c r="B125" s="10" t="s">
        <v>240</v>
      </c>
      <c r="C125" s="11">
        <v>56</v>
      </c>
      <c r="D125" s="24" t="s">
        <v>33</v>
      </c>
      <c r="E125" s="79">
        <v>155.9</v>
      </c>
      <c r="F125" s="80">
        <v>11.5</v>
      </c>
      <c r="G125" s="12">
        <f t="shared" si="40"/>
        <v>167.4</v>
      </c>
      <c r="H125" s="12">
        <f t="shared" si="41"/>
        <v>8730.4</v>
      </c>
      <c r="I125" s="12">
        <f t="shared" si="42"/>
        <v>644</v>
      </c>
      <c r="J125" s="13">
        <f t="shared" si="43"/>
        <v>9374.4</v>
      </c>
    </row>
    <row r="126" spans="1:10" x14ac:dyDescent="0.35">
      <c r="A126" s="16" t="s">
        <v>241</v>
      </c>
      <c r="B126" s="10" t="s">
        <v>242</v>
      </c>
      <c r="C126" s="11">
        <v>305</v>
      </c>
      <c r="D126" s="24" t="s">
        <v>33</v>
      </c>
      <c r="E126" s="79">
        <v>66.150000000000006</v>
      </c>
      <c r="F126" s="80">
        <v>32.909999999999997</v>
      </c>
      <c r="G126" s="12">
        <f t="shared" si="40"/>
        <v>99.06</v>
      </c>
      <c r="H126" s="12">
        <f t="shared" si="41"/>
        <v>20175.75</v>
      </c>
      <c r="I126" s="12">
        <f t="shared" si="42"/>
        <v>10037.549999999999</v>
      </c>
      <c r="J126" s="13">
        <f t="shared" si="43"/>
        <v>30213.3</v>
      </c>
    </row>
    <row r="127" spans="1:10" x14ac:dyDescent="0.35">
      <c r="A127" s="16" t="s">
        <v>243</v>
      </c>
      <c r="B127" s="10" t="s">
        <v>244</v>
      </c>
      <c r="C127" s="11">
        <v>1</v>
      </c>
      <c r="D127" s="24" t="s">
        <v>33</v>
      </c>
      <c r="E127" s="79">
        <v>18.47</v>
      </c>
      <c r="F127" s="80">
        <v>20.51</v>
      </c>
      <c r="G127" s="12">
        <f t="shared" si="40"/>
        <v>38.980000000000004</v>
      </c>
      <c r="H127" s="12">
        <f t="shared" si="41"/>
        <v>18.47</v>
      </c>
      <c r="I127" s="12">
        <f t="shared" si="42"/>
        <v>20.51</v>
      </c>
      <c r="J127" s="13">
        <f t="shared" si="43"/>
        <v>38.980000000000004</v>
      </c>
    </row>
    <row r="128" spans="1:10" x14ac:dyDescent="0.35">
      <c r="A128" s="16" t="s">
        <v>245</v>
      </c>
      <c r="B128" s="10" t="s">
        <v>246</v>
      </c>
      <c r="C128" s="11">
        <v>1</v>
      </c>
      <c r="D128" s="24" t="s">
        <v>48</v>
      </c>
      <c r="E128" s="79">
        <v>9.41</v>
      </c>
      <c r="F128" s="80">
        <v>6.3</v>
      </c>
      <c r="G128" s="12">
        <f t="shared" si="40"/>
        <v>15.71</v>
      </c>
      <c r="H128" s="12">
        <f t="shared" si="41"/>
        <v>9.41</v>
      </c>
      <c r="I128" s="12">
        <f t="shared" si="42"/>
        <v>6.3</v>
      </c>
      <c r="J128" s="13">
        <f t="shared" si="43"/>
        <v>15.71</v>
      </c>
    </row>
    <row r="129" spans="1:10" x14ac:dyDescent="0.35">
      <c r="A129" s="16" t="s">
        <v>247</v>
      </c>
      <c r="B129" s="10" t="s">
        <v>248</v>
      </c>
      <c r="C129" s="11">
        <v>1</v>
      </c>
      <c r="D129" s="24" t="s">
        <v>33</v>
      </c>
      <c r="E129" s="79">
        <v>393.33</v>
      </c>
      <c r="F129" s="80">
        <v>25.59</v>
      </c>
      <c r="G129" s="12">
        <f t="shared" si="40"/>
        <v>418.91999999999996</v>
      </c>
      <c r="H129" s="12">
        <f t="shared" si="41"/>
        <v>393.33</v>
      </c>
      <c r="I129" s="12">
        <f t="shared" si="42"/>
        <v>25.59</v>
      </c>
      <c r="J129" s="13">
        <f t="shared" si="43"/>
        <v>418.91999999999996</v>
      </c>
    </row>
    <row r="130" spans="1:10" x14ac:dyDescent="0.35">
      <c r="A130" s="16" t="s">
        <v>249</v>
      </c>
      <c r="B130" s="10" t="s">
        <v>250</v>
      </c>
      <c r="C130" s="11">
        <v>15</v>
      </c>
      <c r="D130" s="24" t="s">
        <v>33</v>
      </c>
      <c r="E130" s="79">
        <v>16.62</v>
      </c>
      <c r="F130" s="80">
        <v>10.25</v>
      </c>
      <c r="G130" s="12">
        <f t="shared" si="40"/>
        <v>26.87</v>
      </c>
      <c r="H130" s="12">
        <f t="shared" si="41"/>
        <v>249.3</v>
      </c>
      <c r="I130" s="12">
        <f t="shared" si="42"/>
        <v>153.75</v>
      </c>
      <c r="J130" s="13">
        <f t="shared" si="43"/>
        <v>403.05</v>
      </c>
    </row>
    <row r="131" spans="1:10" x14ac:dyDescent="0.35">
      <c r="A131" s="16" t="s">
        <v>251</v>
      </c>
      <c r="B131" s="10" t="s">
        <v>252</v>
      </c>
      <c r="C131" s="11">
        <v>705</v>
      </c>
      <c r="D131" s="24" t="s">
        <v>33</v>
      </c>
      <c r="E131" s="79">
        <v>70.599999999999994</v>
      </c>
      <c r="F131" s="80">
        <v>26.64</v>
      </c>
      <c r="G131" s="12">
        <f t="shared" si="40"/>
        <v>97.24</v>
      </c>
      <c r="H131" s="12">
        <f t="shared" si="41"/>
        <v>49772.999999999993</v>
      </c>
      <c r="I131" s="12">
        <f t="shared" si="42"/>
        <v>18781.2</v>
      </c>
      <c r="J131" s="13">
        <f t="shared" si="43"/>
        <v>68554.2</v>
      </c>
    </row>
    <row r="132" spans="1:10" x14ac:dyDescent="0.35">
      <c r="A132" s="16" t="s">
        <v>253</v>
      </c>
      <c r="B132" s="10" t="s">
        <v>254</v>
      </c>
      <c r="C132" s="11">
        <v>18</v>
      </c>
      <c r="D132" s="24" t="s">
        <v>33</v>
      </c>
      <c r="E132" s="79">
        <v>270.68</v>
      </c>
      <c r="F132" s="80">
        <v>12.8</v>
      </c>
      <c r="G132" s="12">
        <f t="shared" ref="G132" si="44">SUM(E132:F132)</f>
        <v>283.48</v>
      </c>
      <c r="H132" s="12">
        <f t="shared" si="41"/>
        <v>4872.24</v>
      </c>
      <c r="I132" s="12">
        <f t="shared" si="42"/>
        <v>230.4</v>
      </c>
      <c r="J132" s="13">
        <f t="shared" si="43"/>
        <v>5102.6400000000003</v>
      </c>
    </row>
    <row r="133" spans="1:10" x14ac:dyDescent="0.35">
      <c r="A133" s="16" t="s">
        <v>255</v>
      </c>
      <c r="B133" s="10" t="s">
        <v>256</v>
      </c>
      <c r="C133" s="11">
        <v>111</v>
      </c>
      <c r="D133" s="24" t="s">
        <v>33</v>
      </c>
      <c r="E133" s="79">
        <v>10.56</v>
      </c>
      <c r="F133" s="80">
        <v>5.75</v>
      </c>
      <c r="G133" s="12">
        <f t="shared" ref="G133:G134" si="45">SUM(E133:F133)</f>
        <v>16.310000000000002</v>
      </c>
      <c r="H133" s="12">
        <f t="shared" si="41"/>
        <v>1172.1600000000001</v>
      </c>
      <c r="I133" s="12">
        <f t="shared" si="42"/>
        <v>638.25</v>
      </c>
      <c r="J133" s="13">
        <f t="shared" si="43"/>
        <v>1810.4100000000003</v>
      </c>
    </row>
    <row r="134" spans="1:10" x14ac:dyDescent="0.35">
      <c r="A134" s="16" t="s">
        <v>257</v>
      </c>
      <c r="B134" s="10" t="s">
        <v>258</v>
      </c>
      <c r="C134" s="11">
        <v>1</v>
      </c>
      <c r="D134" s="24" t="s">
        <v>33</v>
      </c>
      <c r="E134" s="79">
        <v>35.79</v>
      </c>
      <c r="F134" s="80">
        <v>12.49</v>
      </c>
      <c r="G134" s="12">
        <f t="shared" si="45"/>
        <v>48.28</v>
      </c>
      <c r="H134" s="12">
        <f t="shared" si="41"/>
        <v>35.79</v>
      </c>
      <c r="I134" s="12">
        <f t="shared" si="42"/>
        <v>12.49</v>
      </c>
      <c r="J134" s="13">
        <f t="shared" si="43"/>
        <v>48.28</v>
      </c>
    </row>
    <row r="135" spans="1:10" x14ac:dyDescent="0.35">
      <c r="A135" s="16" t="s">
        <v>259</v>
      </c>
      <c r="B135" s="10" t="s">
        <v>260</v>
      </c>
      <c r="C135" s="11">
        <v>1</v>
      </c>
      <c r="D135" s="24" t="s">
        <v>33</v>
      </c>
      <c r="E135" s="79">
        <v>38.57</v>
      </c>
      <c r="F135" s="80">
        <v>12.49</v>
      </c>
      <c r="G135" s="12">
        <f t="shared" si="40"/>
        <v>51.06</v>
      </c>
      <c r="H135" s="12">
        <f t="shared" si="41"/>
        <v>38.57</v>
      </c>
      <c r="I135" s="12">
        <f t="shared" si="42"/>
        <v>12.49</v>
      </c>
      <c r="J135" s="13">
        <f t="shared" si="43"/>
        <v>51.06</v>
      </c>
    </row>
    <row r="136" spans="1:10" x14ac:dyDescent="0.35">
      <c r="A136" s="14">
        <v>13</v>
      </c>
      <c r="B136" s="15" t="s">
        <v>261</v>
      </c>
      <c r="C136" s="7"/>
      <c r="D136" s="8"/>
      <c r="E136" s="75"/>
      <c r="F136" s="76"/>
      <c r="G136" s="75"/>
      <c r="H136" s="75">
        <f t="shared" ref="H136:J136" si="46">SUBTOTAL(109,H137:H158)</f>
        <v>36609.040000000001</v>
      </c>
      <c r="I136" s="75">
        <f t="shared" si="46"/>
        <v>43066.65</v>
      </c>
      <c r="J136" s="78">
        <f t="shared" si="46"/>
        <v>79675.69</v>
      </c>
    </row>
    <row r="137" spans="1:10" x14ac:dyDescent="0.35">
      <c r="A137" s="16" t="s">
        <v>262</v>
      </c>
      <c r="B137" s="10" t="s">
        <v>263</v>
      </c>
      <c r="C137" s="11">
        <v>1</v>
      </c>
      <c r="D137" s="24" t="s">
        <v>82</v>
      </c>
      <c r="E137" s="79">
        <v>174.19</v>
      </c>
      <c r="F137" s="80">
        <v>103.62</v>
      </c>
      <c r="G137" s="12">
        <f t="shared" ref="G137:G158" si="47">SUM(E137:F137)</f>
        <v>277.81</v>
      </c>
      <c r="H137" s="12">
        <f t="shared" ref="H137:H158" si="48">C137*E137</f>
        <v>174.19</v>
      </c>
      <c r="I137" s="12">
        <f t="shared" ref="I137:I158" si="49">C137*F137</f>
        <v>103.62</v>
      </c>
      <c r="J137" s="13">
        <f t="shared" ref="J137:J158" si="50">SUM(E137:F137)*C137</f>
        <v>277.81</v>
      </c>
    </row>
    <row r="138" spans="1:10" x14ac:dyDescent="0.35">
      <c r="A138" s="16" t="s">
        <v>264</v>
      </c>
      <c r="B138" s="10" t="s">
        <v>265</v>
      </c>
      <c r="C138" s="11">
        <v>1</v>
      </c>
      <c r="D138" s="24" t="s">
        <v>82</v>
      </c>
      <c r="E138" s="79">
        <v>265.55</v>
      </c>
      <c r="F138" s="80">
        <v>50.5</v>
      </c>
      <c r="G138" s="12">
        <f t="shared" si="47"/>
        <v>316.05</v>
      </c>
      <c r="H138" s="12">
        <f t="shared" si="48"/>
        <v>265.55</v>
      </c>
      <c r="I138" s="12">
        <f t="shared" si="49"/>
        <v>50.5</v>
      </c>
      <c r="J138" s="13">
        <f t="shared" si="50"/>
        <v>316.05</v>
      </c>
    </row>
    <row r="139" spans="1:10" x14ac:dyDescent="0.35">
      <c r="A139" s="16" t="s">
        <v>266</v>
      </c>
      <c r="B139" s="10" t="s">
        <v>267</v>
      </c>
      <c r="C139" s="11">
        <v>1</v>
      </c>
      <c r="D139" s="24" t="s">
        <v>82</v>
      </c>
      <c r="E139" s="79">
        <v>364.08</v>
      </c>
      <c r="F139" s="80">
        <v>54.81</v>
      </c>
      <c r="G139" s="12">
        <f t="shared" si="47"/>
        <v>418.89</v>
      </c>
      <c r="H139" s="12">
        <f t="shared" si="48"/>
        <v>364.08</v>
      </c>
      <c r="I139" s="12">
        <f t="shared" si="49"/>
        <v>54.81</v>
      </c>
      <c r="J139" s="13">
        <f t="shared" si="50"/>
        <v>418.89</v>
      </c>
    </row>
    <row r="140" spans="1:10" x14ac:dyDescent="0.35">
      <c r="A140" s="16" t="s">
        <v>268</v>
      </c>
      <c r="B140" s="17" t="s">
        <v>269</v>
      </c>
      <c r="C140" s="11">
        <v>114</v>
      </c>
      <c r="D140" s="24" t="s">
        <v>33</v>
      </c>
      <c r="E140" s="79">
        <v>0</v>
      </c>
      <c r="F140" s="80">
        <v>14.72</v>
      </c>
      <c r="G140" s="12">
        <f t="shared" si="47"/>
        <v>14.72</v>
      </c>
      <c r="H140" s="12">
        <f t="shared" si="48"/>
        <v>0</v>
      </c>
      <c r="I140" s="12">
        <f t="shared" si="49"/>
        <v>1678.0800000000002</v>
      </c>
      <c r="J140" s="13">
        <f t="shared" si="50"/>
        <v>1678.0800000000002</v>
      </c>
    </row>
    <row r="141" spans="1:10" x14ac:dyDescent="0.35">
      <c r="A141" s="16" t="s">
        <v>270</v>
      </c>
      <c r="B141" s="10" t="s">
        <v>271</v>
      </c>
      <c r="C141" s="11">
        <v>122</v>
      </c>
      <c r="D141" s="24" t="s">
        <v>82</v>
      </c>
      <c r="E141" s="79">
        <v>0</v>
      </c>
      <c r="F141" s="80">
        <v>37.43</v>
      </c>
      <c r="G141" s="12">
        <f t="shared" si="47"/>
        <v>37.43</v>
      </c>
      <c r="H141" s="12">
        <f t="shared" si="48"/>
        <v>0</v>
      </c>
      <c r="I141" s="12">
        <f t="shared" si="49"/>
        <v>4566.46</v>
      </c>
      <c r="J141" s="13">
        <f t="shared" si="50"/>
        <v>4566.46</v>
      </c>
    </row>
    <row r="142" spans="1:10" x14ac:dyDescent="0.35">
      <c r="A142" s="16" t="s">
        <v>272</v>
      </c>
      <c r="B142" s="10" t="s">
        <v>273</v>
      </c>
      <c r="C142" s="11">
        <v>1</v>
      </c>
      <c r="D142" s="24" t="s">
        <v>82</v>
      </c>
      <c r="E142" s="79">
        <v>0</v>
      </c>
      <c r="F142" s="80">
        <v>41.57</v>
      </c>
      <c r="G142" s="12">
        <f t="shared" si="47"/>
        <v>41.57</v>
      </c>
      <c r="H142" s="12">
        <f t="shared" si="48"/>
        <v>0</v>
      </c>
      <c r="I142" s="12">
        <f t="shared" si="49"/>
        <v>41.57</v>
      </c>
      <c r="J142" s="13">
        <f t="shared" si="50"/>
        <v>41.57</v>
      </c>
    </row>
    <row r="143" spans="1:10" x14ac:dyDescent="0.35">
      <c r="A143" s="16" t="s">
        <v>274</v>
      </c>
      <c r="B143" s="10" t="s">
        <v>275</v>
      </c>
      <c r="C143" s="11">
        <v>1</v>
      </c>
      <c r="D143" s="24" t="s">
        <v>33</v>
      </c>
      <c r="E143" s="79">
        <v>0.83</v>
      </c>
      <c r="F143" s="80">
        <v>10.68</v>
      </c>
      <c r="G143" s="12">
        <f t="shared" si="47"/>
        <v>11.51</v>
      </c>
      <c r="H143" s="12">
        <f t="shared" si="48"/>
        <v>0.83</v>
      </c>
      <c r="I143" s="12">
        <f t="shared" si="49"/>
        <v>10.68</v>
      </c>
      <c r="J143" s="13">
        <f t="shared" si="50"/>
        <v>11.51</v>
      </c>
    </row>
    <row r="144" spans="1:10" x14ac:dyDescent="0.35">
      <c r="A144" s="16" t="s">
        <v>276</v>
      </c>
      <c r="B144" s="10" t="s">
        <v>277</v>
      </c>
      <c r="C144" s="11">
        <v>1</v>
      </c>
      <c r="D144" s="24" t="s">
        <v>12</v>
      </c>
      <c r="E144" s="79">
        <v>8.35</v>
      </c>
      <c r="F144" s="80">
        <v>42.72</v>
      </c>
      <c r="G144" s="12">
        <f t="shared" si="47"/>
        <v>51.07</v>
      </c>
      <c r="H144" s="12">
        <f t="shared" si="48"/>
        <v>8.35</v>
      </c>
      <c r="I144" s="12">
        <f t="shared" si="49"/>
        <v>42.72</v>
      </c>
      <c r="J144" s="13">
        <f t="shared" si="50"/>
        <v>51.07</v>
      </c>
    </row>
    <row r="145" spans="1:10" x14ac:dyDescent="0.35">
      <c r="A145" s="16" t="s">
        <v>278</v>
      </c>
      <c r="B145" s="17" t="s">
        <v>279</v>
      </c>
      <c r="C145" s="11">
        <v>90</v>
      </c>
      <c r="D145" s="24" t="s">
        <v>82</v>
      </c>
      <c r="E145" s="79">
        <v>0.83</v>
      </c>
      <c r="F145" s="80">
        <v>62.37</v>
      </c>
      <c r="G145" s="12">
        <f t="shared" si="47"/>
        <v>63.199999999999996</v>
      </c>
      <c r="H145" s="12">
        <f t="shared" si="48"/>
        <v>74.7</v>
      </c>
      <c r="I145" s="12">
        <f t="shared" si="49"/>
        <v>5613.3</v>
      </c>
      <c r="J145" s="13">
        <f t="shared" si="50"/>
        <v>5688</v>
      </c>
    </row>
    <row r="146" spans="1:10" x14ac:dyDescent="0.35">
      <c r="A146" s="16" t="s">
        <v>280</v>
      </c>
      <c r="B146" s="17" t="s">
        <v>281</v>
      </c>
      <c r="C146" s="11">
        <v>41</v>
      </c>
      <c r="D146" s="24" t="s">
        <v>33</v>
      </c>
      <c r="E146" s="79">
        <v>1.47</v>
      </c>
      <c r="F146" s="80">
        <v>49.77</v>
      </c>
      <c r="G146" s="12">
        <f t="shared" si="47"/>
        <v>51.24</v>
      </c>
      <c r="H146" s="12">
        <f t="shared" si="48"/>
        <v>60.269999999999996</v>
      </c>
      <c r="I146" s="12">
        <f t="shared" si="49"/>
        <v>2040.5700000000002</v>
      </c>
      <c r="J146" s="13">
        <f t="shared" si="50"/>
        <v>2100.84</v>
      </c>
    </row>
    <row r="147" spans="1:10" x14ac:dyDescent="0.35">
      <c r="A147" s="16" t="s">
        <v>282</v>
      </c>
      <c r="B147" s="10" t="s">
        <v>283</v>
      </c>
      <c r="C147" s="11">
        <v>29</v>
      </c>
      <c r="D147" s="24" t="s">
        <v>82</v>
      </c>
      <c r="E147" s="79">
        <v>1</v>
      </c>
      <c r="F147" s="80">
        <v>62.37</v>
      </c>
      <c r="G147" s="12">
        <f t="shared" si="47"/>
        <v>63.37</v>
      </c>
      <c r="H147" s="12">
        <f t="shared" si="48"/>
        <v>29</v>
      </c>
      <c r="I147" s="12">
        <f t="shared" si="49"/>
        <v>1808.73</v>
      </c>
      <c r="J147" s="13">
        <f t="shared" si="50"/>
        <v>1837.73</v>
      </c>
    </row>
    <row r="148" spans="1:10" x14ac:dyDescent="0.35">
      <c r="A148" s="16" t="s">
        <v>284</v>
      </c>
      <c r="B148" s="10" t="s">
        <v>285</v>
      </c>
      <c r="C148" s="11">
        <v>1218</v>
      </c>
      <c r="D148" s="24" t="s">
        <v>82</v>
      </c>
      <c r="E148" s="79">
        <v>2.89</v>
      </c>
      <c r="F148" s="80">
        <v>7.82</v>
      </c>
      <c r="G148" s="12">
        <f t="shared" si="47"/>
        <v>10.71</v>
      </c>
      <c r="H148" s="12">
        <f t="shared" si="48"/>
        <v>3520.02</v>
      </c>
      <c r="I148" s="12">
        <f t="shared" si="49"/>
        <v>9524.76</v>
      </c>
      <c r="J148" s="13">
        <f t="shared" si="50"/>
        <v>13044.78</v>
      </c>
    </row>
    <row r="149" spans="1:10" x14ac:dyDescent="0.35">
      <c r="A149" s="16" t="s">
        <v>286</v>
      </c>
      <c r="B149" s="10" t="s">
        <v>287</v>
      </c>
      <c r="C149" s="11">
        <v>1</v>
      </c>
      <c r="D149" s="24" t="s">
        <v>33</v>
      </c>
      <c r="E149" s="79">
        <v>379.44</v>
      </c>
      <c r="F149" s="80">
        <v>218.65</v>
      </c>
      <c r="G149" s="12">
        <f t="shared" si="47"/>
        <v>598.09</v>
      </c>
      <c r="H149" s="12">
        <f t="shared" si="48"/>
        <v>379.44</v>
      </c>
      <c r="I149" s="12">
        <f t="shared" si="49"/>
        <v>218.65</v>
      </c>
      <c r="J149" s="13">
        <f t="shared" si="50"/>
        <v>598.09</v>
      </c>
    </row>
    <row r="150" spans="1:10" x14ac:dyDescent="0.35">
      <c r="A150" s="16" t="s">
        <v>288</v>
      </c>
      <c r="B150" s="10" t="s">
        <v>289</v>
      </c>
      <c r="C150" s="11">
        <v>1</v>
      </c>
      <c r="D150" s="24" t="s">
        <v>82</v>
      </c>
      <c r="E150" s="79">
        <v>16.149999999999999</v>
      </c>
      <c r="F150" s="80">
        <v>65.599999999999994</v>
      </c>
      <c r="G150" s="12">
        <f t="shared" si="47"/>
        <v>81.75</v>
      </c>
      <c r="H150" s="12">
        <f t="shared" si="48"/>
        <v>16.149999999999999</v>
      </c>
      <c r="I150" s="12">
        <f t="shared" si="49"/>
        <v>65.599999999999994</v>
      </c>
      <c r="J150" s="13">
        <f t="shared" si="50"/>
        <v>81.75</v>
      </c>
    </row>
    <row r="151" spans="1:10" x14ac:dyDescent="0.35">
      <c r="A151" s="16" t="s">
        <v>290</v>
      </c>
      <c r="B151" s="10" t="s">
        <v>291</v>
      </c>
      <c r="C151" s="11">
        <v>1</v>
      </c>
      <c r="D151" s="24" t="s">
        <v>82</v>
      </c>
      <c r="E151" s="79">
        <v>3.04</v>
      </c>
      <c r="F151" s="80">
        <v>20.149999999999999</v>
      </c>
      <c r="G151" s="12">
        <f t="shared" si="47"/>
        <v>23.189999999999998</v>
      </c>
      <c r="H151" s="12">
        <f t="shared" si="48"/>
        <v>3.04</v>
      </c>
      <c r="I151" s="12">
        <f t="shared" si="49"/>
        <v>20.149999999999999</v>
      </c>
      <c r="J151" s="13">
        <f t="shared" si="50"/>
        <v>23.189999999999998</v>
      </c>
    </row>
    <row r="152" spans="1:10" x14ac:dyDescent="0.35">
      <c r="A152" s="16" t="s">
        <v>292</v>
      </c>
      <c r="B152" s="10" t="s">
        <v>293</v>
      </c>
      <c r="C152" s="11">
        <v>1</v>
      </c>
      <c r="D152" s="24" t="s">
        <v>33</v>
      </c>
      <c r="E152" s="79">
        <v>368.17</v>
      </c>
      <c r="F152" s="80">
        <v>21.87</v>
      </c>
      <c r="G152" s="12">
        <f t="shared" si="47"/>
        <v>390.04</v>
      </c>
      <c r="H152" s="12">
        <f t="shared" si="48"/>
        <v>368.17</v>
      </c>
      <c r="I152" s="12">
        <f t="shared" si="49"/>
        <v>21.87</v>
      </c>
      <c r="J152" s="13">
        <f t="shared" si="50"/>
        <v>390.04</v>
      </c>
    </row>
    <row r="153" spans="1:10" x14ac:dyDescent="0.35">
      <c r="A153" s="16" t="s">
        <v>294</v>
      </c>
      <c r="B153" s="10" t="s">
        <v>295</v>
      </c>
      <c r="C153" s="11">
        <v>1</v>
      </c>
      <c r="D153" s="24" t="s">
        <v>82</v>
      </c>
      <c r="E153" s="79">
        <v>175.34</v>
      </c>
      <c r="F153" s="80">
        <v>3.79</v>
      </c>
      <c r="G153" s="12">
        <f t="shared" si="47"/>
        <v>179.13</v>
      </c>
      <c r="H153" s="12">
        <f t="shared" si="48"/>
        <v>175.34</v>
      </c>
      <c r="I153" s="12">
        <f t="shared" si="49"/>
        <v>3.79</v>
      </c>
      <c r="J153" s="13">
        <f t="shared" si="50"/>
        <v>179.13</v>
      </c>
    </row>
    <row r="154" spans="1:10" x14ac:dyDescent="0.35">
      <c r="A154" s="16" t="s">
        <v>296</v>
      </c>
      <c r="B154" s="10" t="s">
        <v>297</v>
      </c>
      <c r="C154" s="11">
        <v>99</v>
      </c>
      <c r="D154" s="24" t="s">
        <v>33</v>
      </c>
      <c r="E154" s="79">
        <v>300.95999999999998</v>
      </c>
      <c r="F154" s="80">
        <v>109.33</v>
      </c>
      <c r="G154" s="12">
        <f t="shared" ref="G154:G155" si="51">SUM(E154:F154)</f>
        <v>410.28999999999996</v>
      </c>
      <c r="H154" s="12">
        <f t="shared" si="48"/>
        <v>29795.039999999997</v>
      </c>
      <c r="I154" s="12">
        <f t="shared" si="49"/>
        <v>10823.67</v>
      </c>
      <c r="J154" s="13">
        <f t="shared" si="50"/>
        <v>40618.71</v>
      </c>
    </row>
    <row r="155" spans="1:10" x14ac:dyDescent="0.35">
      <c r="A155" s="16" t="s">
        <v>298</v>
      </c>
      <c r="B155" s="10" t="s">
        <v>299</v>
      </c>
      <c r="C155" s="11">
        <v>1</v>
      </c>
      <c r="D155" s="24" t="s">
        <v>33</v>
      </c>
      <c r="E155" s="79">
        <v>378.81</v>
      </c>
      <c r="F155" s="80">
        <v>122.52</v>
      </c>
      <c r="G155" s="12">
        <f t="shared" si="51"/>
        <v>501.33</v>
      </c>
      <c r="H155" s="12">
        <f t="shared" si="48"/>
        <v>378.81</v>
      </c>
      <c r="I155" s="12">
        <f t="shared" si="49"/>
        <v>122.52</v>
      </c>
      <c r="J155" s="13">
        <f t="shared" si="50"/>
        <v>501.33</v>
      </c>
    </row>
    <row r="156" spans="1:10" x14ac:dyDescent="0.35">
      <c r="A156" s="16" t="s">
        <v>300</v>
      </c>
      <c r="B156" s="10" t="s">
        <v>301</v>
      </c>
      <c r="C156" s="11">
        <v>108</v>
      </c>
      <c r="D156" s="24" t="s">
        <v>12</v>
      </c>
      <c r="E156" s="79">
        <v>8.02</v>
      </c>
      <c r="F156" s="80">
        <v>55.65</v>
      </c>
      <c r="G156" s="12">
        <f t="shared" si="47"/>
        <v>63.67</v>
      </c>
      <c r="H156" s="12">
        <f t="shared" si="48"/>
        <v>866.16</v>
      </c>
      <c r="I156" s="12">
        <f t="shared" si="49"/>
        <v>6010.2</v>
      </c>
      <c r="J156" s="13">
        <f t="shared" si="50"/>
        <v>6876.3600000000006</v>
      </c>
    </row>
    <row r="157" spans="1:10" x14ac:dyDescent="0.35">
      <c r="A157" s="16" t="s">
        <v>302</v>
      </c>
      <c r="B157" s="10" t="s">
        <v>303</v>
      </c>
      <c r="C157" s="11">
        <v>15</v>
      </c>
      <c r="D157" s="24" t="s">
        <v>12</v>
      </c>
      <c r="E157" s="79">
        <v>8.66</v>
      </c>
      <c r="F157" s="80">
        <v>11.92</v>
      </c>
      <c r="G157" s="12">
        <f t="shared" ref="G157" si="52">SUM(E157:F157)</f>
        <v>20.58</v>
      </c>
      <c r="H157" s="12">
        <f t="shared" si="48"/>
        <v>129.9</v>
      </c>
      <c r="I157" s="12">
        <f t="shared" si="49"/>
        <v>178.8</v>
      </c>
      <c r="J157" s="13">
        <f t="shared" si="50"/>
        <v>308.7</v>
      </c>
    </row>
    <row r="158" spans="1:10" x14ac:dyDescent="0.35">
      <c r="A158" s="16" t="s">
        <v>304</v>
      </c>
      <c r="B158" s="10" t="s">
        <v>305</v>
      </c>
      <c r="C158" s="11">
        <v>1</v>
      </c>
      <c r="D158" s="24" t="s">
        <v>82</v>
      </c>
      <c r="E158" s="79">
        <v>0</v>
      </c>
      <c r="F158" s="80">
        <v>65.599999999999994</v>
      </c>
      <c r="G158" s="12">
        <f t="shared" si="47"/>
        <v>65.599999999999994</v>
      </c>
      <c r="H158" s="12">
        <f t="shared" si="48"/>
        <v>0</v>
      </c>
      <c r="I158" s="12">
        <f t="shared" si="49"/>
        <v>65.599999999999994</v>
      </c>
      <c r="J158" s="13">
        <f t="shared" si="50"/>
        <v>65.599999999999994</v>
      </c>
    </row>
    <row r="159" spans="1:10" x14ac:dyDescent="0.35">
      <c r="A159" s="14">
        <v>14</v>
      </c>
      <c r="B159" s="15" t="s">
        <v>306</v>
      </c>
      <c r="C159" s="7"/>
      <c r="D159" s="8"/>
      <c r="E159" s="75"/>
      <c r="F159" s="76"/>
      <c r="G159" s="75"/>
      <c r="H159" s="75">
        <f t="shared" ref="H159:J159" si="53">SUBTOTAL(109,H160:H188)</f>
        <v>38002.360000000008</v>
      </c>
      <c r="I159" s="75">
        <f t="shared" si="53"/>
        <v>11302.959999999995</v>
      </c>
      <c r="J159" s="78">
        <f t="shared" si="53"/>
        <v>49305.32</v>
      </c>
    </row>
    <row r="160" spans="1:10" x14ac:dyDescent="0.35">
      <c r="A160" s="16" t="s">
        <v>307</v>
      </c>
      <c r="B160" s="10" t="s">
        <v>308</v>
      </c>
      <c r="C160" s="11">
        <v>1</v>
      </c>
      <c r="D160" s="24" t="s">
        <v>33</v>
      </c>
      <c r="E160" s="79">
        <v>412.79</v>
      </c>
      <c r="F160" s="80">
        <v>153.54</v>
      </c>
      <c r="G160" s="12">
        <f t="shared" ref="G160:G188" si="54">SUM(E160:F160)</f>
        <v>566.33000000000004</v>
      </c>
      <c r="H160" s="12">
        <f t="shared" ref="H160:H188" si="55">C160*E160</f>
        <v>412.79</v>
      </c>
      <c r="I160" s="12">
        <f t="shared" ref="I160:I188" si="56">C160*F160</f>
        <v>153.54</v>
      </c>
      <c r="J160" s="13">
        <f t="shared" ref="J160:J188" si="57">SUM(E160:F160)*C160</f>
        <v>566.33000000000004</v>
      </c>
    </row>
    <row r="161" spans="1:10" x14ac:dyDescent="0.35">
      <c r="A161" s="16" t="s">
        <v>309</v>
      </c>
      <c r="B161" s="10" t="s">
        <v>310</v>
      </c>
      <c r="C161" s="11">
        <v>1</v>
      </c>
      <c r="D161" s="24" t="s">
        <v>33</v>
      </c>
      <c r="E161" s="79">
        <v>567.02</v>
      </c>
      <c r="F161" s="80">
        <v>56.87</v>
      </c>
      <c r="G161" s="12">
        <f t="shared" si="54"/>
        <v>623.89</v>
      </c>
      <c r="H161" s="12">
        <f t="shared" si="55"/>
        <v>567.02</v>
      </c>
      <c r="I161" s="12">
        <f t="shared" si="56"/>
        <v>56.87</v>
      </c>
      <c r="J161" s="13">
        <f t="shared" si="57"/>
        <v>623.89</v>
      </c>
    </row>
    <row r="162" spans="1:10" x14ac:dyDescent="0.35">
      <c r="A162" s="16" t="s">
        <v>311</v>
      </c>
      <c r="B162" s="10" t="s">
        <v>312</v>
      </c>
      <c r="C162" s="11">
        <v>24</v>
      </c>
      <c r="D162" s="24" t="s">
        <v>48</v>
      </c>
      <c r="E162" s="79">
        <v>5.45</v>
      </c>
      <c r="F162" s="80">
        <v>21.36</v>
      </c>
      <c r="G162" s="12">
        <f t="shared" si="54"/>
        <v>26.81</v>
      </c>
      <c r="H162" s="12">
        <f t="shared" si="55"/>
        <v>130.80000000000001</v>
      </c>
      <c r="I162" s="12">
        <f t="shared" si="56"/>
        <v>512.64</v>
      </c>
      <c r="J162" s="13">
        <f t="shared" si="57"/>
        <v>643.43999999999994</v>
      </c>
    </row>
    <row r="163" spans="1:10" ht="29" x14ac:dyDescent="0.35">
      <c r="A163" s="16" t="s">
        <v>313</v>
      </c>
      <c r="B163" s="10" t="s">
        <v>314</v>
      </c>
      <c r="C163" s="11">
        <v>18</v>
      </c>
      <c r="D163" s="24" t="s">
        <v>48</v>
      </c>
      <c r="E163" s="79">
        <v>74.540000000000006</v>
      </c>
      <c r="F163" s="80">
        <v>73.97</v>
      </c>
      <c r="G163" s="12">
        <f t="shared" si="54"/>
        <v>148.51</v>
      </c>
      <c r="H163" s="12">
        <f t="shared" si="55"/>
        <v>1341.72</v>
      </c>
      <c r="I163" s="12">
        <f t="shared" si="56"/>
        <v>1331.46</v>
      </c>
      <c r="J163" s="13">
        <f t="shared" si="57"/>
        <v>2673.18</v>
      </c>
    </row>
    <row r="164" spans="1:10" x14ac:dyDescent="0.35">
      <c r="A164" s="16" t="s">
        <v>315</v>
      </c>
      <c r="B164" s="10" t="s">
        <v>316</v>
      </c>
      <c r="C164" s="11">
        <v>1</v>
      </c>
      <c r="D164" s="24" t="s">
        <v>48</v>
      </c>
      <c r="E164" s="79">
        <v>242.36</v>
      </c>
      <c r="F164" s="80">
        <v>269.01</v>
      </c>
      <c r="G164" s="12">
        <f t="shared" si="54"/>
        <v>511.37</v>
      </c>
      <c r="H164" s="12">
        <f t="shared" si="55"/>
        <v>242.36</v>
      </c>
      <c r="I164" s="12">
        <f t="shared" si="56"/>
        <v>269.01</v>
      </c>
      <c r="J164" s="13">
        <f t="shared" si="57"/>
        <v>511.37</v>
      </c>
    </row>
    <row r="165" spans="1:10" x14ac:dyDescent="0.35">
      <c r="A165" s="16" t="s">
        <v>317</v>
      </c>
      <c r="B165" s="10" t="s">
        <v>318</v>
      </c>
      <c r="C165" s="11">
        <v>79</v>
      </c>
      <c r="D165" s="24" t="s">
        <v>33</v>
      </c>
      <c r="E165" s="79">
        <v>33.67</v>
      </c>
      <c r="F165" s="80">
        <v>22.16</v>
      </c>
      <c r="G165" s="12">
        <f t="shared" si="54"/>
        <v>55.83</v>
      </c>
      <c r="H165" s="12">
        <f t="shared" si="55"/>
        <v>2659.9300000000003</v>
      </c>
      <c r="I165" s="12">
        <f t="shared" si="56"/>
        <v>1750.64</v>
      </c>
      <c r="J165" s="13">
        <f t="shared" si="57"/>
        <v>4410.57</v>
      </c>
    </row>
    <row r="166" spans="1:10" ht="29" x14ac:dyDescent="0.35">
      <c r="A166" s="16" t="s">
        <v>319</v>
      </c>
      <c r="B166" s="10" t="s">
        <v>320</v>
      </c>
      <c r="C166" s="11">
        <v>29</v>
      </c>
      <c r="D166" s="24" t="s">
        <v>33</v>
      </c>
      <c r="E166" s="79">
        <v>33.67</v>
      </c>
      <c r="F166" s="80">
        <v>64</v>
      </c>
      <c r="G166" s="12">
        <f t="shared" si="54"/>
        <v>97.67</v>
      </c>
      <c r="H166" s="12">
        <f t="shared" si="55"/>
        <v>976.43000000000006</v>
      </c>
      <c r="I166" s="12">
        <f t="shared" si="56"/>
        <v>1856</v>
      </c>
      <c r="J166" s="13">
        <f t="shared" si="57"/>
        <v>2832.43</v>
      </c>
    </row>
    <row r="167" spans="1:10" x14ac:dyDescent="0.35">
      <c r="A167" s="16" t="s">
        <v>321</v>
      </c>
      <c r="B167" s="10" t="s">
        <v>322</v>
      </c>
      <c r="C167" s="11">
        <v>18</v>
      </c>
      <c r="D167" s="24" t="s">
        <v>33</v>
      </c>
      <c r="E167" s="79">
        <v>573.78</v>
      </c>
      <c r="F167" s="80">
        <v>129.25</v>
      </c>
      <c r="G167" s="12">
        <f t="shared" si="54"/>
        <v>703.03</v>
      </c>
      <c r="H167" s="12">
        <f t="shared" si="55"/>
        <v>10328.039999999999</v>
      </c>
      <c r="I167" s="12">
        <f t="shared" si="56"/>
        <v>2326.5</v>
      </c>
      <c r="J167" s="13">
        <f t="shared" si="57"/>
        <v>12654.539999999999</v>
      </c>
    </row>
    <row r="168" spans="1:10" x14ac:dyDescent="0.35">
      <c r="A168" s="16" t="s">
        <v>323</v>
      </c>
      <c r="B168" s="10" t="s">
        <v>324</v>
      </c>
      <c r="C168" s="11">
        <v>18</v>
      </c>
      <c r="D168" s="24" t="s">
        <v>82</v>
      </c>
      <c r="E168" s="79">
        <v>386.73</v>
      </c>
      <c r="F168" s="80">
        <v>33.99</v>
      </c>
      <c r="G168" s="12">
        <f t="shared" si="54"/>
        <v>420.72</v>
      </c>
      <c r="H168" s="12">
        <f t="shared" si="55"/>
        <v>6961.14</v>
      </c>
      <c r="I168" s="12">
        <f t="shared" si="56"/>
        <v>611.82000000000005</v>
      </c>
      <c r="J168" s="13">
        <f t="shared" si="57"/>
        <v>7572.9600000000009</v>
      </c>
    </row>
    <row r="169" spans="1:10" x14ac:dyDescent="0.35">
      <c r="A169" s="16" t="s">
        <v>325</v>
      </c>
      <c r="B169" s="10" t="s">
        <v>326</v>
      </c>
      <c r="C169" s="11">
        <v>1</v>
      </c>
      <c r="D169" s="24" t="s">
        <v>82</v>
      </c>
      <c r="E169" s="79">
        <v>163.87</v>
      </c>
      <c r="F169" s="80">
        <v>32.1</v>
      </c>
      <c r="G169" s="12">
        <f t="shared" ref="G169:G185" si="58">SUM(E169:F169)</f>
        <v>195.97</v>
      </c>
      <c r="H169" s="12">
        <f t="shared" si="55"/>
        <v>163.87</v>
      </c>
      <c r="I169" s="12">
        <f t="shared" si="56"/>
        <v>32.1</v>
      </c>
      <c r="J169" s="13">
        <f t="shared" si="57"/>
        <v>195.97</v>
      </c>
    </row>
    <row r="170" spans="1:10" x14ac:dyDescent="0.35">
      <c r="A170" s="16" t="s">
        <v>327</v>
      </c>
      <c r="B170" s="10" t="s">
        <v>328</v>
      </c>
      <c r="C170" s="11">
        <v>24</v>
      </c>
      <c r="D170" s="24" t="s">
        <v>82</v>
      </c>
      <c r="E170" s="79">
        <v>6.09</v>
      </c>
      <c r="F170" s="80">
        <v>43.96</v>
      </c>
      <c r="G170" s="12">
        <f t="shared" si="58"/>
        <v>50.05</v>
      </c>
      <c r="H170" s="12">
        <f t="shared" si="55"/>
        <v>146.16</v>
      </c>
      <c r="I170" s="12">
        <f t="shared" si="56"/>
        <v>1055.04</v>
      </c>
      <c r="J170" s="13">
        <f t="shared" si="57"/>
        <v>1201.1999999999998</v>
      </c>
    </row>
    <row r="171" spans="1:10" x14ac:dyDescent="0.35">
      <c r="A171" s="16" t="s">
        <v>329</v>
      </c>
      <c r="B171" s="10" t="s">
        <v>330</v>
      </c>
      <c r="C171" s="11">
        <v>1</v>
      </c>
      <c r="D171" s="24" t="s">
        <v>33</v>
      </c>
      <c r="E171" s="79">
        <v>91.73</v>
      </c>
      <c r="F171" s="80">
        <v>38.25</v>
      </c>
      <c r="G171" s="12">
        <f t="shared" si="58"/>
        <v>129.98000000000002</v>
      </c>
      <c r="H171" s="12">
        <f t="shared" si="55"/>
        <v>91.73</v>
      </c>
      <c r="I171" s="12">
        <f t="shared" si="56"/>
        <v>38.25</v>
      </c>
      <c r="J171" s="13">
        <f t="shared" si="57"/>
        <v>129.98000000000002</v>
      </c>
    </row>
    <row r="172" spans="1:10" x14ac:dyDescent="0.35">
      <c r="A172" s="16" t="s">
        <v>331</v>
      </c>
      <c r="B172" s="10" t="s">
        <v>332</v>
      </c>
      <c r="C172" s="11">
        <v>1</v>
      </c>
      <c r="D172" s="24" t="s">
        <v>82</v>
      </c>
      <c r="E172" s="79">
        <v>377.12</v>
      </c>
      <c r="F172" s="80">
        <v>331.92</v>
      </c>
      <c r="G172" s="12">
        <f t="shared" si="58"/>
        <v>709.04</v>
      </c>
      <c r="H172" s="12">
        <f t="shared" si="55"/>
        <v>377.12</v>
      </c>
      <c r="I172" s="12">
        <f t="shared" si="56"/>
        <v>331.92</v>
      </c>
      <c r="J172" s="13">
        <f t="shared" si="57"/>
        <v>709.04</v>
      </c>
    </row>
    <row r="173" spans="1:10" x14ac:dyDescent="0.35">
      <c r="A173" s="16" t="s">
        <v>333</v>
      </c>
      <c r="B173" s="10" t="s">
        <v>334</v>
      </c>
      <c r="C173" s="11">
        <v>1</v>
      </c>
      <c r="D173" s="24" t="s">
        <v>82</v>
      </c>
      <c r="E173" s="79">
        <v>4216.41</v>
      </c>
      <c r="F173" s="80">
        <v>103.33</v>
      </c>
      <c r="G173" s="12">
        <f t="shared" si="58"/>
        <v>4319.74</v>
      </c>
      <c r="H173" s="12">
        <f t="shared" si="55"/>
        <v>4216.41</v>
      </c>
      <c r="I173" s="12">
        <f t="shared" si="56"/>
        <v>103.33</v>
      </c>
      <c r="J173" s="13">
        <f t="shared" si="57"/>
        <v>4319.74</v>
      </c>
    </row>
    <row r="174" spans="1:10" x14ac:dyDescent="0.35">
      <c r="A174" s="16" t="s">
        <v>335</v>
      </c>
      <c r="B174" s="10" t="s">
        <v>336</v>
      </c>
      <c r="C174" s="11">
        <v>1</v>
      </c>
      <c r="D174" s="24" t="s">
        <v>82</v>
      </c>
      <c r="E174" s="79">
        <v>2693.64</v>
      </c>
      <c r="F174" s="80">
        <v>103.33</v>
      </c>
      <c r="G174" s="12">
        <f t="shared" si="58"/>
        <v>2796.97</v>
      </c>
      <c r="H174" s="12">
        <f t="shared" si="55"/>
        <v>2693.64</v>
      </c>
      <c r="I174" s="12">
        <f t="shared" si="56"/>
        <v>103.33</v>
      </c>
      <c r="J174" s="13">
        <f t="shared" si="57"/>
        <v>2796.97</v>
      </c>
    </row>
    <row r="175" spans="1:10" x14ac:dyDescent="0.35">
      <c r="A175" s="16" t="s">
        <v>337</v>
      </c>
      <c r="B175" s="10" t="s">
        <v>338</v>
      </c>
      <c r="C175" s="11">
        <v>1</v>
      </c>
      <c r="D175" s="24" t="s">
        <v>82</v>
      </c>
      <c r="E175" s="79">
        <v>856.32</v>
      </c>
      <c r="F175" s="80">
        <v>147.30000000000001</v>
      </c>
      <c r="G175" s="12">
        <f t="shared" si="58"/>
        <v>1003.6200000000001</v>
      </c>
      <c r="H175" s="12">
        <f t="shared" si="55"/>
        <v>856.32</v>
      </c>
      <c r="I175" s="12">
        <f t="shared" si="56"/>
        <v>147.30000000000001</v>
      </c>
      <c r="J175" s="13">
        <f t="shared" si="57"/>
        <v>1003.6200000000001</v>
      </c>
    </row>
    <row r="176" spans="1:10" x14ac:dyDescent="0.35">
      <c r="A176" s="16" t="s">
        <v>339</v>
      </c>
      <c r="B176" s="10" t="s">
        <v>340</v>
      </c>
      <c r="C176" s="11">
        <v>1</v>
      </c>
      <c r="D176" s="24" t="s">
        <v>33</v>
      </c>
      <c r="E176" s="79">
        <v>481.02</v>
      </c>
      <c r="F176" s="80">
        <v>50.2</v>
      </c>
      <c r="G176" s="12">
        <f t="shared" ref="G176:G183" si="59">SUM(E176:F176)</f>
        <v>531.22</v>
      </c>
      <c r="H176" s="12">
        <f t="shared" si="55"/>
        <v>481.02</v>
      </c>
      <c r="I176" s="12">
        <f t="shared" si="56"/>
        <v>50.2</v>
      </c>
      <c r="J176" s="13">
        <f t="shared" si="57"/>
        <v>531.22</v>
      </c>
    </row>
    <row r="177" spans="1:10" x14ac:dyDescent="0.35">
      <c r="A177" s="16" t="s">
        <v>341</v>
      </c>
      <c r="B177" s="10" t="s">
        <v>342</v>
      </c>
      <c r="C177" s="11">
        <v>1</v>
      </c>
      <c r="D177" s="24" t="s">
        <v>33</v>
      </c>
      <c r="E177" s="79">
        <v>481.02</v>
      </c>
      <c r="F177" s="80">
        <v>20.07</v>
      </c>
      <c r="G177" s="12">
        <f t="shared" si="59"/>
        <v>501.09</v>
      </c>
      <c r="H177" s="12">
        <f t="shared" si="55"/>
        <v>481.02</v>
      </c>
      <c r="I177" s="12">
        <f t="shared" si="56"/>
        <v>20.07</v>
      </c>
      <c r="J177" s="13">
        <f t="shared" si="57"/>
        <v>501.09</v>
      </c>
    </row>
    <row r="178" spans="1:10" x14ac:dyDescent="0.35">
      <c r="A178" s="16" t="s">
        <v>343</v>
      </c>
      <c r="B178" s="10" t="s">
        <v>344</v>
      </c>
      <c r="C178" s="11">
        <v>1</v>
      </c>
      <c r="D178" s="24" t="s">
        <v>33</v>
      </c>
      <c r="E178" s="79">
        <v>481.02</v>
      </c>
      <c r="F178" s="80">
        <v>10.029999999999999</v>
      </c>
      <c r="G178" s="12">
        <f t="shared" si="59"/>
        <v>491.04999999999995</v>
      </c>
      <c r="H178" s="12">
        <f t="shared" si="55"/>
        <v>481.02</v>
      </c>
      <c r="I178" s="12">
        <f t="shared" si="56"/>
        <v>10.029999999999999</v>
      </c>
      <c r="J178" s="13">
        <f t="shared" si="57"/>
        <v>491.04999999999995</v>
      </c>
    </row>
    <row r="179" spans="1:10" x14ac:dyDescent="0.35">
      <c r="A179" s="16" t="s">
        <v>345</v>
      </c>
      <c r="B179" s="10" t="s">
        <v>346</v>
      </c>
      <c r="C179" s="11">
        <v>1</v>
      </c>
      <c r="D179" s="24" t="s">
        <v>48</v>
      </c>
      <c r="E179" s="79">
        <v>162.08000000000001</v>
      </c>
      <c r="F179" s="80">
        <v>28.21</v>
      </c>
      <c r="G179" s="12">
        <f t="shared" si="59"/>
        <v>190.29000000000002</v>
      </c>
      <c r="H179" s="12">
        <f t="shared" si="55"/>
        <v>162.08000000000001</v>
      </c>
      <c r="I179" s="12">
        <f t="shared" si="56"/>
        <v>28.21</v>
      </c>
      <c r="J179" s="13">
        <f t="shared" si="57"/>
        <v>190.29000000000002</v>
      </c>
    </row>
    <row r="180" spans="1:10" x14ac:dyDescent="0.35">
      <c r="A180" s="16" t="s">
        <v>347</v>
      </c>
      <c r="B180" s="10" t="s">
        <v>348</v>
      </c>
      <c r="C180" s="11">
        <v>1</v>
      </c>
      <c r="D180" s="24" t="s">
        <v>48</v>
      </c>
      <c r="E180" s="79">
        <v>228.3</v>
      </c>
      <c r="F180" s="80">
        <v>21.98</v>
      </c>
      <c r="G180" s="12">
        <f t="shared" si="59"/>
        <v>250.28</v>
      </c>
      <c r="H180" s="12">
        <f t="shared" si="55"/>
        <v>228.3</v>
      </c>
      <c r="I180" s="12">
        <f t="shared" si="56"/>
        <v>21.98</v>
      </c>
      <c r="J180" s="13">
        <f t="shared" si="57"/>
        <v>250.28</v>
      </c>
    </row>
    <row r="181" spans="1:10" x14ac:dyDescent="0.35">
      <c r="A181" s="16" t="s">
        <v>349</v>
      </c>
      <c r="B181" s="10" t="s">
        <v>350</v>
      </c>
      <c r="C181" s="11">
        <v>1</v>
      </c>
      <c r="D181" s="24" t="s">
        <v>48</v>
      </c>
      <c r="E181" s="79">
        <v>431.23</v>
      </c>
      <c r="F181" s="80">
        <v>42.65</v>
      </c>
      <c r="G181" s="12">
        <f t="shared" si="59"/>
        <v>473.88</v>
      </c>
      <c r="H181" s="12">
        <f t="shared" si="55"/>
        <v>431.23</v>
      </c>
      <c r="I181" s="12">
        <f t="shared" si="56"/>
        <v>42.65</v>
      </c>
      <c r="J181" s="13">
        <f t="shared" si="57"/>
        <v>473.88</v>
      </c>
    </row>
    <row r="182" spans="1:10" x14ac:dyDescent="0.35">
      <c r="A182" s="16" t="s">
        <v>351</v>
      </c>
      <c r="B182" s="10" t="s">
        <v>352</v>
      </c>
      <c r="C182" s="11">
        <v>1</v>
      </c>
      <c r="D182" s="24" t="s">
        <v>82</v>
      </c>
      <c r="E182" s="79">
        <v>646.26</v>
      </c>
      <c r="F182" s="80">
        <v>68.89</v>
      </c>
      <c r="G182" s="12">
        <f t="shared" si="59"/>
        <v>715.15</v>
      </c>
      <c r="H182" s="12">
        <f t="shared" si="55"/>
        <v>646.26</v>
      </c>
      <c r="I182" s="12">
        <f t="shared" si="56"/>
        <v>68.89</v>
      </c>
      <c r="J182" s="13">
        <f t="shared" si="57"/>
        <v>715.15</v>
      </c>
    </row>
    <row r="183" spans="1:10" x14ac:dyDescent="0.35">
      <c r="A183" s="16" t="s">
        <v>353</v>
      </c>
      <c r="B183" s="10" t="s">
        <v>354</v>
      </c>
      <c r="C183" s="11">
        <v>1</v>
      </c>
      <c r="D183" s="24" t="s">
        <v>82</v>
      </c>
      <c r="E183" s="79">
        <v>440.08</v>
      </c>
      <c r="F183" s="80">
        <v>68.89</v>
      </c>
      <c r="G183" s="12">
        <f t="shared" si="59"/>
        <v>508.96999999999997</v>
      </c>
      <c r="H183" s="12">
        <f t="shared" si="55"/>
        <v>440.08</v>
      </c>
      <c r="I183" s="12">
        <f t="shared" si="56"/>
        <v>68.89</v>
      </c>
      <c r="J183" s="13">
        <f t="shared" si="57"/>
        <v>508.96999999999997</v>
      </c>
    </row>
    <row r="184" spans="1:10" x14ac:dyDescent="0.35">
      <c r="A184" s="16" t="s">
        <v>355</v>
      </c>
      <c r="B184" s="10" t="s">
        <v>356</v>
      </c>
      <c r="C184" s="11">
        <v>1</v>
      </c>
      <c r="D184" s="24" t="s">
        <v>82</v>
      </c>
      <c r="E184" s="79">
        <v>903.46</v>
      </c>
      <c r="F184" s="80">
        <v>68.89</v>
      </c>
      <c r="G184" s="12">
        <f t="shared" si="58"/>
        <v>972.35</v>
      </c>
      <c r="H184" s="12">
        <f t="shared" si="55"/>
        <v>903.46</v>
      </c>
      <c r="I184" s="12">
        <f t="shared" si="56"/>
        <v>68.89</v>
      </c>
      <c r="J184" s="13">
        <f t="shared" si="57"/>
        <v>972.35</v>
      </c>
    </row>
    <row r="185" spans="1:10" x14ac:dyDescent="0.35">
      <c r="A185" s="16" t="s">
        <v>357</v>
      </c>
      <c r="B185" s="10" t="s">
        <v>358</v>
      </c>
      <c r="C185" s="11">
        <v>1</v>
      </c>
      <c r="D185" s="24" t="s">
        <v>82</v>
      </c>
      <c r="E185" s="79">
        <v>197.58</v>
      </c>
      <c r="F185" s="80">
        <v>65.95</v>
      </c>
      <c r="G185" s="12">
        <f t="shared" si="58"/>
        <v>263.53000000000003</v>
      </c>
      <c r="H185" s="12">
        <f t="shared" si="55"/>
        <v>197.58</v>
      </c>
      <c r="I185" s="12">
        <f t="shared" si="56"/>
        <v>65.95</v>
      </c>
      <c r="J185" s="13">
        <f t="shared" si="57"/>
        <v>263.53000000000003</v>
      </c>
    </row>
    <row r="186" spans="1:10" x14ac:dyDescent="0.35">
      <c r="A186" s="16" t="s">
        <v>359</v>
      </c>
      <c r="B186" s="10" t="s">
        <v>360</v>
      </c>
      <c r="C186" s="11">
        <v>1</v>
      </c>
      <c r="D186" s="24" t="s">
        <v>82</v>
      </c>
      <c r="E186" s="79">
        <v>88.37</v>
      </c>
      <c r="F186" s="80">
        <v>43.96</v>
      </c>
      <c r="G186" s="12">
        <f t="shared" si="54"/>
        <v>132.33000000000001</v>
      </c>
      <c r="H186" s="12">
        <f t="shared" si="55"/>
        <v>88.37</v>
      </c>
      <c r="I186" s="12">
        <f t="shared" si="56"/>
        <v>43.96</v>
      </c>
      <c r="J186" s="13">
        <f t="shared" si="57"/>
        <v>132.33000000000001</v>
      </c>
    </row>
    <row r="187" spans="1:10" x14ac:dyDescent="0.35">
      <c r="A187" s="16" t="s">
        <v>361</v>
      </c>
      <c r="B187" s="10" t="s">
        <v>362</v>
      </c>
      <c r="C187" s="11">
        <v>1</v>
      </c>
      <c r="D187" s="24" t="s">
        <v>33</v>
      </c>
      <c r="E187" s="79">
        <v>255.63</v>
      </c>
      <c r="F187" s="80">
        <v>87.94</v>
      </c>
      <c r="G187" s="12">
        <f t="shared" si="54"/>
        <v>343.57</v>
      </c>
      <c r="H187" s="12">
        <f t="shared" si="55"/>
        <v>255.63</v>
      </c>
      <c r="I187" s="12">
        <f t="shared" si="56"/>
        <v>87.94</v>
      </c>
      <c r="J187" s="13">
        <f t="shared" si="57"/>
        <v>343.57</v>
      </c>
    </row>
    <row r="188" spans="1:10" x14ac:dyDescent="0.35">
      <c r="A188" s="16" t="s">
        <v>363</v>
      </c>
      <c r="B188" s="10" t="s">
        <v>364</v>
      </c>
      <c r="C188" s="11">
        <v>1</v>
      </c>
      <c r="D188" s="24" t="s">
        <v>82</v>
      </c>
      <c r="E188" s="79">
        <v>1040.83</v>
      </c>
      <c r="F188" s="80">
        <v>45.55</v>
      </c>
      <c r="G188" s="12">
        <f t="shared" si="54"/>
        <v>1086.3799999999999</v>
      </c>
      <c r="H188" s="12">
        <f t="shared" si="55"/>
        <v>1040.83</v>
      </c>
      <c r="I188" s="12">
        <f t="shared" si="56"/>
        <v>45.55</v>
      </c>
      <c r="J188" s="13">
        <f t="shared" si="57"/>
        <v>1086.3799999999999</v>
      </c>
    </row>
    <row r="189" spans="1:10" x14ac:dyDescent="0.35">
      <c r="A189" s="14">
        <v>15</v>
      </c>
      <c r="B189" s="15" t="s">
        <v>365</v>
      </c>
      <c r="C189" s="7"/>
      <c r="D189" s="8"/>
      <c r="E189" s="75"/>
      <c r="F189" s="76"/>
      <c r="G189" s="75"/>
      <c r="H189" s="75">
        <f t="shared" ref="H189:J189" si="60">SUBTOTAL(109,H190:H206)</f>
        <v>86543.700000000012</v>
      </c>
      <c r="I189" s="75">
        <f t="shared" si="60"/>
        <v>24905.95</v>
      </c>
      <c r="J189" s="78">
        <f t="shared" si="60"/>
        <v>111449.65</v>
      </c>
    </row>
    <row r="190" spans="1:10" ht="29" x14ac:dyDescent="0.35">
      <c r="A190" s="16" t="s">
        <v>366</v>
      </c>
      <c r="B190" s="10" t="s">
        <v>367</v>
      </c>
      <c r="C190" s="11">
        <v>56</v>
      </c>
      <c r="D190" s="24" t="s">
        <v>368</v>
      </c>
      <c r="E190" s="79">
        <v>151.19</v>
      </c>
      <c r="F190" s="80">
        <v>296</v>
      </c>
      <c r="G190" s="12">
        <f t="shared" ref="G190:G206" si="61">SUM(E190:F190)</f>
        <v>447.19</v>
      </c>
      <c r="H190" s="12">
        <f t="shared" ref="H190:H206" si="62">C190*E190</f>
        <v>8466.64</v>
      </c>
      <c r="I190" s="12">
        <f t="shared" ref="I190:I206" si="63">C190*F190</f>
        <v>16576</v>
      </c>
      <c r="J190" s="13">
        <f t="shared" ref="J190:J206" si="64">SUM(E190:F190)*C190</f>
        <v>25042.639999999999</v>
      </c>
    </row>
    <row r="191" spans="1:10" x14ac:dyDescent="0.35">
      <c r="A191" s="16" t="s">
        <v>369</v>
      </c>
      <c r="B191" s="10" t="s">
        <v>370</v>
      </c>
      <c r="C191" s="11">
        <v>29</v>
      </c>
      <c r="D191" s="24" t="s">
        <v>368</v>
      </c>
      <c r="E191" s="79">
        <v>29.73</v>
      </c>
      <c r="F191" s="80">
        <v>32.04</v>
      </c>
      <c r="G191" s="12">
        <f t="shared" si="61"/>
        <v>61.769999999999996</v>
      </c>
      <c r="H191" s="12">
        <f t="shared" si="62"/>
        <v>862.17</v>
      </c>
      <c r="I191" s="12">
        <f t="shared" si="63"/>
        <v>929.16</v>
      </c>
      <c r="J191" s="13">
        <f t="shared" si="64"/>
        <v>1791.33</v>
      </c>
    </row>
    <row r="192" spans="1:10" x14ac:dyDescent="0.35">
      <c r="A192" s="16" t="s">
        <v>371</v>
      </c>
      <c r="B192" s="10" t="s">
        <v>372</v>
      </c>
      <c r="C192" s="11">
        <v>96</v>
      </c>
      <c r="D192" s="24" t="s">
        <v>368</v>
      </c>
      <c r="E192" s="79">
        <v>129.78</v>
      </c>
      <c r="F192" s="80">
        <v>32.630000000000003</v>
      </c>
      <c r="G192" s="12">
        <f t="shared" si="61"/>
        <v>162.41</v>
      </c>
      <c r="H192" s="12">
        <f t="shared" si="62"/>
        <v>12458.880000000001</v>
      </c>
      <c r="I192" s="12">
        <f t="shared" si="63"/>
        <v>3132.4800000000005</v>
      </c>
      <c r="J192" s="13">
        <f t="shared" si="64"/>
        <v>15591.36</v>
      </c>
    </row>
    <row r="193" spans="1:10" x14ac:dyDescent="0.35">
      <c r="A193" s="16" t="s">
        <v>373</v>
      </c>
      <c r="B193" s="10" t="s">
        <v>374</v>
      </c>
      <c r="C193" s="11">
        <v>1</v>
      </c>
      <c r="D193" s="24" t="s">
        <v>82</v>
      </c>
      <c r="E193" s="79">
        <v>21.68</v>
      </c>
      <c r="F193" s="80">
        <v>20.71</v>
      </c>
      <c r="G193" s="12">
        <f t="shared" si="61"/>
        <v>42.39</v>
      </c>
      <c r="H193" s="12">
        <f t="shared" si="62"/>
        <v>21.68</v>
      </c>
      <c r="I193" s="12">
        <f t="shared" si="63"/>
        <v>20.71</v>
      </c>
      <c r="J193" s="13">
        <f t="shared" si="64"/>
        <v>42.39</v>
      </c>
    </row>
    <row r="194" spans="1:10" x14ac:dyDescent="0.35">
      <c r="A194" s="16" t="s">
        <v>375</v>
      </c>
      <c r="B194" s="10" t="s">
        <v>376</v>
      </c>
      <c r="C194" s="11">
        <v>35</v>
      </c>
      <c r="D194" s="24" t="s">
        <v>82</v>
      </c>
      <c r="E194" s="79">
        <v>220.92</v>
      </c>
      <c r="F194" s="80">
        <v>21.72</v>
      </c>
      <c r="G194" s="12">
        <f t="shared" si="61"/>
        <v>242.64</v>
      </c>
      <c r="H194" s="12">
        <f t="shared" si="62"/>
        <v>7732.2</v>
      </c>
      <c r="I194" s="12">
        <f t="shared" si="63"/>
        <v>760.19999999999993</v>
      </c>
      <c r="J194" s="13">
        <f t="shared" si="64"/>
        <v>8492.4</v>
      </c>
    </row>
    <row r="195" spans="1:10" ht="29" x14ac:dyDescent="0.35">
      <c r="A195" s="16" t="s">
        <v>377</v>
      </c>
      <c r="B195" s="10" t="s">
        <v>378</v>
      </c>
      <c r="C195" s="11">
        <v>61</v>
      </c>
      <c r="D195" s="24" t="s">
        <v>82</v>
      </c>
      <c r="E195" s="79">
        <v>814.83</v>
      </c>
      <c r="F195" s="80">
        <v>21.72</v>
      </c>
      <c r="G195" s="12">
        <f t="shared" si="61"/>
        <v>836.55000000000007</v>
      </c>
      <c r="H195" s="12">
        <f t="shared" si="62"/>
        <v>49704.630000000005</v>
      </c>
      <c r="I195" s="12">
        <f t="shared" si="63"/>
        <v>1324.9199999999998</v>
      </c>
      <c r="J195" s="13">
        <f t="shared" si="64"/>
        <v>51029.55</v>
      </c>
    </row>
    <row r="196" spans="1:10" x14ac:dyDescent="0.35">
      <c r="A196" s="16" t="s">
        <v>379</v>
      </c>
      <c r="B196" s="10" t="s">
        <v>380</v>
      </c>
      <c r="C196" s="11">
        <v>38</v>
      </c>
      <c r="D196" s="24" t="s">
        <v>82</v>
      </c>
      <c r="E196" s="79">
        <v>2.34</v>
      </c>
      <c r="F196" s="80">
        <v>21.72</v>
      </c>
      <c r="G196" s="12">
        <f t="shared" si="61"/>
        <v>24.06</v>
      </c>
      <c r="H196" s="12">
        <f t="shared" si="62"/>
        <v>88.919999999999987</v>
      </c>
      <c r="I196" s="12">
        <f t="shared" si="63"/>
        <v>825.3599999999999</v>
      </c>
      <c r="J196" s="13">
        <f t="shared" si="64"/>
        <v>914.28</v>
      </c>
    </row>
    <row r="197" spans="1:10" x14ac:dyDescent="0.35">
      <c r="A197" s="16" t="s">
        <v>381</v>
      </c>
      <c r="B197" s="10" t="s">
        <v>382</v>
      </c>
      <c r="C197" s="11">
        <v>1</v>
      </c>
      <c r="D197" s="24" t="s">
        <v>82</v>
      </c>
      <c r="E197" s="79">
        <v>175.04</v>
      </c>
      <c r="F197" s="80">
        <v>8.08</v>
      </c>
      <c r="G197" s="12">
        <f t="shared" si="61"/>
        <v>183.12</v>
      </c>
      <c r="H197" s="12">
        <f t="shared" si="62"/>
        <v>175.04</v>
      </c>
      <c r="I197" s="12">
        <f t="shared" si="63"/>
        <v>8.08</v>
      </c>
      <c r="J197" s="13">
        <f t="shared" si="64"/>
        <v>183.12</v>
      </c>
    </row>
    <row r="198" spans="1:10" x14ac:dyDescent="0.35">
      <c r="A198" s="16" t="s">
        <v>383</v>
      </c>
      <c r="B198" s="10" t="s">
        <v>384</v>
      </c>
      <c r="C198" s="11">
        <v>1</v>
      </c>
      <c r="D198" s="24" t="s">
        <v>82</v>
      </c>
      <c r="E198" s="79">
        <v>77.39</v>
      </c>
      <c r="F198" s="80">
        <v>21.36</v>
      </c>
      <c r="G198" s="12">
        <f t="shared" si="61"/>
        <v>98.75</v>
      </c>
      <c r="H198" s="12">
        <f t="shared" si="62"/>
        <v>77.39</v>
      </c>
      <c r="I198" s="12">
        <f t="shared" si="63"/>
        <v>21.36</v>
      </c>
      <c r="J198" s="13">
        <f t="shared" si="64"/>
        <v>98.75</v>
      </c>
    </row>
    <row r="199" spans="1:10" x14ac:dyDescent="0.35">
      <c r="A199" s="16" t="s">
        <v>385</v>
      </c>
      <c r="B199" s="10" t="s">
        <v>386</v>
      </c>
      <c r="C199" s="11">
        <v>15</v>
      </c>
      <c r="D199" s="24" t="s">
        <v>48</v>
      </c>
      <c r="E199" s="79">
        <v>95.62</v>
      </c>
      <c r="F199" s="80">
        <v>15.39</v>
      </c>
      <c r="G199" s="12">
        <f t="shared" si="61"/>
        <v>111.01</v>
      </c>
      <c r="H199" s="12">
        <f t="shared" si="62"/>
        <v>1434.3000000000002</v>
      </c>
      <c r="I199" s="12">
        <f t="shared" si="63"/>
        <v>230.85000000000002</v>
      </c>
      <c r="J199" s="13">
        <f t="shared" si="64"/>
        <v>1665.15</v>
      </c>
    </row>
    <row r="200" spans="1:10" x14ac:dyDescent="0.35">
      <c r="A200" s="16" t="s">
        <v>387</v>
      </c>
      <c r="B200" s="10" t="s">
        <v>388</v>
      </c>
      <c r="C200" s="11">
        <v>21</v>
      </c>
      <c r="D200" s="24" t="s">
        <v>82</v>
      </c>
      <c r="E200" s="79">
        <v>58.5</v>
      </c>
      <c r="F200" s="80">
        <v>11.62</v>
      </c>
      <c r="G200" s="12">
        <f t="shared" si="61"/>
        <v>70.12</v>
      </c>
      <c r="H200" s="12">
        <f t="shared" si="62"/>
        <v>1228.5</v>
      </c>
      <c r="I200" s="12">
        <f t="shared" si="63"/>
        <v>244.01999999999998</v>
      </c>
      <c r="J200" s="13">
        <f t="shared" si="64"/>
        <v>1472.52</v>
      </c>
    </row>
    <row r="201" spans="1:10" x14ac:dyDescent="0.35">
      <c r="A201" s="16" t="s">
        <v>389</v>
      </c>
      <c r="B201" s="10" t="s">
        <v>390</v>
      </c>
      <c r="C201" s="11">
        <v>1</v>
      </c>
      <c r="D201" s="24" t="s">
        <v>82</v>
      </c>
      <c r="E201" s="79">
        <v>65.86</v>
      </c>
      <c r="F201" s="80">
        <v>12.82</v>
      </c>
      <c r="G201" s="12">
        <f t="shared" si="61"/>
        <v>78.680000000000007</v>
      </c>
      <c r="H201" s="12">
        <f t="shared" si="62"/>
        <v>65.86</v>
      </c>
      <c r="I201" s="12">
        <f t="shared" si="63"/>
        <v>12.82</v>
      </c>
      <c r="J201" s="13">
        <f t="shared" si="64"/>
        <v>78.680000000000007</v>
      </c>
    </row>
    <row r="202" spans="1:10" x14ac:dyDescent="0.35">
      <c r="A202" s="16" t="s">
        <v>391</v>
      </c>
      <c r="B202" s="10" t="s">
        <v>392</v>
      </c>
      <c r="C202" s="11">
        <v>1</v>
      </c>
      <c r="D202" s="24" t="s">
        <v>82</v>
      </c>
      <c r="E202" s="79">
        <v>153.6</v>
      </c>
      <c r="F202" s="80">
        <v>20.149999999999999</v>
      </c>
      <c r="G202" s="12">
        <f t="shared" si="61"/>
        <v>173.75</v>
      </c>
      <c r="H202" s="12">
        <f t="shared" si="62"/>
        <v>153.6</v>
      </c>
      <c r="I202" s="12">
        <f t="shared" si="63"/>
        <v>20.149999999999999</v>
      </c>
      <c r="J202" s="13">
        <f t="shared" si="64"/>
        <v>173.75</v>
      </c>
    </row>
    <row r="203" spans="1:10" x14ac:dyDescent="0.35">
      <c r="A203" s="16" t="s">
        <v>393</v>
      </c>
      <c r="B203" s="10" t="s">
        <v>394</v>
      </c>
      <c r="C203" s="11">
        <v>1</v>
      </c>
      <c r="D203" s="24" t="s">
        <v>82</v>
      </c>
      <c r="E203" s="79">
        <v>146.01</v>
      </c>
      <c r="F203" s="80">
        <v>20.149999999999999</v>
      </c>
      <c r="G203" s="12">
        <f t="shared" si="61"/>
        <v>166.16</v>
      </c>
      <c r="H203" s="12">
        <f t="shared" si="62"/>
        <v>146.01</v>
      </c>
      <c r="I203" s="12">
        <f t="shared" si="63"/>
        <v>20.149999999999999</v>
      </c>
      <c r="J203" s="13">
        <f t="shared" si="64"/>
        <v>166.16</v>
      </c>
    </row>
    <row r="204" spans="1:10" x14ac:dyDescent="0.35">
      <c r="A204" s="16" t="s">
        <v>395</v>
      </c>
      <c r="B204" s="10" t="s">
        <v>396</v>
      </c>
      <c r="C204" s="11">
        <v>1</v>
      </c>
      <c r="D204" s="24" t="s">
        <v>82</v>
      </c>
      <c r="E204" s="79">
        <v>116.11</v>
      </c>
      <c r="F204" s="80">
        <v>32.17</v>
      </c>
      <c r="G204" s="12">
        <f t="shared" si="61"/>
        <v>148.28</v>
      </c>
      <c r="H204" s="12">
        <f t="shared" si="62"/>
        <v>116.11</v>
      </c>
      <c r="I204" s="12">
        <f t="shared" si="63"/>
        <v>32.17</v>
      </c>
      <c r="J204" s="13">
        <f t="shared" si="64"/>
        <v>148.28</v>
      </c>
    </row>
    <row r="205" spans="1:10" x14ac:dyDescent="0.35">
      <c r="A205" s="16" t="s">
        <v>397</v>
      </c>
      <c r="B205" s="10" t="s">
        <v>398</v>
      </c>
      <c r="C205" s="11">
        <v>58</v>
      </c>
      <c r="D205" s="24" t="s">
        <v>82</v>
      </c>
      <c r="E205" s="79">
        <v>64.400000000000006</v>
      </c>
      <c r="F205" s="80">
        <v>12.52</v>
      </c>
      <c r="G205" s="12">
        <f t="shared" ref="G205" si="65">SUM(E205:F205)</f>
        <v>76.92</v>
      </c>
      <c r="H205" s="12">
        <f t="shared" si="62"/>
        <v>3735.2000000000003</v>
      </c>
      <c r="I205" s="12">
        <f t="shared" si="63"/>
        <v>726.16</v>
      </c>
      <c r="J205" s="13">
        <f t="shared" si="64"/>
        <v>4461.3599999999997</v>
      </c>
    </row>
    <row r="206" spans="1:10" x14ac:dyDescent="0.35">
      <c r="A206" s="16" t="s">
        <v>399</v>
      </c>
      <c r="B206" s="10" t="s">
        <v>400</v>
      </c>
      <c r="C206" s="11">
        <v>1</v>
      </c>
      <c r="D206" s="24" t="s">
        <v>82</v>
      </c>
      <c r="E206" s="79">
        <v>76.569999999999993</v>
      </c>
      <c r="F206" s="80">
        <v>21.36</v>
      </c>
      <c r="G206" s="12">
        <f t="shared" si="61"/>
        <v>97.929999999999993</v>
      </c>
      <c r="H206" s="12">
        <f t="shared" si="62"/>
        <v>76.569999999999993</v>
      </c>
      <c r="I206" s="12">
        <f t="shared" si="63"/>
        <v>21.36</v>
      </c>
      <c r="J206" s="13">
        <f t="shared" si="64"/>
        <v>97.929999999999993</v>
      </c>
    </row>
    <row r="207" spans="1:10" x14ac:dyDescent="0.35">
      <c r="A207" s="14">
        <v>16</v>
      </c>
      <c r="B207" s="15" t="s">
        <v>401</v>
      </c>
      <c r="C207" s="7"/>
      <c r="D207" s="8"/>
      <c r="E207" s="75"/>
      <c r="F207" s="76"/>
      <c r="G207" s="75"/>
      <c r="H207" s="75">
        <f t="shared" ref="H207:J207" si="66">SUBTOTAL(109,H208:H225)</f>
        <v>38414.730000000003</v>
      </c>
      <c r="I207" s="75">
        <f t="shared" si="66"/>
        <v>2266.3500000000004</v>
      </c>
      <c r="J207" s="78">
        <f t="shared" si="66"/>
        <v>40681.08</v>
      </c>
    </row>
    <row r="208" spans="1:10" x14ac:dyDescent="0.35">
      <c r="A208" s="16" t="s">
        <v>402</v>
      </c>
      <c r="B208" s="10" t="s">
        <v>403</v>
      </c>
      <c r="C208" s="11">
        <v>1</v>
      </c>
      <c r="D208" s="24" t="s">
        <v>33</v>
      </c>
      <c r="E208" s="79">
        <v>226.69</v>
      </c>
      <c r="F208" s="80">
        <v>18.2</v>
      </c>
      <c r="G208" s="12">
        <f t="shared" ref="G208:G225" si="67">SUM(E208:F208)</f>
        <v>244.89</v>
      </c>
      <c r="H208" s="12">
        <f t="shared" ref="H208:H225" si="68">C208*E208</f>
        <v>226.69</v>
      </c>
      <c r="I208" s="12">
        <f t="shared" ref="I208:I225" si="69">C208*F208</f>
        <v>18.2</v>
      </c>
      <c r="J208" s="13">
        <f t="shared" ref="J208:J225" si="70">SUM(E208:F208)*C208</f>
        <v>244.89</v>
      </c>
    </row>
    <row r="209" spans="1:10" x14ac:dyDescent="0.35">
      <c r="A209" s="16" t="s">
        <v>404</v>
      </c>
      <c r="B209" s="10" t="s">
        <v>405</v>
      </c>
      <c r="C209" s="11">
        <v>1</v>
      </c>
      <c r="D209" s="24" t="s">
        <v>33</v>
      </c>
      <c r="E209" s="79">
        <v>304.95</v>
      </c>
      <c r="F209" s="80">
        <v>20.22</v>
      </c>
      <c r="G209" s="12">
        <f t="shared" si="67"/>
        <v>325.16999999999996</v>
      </c>
      <c r="H209" s="12">
        <f t="shared" si="68"/>
        <v>304.95</v>
      </c>
      <c r="I209" s="12">
        <f t="shared" si="69"/>
        <v>20.22</v>
      </c>
      <c r="J209" s="13">
        <f t="shared" si="70"/>
        <v>325.16999999999996</v>
      </c>
    </row>
    <row r="210" spans="1:10" x14ac:dyDescent="0.35">
      <c r="A210" s="16" t="s">
        <v>406</v>
      </c>
      <c r="B210" s="10" t="s">
        <v>407</v>
      </c>
      <c r="C210" s="11">
        <v>1</v>
      </c>
      <c r="D210" s="24" t="s">
        <v>33</v>
      </c>
      <c r="E210" s="79">
        <v>195.38</v>
      </c>
      <c r="F210" s="80">
        <v>18.2</v>
      </c>
      <c r="G210" s="12">
        <f t="shared" si="67"/>
        <v>213.57999999999998</v>
      </c>
      <c r="H210" s="12">
        <f t="shared" si="68"/>
        <v>195.38</v>
      </c>
      <c r="I210" s="12">
        <f t="shared" si="69"/>
        <v>18.2</v>
      </c>
      <c r="J210" s="13">
        <f t="shared" si="70"/>
        <v>213.57999999999998</v>
      </c>
    </row>
    <row r="211" spans="1:10" x14ac:dyDescent="0.35">
      <c r="A211" s="16" t="s">
        <v>408</v>
      </c>
      <c r="B211" s="10" t="s">
        <v>409</v>
      </c>
      <c r="C211" s="11">
        <v>1</v>
      </c>
      <c r="D211" s="24" t="s">
        <v>33</v>
      </c>
      <c r="E211" s="79">
        <v>508.42</v>
      </c>
      <c r="F211" s="80">
        <v>18.2</v>
      </c>
      <c r="G211" s="12">
        <f t="shared" si="67"/>
        <v>526.62</v>
      </c>
      <c r="H211" s="12">
        <f t="shared" si="68"/>
        <v>508.42</v>
      </c>
      <c r="I211" s="12">
        <f t="shared" si="69"/>
        <v>18.2</v>
      </c>
      <c r="J211" s="13">
        <f t="shared" si="70"/>
        <v>526.62</v>
      </c>
    </row>
    <row r="212" spans="1:10" x14ac:dyDescent="0.35">
      <c r="A212" s="16" t="s">
        <v>410</v>
      </c>
      <c r="B212" s="10" t="s">
        <v>411</v>
      </c>
      <c r="C212" s="11">
        <v>1</v>
      </c>
      <c r="D212" s="24" t="s">
        <v>33</v>
      </c>
      <c r="E212" s="79">
        <v>487.96</v>
      </c>
      <c r="F212" s="80">
        <v>20.22</v>
      </c>
      <c r="G212" s="12">
        <f t="shared" si="67"/>
        <v>508.17999999999995</v>
      </c>
      <c r="H212" s="12">
        <f t="shared" si="68"/>
        <v>487.96</v>
      </c>
      <c r="I212" s="12">
        <f t="shared" si="69"/>
        <v>20.22</v>
      </c>
      <c r="J212" s="13">
        <f t="shared" si="70"/>
        <v>508.17999999999995</v>
      </c>
    </row>
    <row r="213" spans="1:10" ht="29" x14ac:dyDescent="0.35">
      <c r="A213" s="16" t="s">
        <v>412</v>
      </c>
      <c r="B213" s="10" t="s">
        <v>413</v>
      </c>
      <c r="C213" s="11">
        <v>1</v>
      </c>
      <c r="D213" s="24" t="s">
        <v>33</v>
      </c>
      <c r="E213" s="79">
        <v>953.02</v>
      </c>
      <c r="F213" s="80">
        <v>20.22</v>
      </c>
      <c r="G213" s="12">
        <f t="shared" si="67"/>
        <v>973.24</v>
      </c>
      <c r="H213" s="12">
        <f t="shared" si="68"/>
        <v>953.02</v>
      </c>
      <c r="I213" s="12">
        <f t="shared" si="69"/>
        <v>20.22</v>
      </c>
      <c r="J213" s="13">
        <f t="shared" si="70"/>
        <v>973.24</v>
      </c>
    </row>
    <row r="214" spans="1:10" ht="29" x14ac:dyDescent="0.35">
      <c r="A214" s="16" t="s">
        <v>414</v>
      </c>
      <c r="B214" s="10" t="s">
        <v>415</v>
      </c>
      <c r="C214" s="11">
        <v>1</v>
      </c>
      <c r="D214" s="24" t="s">
        <v>33</v>
      </c>
      <c r="E214" s="79">
        <v>1248.58</v>
      </c>
      <c r="F214" s="80">
        <v>20.22</v>
      </c>
      <c r="G214" s="12">
        <f t="shared" si="67"/>
        <v>1268.8</v>
      </c>
      <c r="H214" s="12">
        <f t="shared" si="68"/>
        <v>1248.58</v>
      </c>
      <c r="I214" s="12">
        <f t="shared" si="69"/>
        <v>20.22</v>
      </c>
      <c r="J214" s="13">
        <f t="shared" si="70"/>
        <v>1268.8</v>
      </c>
    </row>
    <row r="215" spans="1:10" x14ac:dyDescent="0.35">
      <c r="A215" s="16" t="s">
        <v>416</v>
      </c>
      <c r="B215" s="10" t="s">
        <v>417</v>
      </c>
      <c r="C215" s="11">
        <v>1</v>
      </c>
      <c r="D215" s="24" t="s">
        <v>33</v>
      </c>
      <c r="E215" s="79">
        <v>550.15</v>
      </c>
      <c r="F215" s="80">
        <v>20.22</v>
      </c>
      <c r="G215" s="12">
        <f t="shared" si="67"/>
        <v>570.37</v>
      </c>
      <c r="H215" s="12">
        <f t="shared" si="68"/>
        <v>550.15</v>
      </c>
      <c r="I215" s="12">
        <f t="shared" si="69"/>
        <v>20.22</v>
      </c>
      <c r="J215" s="13">
        <f t="shared" si="70"/>
        <v>570.37</v>
      </c>
    </row>
    <row r="216" spans="1:10" x14ac:dyDescent="0.35">
      <c r="A216" s="16" t="s">
        <v>418</v>
      </c>
      <c r="B216" s="10" t="s">
        <v>419</v>
      </c>
      <c r="C216" s="11">
        <v>24</v>
      </c>
      <c r="D216" s="24" t="s">
        <v>33</v>
      </c>
      <c r="E216" s="79">
        <v>434.12</v>
      </c>
      <c r="F216" s="80">
        <v>20.22</v>
      </c>
      <c r="G216" s="12">
        <f t="shared" si="67"/>
        <v>454.34000000000003</v>
      </c>
      <c r="H216" s="12">
        <f t="shared" si="68"/>
        <v>10418.880000000001</v>
      </c>
      <c r="I216" s="12">
        <f t="shared" si="69"/>
        <v>485.28</v>
      </c>
      <c r="J216" s="13">
        <f t="shared" si="70"/>
        <v>10904.16</v>
      </c>
    </row>
    <row r="217" spans="1:10" x14ac:dyDescent="0.35">
      <c r="A217" s="16" t="s">
        <v>420</v>
      </c>
      <c r="B217" s="10" t="s">
        <v>421</v>
      </c>
      <c r="C217" s="11">
        <v>1</v>
      </c>
      <c r="D217" s="24" t="s">
        <v>48</v>
      </c>
      <c r="E217" s="79">
        <v>66.55</v>
      </c>
      <c r="F217" s="80">
        <v>55.97</v>
      </c>
      <c r="G217" s="12">
        <f t="shared" si="67"/>
        <v>122.52</v>
      </c>
      <c r="H217" s="12">
        <f t="shared" si="68"/>
        <v>66.55</v>
      </c>
      <c r="I217" s="12">
        <f t="shared" si="69"/>
        <v>55.97</v>
      </c>
      <c r="J217" s="13">
        <f t="shared" si="70"/>
        <v>122.52</v>
      </c>
    </row>
    <row r="218" spans="1:10" x14ac:dyDescent="0.35">
      <c r="A218" s="16" t="s">
        <v>422</v>
      </c>
      <c r="B218" s="10" t="s">
        <v>423</v>
      </c>
      <c r="C218" s="11">
        <v>1</v>
      </c>
      <c r="D218" s="24" t="s">
        <v>48</v>
      </c>
      <c r="E218" s="79">
        <v>44.54</v>
      </c>
      <c r="F218" s="80">
        <v>12.37</v>
      </c>
      <c r="G218" s="12">
        <f t="shared" si="67"/>
        <v>56.91</v>
      </c>
      <c r="H218" s="12">
        <f t="shared" si="68"/>
        <v>44.54</v>
      </c>
      <c r="I218" s="12">
        <f t="shared" si="69"/>
        <v>12.37</v>
      </c>
      <c r="J218" s="13">
        <f t="shared" si="70"/>
        <v>56.91</v>
      </c>
    </row>
    <row r="219" spans="1:10" x14ac:dyDescent="0.35">
      <c r="A219" s="16" t="s">
        <v>424</v>
      </c>
      <c r="B219" s="10" t="s">
        <v>425</v>
      </c>
      <c r="C219" s="11">
        <v>21</v>
      </c>
      <c r="D219" s="24" t="s">
        <v>33</v>
      </c>
      <c r="E219" s="79">
        <v>50.9</v>
      </c>
      <c r="F219" s="80">
        <v>3.98</v>
      </c>
      <c r="G219" s="12">
        <f t="shared" si="67"/>
        <v>54.879999999999995</v>
      </c>
      <c r="H219" s="12">
        <f t="shared" si="68"/>
        <v>1068.8999999999999</v>
      </c>
      <c r="I219" s="12">
        <f t="shared" si="69"/>
        <v>83.58</v>
      </c>
      <c r="J219" s="13">
        <f t="shared" si="70"/>
        <v>1152.48</v>
      </c>
    </row>
    <row r="220" spans="1:10" x14ac:dyDescent="0.35">
      <c r="A220" s="16" t="s">
        <v>426</v>
      </c>
      <c r="B220" s="10" t="s">
        <v>427</v>
      </c>
      <c r="C220" s="11">
        <v>29</v>
      </c>
      <c r="D220" s="24" t="s">
        <v>33</v>
      </c>
      <c r="E220" s="79">
        <v>50.9</v>
      </c>
      <c r="F220" s="80">
        <v>19.14</v>
      </c>
      <c r="G220" s="12">
        <f t="shared" si="67"/>
        <v>70.039999999999992</v>
      </c>
      <c r="H220" s="12">
        <f t="shared" si="68"/>
        <v>1476.1</v>
      </c>
      <c r="I220" s="12">
        <f t="shared" si="69"/>
        <v>555.06000000000006</v>
      </c>
      <c r="J220" s="13">
        <f t="shared" si="70"/>
        <v>2031.1599999999999</v>
      </c>
    </row>
    <row r="221" spans="1:10" x14ac:dyDescent="0.35">
      <c r="A221" s="16" t="s">
        <v>428</v>
      </c>
      <c r="B221" s="10" t="s">
        <v>429</v>
      </c>
      <c r="C221" s="11">
        <v>1</v>
      </c>
      <c r="D221" s="24" t="s">
        <v>33</v>
      </c>
      <c r="E221" s="79">
        <v>598.26</v>
      </c>
      <c r="F221" s="80">
        <v>80.88</v>
      </c>
      <c r="G221" s="12">
        <f t="shared" si="67"/>
        <v>679.14</v>
      </c>
      <c r="H221" s="12">
        <f t="shared" si="68"/>
        <v>598.26</v>
      </c>
      <c r="I221" s="12">
        <f t="shared" si="69"/>
        <v>80.88</v>
      </c>
      <c r="J221" s="13">
        <f t="shared" si="70"/>
        <v>679.14</v>
      </c>
    </row>
    <row r="222" spans="1:10" x14ac:dyDescent="0.35">
      <c r="A222" s="16" t="s">
        <v>430</v>
      </c>
      <c r="B222" s="10" t="s">
        <v>431</v>
      </c>
      <c r="C222" s="11">
        <v>1</v>
      </c>
      <c r="D222" s="24" t="s">
        <v>12</v>
      </c>
      <c r="E222" s="79">
        <v>207.31</v>
      </c>
      <c r="F222" s="80">
        <v>43.65</v>
      </c>
      <c r="G222" s="12">
        <f t="shared" si="67"/>
        <v>250.96</v>
      </c>
      <c r="H222" s="12">
        <f t="shared" si="68"/>
        <v>207.31</v>
      </c>
      <c r="I222" s="12">
        <f t="shared" si="69"/>
        <v>43.65</v>
      </c>
      <c r="J222" s="13">
        <f t="shared" si="70"/>
        <v>250.96</v>
      </c>
    </row>
    <row r="223" spans="1:10" x14ac:dyDescent="0.35">
      <c r="A223" s="16" t="s">
        <v>432</v>
      </c>
      <c r="B223" s="10" t="s">
        <v>433</v>
      </c>
      <c r="C223" s="11">
        <v>99</v>
      </c>
      <c r="D223" s="24" t="s">
        <v>33</v>
      </c>
      <c r="E223" s="79">
        <v>199.3</v>
      </c>
      <c r="F223" s="80">
        <v>7.86</v>
      </c>
      <c r="G223" s="12">
        <f t="shared" si="67"/>
        <v>207.16000000000003</v>
      </c>
      <c r="H223" s="12">
        <f t="shared" si="68"/>
        <v>19730.7</v>
      </c>
      <c r="I223" s="12">
        <f t="shared" si="69"/>
        <v>778.14</v>
      </c>
      <c r="J223" s="13">
        <f t="shared" si="70"/>
        <v>20508.840000000004</v>
      </c>
    </row>
    <row r="224" spans="1:10" x14ac:dyDescent="0.35">
      <c r="A224" s="16" t="s">
        <v>434</v>
      </c>
      <c r="B224" s="10" t="s">
        <v>435</v>
      </c>
      <c r="C224" s="11">
        <v>1</v>
      </c>
      <c r="D224" s="24" t="s">
        <v>33</v>
      </c>
      <c r="E224" s="79">
        <v>303.93</v>
      </c>
      <c r="F224" s="80">
        <v>7.86</v>
      </c>
      <c r="G224" s="12">
        <f t="shared" ref="G224" si="71">SUM(E224:F224)</f>
        <v>311.79000000000002</v>
      </c>
      <c r="H224" s="12">
        <f t="shared" si="68"/>
        <v>303.93</v>
      </c>
      <c r="I224" s="12">
        <f t="shared" si="69"/>
        <v>7.86</v>
      </c>
      <c r="J224" s="13">
        <f t="shared" si="70"/>
        <v>311.79000000000002</v>
      </c>
    </row>
    <row r="225" spans="1:10" x14ac:dyDescent="0.35">
      <c r="A225" s="16" t="s">
        <v>436</v>
      </c>
      <c r="B225" s="10" t="s">
        <v>437</v>
      </c>
      <c r="C225" s="11">
        <v>1</v>
      </c>
      <c r="D225" s="24" t="s">
        <v>12</v>
      </c>
      <c r="E225" s="79">
        <v>24.41</v>
      </c>
      <c r="F225" s="80">
        <v>7.86</v>
      </c>
      <c r="G225" s="12">
        <f t="shared" si="67"/>
        <v>32.270000000000003</v>
      </c>
      <c r="H225" s="12">
        <f t="shared" si="68"/>
        <v>24.41</v>
      </c>
      <c r="I225" s="12">
        <f t="shared" si="69"/>
        <v>7.86</v>
      </c>
      <c r="J225" s="13">
        <f t="shared" si="70"/>
        <v>32.270000000000003</v>
      </c>
    </row>
    <row r="226" spans="1:10" x14ac:dyDescent="0.35">
      <c r="A226" s="14">
        <v>17</v>
      </c>
      <c r="B226" s="15" t="s">
        <v>438</v>
      </c>
      <c r="C226" s="7"/>
      <c r="D226" s="8"/>
      <c r="E226" s="75"/>
      <c r="F226" s="76"/>
      <c r="G226" s="75"/>
      <c r="H226" s="75">
        <f t="shared" ref="H226:J226" si="72">SUBTOTAL(109,H227:H237)</f>
        <v>1119668.19</v>
      </c>
      <c r="I226" s="75">
        <f t="shared" si="72"/>
        <v>729894.32</v>
      </c>
      <c r="J226" s="78">
        <f t="shared" si="72"/>
        <v>1849562.5099999998</v>
      </c>
    </row>
    <row r="227" spans="1:10" x14ac:dyDescent="0.35">
      <c r="A227" s="16" t="s">
        <v>439</v>
      </c>
      <c r="B227" s="10" t="s">
        <v>440</v>
      </c>
      <c r="C227" s="11">
        <v>2457</v>
      </c>
      <c r="D227" s="24" t="s">
        <v>33</v>
      </c>
      <c r="E227" s="79">
        <v>8.24</v>
      </c>
      <c r="F227" s="80">
        <v>22.33</v>
      </c>
      <c r="G227" s="12">
        <f t="shared" ref="G227:G237" si="73">SUM(E227:F227)</f>
        <v>30.57</v>
      </c>
      <c r="H227" s="12">
        <f t="shared" ref="H227:H237" si="74">C227*E227</f>
        <v>20245.68</v>
      </c>
      <c r="I227" s="12">
        <f t="shared" ref="I227:I237" si="75">C227*F227</f>
        <v>54864.81</v>
      </c>
      <c r="J227" s="13">
        <f t="shared" ref="J227:J237" si="76">SUM(E227:F227)*C227</f>
        <v>75110.490000000005</v>
      </c>
    </row>
    <row r="228" spans="1:10" x14ac:dyDescent="0.35">
      <c r="A228" s="16" t="s">
        <v>441</v>
      </c>
      <c r="B228" s="10" t="s">
        <v>442</v>
      </c>
      <c r="C228" s="11">
        <v>844</v>
      </c>
      <c r="D228" s="24" t="s">
        <v>33</v>
      </c>
      <c r="E228" s="79">
        <v>3.71</v>
      </c>
      <c r="F228" s="80">
        <v>11.48</v>
      </c>
      <c r="G228" s="12">
        <f t="shared" si="73"/>
        <v>15.190000000000001</v>
      </c>
      <c r="H228" s="12">
        <f t="shared" si="74"/>
        <v>3131.24</v>
      </c>
      <c r="I228" s="12">
        <f t="shared" si="75"/>
        <v>9689.1200000000008</v>
      </c>
      <c r="J228" s="13">
        <f t="shared" si="76"/>
        <v>12820.36</v>
      </c>
    </row>
    <row r="229" spans="1:10" x14ac:dyDescent="0.35">
      <c r="A229" s="16" t="s">
        <v>443</v>
      </c>
      <c r="B229" s="10" t="s">
        <v>444</v>
      </c>
      <c r="C229" s="11">
        <v>650</v>
      </c>
      <c r="D229" s="24" t="s">
        <v>33</v>
      </c>
      <c r="E229" s="79">
        <v>14.58</v>
      </c>
      <c r="F229" s="80">
        <v>6.12</v>
      </c>
      <c r="G229" s="12">
        <f t="shared" si="73"/>
        <v>20.7</v>
      </c>
      <c r="H229" s="12">
        <f t="shared" si="74"/>
        <v>9477</v>
      </c>
      <c r="I229" s="12">
        <f t="shared" si="75"/>
        <v>3978</v>
      </c>
      <c r="J229" s="13">
        <f t="shared" si="76"/>
        <v>13455</v>
      </c>
    </row>
    <row r="230" spans="1:10" ht="29" x14ac:dyDescent="0.35">
      <c r="A230" s="16" t="s">
        <v>445</v>
      </c>
      <c r="B230" s="10" t="s">
        <v>446</v>
      </c>
      <c r="C230" s="11">
        <v>6322</v>
      </c>
      <c r="D230" s="24" t="s">
        <v>33</v>
      </c>
      <c r="E230" s="79">
        <v>7.34</v>
      </c>
      <c r="F230" s="80">
        <v>6.4</v>
      </c>
      <c r="G230" s="12">
        <f t="shared" si="73"/>
        <v>13.74</v>
      </c>
      <c r="H230" s="12">
        <f t="shared" si="74"/>
        <v>46403.479999999996</v>
      </c>
      <c r="I230" s="12">
        <f t="shared" si="75"/>
        <v>40460.800000000003</v>
      </c>
      <c r="J230" s="13">
        <f t="shared" si="76"/>
        <v>86864.28</v>
      </c>
    </row>
    <row r="231" spans="1:10" x14ac:dyDescent="0.35">
      <c r="A231" s="16" t="s">
        <v>447</v>
      </c>
      <c r="B231" s="10" t="s">
        <v>448</v>
      </c>
      <c r="C231" s="11">
        <v>653</v>
      </c>
      <c r="D231" s="24" t="s">
        <v>33</v>
      </c>
      <c r="E231" s="79">
        <v>5.93</v>
      </c>
      <c r="F231" s="80">
        <v>11.48</v>
      </c>
      <c r="G231" s="12">
        <f t="shared" si="73"/>
        <v>17.41</v>
      </c>
      <c r="H231" s="12">
        <f t="shared" si="74"/>
        <v>3872.29</v>
      </c>
      <c r="I231" s="12">
        <f t="shared" si="75"/>
        <v>7496.4400000000005</v>
      </c>
      <c r="J231" s="13">
        <f t="shared" si="76"/>
        <v>11368.73</v>
      </c>
    </row>
    <row r="232" spans="1:10" ht="29" x14ac:dyDescent="0.35">
      <c r="A232" s="16" t="s">
        <v>449</v>
      </c>
      <c r="B232" s="10" t="s">
        <v>450</v>
      </c>
      <c r="C232" s="11">
        <v>64902</v>
      </c>
      <c r="D232" s="24" t="s">
        <v>33</v>
      </c>
      <c r="E232" s="79">
        <v>14.91</v>
      </c>
      <c r="F232" s="80">
        <v>7.35</v>
      </c>
      <c r="G232" s="12">
        <f t="shared" si="73"/>
        <v>22.259999999999998</v>
      </c>
      <c r="H232" s="12">
        <f t="shared" si="74"/>
        <v>967688.82000000007</v>
      </c>
      <c r="I232" s="12">
        <f t="shared" si="75"/>
        <v>477029.69999999995</v>
      </c>
      <c r="J232" s="13">
        <f t="shared" si="76"/>
        <v>1444718.5199999998</v>
      </c>
    </row>
    <row r="233" spans="1:10" x14ac:dyDescent="0.35">
      <c r="A233" s="16" t="s">
        <v>451</v>
      </c>
      <c r="B233" s="10" t="s">
        <v>452</v>
      </c>
      <c r="C233" s="11">
        <v>1349</v>
      </c>
      <c r="D233" s="24" t="s">
        <v>33</v>
      </c>
      <c r="E233" s="79">
        <v>16.440000000000001</v>
      </c>
      <c r="F233" s="80">
        <v>16.91</v>
      </c>
      <c r="G233" s="12">
        <f t="shared" si="73"/>
        <v>33.35</v>
      </c>
      <c r="H233" s="12">
        <f t="shared" si="74"/>
        <v>22177.56</v>
      </c>
      <c r="I233" s="12">
        <f t="shared" si="75"/>
        <v>22811.59</v>
      </c>
      <c r="J233" s="13">
        <f t="shared" si="76"/>
        <v>44989.15</v>
      </c>
    </row>
    <row r="234" spans="1:10" ht="29" x14ac:dyDescent="0.35">
      <c r="A234" s="16" t="s">
        <v>453</v>
      </c>
      <c r="B234" s="10" t="s">
        <v>454</v>
      </c>
      <c r="C234" s="11">
        <v>5603</v>
      </c>
      <c r="D234" s="24" t="s">
        <v>33</v>
      </c>
      <c r="E234" s="79">
        <v>6.99</v>
      </c>
      <c r="F234" s="80">
        <v>19.079999999999998</v>
      </c>
      <c r="G234" s="12">
        <f t="shared" ref="G234:G235" si="77">SUM(E234:F234)</f>
        <v>26.07</v>
      </c>
      <c r="H234" s="12">
        <f t="shared" si="74"/>
        <v>39164.97</v>
      </c>
      <c r="I234" s="12">
        <f t="shared" si="75"/>
        <v>106905.23999999999</v>
      </c>
      <c r="J234" s="13">
        <f t="shared" si="76"/>
        <v>146070.21</v>
      </c>
    </row>
    <row r="235" spans="1:10" x14ac:dyDescent="0.35">
      <c r="A235" s="16" t="s">
        <v>455</v>
      </c>
      <c r="B235" s="10" t="s">
        <v>456</v>
      </c>
      <c r="C235" s="11">
        <v>372</v>
      </c>
      <c r="D235" s="24" t="s">
        <v>33</v>
      </c>
      <c r="E235" s="79">
        <v>20.12</v>
      </c>
      <c r="F235" s="80">
        <v>17.86</v>
      </c>
      <c r="G235" s="12">
        <f t="shared" si="77"/>
        <v>37.980000000000004</v>
      </c>
      <c r="H235" s="12">
        <f t="shared" si="74"/>
        <v>7484.64</v>
      </c>
      <c r="I235" s="12">
        <f t="shared" si="75"/>
        <v>6643.92</v>
      </c>
      <c r="J235" s="13">
        <f t="shared" si="76"/>
        <v>14128.560000000001</v>
      </c>
    </row>
    <row r="236" spans="1:10" ht="29" x14ac:dyDescent="0.35">
      <c r="A236" s="16" t="s">
        <v>457</v>
      </c>
      <c r="B236" s="10" t="s">
        <v>458</v>
      </c>
      <c r="C236" s="11">
        <v>1</v>
      </c>
      <c r="D236" s="24" t="s">
        <v>33</v>
      </c>
      <c r="E236" s="79">
        <v>4.41</v>
      </c>
      <c r="F236" s="80">
        <v>7.35</v>
      </c>
      <c r="G236" s="12">
        <f t="shared" si="73"/>
        <v>11.76</v>
      </c>
      <c r="H236" s="12">
        <f t="shared" si="74"/>
        <v>4.41</v>
      </c>
      <c r="I236" s="12">
        <f t="shared" si="75"/>
        <v>7.35</v>
      </c>
      <c r="J236" s="13">
        <f t="shared" si="76"/>
        <v>11.76</v>
      </c>
    </row>
    <row r="237" spans="1:10" ht="29" x14ac:dyDescent="0.35">
      <c r="A237" s="16" t="s">
        <v>459</v>
      </c>
      <c r="B237" s="10" t="s">
        <v>460</v>
      </c>
      <c r="C237" s="11">
        <v>1</v>
      </c>
      <c r="D237" s="24" t="s">
        <v>33</v>
      </c>
      <c r="E237" s="79">
        <v>18.100000000000001</v>
      </c>
      <c r="F237" s="80">
        <v>7.35</v>
      </c>
      <c r="G237" s="12">
        <f t="shared" si="73"/>
        <v>25.450000000000003</v>
      </c>
      <c r="H237" s="12">
        <f t="shared" si="74"/>
        <v>18.100000000000001</v>
      </c>
      <c r="I237" s="12">
        <f t="shared" si="75"/>
        <v>7.35</v>
      </c>
      <c r="J237" s="13">
        <f t="shared" si="76"/>
        <v>25.450000000000003</v>
      </c>
    </row>
    <row r="238" spans="1:10" x14ac:dyDescent="0.35">
      <c r="A238" s="14">
        <v>18</v>
      </c>
      <c r="B238" s="15" t="s">
        <v>461</v>
      </c>
      <c r="C238" s="7"/>
      <c r="D238" s="8"/>
      <c r="E238" s="75"/>
      <c r="F238" s="76"/>
      <c r="G238" s="75"/>
      <c r="H238" s="75">
        <v>0</v>
      </c>
      <c r="I238" s="75">
        <v>0</v>
      </c>
      <c r="J238" s="78">
        <v>0</v>
      </c>
    </row>
    <row r="239" spans="1:10" x14ac:dyDescent="0.35">
      <c r="A239" s="14">
        <v>19</v>
      </c>
      <c r="B239" s="15" t="s">
        <v>462</v>
      </c>
      <c r="C239" s="7"/>
      <c r="D239" s="8"/>
      <c r="E239" s="75"/>
      <c r="F239" s="76"/>
      <c r="G239" s="75"/>
      <c r="H239" s="75">
        <f>SUBTOTAL(109,H240:H369)</f>
        <v>719721.78000000049</v>
      </c>
      <c r="I239" s="75">
        <f>SUBTOTAL(109,I240:I369)</f>
        <v>127015.89999999994</v>
      </c>
      <c r="J239" s="78">
        <f>SUBTOTAL(109,J240:J369)</f>
        <v>846737.68000000017</v>
      </c>
    </row>
    <row r="240" spans="1:10" x14ac:dyDescent="0.35">
      <c r="A240" s="16" t="s">
        <v>463</v>
      </c>
      <c r="B240" s="25" t="s">
        <v>464</v>
      </c>
      <c r="C240" s="11">
        <v>1</v>
      </c>
      <c r="D240" s="24" t="s">
        <v>82</v>
      </c>
      <c r="E240" s="79">
        <v>39.64</v>
      </c>
      <c r="F240" s="80">
        <v>19.14</v>
      </c>
      <c r="G240" s="12">
        <f t="shared" ref="G240:G303" si="78">SUM(E240:F240)</f>
        <v>58.78</v>
      </c>
      <c r="H240" s="12">
        <f t="shared" ref="H240:H303" si="79">C240*E240</f>
        <v>39.64</v>
      </c>
      <c r="I240" s="12">
        <f t="shared" ref="I240:I303" si="80">C240*F240</f>
        <v>19.14</v>
      </c>
      <c r="J240" s="13">
        <f t="shared" ref="J240:J271" si="81">SUM(E240:F240)*C240</f>
        <v>58.78</v>
      </c>
    </row>
    <row r="241" spans="1:10" x14ac:dyDescent="0.35">
      <c r="A241" s="16" t="s">
        <v>465</v>
      </c>
      <c r="B241" s="25" t="s">
        <v>466</v>
      </c>
      <c r="C241" s="11">
        <v>1137</v>
      </c>
      <c r="D241" s="88" t="s">
        <v>48</v>
      </c>
      <c r="E241" s="79">
        <v>23.31</v>
      </c>
      <c r="F241" s="80">
        <v>4.5599999999999996</v>
      </c>
      <c r="G241" s="12">
        <f t="shared" si="78"/>
        <v>27.869999999999997</v>
      </c>
      <c r="H241" s="12">
        <f t="shared" si="79"/>
        <v>26503.469999999998</v>
      </c>
      <c r="I241" s="12">
        <f t="shared" si="80"/>
        <v>5184.7199999999993</v>
      </c>
      <c r="J241" s="13">
        <f t="shared" si="81"/>
        <v>31688.19</v>
      </c>
    </row>
    <row r="242" spans="1:10" x14ac:dyDescent="0.35">
      <c r="A242" s="16" t="s">
        <v>467</v>
      </c>
      <c r="B242" s="25" t="s">
        <v>468</v>
      </c>
      <c r="C242" s="11">
        <v>99</v>
      </c>
      <c r="D242" s="24" t="s">
        <v>82</v>
      </c>
      <c r="E242" s="79">
        <v>15.13</v>
      </c>
      <c r="F242" s="80">
        <v>9.56</v>
      </c>
      <c r="G242" s="12">
        <f t="shared" si="78"/>
        <v>24.69</v>
      </c>
      <c r="H242" s="12">
        <f t="shared" si="79"/>
        <v>1497.8700000000001</v>
      </c>
      <c r="I242" s="12">
        <f t="shared" si="80"/>
        <v>946.44</v>
      </c>
      <c r="J242" s="13">
        <f t="shared" si="81"/>
        <v>2444.31</v>
      </c>
    </row>
    <row r="243" spans="1:10" x14ac:dyDescent="0.35">
      <c r="A243" s="16" t="s">
        <v>469</v>
      </c>
      <c r="B243" s="25" t="s">
        <v>470</v>
      </c>
      <c r="C243" s="11">
        <v>5629</v>
      </c>
      <c r="D243" s="88" t="s">
        <v>48</v>
      </c>
      <c r="E243" s="79">
        <v>55.27</v>
      </c>
      <c r="F243" s="80">
        <v>4.5599999999999996</v>
      </c>
      <c r="G243" s="12">
        <f t="shared" si="78"/>
        <v>59.830000000000005</v>
      </c>
      <c r="H243" s="12">
        <f t="shared" si="79"/>
        <v>311114.83</v>
      </c>
      <c r="I243" s="12">
        <f t="shared" si="80"/>
        <v>25668.239999999998</v>
      </c>
      <c r="J243" s="13">
        <f t="shared" si="81"/>
        <v>336783.07</v>
      </c>
    </row>
    <row r="244" spans="1:10" x14ac:dyDescent="0.35">
      <c r="A244" s="16" t="s">
        <v>471</v>
      </c>
      <c r="B244" s="25" t="s">
        <v>472</v>
      </c>
      <c r="C244" s="11">
        <v>41</v>
      </c>
      <c r="D244" s="88" t="s">
        <v>48</v>
      </c>
      <c r="E244" s="79">
        <v>61.3</v>
      </c>
      <c r="F244" s="80">
        <v>4.5599999999999996</v>
      </c>
      <c r="G244" s="12">
        <f t="shared" si="78"/>
        <v>65.86</v>
      </c>
      <c r="H244" s="12">
        <f t="shared" si="79"/>
        <v>2513.2999999999997</v>
      </c>
      <c r="I244" s="12">
        <f t="shared" si="80"/>
        <v>186.95999999999998</v>
      </c>
      <c r="J244" s="13">
        <f t="shared" si="81"/>
        <v>2700.2599999999998</v>
      </c>
    </row>
    <row r="245" spans="1:10" x14ac:dyDescent="0.35">
      <c r="A245" s="16" t="s">
        <v>473</v>
      </c>
      <c r="B245" s="25" t="s">
        <v>474</v>
      </c>
      <c r="C245" s="11">
        <v>285</v>
      </c>
      <c r="D245" s="24" t="s">
        <v>82</v>
      </c>
      <c r="E245" s="79">
        <v>21.27</v>
      </c>
      <c r="F245" s="80">
        <v>5.38</v>
      </c>
      <c r="G245" s="12">
        <f t="shared" si="78"/>
        <v>26.65</v>
      </c>
      <c r="H245" s="12">
        <f t="shared" si="79"/>
        <v>6061.95</v>
      </c>
      <c r="I245" s="12">
        <f t="shared" si="80"/>
        <v>1533.3</v>
      </c>
      <c r="J245" s="13">
        <f t="shared" si="81"/>
        <v>7595.25</v>
      </c>
    </row>
    <row r="246" spans="1:10" x14ac:dyDescent="0.35">
      <c r="A246" s="16" t="s">
        <v>475</v>
      </c>
      <c r="B246" s="25" t="s">
        <v>476</v>
      </c>
      <c r="C246" s="11">
        <v>1</v>
      </c>
      <c r="D246" s="24" t="s">
        <v>82</v>
      </c>
      <c r="E246" s="79">
        <v>15.76</v>
      </c>
      <c r="F246" s="80">
        <v>1.23</v>
      </c>
      <c r="G246" s="12">
        <f t="shared" si="78"/>
        <v>16.989999999999998</v>
      </c>
      <c r="H246" s="12">
        <f t="shared" si="79"/>
        <v>15.76</v>
      </c>
      <c r="I246" s="12">
        <f t="shared" si="80"/>
        <v>1.23</v>
      </c>
      <c r="J246" s="13">
        <f t="shared" si="81"/>
        <v>16.989999999999998</v>
      </c>
    </row>
    <row r="247" spans="1:10" x14ac:dyDescent="0.35">
      <c r="A247" s="16" t="s">
        <v>477</v>
      </c>
      <c r="B247" s="25" t="s">
        <v>478</v>
      </c>
      <c r="C247" s="11">
        <v>1</v>
      </c>
      <c r="D247" s="24" t="s">
        <v>82</v>
      </c>
      <c r="E247" s="79">
        <v>114.59</v>
      </c>
      <c r="F247" s="80">
        <v>19.14</v>
      </c>
      <c r="G247" s="12">
        <f t="shared" si="78"/>
        <v>133.73000000000002</v>
      </c>
      <c r="H247" s="12">
        <f t="shared" si="79"/>
        <v>114.59</v>
      </c>
      <c r="I247" s="12">
        <f t="shared" si="80"/>
        <v>19.14</v>
      </c>
      <c r="J247" s="13">
        <f t="shared" si="81"/>
        <v>133.73000000000002</v>
      </c>
    </row>
    <row r="248" spans="1:10" x14ac:dyDescent="0.35">
      <c r="A248" s="16" t="s">
        <v>479</v>
      </c>
      <c r="B248" s="25" t="s">
        <v>480</v>
      </c>
      <c r="C248" s="11">
        <v>15</v>
      </c>
      <c r="D248" s="24" t="s">
        <v>82</v>
      </c>
      <c r="E248" s="79">
        <v>0</v>
      </c>
      <c r="F248" s="80">
        <v>46.38</v>
      </c>
      <c r="G248" s="12">
        <f t="shared" si="78"/>
        <v>46.38</v>
      </c>
      <c r="H248" s="12">
        <f t="shared" si="79"/>
        <v>0</v>
      </c>
      <c r="I248" s="12">
        <f t="shared" si="80"/>
        <v>695.7</v>
      </c>
      <c r="J248" s="13">
        <f t="shared" si="81"/>
        <v>695.7</v>
      </c>
    </row>
    <row r="249" spans="1:10" x14ac:dyDescent="0.35">
      <c r="A249" s="16" t="s">
        <v>481</v>
      </c>
      <c r="B249" s="25" t="s">
        <v>482</v>
      </c>
      <c r="C249" s="11">
        <v>212</v>
      </c>
      <c r="D249" s="24" t="s">
        <v>82</v>
      </c>
      <c r="E249" s="79">
        <v>64.38</v>
      </c>
      <c r="F249" s="80">
        <v>9.56</v>
      </c>
      <c r="G249" s="12">
        <f t="shared" si="78"/>
        <v>73.94</v>
      </c>
      <c r="H249" s="12">
        <f t="shared" si="79"/>
        <v>13648.56</v>
      </c>
      <c r="I249" s="12">
        <f t="shared" si="80"/>
        <v>2026.72</v>
      </c>
      <c r="J249" s="13">
        <f t="shared" si="81"/>
        <v>15675.279999999999</v>
      </c>
    </row>
    <row r="250" spans="1:10" x14ac:dyDescent="0.35">
      <c r="A250" s="16" t="s">
        <v>483</v>
      </c>
      <c r="B250" s="25" t="s">
        <v>484</v>
      </c>
      <c r="C250" s="11">
        <v>1</v>
      </c>
      <c r="D250" s="24" t="s">
        <v>82</v>
      </c>
      <c r="E250" s="79">
        <v>454.63</v>
      </c>
      <c r="F250" s="80">
        <v>30.42</v>
      </c>
      <c r="G250" s="12">
        <f t="shared" si="78"/>
        <v>485.05</v>
      </c>
      <c r="H250" s="12">
        <f t="shared" si="79"/>
        <v>454.63</v>
      </c>
      <c r="I250" s="12">
        <f t="shared" si="80"/>
        <v>30.42</v>
      </c>
      <c r="J250" s="13">
        <f t="shared" si="81"/>
        <v>485.05</v>
      </c>
    </row>
    <row r="251" spans="1:10" x14ac:dyDescent="0.35">
      <c r="A251" s="16" t="s">
        <v>485</v>
      </c>
      <c r="B251" s="25" t="s">
        <v>486</v>
      </c>
      <c r="C251" s="11">
        <v>1</v>
      </c>
      <c r="D251" s="24" t="s">
        <v>82</v>
      </c>
      <c r="E251" s="79">
        <v>306.61</v>
      </c>
      <c r="F251" s="80">
        <v>188.37</v>
      </c>
      <c r="G251" s="12">
        <f t="shared" si="78"/>
        <v>494.98</v>
      </c>
      <c r="H251" s="12">
        <f t="shared" si="79"/>
        <v>306.61</v>
      </c>
      <c r="I251" s="12">
        <f t="shared" si="80"/>
        <v>188.37</v>
      </c>
      <c r="J251" s="13">
        <f t="shared" si="81"/>
        <v>494.98</v>
      </c>
    </row>
    <row r="252" spans="1:10" x14ac:dyDescent="0.35">
      <c r="A252" s="16" t="s">
        <v>487</v>
      </c>
      <c r="B252" s="25" t="s">
        <v>488</v>
      </c>
      <c r="C252" s="11">
        <v>64</v>
      </c>
      <c r="D252" s="24" t="s">
        <v>82</v>
      </c>
      <c r="E252" s="79">
        <v>36.520000000000003</v>
      </c>
      <c r="F252" s="80">
        <v>22.77</v>
      </c>
      <c r="G252" s="12">
        <f t="shared" si="78"/>
        <v>59.290000000000006</v>
      </c>
      <c r="H252" s="12">
        <f t="shared" si="79"/>
        <v>2337.2800000000002</v>
      </c>
      <c r="I252" s="12">
        <f t="shared" si="80"/>
        <v>1457.28</v>
      </c>
      <c r="J252" s="13">
        <f t="shared" si="81"/>
        <v>3794.5600000000004</v>
      </c>
    </row>
    <row r="253" spans="1:10" x14ac:dyDescent="0.35">
      <c r="A253" s="16" t="s">
        <v>489</v>
      </c>
      <c r="B253" s="25" t="s">
        <v>490</v>
      </c>
      <c r="C253" s="11">
        <v>1</v>
      </c>
      <c r="D253" s="24" t="s">
        <v>82</v>
      </c>
      <c r="E253" s="79">
        <v>0</v>
      </c>
      <c r="F253" s="80">
        <v>34.17</v>
      </c>
      <c r="G253" s="12">
        <f t="shared" si="78"/>
        <v>34.17</v>
      </c>
      <c r="H253" s="12">
        <f t="shared" si="79"/>
        <v>0</v>
      </c>
      <c r="I253" s="12">
        <f t="shared" si="80"/>
        <v>34.17</v>
      </c>
      <c r="J253" s="13">
        <f t="shared" si="81"/>
        <v>34.17</v>
      </c>
    </row>
    <row r="254" spans="1:10" x14ac:dyDescent="0.35">
      <c r="A254" s="16" t="s">
        <v>491</v>
      </c>
      <c r="B254" s="25" t="s">
        <v>492</v>
      </c>
      <c r="C254" s="11">
        <v>27</v>
      </c>
      <c r="D254" s="24" t="s">
        <v>82</v>
      </c>
      <c r="E254" s="79">
        <v>24.81</v>
      </c>
      <c r="F254" s="80">
        <v>15.03</v>
      </c>
      <c r="G254" s="12">
        <f t="shared" si="78"/>
        <v>39.839999999999996</v>
      </c>
      <c r="H254" s="12">
        <f t="shared" si="79"/>
        <v>669.87</v>
      </c>
      <c r="I254" s="12">
        <f t="shared" si="80"/>
        <v>405.81</v>
      </c>
      <c r="J254" s="13">
        <f t="shared" si="81"/>
        <v>1075.6799999999998</v>
      </c>
    </row>
    <row r="255" spans="1:10" x14ac:dyDescent="0.35">
      <c r="A255" s="16" t="s">
        <v>493</v>
      </c>
      <c r="B255" s="25" t="s">
        <v>494</v>
      </c>
      <c r="C255" s="11">
        <v>523</v>
      </c>
      <c r="D255" s="24" t="s">
        <v>82</v>
      </c>
      <c r="E255" s="79">
        <v>0</v>
      </c>
      <c r="F255" s="80">
        <v>22.77</v>
      </c>
      <c r="G255" s="12">
        <f t="shared" si="78"/>
        <v>22.77</v>
      </c>
      <c r="H255" s="12">
        <f t="shared" si="79"/>
        <v>0</v>
      </c>
      <c r="I255" s="12">
        <f t="shared" si="80"/>
        <v>11908.71</v>
      </c>
      <c r="J255" s="13">
        <f t="shared" si="81"/>
        <v>11908.71</v>
      </c>
    </row>
    <row r="256" spans="1:10" x14ac:dyDescent="0.35">
      <c r="A256" s="16" t="s">
        <v>495</v>
      </c>
      <c r="B256" s="25" t="s">
        <v>496</v>
      </c>
      <c r="C256" s="11">
        <v>1</v>
      </c>
      <c r="D256" s="24" t="s">
        <v>82</v>
      </c>
      <c r="E256" s="79">
        <v>442.84</v>
      </c>
      <c r="F256" s="80">
        <v>22.77</v>
      </c>
      <c r="G256" s="12">
        <f t="shared" si="78"/>
        <v>465.60999999999996</v>
      </c>
      <c r="H256" s="12">
        <f t="shared" si="79"/>
        <v>442.84</v>
      </c>
      <c r="I256" s="12">
        <f t="shared" si="80"/>
        <v>22.77</v>
      </c>
      <c r="J256" s="13">
        <f t="shared" si="81"/>
        <v>465.60999999999996</v>
      </c>
    </row>
    <row r="257" spans="1:10" x14ac:dyDescent="0.35">
      <c r="A257" s="16" t="s">
        <v>497</v>
      </c>
      <c r="B257" s="25" t="s">
        <v>498</v>
      </c>
      <c r="C257" s="11">
        <v>1</v>
      </c>
      <c r="D257" s="24" t="s">
        <v>82</v>
      </c>
      <c r="E257" s="79">
        <v>41.62</v>
      </c>
      <c r="F257" s="80">
        <v>8.3000000000000007</v>
      </c>
      <c r="G257" s="12">
        <f t="shared" si="78"/>
        <v>49.92</v>
      </c>
      <c r="H257" s="12">
        <f t="shared" si="79"/>
        <v>41.62</v>
      </c>
      <c r="I257" s="12">
        <f t="shared" si="80"/>
        <v>8.3000000000000007</v>
      </c>
      <c r="J257" s="13">
        <f t="shared" si="81"/>
        <v>49.92</v>
      </c>
    </row>
    <row r="258" spans="1:10" x14ac:dyDescent="0.35">
      <c r="A258" s="16" t="s">
        <v>499</v>
      </c>
      <c r="B258" s="25" t="s">
        <v>500</v>
      </c>
      <c r="C258" s="11">
        <v>50</v>
      </c>
      <c r="D258" s="24" t="s">
        <v>82</v>
      </c>
      <c r="E258" s="79">
        <v>73.599999999999994</v>
      </c>
      <c r="F258" s="80">
        <v>12.45</v>
      </c>
      <c r="G258" s="12">
        <f t="shared" si="78"/>
        <v>86.05</v>
      </c>
      <c r="H258" s="12">
        <f t="shared" si="79"/>
        <v>3679.9999999999995</v>
      </c>
      <c r="I258" s="12">
        <f t="shared" si="80"/>
        <v>622.5</v>
      </c>
      <c r="J258" s="13">
        <f t="shared" si="81"/>
        <v>4302.5</v>
      </c>
    </row>
    <row r="259" spans="1:10" x14ac:dyDescent="0.35">
      <c r="A259" s="16" t="s">
        <v>501</v>
      </c>
      <c r="B259" s="25" t="s">
        <v>502</v>
      </c>
      <c r="C259" s="11">
        <v>38</v>
      </c>
      <c r="D259" s="24" t="s">
        <v>82</v>
      </c>
      <c r="E259" s="79">
        <v>390.1</v>
      </c>
      <c r="F259" s="80">
        <v>45.55</v>
      </c>
      <c r="G259" s="12">
        <f t="shared" si="78"/>
        <v>435.65000000000003</v>
      </c>
      <c r="H259" s="12">
        <f t="shared" si="79"/>
        <v>14823.800000000001</v>
      </c>
      <c r="I259" s="12">
        <f t="shared" si="80"/>
        <v>1730.8999999999999</v>
      </c>
      <c r="J259" s="13">
        <f t="shared" si="81"/>
        <v>16554.7</v>
      </c>
    </row>
    <row r="260" spans="1:10" x14ac:dyDescent="0.35">
      <c r="A260" s="16" t="s">
        <v>503</v>
      </c>
      <c r="B260" s="25" t="s">
        <v>504</v>
      </c>
      <c r="C260" s="11">
        <v>15</v>
      </c>
      <c r="D260" s="24" t="s">
        <v>82</v>
      </c>
      <c r="E260" s="79">
        <v>229.55</v>
      </c>
      <c r="F260" s="80">
        <v>45.55</v>
      </c>
      <c r="G260" s="12">
        <f t="shared" si="78"/>
        <v>275.10000000000002</v>
      </c>
      <c r="H260" s="12">
        <f t="shared" si="79"/>
        <v>3443.25</v>
      </c>
      <c r="I260" s="12">
        <f t="shared" si="80"/>
        <v>683.25</v>
      </c>
      <c r="J260" s="13">
        <f t="shared" si="81"/>
        <v>4126.5</v>
      </c>
    </row>
    <row r="261" spans="1:10" x14ac:dyDescent="0.35">
      <c r="A261" s="16" t="s">
        <v>505</v>
      </c>
      <c r="B261" s="25" t="s">
        <v>506</v>
      </c>
      <c r="C261" s="11">
        <v>1</v>
      </c>
      <c r="D261" s="24" t="s">
        <v>82</v>
      </c>
      <c r="E261" s="79">
        <v>53.29</v>
      </c>
      <c r="F261" s="80">
        <v>91.11</v>
      </c>
      <c r="G261" s="12">
        <f t="shared" si="78"/>
        <v>144.4</v>
      </c>
      <c r="H261" s="12">
        <f t="shared" si="79"/>
        <v>53.29</v>
      </c>
      <c r="I261" s="12">
        <f t="shared" si="80"/>
        <v>91.11</v>
      </c>
      <c r="J261" s="13">
        <f t="shared" si="81"/>
        <v>144.4</v>
      </c>
    </row>
    <row r="262" spans="1:10" x14ac:dyDescent="0.35">
      <c r="A262" s="16" t="s">
        <v>507</v>
      </c>
      <c r="B262" s="25" t="s">
        <v>508</v>
      </c>
      <c r="C262" s="11">
        <v>1</v>
      </c>
      <c r="D262" s="24" t="s">
        <v>82</v>
      </c>
      <c r="E262" s="79">
        <v>53.07</v>
      </c>
      <c r="F262" s="80">
        <v>27.33</v>
      </c>
      <c r="G262" s="12">
        <f t="shared" si="78"/>
        <v>80.400000000000006</v>
      </c>
      <c r="H262" s="12">
        <f t="shared" si="79"/>
        <v>53.07</v>
      </c>
      <c r="I262" s="12">
        <f t="shared" si="80"/>
        <v>27.33</v>
      </c>
      <c r="J262" s="13">
        <f t="shared" si="81"/>
        <v>80.400000000000006</v>
      </c>
    </row>
    <row r="263" spans="1:10" x14ac:dyDescent="0.35">
      <c r="A263" s="16" t="s">
        <v>509</v>
      </c>
      <c r="B263" s="25" t="s">
        <v>510</v>
      </c>
      <c r="C263" s="11">
        <v>1</v>
      </c>
      <c r="D263" s="24" t="s">
        <v>82</v>
      </c>
      <c r="E263" s="79">
        <v>110.57</v>
      </c>
      <c r="F263" s="80">
        <v>27.33</v>
      </c>
      <c r="G263" s="12">
        <f t="shared" si="78"/>
        <v>137.89999999999998</v>
      </c>
      <c r="H263" s="12">
        <f t="shared" si="79"/>
        <v>110.57</v>
      </c>
      <c r="I263" s="12">
        <f t="shared" si="80"/>
        <v>27.33</v>
      </c>
      <c r="J263" s="13">
        <f t="shared" si="81"/>
        <v>137.89999999999998</v>
      </c>
    </row>
    <row r="264" spans="1:10" x14ac:dyDescent="0.35">
      <c r="A264" s="16" t="s">
        <v>511</v>
      </c>
      <c r="B264" s="25" t="s">
        <v>512</v>
      </c>
      <c r="C264" s="11">
        <v>244</v>
      </c>
      <c r="D264" s="24" t="s">
        <v>82</v>
      </c>
      <c r="E264" s="79">
        <v>11.37</v>
      </c>
      <c r="F264" s="80">
        <v>8.3000000000000007</v>
      </c>
      <c r="G264" s="12">
        <f t="shared" si="78"/>
        <v>19.670000000000002</v>
      </c>
      <c r="H264" s="12">
        <f t="shared" si="79"/>
        <v>2774.2799999999997</v>
      </c>
      <c r="I264" s="12">
        <f t="shared" si="80"/>
        <v>2025.2000000000003</v>
      </c>
      <c r="J264" s="13">
        <f t="shared" si="81"/>
        <v>4799.4800000000005</v>
      </c>
    </row>
    <row r="265" spans="1:10" x14ac:dyDescent="0.35">
      <c r="A265" s="16" t="s">
        <v>513</v>
      </c>
      <c r="B265" s="25" t="s">
        <v>514</v>
      </c>
      <c r="C265" s="11">
        <v>124</v>
      </c>
      <c r="D265" s="24" t="s">
        <v>82</v>
      </c>
      <c r="E265" s="79">
        <v>9.52</v>
      </c>
      <c r="F265" s="80">
        <v>5.54</v>
      </c>
      <c r="G265" s="12">
        <f t="shared" si="78"/>
        <v>15.059999999999999</v>
      </c>
      <c r="H265" s="12">
        <f t="shared" si="79"/>
        <v>1180.48</v>
      </c>
      <c r="I265" s="12">
        <f t="shared" si="80"/>
        <v>686.96</v>
      </c>
      <c r="J265" s="13">
        <f t="shared" si="81"/>
        <v>1867.4399999999998</v>
      </c>
    </row>
    <row r="266" spans="1:10" x14ac:dyDescent="0.35">
      <c r="A266" s="16" t="s">
        <v>515</v>
      </c>
      <c r="B266" s="25" t="s">
        <v>516</v>
      </c>
      <c r="C266" s="11">
        <v>1</v>
      </c>
      <c r="D266" s="24" t="s">
        <v>82</v>
      </c>
      <c r="E266" s="79">
        <v>16.829999999999998</v>
      </c>
      <c r="F266" s="80">
        <v>8.3000000000000007</v>
      </c>
      <c r="G266" s="12">
        <f t="shared" si="78"/>
        <v>25.13</v>
      </c>
      <c r="H266" s="12">
        <f t="shared" si="79"/>
        <v>16.829999999999998</v>
      </c>
      <c r="I266" s="12">
        <f t="shared" si="80"/>
        <v>8.3000000000000007</v>
      </c>
      <c r="J266" s="13">
        <f t="shared" si="81"/>
        <v>25.13</v>
      </c>
    </row>
    <row r="267" spans="1:10" x14ac:dyDescent="0.35">
      <c r="A267" s="16" t="s">
        <v>517</v>
      </c>
      <c r="B267" s="25" t="s">
        <v>518</v>
      </c>
      <c r="C267" s="11">
        <v>553</v>
      </c>
      <c r="D267" s="24" t="s">
        <v>82</v>
      </c>
      <c r="E267" s="79">
        <v>30.15</v>
      </c>
      <c r="F267" s="80">
        <v>8.3000000000000007</v>
      </c>
      <c r="G267" s="12">
        <f t="shared" si="78"/>
        <v>38.450000000000003</v>
      </c>
      <c r="H267" s="12">
        <f t="shared" si="79"/>
        <v>16672.95</v>
      </c>
      <c r="I267" s="12">
        <f t="shared" si="80"/>
        <v>4589.9000000000005</v>
      </c>
      <c r="J267" s="13">
        <f t="shared" si="81"/>
        <v>21262.850000000002</v>
      </c>
    </row>
    <row r="268" spans="1:10" x14ac:dyDescent="0.35">
      <c r="A268" s="16" t="s">
        <v>519</v>
      </c>
      <c r="B268" s="25" t="s">
        <v>520</v>
      </c>
      <c r="C268" s="11">
        <v>1</v>
      </c>
      <c r="D268" s="24" t="s">
        <v>82</v>
      </c>
      <c r="E268" s="79">
        <v>17.64</v>
      </c>
      <c r="F268" s="80">
        <v>8.3000000000000007</v>
      </c>
      <c r="G268" s="12">
        <f t="shared" si="78"/>
        <v>25.94</v>
      </c>
      <c r="H268" s="12">
        <f t="shared" si="79"/>
        <v>17.64</v>
      </c>
      <c r="I268" s="12">
        <f t="shared" si="80"/>
        <v>8.3000000000000007</v>
      </c>
      <c r="J268" s="13">
        <f t="shared" si="81"/>
        <v>25.94</v>
      </c>
    </row>
    <row r="269" spans="1:10" x14ac:dyDescent="0.35">
      <c r="A269" s="16" t="s">
        <v>521</v>
      </c>
      <c r="B269" s="25" t="s">
        <v>522</v>
      </c>
      <c r="C269" s="11">
        <v>1</v>
      </c>
      <c r="D269" s="24" t="s">
        <v>82</v>
      </c>
      <c r="E269" s="79">
        <v>27.85</v>
      </c>
      <c r="F269" s="80">
        <v>5.54</v>
      </c>
      <c r="G269" s="12">
        <f t="shared" si="78"/>
        <v>33.39</v>
      </c>
      <c r="H269" s="12">
        <f t="shared" si="79"/>
        <v>27.85</v>
      </c>
      <c r="I269" s="12">
        <f t="shared" si="80"/>
        <v>5.54</v>
      </c>
      <c r="J269" s="13">
        <f t="shared" si="81"/>
        <v>33.39</v>
      </c>
    </row>
    <row r="270" spans="1:10" x14ac:dyDescent="0.35">
      <c r="A270" s="16" t="s">
        <v>523</v>
      </c>
      <c r="B270" s="25" t="s">
        <v>524</v>
      </c>
      <c r="C270" s="11">
        <v>1</v>
      </c>
      <c r="D270" s="24" t="s">
        <v>82</v>
      </c>
      <c r="E270" s="79">
        <v>160.31</v>
      </c>
      <c r="F270" s="80">
        <v>5.54</v>
      </c>
      <c r="G270" s="12">
        <f t="shared" si="78"/>
        <v>165.85</v>
      </c>
      <c r="H270" s="12">
        <f t="shared" si="79"/>
        <v>160.31</v>
      </c>
      <c r="I270" s="12">
        <f t="shared" si="80"/>
        <v>5.54</v>
      </c>
      <c r="J270" s="13">
        <f t="shared" si="81"/>
        <v>165.85</v>
      </c>
    </row>
    <row r="271" spans="1:10" x14ac:dyDescent="0.35">
      <c r="A271" s="16" t="s">
        <v>525</v>
      </c>
      <c r="B271" s="25" t="s">
        <v>526</v>
      </c>
      <c r="C271" s="11">
        <v>1</v>
      </c>
      <c r="D271" s="24" t="s">
        <v>82</v>
      </c>
      <c r="E271" s="79">
        <v>26.38</v>
      </c>
      <c r="F271" s="80">
        <v>5.54</v>
      </c>
      <c r="G271" s="12">
        <f t="shared" si="78"/>
        <v>31.919999999999998</v>
      </c>
      <c r="H271" s="12">
        <f t="shared" si="79"/>
        <v>26.38</v>
      </c>
      <c r="I271" s="12">
        <f t="shared" si="80"/>
        <v>5.54</v>
      </c>
      <c r="J271" s="13">
        <f t="shared" si="81"/>
        <v>31.919999999999998</v>
      </c>
    </row>
    <row r="272" spans="1:10" x14ac:dyDescent="0.35">
      <c r="A272" s="16" t="s">
        <v>527</v>
      </c>
      <c r="B272" s="25" t="s">
        <v>528</v>
      </c>
      <c r="C272" s="11">
        <v>1</v>
      </c>
      <c r="D272" s="24" t="s">
        <v>82</v>
      </c>
      <c r="E272" s="79">
        <v>114.72</v>
      </c>
      <c r="F272" s="80">
        <v>5.54</v>
      </c>
      <c r="G272" s="12">
        <f t="shared" si="78"/>
        <v>120.26</v>
      </c>
      <c r="H272" s="12">
        <f t="shared" si="79"/>
        <v>114.72</v>
      </c>
      <c r="I272" s="12">
        <f t="shared" si="80"/>
        <v>5.54</v>
      </c>
      <c r="J272" s="13">
        <f t="shared" ref="J272:J303" si="82">SUM(E272:F272)*C272</f>
        <v>120.26</v>
      </c>
    </row>
    <row r="273" spans="1:10" x14ac:dyDescent="0.35">
      <c r="A273" s="16" t="s">
        <v>529</v>
      </c>
      <c r="B273" s="25" t="s">
        <v>530</v>
      </c>
      <c r="C273" s="11">
        <v>334</v>
      </c>
      <c r="D273" s="24" t="s">
        <v>82</v>
      </c>
      <c r="E273" s="79">
        <v>4.16</v>
      </c>
      <c r="F273" s="80">
        <v>5.54</v>
      </c>
      <c r="G273" s="12">
        <f t="shared" si="78"/>
        <v>9.6999999999999993</v>
      </c>
      <c r="H273" s="12">
        <f t="shared" si="79"/>
        <v>1389.44</v>
      </c>
      <c r="I273" s="12">
        <f t="shared" si="80"/>
        <v>1850.36</v>
      </c>
      <c r="J273" s="13">
        <f t="shared" si="82"/>
        <v>3239.7999999999997</v>
      </c>
    </row>
    <row r="274" spans="1:10" x14ac:dyDescent="0.35">
      <c r="A274" s="16" t="s">
        <v>531</v>
      </c>
      <c r="B274" s="25" t="s">
        <v>532</v>
      </c>
      <c r="C274" s="11">
        <v>44</v>
      </c>
      <c r="D274" s="24" t="s">
        <v>82</v>
      </c>
      <c r="E274" s="79">
        <v>41.73</v>
      </c>
      <c r="F274" s="80">
        <v>8.3000000000000007</v>
      </c>
      <c r="G274" s="12">
        <f t="shared" si="78"/>
        <v>50.03</v>
      </c>
      <c r="H274" s="12">
        <f t="shared" si="79"/>
        <v>1836.12</v>
      </c>
      <c r="I274" s="12">
        <f t="shared" si="80"/>
        <v>365.20000000000005</v>
      </c>
      <c r="J274" s="13">
        <f t="shared" si="82"/>
        <v>2201.3200000000002</v>
      </c>
    </row>
    <row r="275" spans="1:10" x14ac:dyDescent="0.35">
      <c r="A275" s="16" t="s">
        <v>533</v>
      </c>
      <c r="B275" s="25" t="s">
        <v>534</v>
      </c>
      <c r="C275" s="11">
        <v>525</v>
      </c>
      <c r="D275" s="24" t="s">
        <v>82</v>
      </c>
      <c r="E275" s="79">
        <v>5.56</v>
      </c>
      <c r="F275" s="80">
        <v>8.3000000000000007</v>
      </c>
      <c r="G275" s="12">
        <f t="shared" si="78"/>
        <v>13.86</v>
      </c>
      <c r="H275" s="12">
        <f t="shared" si="79"/>
        <v>2919</v>
      </c>
      <c r="I275" s="12">
        <f t="shared" si="80"/>
        <v>4357.5</v>
      </c>
      <c r="J275" s="13">
        <f t="shared" si="82"/>
        <v>7276.5</v>
      </c>
    </row>
    <row r="276" spans="1:10" x14ac:dyDescent="0.35">
      <c r="A276" s="16" t="s">
        <v>535</v>
      </c>
      <c r="B276" s="25" t="s">
        <v>536</v>
      </c>
      <c r="C276" s="11">
        <v>1427</v>
      </c>
      <c r="D276" s="24" t="s">
        <v>82</v>
      </c>
      <c r="E276" s="79">
        <v>7.97</v>
      </c>
      <c r="F276" s="80">
        <v>8.3000000000000007</v>
      </c>
      <c r="G276" s="12">
        <f t="shared" si="78"/>
        <v>16.27</v>
      </c>
      <c r="H276" s="12">
        <f t="shared" si="79"/>
        <v>11373.19</v>
      </c>
      <c r="I276" s="12">
        <f t="shared" si="80"/>
        <v>11844.1</v>
      </c>
      <c r="J276" s="13">
        <f t="shared" si="82"/>
        <v>23217.29</v>
      </c>
    </row>
    <row r="277" spans="1:10" x14ac:dyDescent="0.35">
      <c r="A277" s="16" t="s">
        <v>537</v>
      </c>
      <c r="B277" s="25" t="s">
        <v>538</v>
      </c>
      <c r="C277" s="11">
        <v>1</v>
      </c>
      <c r="D277" s="24" t="s">
        <v>82</v>
      </c>
      <c r="E277" s="79">
        <v>40.79</v>
      </c>
      <c r="F277" s="80">
        <v>8.3000000000000007</v>
      </c>
      <c r="G277" s="12">
        <f t="shared" si="78"/>
        <v>49.09</v>
      </c>
      <c r="H277" s="12">
        <f t="shared" si="79"/>
        <v>40.79</v>
      </c>
      <c r="I277" s="12">
        <f t="shared" si="80"/>
        <v>8.3000000000000007</v>
      </c>
      <c r="J277" s="13">
        <f t="shared" si="82"/>
        <v>49.09</v>
      </c>
    </row>
    <row r="278" spans="1:10" x14ac:dyDescent="0.35">
      <c r="A278" s="16" t="s">
        <v>539</v>
      </c>
      <c r="B278" s="25" t="s">
        <v>540</v>
      </c>
      <c r="C278" s="11">
        <v>1</v>
      </c>
      <c r="D278" s="24" t="s">
        <v>82</v>
      </c>
      <c r="E278" s="79">
        <v>37.93</v>
      </c>
      <c r="F278" s="80">
        <v>13.67</v>
      </c>
      <c r="G278" s="12">
        <f t="shared" si="78"/>
        <v>51.6</v>
      </c>
      <c r="H278" s="12">
        <f t="shared" si="79"/>
        <v>37.93</v>
      </c>
      <c r="I278" s="12">
        <f t="shared" si="80"/>
        <v>13.67</v>
      </c>
      <c r="J278" s="13">
        <f t="shared" si="82"/>
        <v>51.6</v>
      </c>
    </row>
    <row r="279" spans="1:10" x14ac:dyDescent="0.35">
      <c r="A279" s="16" t="s">
        <v>541</v>
      </c>
      <c r="B279" s="25" t="s">
        <v>542</v>
      </c>
      <c r="C279" s="11">
        <v>1</v>
      </c>
      <c r="D279" s="24" t="s">
        <v>82</v>
      </c>
      <c r="E279" s="79">
        <v>86.41</v>
      </c>
      <c r="F279" s="80">
        <v>13.67</v>
      </c>
      <c r="G279" s="12">
        <f t="shared" si="78"/>
        <v>100.08</v>
      </c>
      <c r="H279" s="12">
        <f t="shared" si="79"/>
        <v>86.41</v>
      </c>
      <c r="I279" s="12">
        <f t="shared" si="80"/>
        <v>13.67</v>
      </c>
      <c r="J279" s="13">
        <f t="shared" si="82"/>
        <v>100.08</v>
      </c>
    </row>
    <row r="280" spans="1:10" x14ac:dyDescent="0.35">
      <c r="A280" s="16" t="s">
        <v>543</v>
      </c>
      <c r="B280" s="25" t="s">
        <v>544</v>
      </c>
      <c r="C280" s="11">
        <v>1</v>
      </c>
      <c r="D280" s="24" t="s">
        <v>82</v>
      </c>
      <c r="E280" s="79">
        <v>55.76</v>
      </c>
      <c r="F280" s="80">
        <v>13.67</v>
      </c>
      <c r="G280" s="12">
        <f t="shared" si="78"/>
        <v>69.429999999999993</v>
      </c>
      <c r="H280" s="12">
        <f t="shared" si="79"/>
        <v>55.76</v>
      </c>
      <c r="I280" s="12">
        <f t="shared" si="80"/>
        <v>13.67</v>
      </c>
      <c r="J280" s="13">
        <f t="shared" si="82"/>
        <v>69.429999999999993</v>
      </c>
    </row>
    <row r="281" spans="1:10" x14ac:dyDescent="0.35">
      <c r="A281" s="16" t="s">
        <v>545</v>
      </c>
      <c r="B281" s="25" t="s">
        <v>546</v>
      </c>
      <c r="C281" s="11">
        <v>256</v>
      </c>
      <c r="D281" s="24" t="s">
        <v>82</v>
      </c>
      <c r="E281" s="79">
        <v>455.16</v>
      </c>
      <c r="F281" s="80">
        <v>33.89</v>
      </c>
      <c r="G281" s="12">
        <f t="shared" si="78"/>
        <v>489.05</v>
      </c>
      <c r="H281" s="12">
        <f t="shared" si="79"/>
        <v>116520.96000000001</v>
      </c>
      <c r="I281" s="12">
        <f t="shared" si="80"/>
        <v>8675.84</v>
      </c>
      <c r="J281" s="13">
        <f t="shared" si="82"/>
        <v>125196.8</v>
      </c>
    </row>
    <row r="282" spans="1:10" x14ac:dyDescent="0.35">
      <c r="A282" s="16" t="s">
        <v>547</v>
      </c>
      <c r="B282" s="25" t="s">
        <v>548</v>
      </c>
      <c r="C282" s="11">
        <v>90</v>
      </c>
      <c r="D282" s="24" t="s">
        <v>82</v>
      </c>
      <c r="E282" s="79">
        <v>10.45</v>
      </c>
      <c r="F282" s="80">
        <v>6.01</v>
      </c>
      <c r="G282" s="12">
        <f t="shared" si="78"/>
        <v>16.46</v>
      </c>
      <c r="H282" s="12">
        <f t="shared" si="79"/>
        <v>940.49999999999989</v>
      </c>
      <c r="I282" s="12">
        <f t="shared" si="80"/>
        <v>540.9</v>
      </c>
      <c r="J282" s="13">
        <f t="shared" si="82"/>
        <v>1481.4</v>
      </c>
    </row>
    <row r="283" spans="1:10" x14ac:dyDescent="0.35">
      <c r="A283" s="16" t="s">
        <v>549</v>
      </c>
      <c r="B283" s="25" t="s">
        <v>550</v>
      </c>
      <c r="C283" s="11">
        <v>15</v>
      </c>
      <c r="D283" s="24" t="s">
        <v>82</v>
      </c>
      <c r="E283" s="79">
        <v>109.64</v>
      </c>
      <c r="F283" s="80">
        <v>33.89</v>
      </c>
      <c r="G283" s="12">
        <f t="shared" si="78"/>
        <v>143.53</v>
      </c>
      <c r="H283" s="12">
        <f t="shared" si="79"/>
        <v>1644.6</v>
      </c>
      <c r="I283" s="12">
        <f t="shared" si="80"/>
        <v>508.35</v>
      </c>
      <c r="J283" s="13">
        <f t="shared" si="82"/>
        <v>2152.9499999999998</v>
      </c>
    </row>
    <row r="284" spans="1:10" x14ac:dyDescent="0.35">
      <c r="A284" s="16" t="s">
        <v>551</v>
      </c>
      <c r="B284" s="25" t="s">
        <v>552</v>
      </c>
      <c r="C284" s="11">
        <v>1</v>
      </c>
      <c r="D284" s="24" t="s">
        <v>82</v>
      </c>
      <c r="E284" s="79">
        <v>198.32</v>
      </c>
      <c r="F284" s="80">
        <v>33.89</v>
      </c>
      <c r="G284" s="12">
        <f t="shared" si="78"/>
        <v>232.20999999999998</v>
      </c>
      <c r="H284" s="12">
        <f t="shared" si="79"/>
        <v>198.32</v>
      </c>
      <c r="I284" s="12">
        <f t="shared" si="80"/>
        <v>33.89</v>
      </c>
      <c r="J284" s="13">
        <f t="shared" si="82"/>
        <v>232.20999999999998</v>
      </c>
    </row>
    <row r="285" spans="1:10" x14ac:dyDescent="0.35">
      <c r="A285" s="16" t="s">
        <v>553</v>
      </c>
      <c r="B285" s="25" t="s">
        <v>554</v>
      </c>
      <c r="C285" s="11">
        <v>1</v>
      </c>
      <c r="D285" s="24" t="s">
        <v>82</v>
      </c>
      <c r="E285" s="79">
        <v>50.68</v>
      </c>
      <c r="F285" s="80">
        <v>33.89</v>
      </c>
      <c r="G285" s="12">
        <f t="shared" si="78"/>
        <v>84.57</v>
      </c>
      <c r="H285" s="12">
        <f t="shared" si="79"/>
        <v>50.68</v>
      </c>
      <c r="I285" s="12">
        <f t="shared" si="80"/>
        <v>33.89</v>
      </c>
      <c r="J285" s="13">
        <f t="shared" si="82"/>
        <v>84.57</v>
      </c>
    </row>
    <row r="286" spans="1:10" ht="29" x14ac:dyDescent="0.35">
      <c r="A286" s="16" t="s">
        <v>555</v>
      </c>
      <c r="B286" s="25" t="s">
        <v>556</v>
      </c>
      <c r="C286" s="11">
        <v>58</v>
      </c>
      <c r="D286" s="24" t="s">
        <v>82</v>
      </c>
      <c r="E286" s="79">
        <v>147.32</v>
      </c>
      <c r="F286" s="80">
        <v>33.89</v>
      </c>
      <c r="G286" s="12">
        <f t="shared" si="78"/>
        <v>181.20999999999998</v>
      </c>
      <c r="H286" s="12">
        <f t="shared" si="79"/>
        <v>8544.56</v>
      </c>
      <c r="I286" s="12">
        <f t="shared" si="80"/>
        <v>1965.6200000000001</v>
      </c>
      <c r="J286" s="13">
        <f t="shared" si="82"/>
        <v>10510.179999999998</v>
      </c>
    </row>
    <row r="287" spans="1:10" x14ac:dyDescent="0.35">
      <c r="A287" s="16" t="s">
        <v>557</v>
      </c>
      <c r="B287" s="25" t="s">
        <v>558</v>
      </c>
      <c r="C287" s="11">
        <v>82</v>
      </c>
      <c r="D287" s="24" t="s">
        <v>82</v>
      </c>
      <c r="E287" s="79">
        <v>49.42</v>
      </c>
      <c r="F287" s="80">
        <v>33.89</v>
      </c>
      <c r="G287" s="12">
        <f t="shared" si="78"/>
        <v>83.31</v>
      </c>
      <c r="H287" s="12">
        <f t="shared" si="79"/>
        <v>4052.44</v>
      </c>
      <c r="I287" s="12">
        <f t="shared" si="80"/>
        <v>2778.98</v>
      </c>
      <c r="J287" s="13">
        <f t="shared" si="82"/>
        <v>6831.42</v>
      </c>
    </row>
    <row r="288" spans="1:10" x14ac:dyDescent="0.35">
      <c r="A288" s="16" t="s">
        <v>559</v>
      </c>
      <c r="B288" s="25" t="s">
        <v>560</v>
      </c>
      <c r="C288" s="11">
        <v>1</v>
      </c>
      <c r="D288" s="24" t="s">
        <v>82</v>
      </c>
      <c r="E288" s="79">
        <v>24.64</v>
      </c>
      <c r="F288" s="80">
        <v>15.03</v>
      </c>
      <c r="G288" s="12">
        <f t="shared" si="78"/>
        <v>39.67</v>
      </c>
      <c r="H288" s="12">
        <f t="shared" si="79"/>
        <v>24.64</v>
      </c>
      <c r="I288" s="12">
        <f t="shared" si="80"/>
        <v>15.03</v>
      </c>
      <c r="J288" s="13">
        <f t="shared" si="82"/>
        <v>39.67</v>
      </c>
    </row>
    <row r="289" spans="1:10" x14ac:dyDescent="0.35">
      <c r="A289" s="16" t="s">
        <v>561</v>
      </c>
      <c r="B289" s="25" t="s">
        <v>562</v>
      </c>
      <c r="C289" s="11">
        <v>21</v>
      </c>
      <c r="D289" s="24" t="s">
        <v>82</v>
      </c>
      <c r="E289" s="79">
        <v>104.49</v>
      </c>
      <c r="F289" s="80">
        <v>17.510000000000002</v>
      </c>
      <c r="G289" s="12">
        <f t="shared" si="78"/>
        <v>122</v>
      </c>
      <c r="H289" s="12">
        <f t="shared" si="79"/>
        <v>2194.29</v>
      </c>
      <c r="I289" s="12">
        <f t="shared" si="80"/>
        <v>367.71000000000004</v>
      </c>
      <c r="J289" s="13">
        <f t="shared" si="82"/>
        <v>2562</v>
      </c>
    </row>
    <row r="290" spans="1:10" x14ac:dyDescent="0.35">
      <c r="A290" s="16" t="s">
        <v>563</v>
      </c>
      <c r="B290" s="25" t="s">
        <v>564</v>
      </c>
      <c r="C290" s="11">
        <v>1</v>
      </c>
      <c r="D290" s="24" t="s">
        <v>82</v>
      </c>
      <c r="E290" s="79">
        <v>47.57</v>
      </c>
      <c r="F290" s="80">
        <v>91.11</v>
      </c>
      <c r="G290" s="12">
        <f>SUM(E290:F290)</f>
        <v>138.68</v>
      </c>
      <c r="H290" s="12">
        <f t="shared" si="79"/>
        <v>47.57</v>
      </c>
      <c r="I290" s="12">
        <f t="shared" si="80"/>
        <v>91.11</v>
      </c>
      <c r="J290" s="13">
        <f t="shared" si="82"/>
        <v>138.68</v>
      </c>
    </row>
    <row r="291" spans="1:10" x14ac:dyDescent="0.35">
      <c r="A291" s="16" t="s">
        <v>565</v>
      </c>
      <c r="B291" s="25" t="s">
        <v>566</v>
      </c>
      <c r="C291" s="11">
        <v>1</v>
      </c>
      <c r="D291" s="24" t="s">
        <v>82</v>
      </c>
      <c r="E291" s="79">
        <v>57.97</v>
      </c>
      <c r="F291" s="80">
        <v>8.2899999999999991</v>
      </c>
      <c r="G291" s="12">
        <f t="shared" si="78"/>
        <v>66.259999999999991</v>
      </c>
      <c r="H291" s="12">
        <f t="shared" si="79"/>
        <v>57.97</v>
      </c>
      <c r="I291" s="12">
        <f t="shared" si="80"/>
        <v>8.2899999999999991</v>
      </c>
      <c r="J291" s="13">
        <f t="shared" si="82"/>
        <v>66.259999999999991</v>
      </c>
    </row>
    <row r="292" spans="1:10" x14ac:dyDescent="0.35">
      <c r="A292" s="16" t="s">
        <v>567</v>
      </c>
      <c r="B292" s="25" t="s">
        <v>568</v>
      </c>
      <c r="C292" s="11">
        <v>47</v>
      </c>
      <c r="D292" s="24" t="s">
        <v>82</v>
      </c>
      <c r="E292" s="79">
        <v>48</v>
      </c>
      <c r="F292" s="80">
        <v>45.55</v>
      </c>
      <c r="G292" s="12">
        <f t="shared" si="78"/>
        <v>93.55</v>
      </c>
      <c r="H292" s="12">
        <f t="shared" si="79"/>
        <v>2256</v>
      </c>
      <c r="I292" s="12">
        <f t="shared" si="80"/>
        <v>2140.85</v>
      </c>
      <c r="J292" s="13">
        <f t="shared" si="82"/>
        <v>4396.8499999999995</v>
      </c>
    </row>
    <row r="293" spans="1:10" x14ac:dyDescent="0.35">
      <c r="A293" s="16" t="s">
        <v>569</v>
      </c>
      <c r="B293" s="25" t="s">
        <v>570</v>
      </c>
      <c r="C293" s="11">
        <v>1</v>
      </c>
      <c r="D293" s="24" t="s">
        <v>82</v>
      </c>
      <c r="E293" s="79">
        <v>1322.45</v>
      </c>
      <c r="F293" s="80">
        <v>18.21</v>
      </c>
      <c r="G293" s="12">
        <f t="shared" si="78"/>
        <v>1340.66</v>
      </c>
      <c r="H293" s="12">
        <f t="shared" si="79"/>
        <v>1322.45</v>
      </c>
      <c r="I293" s="12">
        <f t="shared" si="80"/>
        <v>18.21</v>
      </c>
      <c r="J293" s="13">
        <f t="shared" si="82"/>
        <v>1340.66</v>
      </c>
    </row>
    <row r="294" spans="1:10" x14ac:dyDescent="0.35">
      <c r="A294" s="16" t="s">
        <v>571</v>
      </c>
      <c r="B294" s="25" t="s">
        <v>572</v>
      </c>
      <c r="C294" s="11">
        <v>1</v>
      </c>
      <c r="D294" s="24" t="s">
        <v>82</v>
      </c>
      <c r="E294" s="79">
        <v>574.89</v>
      </c>
      <c r="F294" s="80">
        <v>18.21</v>
      </c>
      <c r="G294" s="12">
        <f t="shared" si="78"/>
        <v>593.1</v>
      </c>
      <c r="H294" s="12">
        <f t="shared" si="79"/>
        <v>574.89</v>
      </c>
      <c r="I294" s="12">
        <f t="shared" si="80"/>
        <v>18.21</v>
      </c>
      <c r="J294" s="13">
        <f t="shared" si="82"/>
        <v>593.1</v>
      </c>
    </row>
    <row r="295" spans="1:10" x14ac:dyDescent="0.35">
      <c r="A295" s="16" t="s">
        <v>573</v>
      </c>
      <c r="B295" s="25" t="s">
        <v>574</v>
      </c>
      <c r="C295" s="11">
        <v>1</v>
      </c>
      <c r="D295" s="24" t="s">
        <v>82</v>
      </c>
      <c r="E295" s="79">
        <v>115.45</v>
      </c>
      <c r="F295" s="80">
        <v>18.21</v>
      </c>
      <c r="G295" s="12">
        <f t="shared" si="78"/>
        <v>133.66</v>
      </c>
      <c r="H295" s="12">
        <f t="shared" si="79"/>
        <v>115.45</v>
      </c>
      <c r="I295" s="12">
        <f t="shared" si="80"/>
        <v>18.21</v>
      </c>
      <c r="J295" s="13">
        <f t="shared" si="82"/>
        <v>133.66</v>
      </c>
    </row>
    <row r="296" spans="1:10" x14ac:dyDescent="0.35">
      <c r="A296" s="16" t="s">
        <v>575</v>
      </c>
      <c r="B296" s="25" t="s">
        <v>576</v>
      </c>
      <c r="C296" s="11">
        <v>1</v>
      </c>
      <c r="D296" s="24" t="s">
        <v>82</v>
      </c>
      <c r="E296" s="79">
        <v>73.77</v>
      </c>
      <c r="F296" s="80">
        <v>25.87</v>
      </c>
      <c r="G296" s="12">
        <f t="shared" si="78"/>
        <v>99.64</v>
      </c>
      <c r="H296" s="12">
        <f t="shared" si="79"/>
        <v>73.77</v>
      </c>
      <c r="I296" s="12">
        <f t="shared" si="80"/>
        <v>25.87</v>
      </c>
      <c r="J296" s="13">
        <f t="shared" si="82"/>
        <v>99.64</v>
      </c>
    </row>
    <row r="297" spans="1:10" x14ac:dyDescent="0.35">
      <c r="A297" s="16" t="s">
        <v>577</v>
      </c>
      <c r="B297" s="25" t="s">
        <v>578</v>
      </c>
      <c r="C297" s="11">
        <v>1</v>
      </c>
      <c r="D297" s="24" t="s">
        <v>82</v>
      </c>
      <c r="E297" s="79">
        <v>58.25</v>
      </c>
      <c r="F297" s="80">
        <v>17.22</v>
      </c>
      <c r="G297" s="12">
        <f t="shared" si="78"/>
        <v>75.47</v>
      </c>
      <c r="H297" s="12">
        <f t="shared" si="79"/>
        <v>58.25</v>
      </c>
      <c r="I297" s="12">
        <f t="shared" si="80"/>
        <v>17.22</v>
      </c>
      <c r="J297" s="13">
        <f t="shared" si="82"/>
        <v>75.47</v>
      </c>
    </row>
    <row r="298" spans="1:10" x14ac:dyDescent="0.35">
      <c r="A298" s="16" t="s">
        <v>579</v>
      </c>
      <c r="B298" s="25" t="s">
        <v>580</v>
      </c>
      <c r="C298" s="11">
        <v>15</v>
      </c>
      <c r="D298" s="24" t="s">
        <v>82</v>
      </c>
      <c r="E298" s="79">
        <v>16.489999999999998</v>
      </c>
      <c r="F298" s="80">
        <v>8.61</v>
      </c>
      <c r="G298" s="12">
        <f t="shared" si="78"/>
        <v>25.099999999999998</v>
      </c>
      <c r="H298" s="12">
        <f t="shared" si="79"/>
        <v>247.34999999999997</v>
      </c>
      <c r="I298" s="12">
        <f t="shared" si="80"/>
        <v>129.14999999999998</v>
      </c>
      <c r="J298" s="13">
        <f t="shared" si="82"/>
        <v>376.49999999999994</v>
      </c>
    </row>
    <row r="299" spans="1:10" x14ac:dyDescent="0.35">
      <c r="A299" s="16" t="s">
        <v>581</v>
      </c>
      <c r="B299" s="25" t="s">
        <v>582</v>
      </c>
      <c r="C299" s="11">
        <v>1</v>
      </c>
      <c r="D299" s="24" t="s">
        <v>82</v>
      </c>
      <c r="E299" s="79">
        <v>76.010000000000005</v>
      </c>
      <c r="F299" s="80">
        <v>8.61</v>
      </c>
      <c r="G299" s="12">
        <f t="shared" si="78"/>
        <v>84.62</v>
      </c>
      <c r="H299" s="12">
        <f t="shared" si="79"/>
        <v>76.010000000000005</v>
      </c>
      <c r="I299" s="12">
        <f t="shared" si="80"/>
        <v>8.61</v>
      </c>
      <c r="J299" s="13">
        <f t="shared" si="82"/>
        <v>84.62</v>
      </c>
    </row>
    <row r="300" spans="1:10" x14ac:dyDescent="0.35">
      <c r="A300" s="16" t="s">
        <v>583</v>
      </c>
      <c r="B300" s="25" t="s">
        <v>584</v>
      </c>
      <c r="C300" s="11">
        <v>1</v>
      </c>
      <c r="D300" s="24" t="s">
        <v>82</v>
      </c>
      <c r="E300" s="79">
        <v>191.06</v>
      </c>
      <c r="F300" s="80">
        <v>8.61</v>
      </c>
      <c r="G300" s="12">
        <f t="shared" si="78"/>
        <v>199.67000000000002</v>
      </c>
      <c r="H300" s="12">
        <f t="shared" si="79"/>
        <v>191.06</v>
      </c>
      <c r="I300" s="12">
        <f t="shared" si="80"/>
        <v>8.61</v>
      </c>
      <c r="J300" s="13">
        <f t="shared" si="82"/>
        <v>199.67000000000002</v>
      </c>
    </row>
    <row r="301" spans="1:10" x14ac:dyDescent="0.35">
      <c r="A301" s="16" t="s">
        <v>585</v>
      </c>
      <c r="B301" s="25" t="s">
        <v>586</v>
      </c>
      <c r="C301" s="11">
        <v>1</v>
      </c>
      <c r="D301" s="24" t="s">
        <v>82</v>
      </c>
      <c r="E301" s="79">
        <v>191.06</v>
      </c>
      <c r="F301" s="80">
        <v>8.61</v>
      </c>
      <c r="G301" s="12">
        <f t="shared" si="78"/>
        <v>199.67000000000002</v>
      </c>
      <c r="H301" s="12">
        <f t="shared" si="79"/>
        <v>191.06</v>
      </c>
      <c r="I301" s="12">
        <f t="shared" si="80"/>
        <v>8.61</v>
      </c>
      <c r="J301" s="13">
        <f t="shared" si="82"/>
        <v>199.67000000000002</v>
      </c>
    </row>
    <row r="302" spans="1:10" x14ac:dyDescent="0.35">
      <c r="A302" s="16" t="s">
        <v>587</v>
      </c>
      <c r="B302" s="25" t="s">
        <v>588</v>
      </c>
      <c r="C302" s="11">
        <v>1</v>
      </c>
      <c r="D302" s="24" t="s">
        <v>82</v>
      </c>
      <c r="E302" s="79">
        <v>163.02000000000001</v>
      </c>
      <c r="F302" s="80">
        <v>17.22</v>
      </c>
      <c r="G302" s="12">
        <f t="shared" si="78"/>
        <v>180.24</v>
      </c>
      <c r="H302" s="12">
        <f t="shared" si="79"/>
        <v>163.02000000000001</v>
      </c>
      <c r="I302" s="12">
        <f t="shared" si="80"/>
        <v>17.22</v>
      </c>
      <c r="J302" s="13">
        <f t="shared" si="82"/>
        <v>180.24</v>
      </c>
    </row>
    <row r="303" spans="1:10" x14ac:dyDescent="0.35">
      <c r="A303" s="16" t="s">
        <v>589</v>
      </c>
      <c r="B303" s="25" t="s">
        <v>590</v>
      </c>
      <c r="C303" s="11">
        <v>1</v>
      </c>
      <c r="D303" s="24" t="s">
        <v>82</v>
      </c>
      <c r="E303" s="79">
        <v>172.94</v>
      </c>
      <c r="F303" s="80">
        <v>25.87</v>
      </c>
      <c r="G303" s="12">
        <f t="shared" si="78"/>
        <v>198.81</v>
      </c>
      <c r="H303" s="12">
        <f t="shared" si="79"/>
        <v>172.94</v>
      </c>
      <c r="I303" s="12">
        <f t="shared" si="80"/>
        <v>25.87</v>
      </c>
      <c r="J303" s="13">
        <f t="shared" si="82"/>
        <v>198.81</v>
      </c>
    </row>
    <row r="304" spans="1:10" x14ac:dyDescent="0.35">
      <c r="A304" s="16" t="s">
        <v>591</v>
      </c>
      <c r="B304" s="25" t="s">
        <v>592</v>
      </c>
      <c r="C304" s="11">
        <v>1</v>
      </c>
      <c r="D304" s="24" t="s">
        <v>82</v>
      </c>
      <c r="E304" s="79">
        <v>187.98</v>
      </c>
      <c r="F304" s="80">
        <v>25.87</v>
      </c>
      <c r="G304" s="12">
        <f t="shared" ref="G304:G367" si="83">SUM(E304:F304)</f>
        <v>213.85</v>
      </c>
      <c r="H304" s="12">
        <f t="shared" ref="H304:H367" si="84">C304*E304</f>
        <v>187.98</v>
      </c>
      <c r="I304" s="12">
        <f t="shared" ref="I304:I367" si="85">C304*F304</f>
        <v>25.87</v>
      </c>
      <c r="J304" s="13">
        <f t="shared" ref="J304:J367" si="86">SUM(E304:F304)*C304</f>
        <v>213.85</v>
      </c>
    </row>
    <row r="305" spans="1:10" x14ac:dyDescent="0.35">
      <c r="A305" s="16" t="s">
        <v>593</v>
      </c>
      <c r="B305" s="25" t="s">
        <v>1081</v>
      </c>
      <c r="C305" s="11">
        <v>1</v>
      </c>
      <c r="D305" s="24" t="s">
        <v>82</v>
      </c>
      <c r="E305" s="79">
        <v>160.65</v>
      </c>
      <c r="F305" s="80">
        <v>151.91999999999999</v>
      </c>
      <c r="G305" s="12">
        <f t="shared" si="83"/>
        <v>312.57</v>
      </c>
      <c r="H305" s="12">
        <f t="shared" si="84"/>
        <v>160.65</v>
      </c>
      <c r="I305" s="12">
        <f t="shared" si="85"/>
        <v>151.91999999999999</v>
      </c>
      <c r="J305" s="13">
        <f t="shared" si="86"/>
        <v>312.57</v>
      </c>
    </row>
    <row r="306" spans="1:10" x14ac:dyDescent="0.35">
      <c r="A306" s="16" t="s">
        <v>594</v>
      </c>
      <c r="B306" s="25" t="s">
        <v>595</v>
      </c>
      <c r="C306" s="11">
        <v>24</v>
      </c>
      <c r="D306" s="24" t="s">
        <v>82</v>
      </c>
      <c r="E306" s="79">
        <v>611.72</v>
      </c>
      <c r="F306" s="80">
        <v>188.37</v>
      </c>
      <c r="G306" s="12">
        <f t="shared" si="83"/>
        <v>800.09</v>
      </c>
      <c r="H306" s="12">
        <f t="shared" si="84"/>
        <v>14681.28</v>
      </c>
      <c r="I306" s="12">
        <f t="shared" si="85"/>
        <v>4520.88</v>
      </c>
      <c r="J306" s="13">
        <f t="shared" si="86"/>
        <v>19202.16</v>
      </c>
    </row>
    <row r="307" spans="1:10" x14ac:dyDescent="0.35">
      <c r="A307" s="16" t="s">
        <v>596</v>
      </c>
      <c r="B307" s="25" t="s">
        <v>1082</v>
      </c>
      <c r="C307" s="11">
        <v>1</v>
      </c>
      <c r="D307" s="24" t="s">
        <v>82</v>
      </c>
      <c r="E307" s="79">
        <v>1578.52</v>
      </c>
      <c r="F307" s="80">
        <v>220.26</v>
      </c>
      <c r="G307" s="12">
        <f t="shared" si="83"/>
        <v>1798.78</v>
      </c>
      <c r="H307" s="12">
        <f t="shared" si="84"/>
        <v>1578.52</v>
      </c>
      <c r="I307" s="12">
        <f t="shared" si="85"/>
        <v>220.26</v>
      </c>
      <c r="J307" s="13">
        <f t="shared" si="86"/>
        <v>1798.78</v>
      </c>
    </row>
    <row r="308" spans="1:10" x14ac:dyDescent="0.35">
      <c r="A308" s="16" t="s">
        <v>597</v>
      </c>
      <c r="B308" s="25" t="s">
        <v>598</v>
      </c>
      <c r="C308" s="11">
        <v>1</v>
      </c>
      <c r="D308" s="24" t="s">
        <v>82</v>
      </c>
      <c r="E308" s="79">
        <v>37.36</v>
      </c>
      <c r="F308" s="80">
        <v>17.22</v>
      </c>
      <c r="G308" s="12">
        <f t="shared" si="83"/>
        <v>54.58</v>
      </c>
      <c r="H308" s="12">
        <f t="shared" si="84"/>
        <v>37.36</v>
      </c>
      <c r="I308" s="12">
        <f t="shared" si="85"/>
        <v>17.22</v>
      </c>
      <c r="J308" s="13">
        <f t="shared" si="86"/>
        <v>54.58</v>
      </c>
    </row>
    <row r="309" spans="1:10" x14ac:dyDescent="0.35">
      <c r="A309" s="16" t="s">
        <v>599</v>
      </c>
      <c r="B309" s="25" t="s">
        <v>600</v>
      </c>
      <c r="C309" s="11">
        <v>1</v>
      </c>
      <c r="D309" s="24" t="s">
        <v>82</v>
      </c>
      <c r="E309" s="79">
        <v>61.43</v>
      </c>
      <c r="F309" s="80">
        <v>25.87</v>
      </c>
      <c r="G309" s="12">
        <f t="shared" si="83"/>
        <v>87.3</v>
      </c>
      <c r="H309" s="12">
        <f t="shared" si="84"/>
        <v>61.43</v>
      </c>
      <c r="I309" s="12">
        <f t="shared" si="85"/>
        <v>25.87</v>
      </c>
      <c r="J309" s="13">
        <f t="shared" si="86"/>
        <v>87.3</v>
      </c>
    </row>
    <row r="310" spans="1:10" x14ac:dyDescent="0.35">
      <c r="A310" s="16" t="s">
        <v>601</v>
      </c>
      <c r="B310" s="25" t="s">
        <v>602</v>
      </c>
      <c r="C310" s="11">
        <v>1</v>
      </c>
      <c r="D310" s="24" t="s">
        <v>82</v>
      </c>
      <c r="E310" s="79">
        <v>132.4</v>
      </c>
      <c r="F310" s="80">
        <v>20.22</v>
      </c>
      <c r="G310" s="12">
        <f t="shared" si="83"/>
        <v>152.62</v>
      </c>
      <c r="H310" s="12">
        <f t="shared" si="84"/>
        <v>132.4</v>
      </c>
      <c r="I310" s="12">
        <f t="shared" si="85"/>
        <v>20.22</v>
      </c>
      <c r="J310" s="13">
        <f t="shared" si="86"/>
        <v>152.62</v>
      </c>
    </row>
    <row r="311" spans="1:10" x14ac:dyDescent="0.35">
      <c r="A311" s="16" t="s">
        <v>603</v>
      </c>
      <c r="B311" s="25" t="s">
        <v>982</v>
      </c>
      <c r="C311" s="11">
        <v>61</v>
      </c>
      <c r="D311" s="88" t="s">
        <v>48</v>
      </c>
      <c r="E311" s="79">
        <v>14.49</v>
      </c>
      <c r="F311" s="80">
        <v>4.37</v>
      </c>
      <c r="G311" s="12">
        <f t="shared" si="83"/>
        <v>18.86</v>
      </c>
      <c r="H311" s="12">
        <f t="shared" si="84"/>
        <v>883.89</v>
      </c>
      <c r="I311" s="12">
        <f t="shared" si="85"/>
        <v>266.57</v>
      </c>
      <c r="J311" s="13">
        <f t="shared" si="86"/>
        <v>1150.46</v>
      </c>
    </row>
    <row r="312" spans="1:10" x14ac:dyDescent="0.35">
      <c r="A312" s="16" t="s">
        <v>604</v>
      </c>
      <c r="B312" s="25" t="s">
        <v>983</v>
      </c>
      <c r="C312" s="11">
        <v>72</v>
      </c>
      <c r="D312" s="88" t="s">
        <v>48</v>
      </c>
      <c r="E312" s="79">
        <v>33.090000000000003</v>
      </c>
      <c r="F312" s="80">
        <v>3.11</v>
      </c>
      <c r="G312" s="12">
        <f t="shared" si="83"/>
        <v>36.200000000000003</v>
      </c>
      <c r="H312" s="12">
        <f t="shared" si="84"/>
        <v>2382.4800000000005</v>
      </c>
      <c r="I312" s="12">
        <f t="shared" si="85"/>
        <v>223.92</v>
      </c>
      <c r="J312" s="13">
        <f t="shared" si="86"/>
        <v>2606.4</v>
      </c>
    </row>
    <row r="313" spans="1:10" x14ac:dyDescent="0.35">
      <c r="A313" s="16" t="s">
        <v>605</v>
      </c>
      <c r="B313" s="25" t="s">
        <v>984</v>
      </c>
      <c r="C313" s="11">
        <v>1</v>
      </c>
      <c r="D313" s="88" t="s">
        <v>48</v>
      </c>
      <c r="E313" s="79">
        <v>68.72</v>
      </c>
      <c r="F313" s="80">
        <v>4.37</v>
      </c>
      <c r="G313" s="12">
        <f t="shared" si="83"/>
        <v>73.09</v>
      </c>
      <c r="H313" s="12">
        <f t="shared" si="84"/>
        <v>68.72</v>
      </c>
      <c r="I313" s="12">
        <f t="shared" si="85"/>
        <v>4.37</v>
      </c>
      <c r="J313" s="13">
        <f t="shared" si="86"/>
        <v>73.09</v>
      </c>
    </row>
    <row r="314" spans="1:10" x14ac:dyDescent="0.35">
      <c r="A314" s="16" t="s">
        <v>606</v>
      </c>
      <c r="B314" s="25" t="s">
        <v>985</v>
      </c>
      <c r="C314" s="11">
        <v>1</v>
      </c>
      <c r="D314" s="88" t="s">
        <v>48</v>
      </c>
      <c r="E314" s="79">
        <v>134.41999999999999</v>
      </c>
      <c r="F314" s="80">
        <v>6.99</v>
      </c>
      <c r="G314" s="12">
        <f t="shared" si="83"/>
        <v>141.41</v>
      </c>
      <c r="H314" s="12">
        <f t="shared" si="84"/>
        <v>134.41999999999999</v>
      </c>
      <c r="I314" s="12">
        <f t="shared" si="85"/>
        <v>6.99</v>
      </c>
      <c r="J314" s="13">
        <f t="shared" si="86"/>
        <v>141.41</v>
      </c>
    </row>
    <row r="315" spans="1:10" x14ac:dyDescent="0.35">
      <c r="A315" s="16" t="s">
        <v>607</v>
      </c>
      <c r="B315" s="25" t="s">
        <v>986</v>
      </c>
      <c r="C315" s="11">
        <v>24</v>
      </c>
      <c r="D315" s="88" t="s">
        <v>48</v>
      </c>
      <c r="E315" s="79">
        <v>235.7</v>
      </c>
      <c r="F315" s="80">
        <v>10.82</v>
      </c>
      <c r="G315" s="12">
        <f t="shared" si="83"/>
        <v>246.51999999999998</v>
      </c>
      <c r="H315" s="12">
        <f t="shared" si="84"/>
        <v>5656.7999999999993</v>
      </c>
      <c r="I315" s="12">
        <f t="shared" si="85"/>
        <v>259.68</v>
      </c>
      <c r="J315" s="13">
        <f t="shared" si="86"/>
        <v>5916.48</v>
      </c>
    </row>
    <row r="316" spans="1:10" x14ac:dyDescent="0.35">
      <c r="A316" s="16" t="s">
        <v>608</v>
      </c>
      <c r="B316" s="25" t="s">
        <v>609</v>
      </c>
      <c r="C316" s="11">
        <v>44</v>
      </c>
      <c r="D316" s="24" t="s">
        <v>82</v>
      </c>
      <c r="E316" s="79">
        <v>1.94</v>
      </c>
      <c r="F316" s="80">
        <v>13.69</v>
      </c>
      <c r="G316" s="12">
        <f t="shared" si="83"/>
        <v>15.629999999999999</v>
      </c>
      <c r="H316" s="12">
        <f t="shared" si="84"/>
        <v>85.36</v>
      </c>
      <c r="I316" s="12">
        <f t="shared" si="85"/>
        <v>602.36</v>
      </c>
      <c r="J316" s="13">
        <f t="shared" si="86"/>
        <v>687.71999999999991</v>
      </c>
    </row>
    <row r="317" spans="1:10" x14ac:dyDescent="0.35">
      <c r="A317" s="16" t="s">
        <v>610</v>
      </c>
      <c r="B317" s="25" t="s">
        <v>611</v>
      </c>
      <c r="C317" s="11">
        <v>35</v>
      </c>
      <c r="D317" s="24" t="s">
        <v>82</v>
      </c>
      <c r="E317" s="79">
        <v>299.55</v>
      </c>
      <c r="F317" s="80">
        <v>25.05</v>
      </c>
      <c r="G317" s="12">
        <f t="shared" si="83"/>
        <v>324.60000000000002</v>
      </c>
      <c r="H317" s="12">
        <f t="shared" si="84"/>
        <v>10484.25</v>
      </c>
      <c r="I317" s="12">
        <f t="shared" si="85"/>
        <v>876.75</v>
      </c>
      <c r="J317" s="13">
        <f t="shared" si="86"/>
        <v>11361</v>
      </c>
    </row>
    <row r="318" spans="1:10" x14ac:dyDescent="0.35">
      <c r="A318" s="16" t="s">
        <v>612</v>
      </c>
      <c r="B318" s="25" t="s">
        <v>613</v>
      </c>
      <c r="C318" s="11">
        <v>1</v>
      </c>
      <c r="D318" s="24" t="s">
        <v>82</v>
      </c>
      <c r="E318" s="79">
        <v>225.8</v>
      </c>
      <c r="F318" s="80">
        <v>25.05</v>
      </c>
      <c r="G318" s="12">
        <f t="shared" si="83"/>
        <v>250.85000000000002</v>
      </c>
      <c r="H318" s="12">
        <f t="shared" si="84"/>
        <v>225.8</v>
      </c>
      <c r="I318" s="12">
        <f t="shared" si="85"/>
        <v>25.05</v>
      </c>
      <c r="J318" s="13">
        <f t="shared" si="86"/>
        <v>250.85000000000002</v>
      </c>
    </row>
    <row r="319" spans="1:10" x14ac:dyDescent="0.35">
      <c r="A319" s="16" t="s">
        <v>614</v>
      </c>
      <c r="B319" s="25" t="s">
        <v>615</v>
      </c>
      <c r="C319" s="11">
        <v>1</v>
      </c>
      <c r="D319" s="24" t="s">
        <v>82</v>
      </c>
      <c r="E319" s="79">
        <v>33.28</v>
      </c>
      <c r="F319" s="80">
        <v>27.33</v>
      </c>
      <c r="G319" s="12">
        <f t="shared" si="83"/>
        <v>60.61</v>
      </c>
      <c r="H319" s="12">
        <f t="shared" si="84"/>
        <v>33.28</v>
      </c>
      <c r="I319" s="12">
        <f t="shared" si="85"/>
        <v>27.33</v>
      </c>
      <c r="J319" s="13">
        <f t="shared" si="86"/>
        <v>60.61</v>
      </c>
    </row>
    <row r="320" spans="1:10" x14ac:dyDescent="0.35">
      <c r="A320" s="16" t="s">
        <v>616</v>
      </c>
      <c r="B320" s="25" t="s">
        <v>617</v>
      </c>
      <c r="C320" s="11">
        <v>1</v>
      </c>
      <c r="D320" s="24" t="s">
        <v>82</v>
      </c>
      <c r="E320" s="79">
        <v>92.89</v>
      </c>
      <c r="F320" s="80">
        <v>27.33</v>
      </c>
      <c r="G320" s="12">
        <f t="shared" si="83"/>
        <v>120.22</v>
      </c>
      <c r="H320" s="12">
        <f t="shared" si="84"/>
        <v>92.89</v>
      </c>
      <c r="I320" s="12">
        <f t="shared" si="85"/>
        <v>27.33</v>
      </c>
      <c r="J320" s="13">
        <f t="shared" si="86"/>
        <v>120.22</v>
      </c>
    </row>
    <row r="321" spans="1:10" x14ac:dyDescent="0.35">
      <c r="A321" s="16" t="s">
        <v>618</v>
      </c>
      <c r="B321" s="25" t="s">
        <v>619</v>
      </c>
      <c r="C321" s="11">
        <v>1</v>
      </c>
      <c r="D321" s="24" t="s">
        <v>82</v>
      </c>
      <c r="E321" s="79">
        <v>232.63</v>
      </c>
      <c r="F321" s="80">
        <v>33.89</v>
      </c>
      <c r="G321" s="12">
        <f t="shared" si="83"/>
        <v>266.52</v>
      </c>
      <c r="H321" s="12">
        <f t="shared" si="84"/>
        <v>232.63</v>
      </c>
      <c r="I321" s="12">
        <f t="shared" si="85"/>
        <v>33.89</v>
      </c>
      <c r="J321" s="13">
        <f t="shared" si="86"/>
        <v>266.52</v>
      </c>
    </row>
    <row r="322" spans="1:10" x14ac:dyDescent="0.35">
      <c r="A322" s="16" t="s">
        <v>620</v>
      </c>
      <c r="B322" s="25" t="s">
        <v>621</v>
      </c>
      <c r="C322" s="11">
        <v>1</v>
      </c>
      <c r="D322" s="24" t="s">
        <v>82</v>
      </c>
      <c r="E322" s="79">
        <v>137.93</v>
      </c>
      <c r="F322" s="80">
        <v>6.01</v>
      </c>
      <c r="G322" s="12">
        <f t="shared" si="83"/>
        <v>143.94</v>
      </c>
      <c r="H322" s="12">
        <f t="shared" si="84"/>
        <v>137.93</v>
      </c>
      <c r="I322" s="12">
        <f t="shared" si="85"/>
        <v>6.01</v>
      </c>
      <c r="J322" s="13">
        <f t="shared" si="86"/>
        <v>143.94</v>
      </c>
    </row>
    <row r="323" spans="1:10" x14ac:dyDescent="0.35">
      <c r="A323" s="16" t="s">
        <v>622</v>
      </c>
      <c r="B323" s="25" t="s">
        <v>623</v>
      </c>
      <c r="C323" s="11">
        <v>1</v>
      </c>
      <c r="D323" s="24" t="s">
        <v>82</v>
      </c>
      <c r="E323" s="79">
        <v>295.39999999999998</v>
      </c>
      <c r="F323" s="80">
        <v>6.01</v>
      </c>
      <c r="G323" s="12">
        <f t="shared" si="83"/>
        <v>301.40999999999997</v>
      </c>
      <c r="H323" s="12">
        <f t="shared" si="84"/>
        <v>295.39999999999998</v>
      </c>
      <c r="I323" s="12">
        <f t="shared" si="85"/>
        <v>6.01</v>
      </c>
      <c r="J323" s="13">
        <f t="shared" si="86"/>
        <v>301.40999999999997</v>
      </c>
    </row>
    <row r="324" spans="1:10" x14ac:dyDescent="0.35">
      <c r="A324" s="16" t="s">
        <v>624</v>
      </c>
      <c r="B324" s="25" t="s">
        <v>625</v>
      </c>
      <c r="C324" s="11">
        <v>1</v>
      </c>
      <c r="D324" s="24" t="s">
        <v>82</v>
      </c>
      <c r="E324" s="79">
        <v>273.64</v>
      </c>
      <c r="F324" s="80">
        <v>6.01</v>
      </c>
      <c r="G324" s="12">
        <f t="shared" si="83"/>
        <v>279.64999999999998</v>
      </c>
      <c r="H324" s="12">
        <f t="shared" si="84"/>
        <v>273.64</v>
      </c>
      <c r="I324" s="12">
        <f t="shared" si="85"/>
        <v>6.01</v>
      </c>
      <c r="J324" s="13">
        <f t="shared" si="86"/>
        <v>279.64999999999998</v>
      </c>
    </row>
    <row r="325" spans="1:10" x14ac:dyDescent="0.35">
      <c r="A325" s="16" t="s">
        <v>626</v>
      </c>
      <c r="B325" s="25" t="s">
        <v>627</v>
      </c>
      <c r="C325" s="11">
        <v>1</v>
      </c>
      <c r="D325" s="88" t="s">
        <v>48</v>
      </c>
      <c r="E325" s="79">
        <v>13.83</v>
      </c>
      <c r="F325" s="80">
        <v>3.84</v>
      </c>
      <c r="G325" s="12">
        <f t="shared" si="83"/>
        <v>17.670000000000002</v>
      </c>
      <c r="H325" s="12">
        <f t="shared" si="84"/>
        <v>13.83</v>
      </c>
      <c r="I325" s="12">
        <f t="shared" si="85"/>
        <v>3.84</v>
      </c>
      <c r="J325" s="13">
        <f t="shared" si="86"/>
        <v>17.670000000000002</v>
      </c>
    </row>
    <row r="326" spans="1:10" x14ac:dyDescent="0.35">
      <c r="A326" s="16" t="s">
        <v>628</v>
      </c>
      <c r="B326" s="25" t="s">
        <v>629</v>
      </c>
      <c r="C326" s="11">
        <v>1</v>
      </c>
      <c r="D326" s="88" t="s">
        <v>48</v>
      </c>
      <c r="E326" s="79">
        <v>19.399999999999999</v>
      </c>
      <c r="F326" s="80">
        <v>3.84</v>
      </c>
      <c r="G326" s="12">
        <f t="shared" si="83"/>
        <v>23.24</v>
      </c>
      <c r="H326" s="12">
        <f t="shared" si="84"/>
        <v>19.399999999999999</v>
      </c>
      <c r="I326" s="12">
        <f t="shared" si="85"/>
        <v>3.84</v>
      </c>
      <c r="J326" s="13">
        <f t="shared" si="86"/>
        <v>23.24</v>
      </c>
    </row>
    <row r="327" spans="1:10" x14ac:dyDescent="0.35">
      <c r="A327" s="16" t="s">
        <v>630</v>
      </c>
      <c r="B327" s="25" t="s">
        <v>631</v>
      </c>
      <c r="C327" s="11">
        <v>1</v>
      </c>
      <c r="D327" s="24" t="s">
        <v>82</v>
      </c>
      <c r="E327" s="79">
        <v>502.88</v>
      </c>
      <c r="F327" s="80">
        <v>25.05</v>
      </c>
      <c r="G327" s="12">
        <f t="shared" si="83"/>
        <v>527.92999999999995</v>
      </c>
      <c r="H327" s="12">
        <f t="shared" si="84"/>
        <v>502.88</v>
      </c>
      <c r="I327" s="12">
        <f t="shared" si="85"/>
        <v>25.05</v>
      </c>
      <c r="J327" s="13">
        <f t="shared" si="86"/>
        <v>527.92999999999995</v>
      </c>
    </row>
    <row r="328" spans="1:10" x14ac:dyDescent="0.35">
      <c r="A328" s="16" t="s">
        <v>632</v>
      </c>
      <c r="B328" s="25" t="s">
        <v>633</v>
      </c>
      <c r="C328" s="11">
        <v>85</v>
      </c>
      <c r="D328" s="24" t="s">
        <v>82</v>
      </c>
      <c r="E328" s="79">
        <v>31.2</v>
      </c>
      <c r="F328" s="80">
        <v>8.2200000000000006</v>
      </c>
      <c r="G328" s="12">
        <f t="shared" si="83"/>
        <v>39.42</v>
      </c>
      <c r="H328" s="12">
        <f t="shared" si="84"/>
        <v>2652</v>
      </c>
      <c r="I328" s="12">
        <f t="shared" si="85"/>
        <v>698.7</v>
      </c>
      <c r="J328" s="13">
        <f t="shared" si="86"/>
        <v>3350.7000000000003</v>
      </c>
    </row>
    <row r="329" spans="1:10" x14ac:dyDescent="0.35">
      <c r="A329" s="16" t="s">
        <v>634</v>
      </c>
      <c r="B329" s="25" t="s">
        <v>635</v>
      </c>
      <c r="C329" s="11">
        <v>15</v>
      </c>
      <c r="D329" s="24" t="s">
        <v>82</v>
      </c>
      <c r="E329" s="79">
        <v>243.08</v>
      </c>
      <c r="F329" s="80">
        <v>33.89</v>
      </c>
      <c r="G329" s="12">
        <f t="shared" si="83"/>
        <v>276.97000000000003</v>
      </c>
      <c r="H329" s="12">
        <f t="shared" si="84"/>
        <v>3646.2000000000003</v>
      </c>
      <c r="I329" s="12">
        <f t="shared" si="85"/>
        <v>508.35</v>
      </c>
      <c r="J329" s="13">
        <f t="shared" si="86"/>
        <v>4154.55</v>
      </c>
    </row>
    <row r="330" spans="1:10" x14ac:dyDescent="0.35">
      <c r="A330" s="16" t="s">
        <v>636</v>
      </c>
      <c r="B330" s="25" t="s">
        <v>637</v>
      </c>
      <c r="C330" s="11">
        <v>1</v>
      </c>
      <c r="D330" s="24" t="s">
        <v>82</v>
      </c>
      <c r="E330" s="79">
        <v>312.48</v>
      </c>
      <c r="F330" s="80">
        <v>282.47000000000003</v>
      </c>
      <c r="G330" s="12">
        <f t="shared" si="83"/>
        <v>594.95000000000005</v>
      </c>
      <c r="H330" s="12">
        <f t="shared" si="84"/>
        <v>312.48</v>
      </c>
      <c r="I330" s="12">
        <f t="shared" si="85"/>
        <v>282.47000000000003</v>
      </c>
      <c r="J330" s="13">
        <f t="shared" si="86"/>
        <v>594.95000000000005</v>
      </c>
    </row>
    <row r="331" spans="1:10" x14ac:dyDescent="0.35">
      <c r="A331" s="16" t="s">
        <v>638</v>
      </c>
      <c r="B331" s="25" t="s">
        <v>639</v>
      </c>
      <c r="C331" s="11">
        <v>1</v>
      </c>
      <c r="D331" s="24" t="s">
        <v>82</v>
      </c>
      <c r="E331" s="79">
        <v>116.55</v>
      </c>
      <c r="F331" s="80">
        <v>7.7</v>
      </c>
      <c r="G331" s="12">
        <f t="shared" si="83"/>
        <v>124.25</v>
      </c>
      <c r="H331" s="12">
        <f t="shared" si="84"/>
        <v>116.55</v>
      </c>
      <c r="I331" s="12">
        <f t="shared" si="85"/>
        <v>7.7</v>
      </c>
      <c r="J331" s="13">
        <f t="shared" si="86"/>
        <v>124.25</v>
      </c>
    </row>
    <row r="332" spans="1:10" x14ac:dyDescent="0.35">
      <c r="A332" s="16" t="s">
        <v>640</v>
      </c>
      <c r="B332" s="25" t="s">
        <v>641</v>
      </c>
      <c r="C332" s="11">
        <v>1</v>
      </c>
      <c r="D332" s="24" t="s">
        <v>82</v>
      </c>
      <c r="E332" s="79">
        <v>75.739999999999995</v>
      </c>
      <c r="F332" s="80">
        <v>3.84</v>
      </c>
      <c r="G332" s="12">
        <f t="shared" si="83"/>
        <v>79.58</v>
      </c>
      <c r="H332" s="12">
        <f t="shared" si="84"/>
        <v>75.739999999999995</v>
      </c>
      <c r="I332" s="12">
        <f t="shared" si="85"/>
        <v>3.84</v>
      </c>
      <c r="J332" s="13">
        <f t="shared" si="86"/>
        <v>79.58</v>
      </c>
    </row>
    <row r="333" spans="1:10" x14ac:dyDescent="0.35">
      <c r="A333" s="16" t="s">
        <v>642</v>
      </c>
      <c r="B333" s="25" t="s">
        <v>643</v>
      </c>
      <c r="C333" s="11">
        <v>1</v>
      </c>
      <c r="D333" s="24" t="s">
        <v>82</v>
      </c>
      <c r="E333" s="79">
        <v>55.33</v>
      </c>
      <c r="F333" s="80">
        <v>1.91</v>
      </c>
      <c r="G333" s="12">
        <f t="shared" si="83"/>
        <v>57.239999999999995</v>
      </c>
      <c r="H333" s="12">
        <f t="shared" si="84"/>
        <v>55.33</v>
      </c>
      <c r="I333" s="12">
        <f t="shared" si="85"/>
        <v>1.91</v>
      </c>
      <c r="J333" s="13">
        <f t="shared" si="86"/>
        <v>57.239999999999995</v>
      </c>
    </row>
    <row r="334" spans="1:10" x14ac:dyDescent="0.35">
      <c r="A334" s="16" t="s">
        <v>644</v>
      </c>
      <c r="B334" s="25" t="s">
        <v>645</v>
      </c>
      <c r="C334" s="11">
        <v>1</v>
      </c>
      <c r="D334" s="24" t="s">
        <v>82</v>
      </c>
      <c r="E334" s="79">
        <v>47.17</v>
      </c>
      <c r="F334" s="80">
        <v>1.1499999999999999</v>
      </c>
      <c r="G334" s="12">
        <f t="shared" si="83"/>
        <v>48.32</v>
      </c>
      <c r="H334" s="12">
        <f t="shared" si="84"/>
        <v>47.17</v>
      </c>
      <c r="I334" s="12">
        <f t="shared" si="85"/>
        <v>1.1499999999999999</v>
      </c>
      <c r="J334" s="13">
        <f t="shared" si="86"/>
        <v>48.32</v>
      </c>
    </row>
    <row r="335" spans="1:10" x14ac:dyDescent="0.35">
      <c r="A335" s="16" t="s">
        <v>646</v>
      </c>
      <c r="B335" s="25" t="s">
        <v>647</v>
      </c>
      <c r="C335" s="11">
        <v>73</v>
      </c>
      <c r="D335" s="24" t="s">
        <v>82</v>
      </c>
      <c r="E335" s="79">
        <v>11.3</v>
      </c>
      <c r="F335" s="80">
        <v>45.55</v>
      </c>
      <c r="G335" s="12">
        <f t="shared" si="83"/>
        <v>56.849999999999994</v>
      </c>
      <c r="H335" s="12">
        <f t="shared" si="84"/>
        <v>824.90000000000009</v>
      </c>
      <c r="I335" s="12">
        <f t="shared" si="85"/>
        <v>3325.1499999999996</v>
      </c>
      <c r="J335" s="13">
        <f t="shared" si="86"/>
        <v>4150.0499999999993</v>
      </c>
    </row>
    <row r="336" spans="1:10" x14ac:dyDescent="0.35">
      <c r="A336" s="16" t="s">
        <v>648</v>
      </c>
      <c r="B336" s="25" t="s">
        <v>649</v>
      </c>
      <c r="C336" s="11">
        <v>1</v>
      </c>
      <c r="D336" s="88" t="s">
        <v>48</v>
      </c>
      <c r="E336" s="79">
        <v>31.4</v>
      </c>
      <c r="F336" s="80">
        <v>3.84</v>
      </c>
      <c r="G336" s="12">
        <f t="shared" si="83"/>
        <v>35.239999999999995</v>
      </c>
      <c r="H336" s="12">
        <f t="shared" si="84"/>
        <v>31.4</v>
      </c>
      <c r="I336" s="12">
        <f t="shared" si="85"/>
        <v>3.84</v>
      </c>
      <c r="J336" s="13">
        <f t="shared" si="86"/>
        <v>35.239999999999995</v>
      </c>
    </row>
    <row r="337" spans="1:10" x14ac:dyDescent="0.35">
      <c r="A337" s="16" t="s">
        <v>650</v>
      </c>
      <c r="B337" s="25" t="s">
        <v>651</v>
      </c>
      <c r="C337" s="11">
        <v>18</v>
      </c>
      <c r="D337" s="24" t="s">
        <v>82</v>
      </c>
      <c r="E337" s="79">
        <v>296.60000000000002</v>
      </c>
      <c r="F337" s="80">
        <v>25.05</v>
      </c>
      <c r="G337" s="12">
        <f t="shared" si="83"/>
        <v>321.65000000000003</v>
      </c>
      <c r="H337" s="12">
        <f t="shared" si="84"/>
        <v>5338.8</v>
      </c>
      <c r="I337" s="12">
        <f t="shared" si="85"/>
        <v>450.90000000000003</v>
      </c>
      <c r="J337" s="13">
        <f t="shared" si="86"/>
        <v>5789.7000000000007</v>
      </c>
    </row>
    <row r="338" spans="1:10" x14ac:dyDescent="0.35">
      <c r="A338" s="16" t="s">
        <v>652</v>
      </c>
      <c r="B338" s="25" t="s">
        <v>653</v>
      </c>
      <c r="C338" s="11">
        <v>1</v>
      </c>
      <c r="D338" s="24" t="s">
        <v>82</v>
      </c>
      <c r="E338" s="79">
        <v>64.290000000000006</v>
      </c>
      <c r="F338" s="80">
        <v>1.91</v>
      </c>
      <c r="G338" s="12">
        <f t="shared" si="83"/>
        <v>66.2</v>
      </c>
      <c r="H338" s="12">
        <f t="shared" si="84"/>
        <v>64.290000000000006</v>
      </c>
      <c r="I338" s="12">
        <f t="shared" si="85"/>
        <v>1.91</v>
      </c>
      <c r="J338" s="13">
        <f t="shared" si="86"/>
        <v>66.2</v>
      </c>
    </row>
    <row r="339" spans="1:10" x14ac:dyDescent="0.35">
      <c r="A339" s="9">
        <v>19100</v>
      </c>
      <c r="B339" s="25" t="s">
        <v>654</v>
      </c>
      <c r="C339" s="11">
        <v>1</v>
      </c>
      <c r="D339" s="24" t="s">
        <v>82</v>
      </c>
      <c r="E339" s="79">
        <v>53.8</v>
      </c>
      <c r="F339" s="80">
        <v>25.05</v>
      </c>
      <c r="G339" s="12">
        <f t="shared" si="83"/>
        <v>78.849999999999994</v>
      </c>
      <c r="H339" s="12">
        <f t="shared" si="84"/>
        <v>53.8</v>
      </c>
      <c r="I339" s="12">
        <f t="shared" si="85"/>
        <v>25.05</v>
      </c>
      <c r="J339" s="13">
        <f t="shared" si="86"/>
        <v>78.849999999999994</v>
      </c>
    </row>
    <row r="340" spans="1:10" x14ac:dyDescent="0.35">
      <c r="A340" s="9">
        <v>19101</v>
      </c>
      <c r="B340" s="25" t="s">
        <v>655</v>
      </c>
      <c r="C340" s="11">
        <v>18</v>
      </c>
      <c r="D340" s="24" t="s">
        <v>82</v>
      </c>
      <c r="E340" s="79">
        <v>77.23</v>
      </c>
      <c r="F340" s="80">
        <v>25.05</v>
      </c>
      <c r="G340" s="12">
        <f t="shared" si="83"/>
        <v>102.28</v>
      </c>
      <c r="H340" s="12">
        <f t="shared" si="84"/>
        <v>1390.14</v>
      </c>
      <c r="I340" s="12">
        <f t="shared" si="85"/>
        <v>450.90000000000003</v>
      </c>
      <c r="J340" s="13">
        <f t="shared" si="86"/>
        <v>1841.04</v>
      </c>
    </row>
    <row r="341" spans="1:10" x14ac:dyDescent="0.35">
      <c r="A341" s="9">
        <v>19102</v>
      </c>
      <c r="B341" s="25" t="s">
        <v>656</v>
      </c>
      <c r="C341" s="11">
        <v>1</v>
      </c>
      <c r="D341" s="24" t="s">
        <v>82</v>
      </c>
      <c r="E341" s="79">
        <v>458.24</v>
      </c>
      <c r="F341" s="80">
        <v>25.05</v>
      </c>
      <c r="G341" s="12">
        <f t="shared" si="83"/>
        <v>483.29</v>
      </c>
      <c r="H341" s="12">
        <f t="shared" si="84"/>
        <v>458.24</v>
      </c>
      <c r="I341" s="12">
        <f t="shared" si="85"/>
        <v>25.05</v>
      </c>
      <c r="J341" s="13">
        <f t="shared" si="86"/>
        <v>483.29</v>
      </c>
    </row>
    <row r="342" spans="1:10" ht="29" x14ac:dyDescent="0.35">
      <c r="A342" s="9">
        <v>19103</v>
      </c>
      <c r="B342" s="25" t="s">
        <v>657</v>
      </c>
      <c r="C342" s="11">
        <v>21</v>
      </c>
      <c r="D342" s="24" t="s">
        <v>82</v>
      </c>
      <c r="E342" s="79">
        <v>244.81</v>
      </c>
      <c r="F342" s="80">
        <v>25.05</v>
      </c>
      <c r="G342" s="12">
        <f t="shared" si="83"/>
        <v>269.86</v>
      </c>
      <c r="H342" s="12">
        <f t="shared" si="84"/>
        <v>5141.01</v>
      </c>
      <c r="I342" s="12">
        <f t="shared" si="85"/>
        <v>526.05000000000007</v>
      </c>
      <c r="J342" s="13">
        <f t="shared" si="86"/>
        <v>5667.06</v>
      </c>
    </row>
    <row r="343" spans="1:10" x14ac:dyDescent="0.35">
      <c r="A343" s="9">
        <v>19104</v>
      </c>
      <c r="B343" s="25" t="s">
        <v>1083</v>
      </c>
      <c r="C343" s="11">
        <v>41</v>
      </c>
      <c r="D343" s="24" t="s">
        <v>82</v>
      </c>
      <c r="E343" s="79">
        <v>1812.2</v>
      </c>
      <c r="F343" s="80">
        <v>25.05</v>
      </c>
      <c r="G343" s="12">
        <f t="shared" si="83"/>
        <v>1837.25</v>
      </c>
      <c r="H343" s="12">
        <f t="shared" si="84"/>
        <v>74300.2</v>
      </c>
      <c r="I343" s="12">
        <f t="shared" si="85"/>
        <v>1027.05</v>
      </c>
      <c r="J343" s="13">
        <f t="shared" si="86"/>
        <v>75327.25</v>
      </c>
    </row>
    <row r="344" spans="1:10" x14ac:dyDescent="0.35">
      <c r="A344" s="9">
        <v>19105</v>
      </c>
      <c r="B344" s="25" t="s">
        <v>658</v>
      </c>
      <c r="C344" s="11">
        <v>1</v>
      </c>
      <c r="D344" s="24" t="s">
        <v>82</v>
      </c>
      <c r="E344" s="79">
        <v>302.3</v>
      </c>
      <c r="F344" s="80">
        <v>25.05</v>
      </c>
      <c r="G344" s="12">
        <f t="shared" si="83"/>
        <v>327.35000000000002</v>
      </c>
      <c r="H344" s="12">
        <f t="shared" si="84"/>
        <v>302.3</v>
      </c>
      <c r="I344" s="12">
        <f t="shared" si="85"/>
        <v>25.05</v>
      </c>
      <c r="J344" s="13">
        <f t="shared" si="86"/>
        <v>327.35000000000002</v>
      </c>
    </row>
    <row r="345" spans="1:10" x14ac:dyDescent="0.35">
      <c r="A345" s="9">
        <v>19106</v>
      </c>
      <c r="B345" s="25" t="s">
        <v>659</v>
      </c>
      <c r="C345" s="11">
        <v>1</v>
      </c>
      <c r="D345" s="88" t="s">
        <v>48</v>
      </c>
      <c r="E345" s="79">
        <v>4.04</v>
      </c>
      <c r="F345" s="80">
        <v>3.84</v>
      </c>
      <c r="G345" s="12">
        <f t="shared" si="83"/>
        <v>7.88</v>
      </c>
      <c r="H345" s="12">
        <f t="shared" si="84"/>
        <v>4.04</v>
      </c>
      <c r="I345" s="12">
        <f t="shared" si="85"/>
        <v>3.84</v>
      </c>
      <c r="J345" s="13">
        <f t="shared" si="86"/>
        <v>7.88</v>
      </c>
    </row>
    <row r="346" spans="1:10" x14ac:dyDescent="0.35">
      <c r="A346" s="9">
        <v>19107</v>
      </c>
      <c r="B346" s="25" t="s">
        <v>660</v>
      </c>
      <c r="C346" s="11">
        <v>1</v>
      </c>
      <c r="D346" s="24" t="s">
        <v>82</v>
      </c>
      <c r="E346" s="79">
        <v>3.61</v>
      </c>
      <c r="F346" s="80">
        <v>45.55</v>
      </c>
      <c r="G346" s="12">
        <f t="shared" si="83"/>
        <v>49.16</v>
      </c>
      <c r="H346" s="12">
        <f t="shared" si="84"/>
        <v>3.61</v>
      </c>
      <c r="I346" s="12">
        <f t="shared" si="85"/>
        <v>45.55</v>
      </c>
      <c r="J346" s="13">
        <f t="shared" si="86"/>
        <v>49.16</v>
      </c>
    </row>
    <row r="347" spans="1:10" x14ac:dyDescent="0.35">
      <c r="A347" s="9">
        <v>19108</v>
      </c>
      <c r="B347" s="25" t="s">
        <v>661</v>
      </c>
      <c r="C347" s="11">
        <v>1</v>
      </c>
      <c r="D347" s="24" t="s">
        <v>82</v>
      </c>
      <c r="E347" s="79">
        <v>171.11</v>
      </c>
      <c r="F347" s="80">
        <v>205</v>
      </c>
      <c r="G347" s="12">
        <f t="shared" si="83"/>
        <v>376.11</v>
      </c>
      <c r="H347" s="12">
        <f t="shared" si="84"/>
        <v>171.11</v>
      </c>
      <c r="I347" s="12">
        <f t="shared" si="85"/>
        <v>205</v>
      </c>
      <c r="J347" s="13">
        <f t="shared" si="86"/>
        <v>376.11</v>
      </c>
    </row>
    <row r="348" spans="1:10" x14ac:dyDescent="0.35">
      <c r="A348" s="9">
        <v>19109</v>
      </c>
      <c r="B348" s="25" t="s">
        <v>662</v>
      </c>
      <c r="C348" s="11">
        <v>1</v>
      </c>
      <c r="D348" s="24" t="s">
        <v>82</v>
      </c>
      <c r="E348" s="79">
        <v>445.36</v>
      </c>
      <c r="F348" s="80">
        <v>98.7</v>
      </c>
      <c r="G348" s="12">
        <f t="shared" si="83"/>
        <v>544.06000000000006</v>
      </c>
      <c r="H348" s="12">
        <f t="shared" si="84"/>
        <v>445.36</v>
      </c>
      <c r="I348" s="12">
        <f t="shared" si="85"/>
        <v>98.7</v>
      </c>
      <c r="J348" s="13">
        <f t="shared" si="86"/>
        <v>544.06000000000006</v>
      </c>
    </row>
    <row r="349" spans="1:10" x14ac:dyDescent="0.35">
      <c r="A349" s="9">
        <v>19110</v>
      </c>
      <c r="B349" s="25" t="s">
        <v>663</v>
      </c>
      <c r="C349" s="11">
        <v>1</v>
      </c>
      <c r="D349" s="24" t="s">
        <v>82</v>
      </c>
      <c r="E349" s="79">
        <v>92.65</v>
      </c>
      <c r="F349" s="80">
        <v>264.77999999999997</v>
      </c>
      <c r="G349" s="12">
        <f t="shared" si="83"/>
        <v>357.42999999999995</v>
      </c>
      <c r="H349" s="12">
        <f t="shared" si="84"/>
        <v>92.65</v>
      </c>
      <c r="I349" s="12">
        <f t="shared" si="85"/>
        <v>264.77999999999997</v>
      </c>
      <c r="J349" s="13">
        <f t="shared" si="86"/>
        <v>357.42999999999995</v>
      </c>
    </row>
    <row r="350" spans="1:10" x14ac:dyDescent="0.35">
      <c r="A350" s="9">
        <v>19111</v>
      </c>
      <c r="B350" s="25" t="s">
        <v>664</v>
      </c>
      <c r="C350" s="11">
        <v>1</v>
      </c>
      <c r="D350" s="24" t="s">
        <v>82</v>
      </c>
      <c r="E350" s="79">
        <v>358.8</v>
      </c>
      <c r="F350" s="80">
        <v>91.11</v>
      </c>
      <c r="G350" s="12">
        <f t="shared" si="83"/>
        <v>449.91</v>
      </c>
      <c r="H350" s="12">
        <f t="shared" si="84"/>
        <v>358.8</v>
      </c>
      <c r="I350" s="12">
        <f t="shared" si="85"/>
        <v>91.11</v>
      </c>
      <c r="J350" s="13">
        <f t="shared" si="86"/>
        <v>449.91</v>
      </c>
    </row>
    <row r="351" spans="1:10" x14ac:dyDescent="0.35">
      <c r="A351" s="9">
        <v>19112</v>
      </c>
      <c r="B351" s="25" t="s">
        <v>665</v>
      </c>
      <c r="C351" s="11">
        <v>1</v>
      </c>
      <c r="D351" s="24" t="s">
        <v>82</v>
      </c>
      <c r="E351" s="79">
        <v>836.27</v>
      </c>
      <c r="F351" s="80">
        <v>277.89999999999998</v>
      </c>
      <c r="G351" s="12">
        <f t="shared" si="83"/>
        <v>1114.17</v>
      </c>
      <c r="H351" s="12">
        <f t="shared" si="84"/>
        <v>836.27</v>
      </c>
      <c r="I351" s="12">
        <f t="shared" si="85"/>
        <v>277.89999999999998</v>
      </c>
      <c r="J351" s="13">
        <f t="shared" si="86"/>
        <v>1114.17</v>
      </c>
    </row>
    <row r="352" spans="1:10" x14ac:dyDescent="0.35">
      <c r="A352" s="9">
        <v>19113</v>
      </c>
      <c r="B352" s="25" t="s">
        <v>666</v>
      </c>
      <c r="C352" s="11">
        <v>1</v>
      </c>
      <c r="D352" s="24" t="s">
        <v>82</v>
      </c>
      <c r="E352" s="79">
        <v>1268.28</v>
      </c>
      <c r="F352" s="80">
        <v>277.89999999999998</v>
      </c>
      <c r="G352" s="12">
        <f t="shared" si="83"/>
        <v>1546.1799999999998</v>
      </c>
      <c r="H352" s="12">
        <f t="shared" si="84"/>
        <v>1268.28</v>
      </c>
      <c r="I352" s="12">
        <f t="shared" si="85"/>
        <v>277.89999999999998</v>
      </c>
      <c r="J352" s="13">
        <f t="shared" si="86"/>
        <v>1546.1799999999998</v>
      </c>
    </row>
    <row r="353" spans="1:10" x14ac:dyDescent="0.35">
      <c r="A353" s="9">
        <v>19114</v>
      </c>
      <c r="B353" s="25" t="s">
        <v>667</v>
      </c>
      <c r="C353" s="11">
        <v>1</v>
      </c>
      <c r="D353" s="24" t="s">
        <v>82</v>
      </c>
      <c r="E353" s="79">
        <v>1369.65</v>
      </c>
      <c r="F353" s="80">
        <v>277.89999999999998</v>
      </c>
      <c r="G353" s="12">
        <f t="shared" si="83"/>
        <v>1647.5500000000002</v>
      </c>
      <c r="H353" s="12">
        <f t="shared" si="84"/>
        <v>1369.65</v>
      </c>
      <c r="I353" s="12">
        <f t="shared" si="85"/>
        <v>277.89999999999998</v>
      </c>
      <c r="J353" s="13">
        <f t="shared" si="86"/>
        <v>1647.5500000000002</v>
      </c>
    </row>
    <row r="354" spans="1:10" x14ac:dyDescent="0.35">
      <c r="A354" s="9">
        <v>19115</v>
      </c>
      <c r="B354" s="25" t="s">
        <v>668</v>
      </c>
      <c r="C354" s="11">
        <v>1</v>
      </c>
      <c r="D354" s="24" t="s">
        <v>82</v>
      </c>
      <c r="E354" s="79">
        <v>26.52</v>
      </c>
      <c r="F354" s="80">
        <v>40.99</v>
      </c>
      <c r="G354" s="12">
        <f t="shared" si="83"/>
        <v>67.510000000000005</v>
      </c>
      <c r="H354" s="12">
        <f t="shared" si="84"/>
        <v>26.52</v>
      </c>
      <c r="I354" s="12">
        <f t="shared" si="85"/>
        <v>40.99</v>
      </c>
      <c r="J354" s="13">
        <f t="shared" si="86"/>
        <v>67.510000000000005</v>
      </c>
    </row>
    <row r="355" spans="1:10" x14ac:dyDescent="0.35">
      <c r="A355" s="9">
        <v>19116</v>
      </c>
      <c r="B355" s="25" t="s">
        <v>669</v>
      </c>
      <c r="C355" s="11">
        <v>1</v>
      </c>
      <c r="D355" s="88" t="s">
        <v>48</v>
      </c>
      <c r="E355" s="79">
        <v>9.23</v>
      </c>
      <c r="F355" s="80">
        <v>4.18</v>
      </c>
      <c r="G355" s="12">
        <f t="shared" si="83"/>
        <v>13.41</v>
      </c>
      <c r="H355" s="12">
        <f t="shared" si="84"/>
        <v>9.23</v>
      </c>
      <c r="I355" s="12">
        <f t="shared" si="85"/>
        <v>4.18</v>
      </c>
      <c r="J355" s="13">
        <f t="shared" si="86"/>
        <v>13.41</v>
      </c>
    </row>
    <row r="356" spans="1:10" x14ac:dyDescent="0.35">
      <c r="A356" s="9">
        <v>19117</v>
      </c>
      <c r="B356" s="25" t="s">
        <v>670</v>
      </c>
      <c r="C356" s="11">
        <v>1</v>
      </c>
      <c r="D356" s="88" t="s">
        <v>48</v>
      </c>
      <c r="E356" s="79">
        <v>17.55</v>
      </c>
      <c r="F356" s="80">
        <v>4.74</v>
      </c>
      <c r="G356" s="12">
        <f t="shared" si="83"/>
        <v>22.29</v>
      </c>
      <c r="H356" s="12">
        <f t="shared" si="84"/>
        <v>17.55</v>
      </c>
      <c r="I356" s="12">
        <f t="shared" si="85"/>
        <v>4.74</v>
      </c>
      <c r="J356" s="13">
        <f t="shared" si="86"/>
        <v>22.29</v>
      </c>
    </row>
    <row r="357" spans="1:10" x14ac:dyDescent="0.35">
      <c r="A357" s="9">
        <v>19118</v>
      </c>
      <c r="B357" s="25" t="s">
        <v>671</v>
      </c>
      <c r="C357" s="11">
        <v>1</v>
      </c>
      <c r="D357" s="88" t="s">
        <v>48</v>
      </c>
      <c r="E357" s="79">
        <v>25.67</v>
      </c>
      <c r="F357" s="80">
        <v>5.2</v>
      </c>
      <c r="G357" s="12">
        <f t="shared" si="83"/>
        <v>30.87</v>
      </c>
      <c r="H357" s="12">
        <f t="shared" si="84"/>
        <v>25.67</v>
      </c>
      <c r="I357" s="12">
        <f t="shared" si="85"/>
        <v>5.2</v>
      </c>
      <c r="J357" s="13">
        <f t="shared" si="86"/>
        <v>30.87</v>
      </c>
    </row>
    <row r="358" spans="1:10" x14ac:dyDescent="0.35">
      <c r="A358" s="9">
        <v>19119</v>
      </c>
      <c r="B358" s="25" t="s">
        <v>672</v>
      </c>
      <c r="C358" s="11">
        <v>41</v>
      </c>
      <c r="D358" s="24" t="s">
        <v>82</v>
      </c>
      <c r="E358" s="79">
        <v>0</v>
      </c>
      <c r="F358" s="80">
        <v>136.66999999999999</v>
      </c>
      <c r="G358" s="12">
        <f t="shared" si="83"/>
        <v>136.66999999999999</v>
      </c>
      <c r="H358" s="12">
        <f t="shared" si="84"/>
        <v>0</v>
      </c>
      <c r="I358" s="12">
        <f t="shared" si="85"/>
        <v>5603.4699999999993</v>
      </c>
      <c r="J358" s="13">
        <f t="shared" si="86"/>
        <v>5603.4699999999993</v>
      </c>
    </row>
    <row r="359" spans="1:10" x14ac:dyDescent="0.35">
      <c r="A359" s="9">
        <v>19120</v>
      </c>
      <c r="B359" s="25" t="s">
        <v>673</v>
      </c>
      <c r="C359" s="11">
        <v>1</v>
      </c>
      <c r="D359" s="24" t="s">
        <v>82</v>
      </c>
      <c r="E359" s="79">
        <v>103.97</v>
      </c>
      <c r="F359" s="80">
        <v>657.84</v>
      </c>
      <c r="G359" s="12">
        <f t="shared" si="83"/>
        <v>761.81000000000006</v>
      </c>
      <c r="H359" s="12">
        <f t="shared" si="84"/>
        <v>103.97</v>
      </c>
      <c r="I359" s="12">
        <f t="shared" si="85"/>
        <v>657.84</v>
      </c>
      <c r="J359" s="13">
        <f t="shared" si="86"/>
        <v>761.81000000000006</v>
      </c>
    </row>
    <row r="360" spans="1:10" x14ac:dyDescent="0.35">
      <c r="A360" s="9">
        <v>19121</v>
      </c>
      <c r="B360" s="25" t="s">
        <v>674</v>
      </c>
      <c r="C360" s="11">
        <v>1</v>
      </c>
      <c r="D360" s="24" t="s">
        <v>82</v>
      </c>
      <c r="E360" s="79">
        <v>103.97</v>
      </c>
      <c r="F360" s="80">
        <v>699.12</v>
      </c>
      <c r="G360" s="12">
        <f t="shared" si="83"/>
        <v>803.09</v>
      </c>
      <c r="H360" s="12">
        <f t="shared" si="84"/>
        <v>103.97</v>
      </c>
      <c r="I360" s="12">
        <f t="shared" si="85"/>
        <v>699.12</v>
      </c>
      <c r="J360" s="13">
        <f t="shared" si="86"/>
        <v>803.09</v>
      </c>
    </row>
    <row r="361" spans="1:10" x14ac:dyDescent="0.35">
      <c r="A361" s="9">
        <v>19122</v>
      </c>
      <c r="B361" s="25" t="s">
        <v>675</v>
      </c>
      <c r="C361" s="11">
        <v>1</v>
      </c>
      <c r="D361" s="88" t="s">
        <v>48</v>
      </c>
      <c r="E361" s="79">
        <v>0</v>
      </c>
      <c r="F361" s="80">
        <v>6.83</v>
      </c>
      <c r="G361" s="12">
        <f t="shared" si="83"/>
        <v>6.83</v>
      </c>
      <c r="H361" s="12">
        <f t="shared" si="84"/>
        <v>0</v>
      </c>
      <c r="I361" s="12">
        <f t="shared" si="85"/>
        <v>6.83</v>
      </c>
      <c r="J361" s="13">
        <f t="shared" si="86"/>
        <v>6.83</v>
      </c>
    </row>
    <row r="362" spans="1:10" x14ac:dyDescent="0.35">
      <c r="A362" s="9">
        <v>19123</v>
      </c>
      <c r="B362" s="25" t="s">
        <v>676</v>
      </c>
      <c r="C362" s="11">
        <v>15</v>
      </c>
      <c r="D362" s="24" t="s">
        <v>82</v>
      </c>
      <c r="E362" s="79">
        <v>0</v>
      </c>
      <c r="F362" s="80">
        <v>13.28</v>
      </c>
      <c r="G362" s="12">
        <f t="shared" si="83"/>
        <v>13.28</v>
      </c>
      <c r="H362" s="12">
        <f t="shared" si="84"/>
        <v>0</v>
      </c>
      <c r="I362" s="12">
        <f t="shared" si="85"/>
        <v>199.2</v>
      </c>
      <c r="J362" s="13">
        <f t="shared" si="86"/>
        <v>199.2</v>
      </c>
    </row>
    <row r="363" spans="1:10" x14ac:dyDescent="0.35">
      <c r="A363" s="9">
        <v>19124</v>
      </c>
      <c r="B363" s="25" t="s">
        <v>677</v>
      </c>
      <c r="C363" s="11">
        <v>32</v>
      </c>
      <c r="D363" s="24" t="s">
        <v>82</v>
      </c>
      <c r="E363" s="79">
        <v>40.770000000000003</v>
      </c>
      <c r="F363" s="80">
        <v>15.94</v>
      </c>
      <c r="G363" s="12">
        <f t="shared" si="83"/>
        <v>56.71</v>
      </c>
      <c r="H363" s="12">
        <f t="shared" si="84"/>
        <v>1304.6400000000001</v>
      </c>
      <c r="I363" s="12">
        <f t="shared" si="85"/>
        <v>510.08</v>
      </c>
      <c r="J363" s="13">
        <f t="shared" si="86"/>
        <v>1814.72</v>
      </c>
    </row>
    <row r="364" spans="1:10" x14ac:dyDescent="0.35">
      <c r="A364" s="9">
        <v>19125</v>
      </c>
      <c r="B364" s="25" t="s">
        <v>678</v>
      </c>
      <c r="C364" s="11">
        <v>1</v>
      </c>
      <c r="D364" s="24" t="s">
        <v>82</v>
      </c>
      <c r="E364" s="79">
        <v>25.63</v>
      </c>
      <c r="F364" s="80">
        <v>23.19</v>
      </c>
      <c r="G364" s="12">
        <f t="shared" si="83"/>
        <v>48.82</v>
      </c>
      <c r="H364" s="12">
        <f t="shared" si="84"/>
        <v>25.63</v>
      </c>
      <c r="I364" s="12">
        <f t="shared" si="85"/>
        <v>23.19</v>
      </c>
      <c r="J364" s="13">
        <f t="shared" si="86"/>
        <v>48.82</v>
      </c>
    </row>
    <row r="365" spans="1:10" x14ac:dyDescent="0.35">
      <c r="A365" s="9">
        <v>19126</v>
      </c>
      <c r="B365" s="25" t="s">
        <v>679</v>
      </c>
      <c r="C365" s="11">
        <v>1</v>
      </c>
      <c r="D365" s="24" t="s">
        <v>82</v>
      </c>
      <c r="E365" s="79">
        <v>36.74</v>
      </c>
      <c r="F365" s="80">
        <v>12.45</v>
      </c>
      <c r="G365" s="12">
        <f t="shared" si="83"/>
        <v>49.19</v>
      </c>
      <c r="H365" s="12">
        <f t="shared" si="84"/>
        <v>36.74</v>
      </c>
      <c r="I365" s="12">
        <f t="shared" si="85"/>
        <v>12.45</v>
      </c>
      <c r="J365" s="13">
        <f t="shared" si="86"/>
        <v>49.19</v>
      </c>
    </row>
    <row r="366" spans="1:10" x14ac:dyDescent="0.35">
      <c r="A366" s="9">
        <v>19127</v>
      </c>
      <c r="B366" s="25" t="s">
        <v>680</v>
      </c>
      <c r="C366" s="11">
        <v>15</v>
      </c>
      <c r="D366" s="24" t="s">
        <v>82</v>
      </c>
      <c r="E366" s="79">
        <v>91.28</v>
      </c>
      <c r="F366" s="80">
        <v>31.88</v>
      </c>
      <c r="G366" s="12">
        <f t="shared" si="83"/>
        <v>123.16</v>
      </c>
      <c r="H366" s="12">
        <f t="shared" si="84"/>
        <v>1369.2</v>
      </c>
      <c r="I366" s="12">
        <f t="shared" si="85"/>
        <v>478.2</v>
      </c>
      <c r="J366" s="13">
        <f t="shared" si="86"/>
        <v>1847.3999999999999</v>
      </c>
    </row>
    <row r="367" spans="1:10" x14ac:dyDescent="0.35">
      <c r="A367" s="9">
        <v>19128</v>
      </c>
      <c r="B367" s="25" t="s">
        <v>681</v>
      </c>
      <c r="C367" s="11">
        <v>1</v>
      </c>
      <c r="D367" s="24" t="s">
        <v>82</v>
      </c>
      <c r="E367" s="79">
        <v>471.25</v>
      </c>
      <c r="F367" s="80">
        <v>31.88</v>
      </c>
      <c r="G367" s="12">
        <f t="shared" si="83"/>
        <v>503.13</v>
      </c>
      <c r="H367" s="12">
        <f t="shared" si="84"/>
        <v>471.25</v>
      </c>
      <c r="I367" s="12">
        <f t="shared" si="85"/>
        <v>31.88</v>
      </c>
      <c r="J367" s="13">
        <f t="shared" si="86"/>
        <v>503.13</v>
      </c>
    </row>
    <row r="368" spans="1:10" x14ac:dyDescent="0.35">
      <c r="A368" s="9">
        <v>19129</v>
      </c>
      <c r="B368" s="25" t="s">
        <v>682</v>
      </c>
      <c r="C368" s="11">
        <v>1181</v>
      </c>
      <c r="D368" s="88" t="s">
        <v>48</v>
      </c>
      <c r="E368" s="79">
        <v>9.2200000000000006</v>
      </c>
      <c r="F368" s="80">
        <v>3.84</v>
      </c>
      <c r="G368" s="12">
        <f t="shared" ref="G368:G369" si="87">SUM(E368:F368)</f>
        <v>13.06</v>
      </c>
      <c r="H368" s="12">
        <f t="shared" ref="H368:H369" si="88">C368*E368</f>
        <v>10888.820000000002</v>
      </c>
      <c r="I368" s="12">
        <f t="shared" ref="I368:I369" si="89">C368*F368</f>
        <v>4535.04</v>
      </c>
      <c r="J368" s="13">
        <f t="shared" ref="J368:J369" si="90">SUM(E368:F368)*C368</f>
        <v>15423.86</v>
      </c>
    </row>
    <row r="369" spans="1:10" x14ac:dyDescent="0.35">
      <c r="A369" s="9">
        <v>19130</v>
      </c>
      <c r="B369" s="25" t="s">
        <v>683</v>
      </c>
      <c r="C369" s="11">
        <v>293</v>
      </c>
      <c r="D369" s="88" t="s">
        <v>48</v>
      </c>
      <c r="E369" s="79">
        <v>4.2300000000000004</v>
      </c>
      <c r="F369" s="80">
        <v>3.84</v>
      </c>
      <c r="G369" s="12">
        <f t="shared" si="87"/>
        <v>8.07</v>
      </c>
      <c r="H369" s="12">
        <f t="shared" si="88"/>
        <v>1239.3900000000001</v>
      </c>
      <c r="I369" s="12">
        <f t="shared" si="89"/>
        <v>1125.1199999999999</v>
      </c>
      <c r="J369" s="13">
        <f t="shared" si="90"/>
        <v>2364.5100000000002</v>
      </c>
    </row>
    <row r="370" spans="1:10" x14ac:dyDescent="0.35">
      <c r="A370" s="18">
        <v>20</v>
      </c>
      <c r="B370" s="19" t="s">
        <v>684</v>
      </c>
      <c r="C370" s="7"/>
      <c r="D370" s="8"/>
      <c r="E370" s="75"/>
      <c r="F370" s="76"/>
      <c r="G370" s="75"/>
      <c r="H370" s="75">
        <f>SUBTOTAL(109,H371:H393)</f>
        <v>21644.560000000005</v>
      </c>
      <c r="I370" s="75">
        <f>SUBTOTAL(109,I371:I393)</f>
        <v>22488.67</v>
      </c>
      <c r="J370" s="78">
        <f>SUBTOTAL(109,J371:J393)</f>
        <v>44133.229999999996</v>
      </c>
    </row>
    <row r="371" spans="1:10" x14ac:dyDescent="0.35">
      <c r="A371" s="20" t="s">
        <v>685</v>
      </c>
      <c r="B371" s="10" t="s">
        <v>686</v>
      </c>
      <c r="C371" s="11">
        <v>1</v>
      </c>
      <c r="D371" s="24" t="s">
        <v>82</v>
      </c>
      <c r="E371" s="79">
        <v>29.62</v>
      </c>
      <c r="F371" s="80">
        <v>23.43</v>
      </c>
      <c r="G371" s="12">
        <f t="shared" ref="G371:G393" si="91">SUM(E371:F371)</f>
        <v>53.05</v>
      </c>
      <c r="H371" s="12">
        <f t="shared" ref="H371:H393" si="92">C371*E371</f>
        <v>29.62</v>
      </c>
      <c r="I371" s="12">
        <f t="shared" ref="I371:I393" si="93">C371*F371</f>
        <v>23.43</v>
      </c>
      <c r="J371" s="13">
        <f t="shared" ref="J371:J393" si="94">SUM(E371:F371)*C371</f>
        <v>53.05</v>
      </c>
    </row>
    <row r="372" spans="1:10" x14ac:dyDescent="0.35">
      <c r="A372" s="20" t="s">
        <v>687</v>
      </c>
      <c r="B372" s="10" t="s">
        <v>688</v>
      </c>
      <c r="C372" s="11">
        <v>1</v>
      </c>
      <c r="D372" s="24" t="s">
        <v>82</v>
      </c>
      <c r="E372" s="79">
        <v>31.46</v>
      </c>
      <c r="F372" s="80">
        <v>23.43</v>
      </c>
      <c r="G372" s="12">
        <f t="shared" si="91"/>
        <v>54.89</v>
      </c>
      <c r="H372" s="12">
        <f t="shared" si="92"/>
        <v>31.46</v>
      </c>
      <c r="I372" s="12">
        <f t="shared" si="93"/>
        <v>23.43</v>
      </c>
      <c r="J372" s="13">
        <f t="shared" si="94"/>
        <v>54.89</v>
      </c>
    </row>
    <row r="373" spans="1:10" x14ac:dyDescent="0.35">
      <c r="A373" s="20" t="s">
        <v>689</v>
      </c>
      <c r="B373" s="10" t="s">
        <v>690</v>
      </c>
      <c r="C373" s="11">
        <v>1</v>
      </c>
      <c r="D373" s="24" t="s">
        <v>82</v>
      </c>
      <c r="E373" s="79">
        <v>109.08</v>
      </c>
      <c r="F373" s="80">
        <v>23.43</v>
      </c>
      <c r="G373" s="12">
        <f t="shared" si="91"/>
        <v>132.51</v>
      </c>
      <c r="H373" s="12">
        <f t="shared" si="92"/>
        <v>109.08</v>
      </c>
      <c r="I373" s="12">
        <f t="shared" si="93"/>
        <v>23.43</v>
      </c>
      <c r="J373" s="13">
        <f t="shared" si="94"/>
        <v>132.51</v>
      </c>
    </row>
    <row r="374" spans="1:10" x14ac:dyDescent="0.35">
      <c r="A374" s="20" t="s">
        <v>691</v>
      </c>
      <c r="B374" s="10" t="s">
        <v>692</v>
      </c>
      <c r="C374" s="11">
        <v>1</v>
      </c>
      <c r="D374" s="24" t="s">
        <v>82</v>
      </c>
      <c r="E374" s="79">
        <v>161.31</v>
      </c>
      <c r="F374" s="80">
        <v>36.880000000000003</v>
      </c>
      <c r="G374" s="12">
        <f t="shared" si="91"/>
        <v>198.19</v>
      </c>
      <c r="H374" s="12">
        <f t="shared" si="92"/>
        <v>161.31</v>
      </c>
      <c r="I374" s="12">
        <f t="shared" si="93"/>
        <v>36.880000000000003</v>
      </c>
      <c r="J374" s="13">
        <f t="shared" si="94"/>
        <v>198.19</v>
      </c>
    </row>
    <row r="375" spans="1:10" x14ac:dyDescent="0.35">
      <c r="A375" s="20" t="s">
        <v>693</v>
      </c>
      <c r="B375" s="10" t="s">
        <v>694</v>
      </c>
      <c r="C375" s="11">
        <v>1</v>
      </c>
      <c r="D375" s="24" t="s">
        <v>82</v>
      </c>
      <c r="E375" s="79">
        <v>66.5</v>
      </c>
      <c r="F375" s="80">
        <v>23.43</v>
      </c>
      <c r="G375" s="12">
        <f t="shared" si="91"/>
        <v>89.93</v>
      </c>
      <c r="H375" s="12">
        <f t="shared" si="92"/>
        <v>66.5</v>
      </c>
      <c r="I375" s="12">
        <f t="shared" si="93"/>
        <v>23.43</v>
      </c>
      <c r="J375" s="13">
        <f t="shared" si="94"/>
        <v>89.93</v>
      </c>
    </row>
    <row r="376" spans="1:10" x14ac:dyDescent="0.35">
      <c r="A376" s="20" t="s">
        <v>695</v>
      </c>
      <c r="B376" s="10" t="s">
        <v>696</v>
      </c>
      <c r="C376" s="11">
        <v>1</v>
      </c>
      <c r="D376" s="24" t="s">
        <v>82</v>
      </c>
      <c r="E376" s="79">
        <v>92.76</v>
      </c>
      <c r="F376" s="80">
        <v>36.880000000000003</v>
      </c>
      <c r="G376" s="12">
        <f t="shared" si="91"/>
        <v>129.64000000000001</v>
      </c>
      <c r="H376" s="12">
        <f t="shared" si="92"/>
        <v>92.76</v>
      </c>
      <c r="I376" s="12">
        <f t="shared" si="93"/>
        <v>36.880000000000003</v>
      </c>
      <c r="J376" s="13">
        <f t="shared" si="94"/>
        <v>129.64000000000001</v>
      </c>
    </row>
    <row r="377" spans="1:10" x14ac:dyDescent="0.35">
      <c r="A377" s="20" t="s">
        <v>697</v>
      </c>
      <c r="B377" s="10" t="s">
        <v>698</v>
      </c>
      <c r="C377" s="11">
        <v>1</v>
      </c>
      <c r="D377" s="24" t="s">
        <v>82</v>
      </c>
      <c r="E377" s="79">
        <v>147.35</v>
      </c>
      <c r="F377" s="80">
        <v>36.880000000000003</v>
      </c>
      <c r="G377" s="12">
        <f t="shared" si="91"/>
        <v>184.23</v>
      </c>
      <c r="H377" s="12">
        <f t="shared" si="92"/>
        <v>147.35</v>
      </c>
      <c r="I377" s="12">
        <f t="shared" si="93"/>
        <v>36.880000000000003</v>
      </c>
      <c r="J377" s="13">
        <f t="shared" si="94"/>
        <v>184.23</v>
      </c>
    </row>
    <row r="378" spans="1:10" x14ac:dyDescent="0.35">
      <c r="A378" s="20" t="s">
        <v>699</v>
      </c>
      <c r="B378" s="10" t="s">
        <v>700</v>
      </c>
      <c r="C378" s="11">
        <v>1</v>
      </c>
      <c r="D378" s="24" t="s">
        <v>82</v>
      </c>
      <c r="E378" s="79">
        <v>165.16</v>
      </c>
      <c r="F378" s="80">
        <v>36.880000000000003</v>
      </c>
      <c r="G378" s="12">
        <f t="shared" si="91"/>
        <v>202.04</v>
      </c>
      <c r="H378" s="12">
        <f t="shared" si="92"/>
        <v>165.16</v>
      </c>
      <c r="I378" s="12">
        <f t="shared" si="93"/>
        <v>36.880000000000003</v>
      </c>
      <c r="J378" s="13">
        <f t="shared" si="94"/>
        <v>202.04</v>
      </c>
    </row>
    <row r="379" spans="1:10" x14ac:dyDescent="0.35">
      <c r="A379" s="20" t="s">
        <v>701</v>
      </c>
      <c r="B379" s="10" t="s">
        <v>702</v>
      </c>
      <c r="C379" s="11">
        <v>1</v>
      </c>
      <c r="D379" s="24" t="s">
        <v>82</v>
      </c>
      <c r="E379" s="79">
        <v>306.66000000000003</v>
      </c>
      <c r="F379" s="80">
        <v>49.9</v>
      </c>
      <c r="G379" s="12">
        <f t="shared" si="91"/>
        <v>356.56</v>
      </c>
      <c r="H379" s="12">
        <f t="shared" si="92"/>
        <v>306.66000000000003</v>
      </c>
      <c r="I379" s="12">
        <f t="shared" si="93"/>
        <v>49.9</v>
      </c>
      <c r="J379" s="13">
        <f t="shared" si="94"/>
        <v>356.56</v>
      </c>
    </row>
    <row r="380" spans="1:10" x14ac:dyDescent="0.35">
      <c r="A380" s="20" t="s">
        <v>703</v>
      </c>
      <c r="B380" s="10" t="s">
        <v>704</v>
      </c>
      <c r="C380" s="11">
        <v>1</v>
      </c>
      <c r="D380" s="24" t="s">
        <v>82</v>
      </c>
      <c r="E380" s="79">
        <v>173.03</v>
      </c>
      <c r="F380" s="80">
        <v>26.47</v>
      </c>
      <c r="G380" s="12">
        <f t="shared" si="91"/>
        <v>199.5</v>
      </c>
      <c r="H380" s="12">
        <f t="shared" si="92"/>
        <v>173.03</v>
      </c>
      <c r="I380" s="12">
        <f t="shared" si="93"/>
        <v>26.47</v>
      </c>
      <c r="J380" s="13">
        <f t="shared" si="94"/>
        <v>199.5</v>
      </c>
    </row>
    <row r="381" spans="1:10" x14ac:dyDescent="0.35">
      <c r="A381" s="20" t="s">
        <v>705</v>
      </c>
      <c r="B381" s="10" t="s">
        <v>706</v>
      </c>
      <c r="C381" s="11">
        <v>1</v>
      </c>
      <c r="D381" s="24" t="s">
        <v>82</v>
      </c>
      <c r="E381" s="79">
        <v>125.56</v>
      </c>
      <c r="F381" s="80">
        <v>14.6</v>
      </c>
      <c r="G381" s="12">
        <f t="shared" si="91"/>
        <v>140.16</v>
      </c>
      <c r="H381" s="12">
        <f t="shared" si="92"/>
        <v>125.56</v>
      </c>
      <c r="I381" s="12">
        <f t="shared" si="93"/>
        <v>14.6</v>
      </c>
      <c r="J381" s="13">
        <f t="shared" si="94"/>
        <v>140.16</v>
      </c>
    </row>
    <row r="382" spans="1:10" x14ac:dyDescent="0.35">
      <c r="A382" s="20" t="s">
        <v>707</v>
      </c>
      <c r="B382" s="10" t="s">
        <v>708</v>
      </c>
      <c r="C382" s="11">
        <v>1</v>
      </c>
      <c r="D382" s="24" t="s">
        <v>82</v>
      </c>
      <c r="E382" s="79">
        <v>769.15</v>
      </c>
      <c r="F382" s="80">
        <v>334.14</v>
      </c>
      <c r="G382" s="12">
        <f t="shared" si="91"/>
        <v>1103.29</v>
      </c>
      <c r="H382" s="12">
        <f t="shared" si="92"/>
        <v>769.15</v>
      </c>
      <c r="I382" s="12">
        <f t="shared" si="93"/>
        <v>334.14</v>
      </c>
      <c r="J382" s="13">
        <f t="shared" si="94"/>
        <v>1103.29</v>
      </c>
    </row>
    <row r="383" spans="1:10" x14ac:dyDescent="0.35">
      <c r="A383" s="20" t="s">
        <v>709</v>
      </c>
      <c r="B383" s="10" t="s">
        <v>710</v>
      </c>
      <c r="C383" s="11">
        <v>1</v>
      </c>
      <c r="D383" s="24" t="s">
        <v>82</v>
      </c>
      <c r="E383" s="79">
        <v>1314.29</v>
      </c>
      <c r="F383" s="80">
        <v>334.14</v>
      </c>
      <c r="G383" s="12">
        <f t="shared" si="91"/>
        <v>1648.4299999999998</v>
      </c>
      <c r="H383" s="12">
        <f t="shared" si="92"/>
        <v>1314.29</v>
      </c>
      <c r="I383" s="12">
        <f t="shared" si="93"/>
        <v>334.14</v>
      </c>
      <c r="J383" s="13">
        <f t="shared" si="94"/>
        <v>1648.4299999999998</v>
      </c>
    </row>
    <row r="384" spans="1:10" x14ac:dyDescent="0.35">
      <c r="A384" s="20" t="s">
        <v>711</v>
      </c>
      <c r="B384" s="10" t="s">
        <v>712</v>
      </c>
      <c r="C384" s="11">
        <v>143</v>
      </c>
      <c r="D384" s="24" t="s">
        <v>82</v>
      </c>
      <c r="E384" s="79">
        <v>34.92</v>
      </c>
      <c r="F384" s="80">
        <v>75.94</v>
      </c>
      <c r="G384" s="12">
        <f t="shared" si="91"/>
        <v>110.86</v>
      </c>
      <c r="H384" s="12">
        <f t="shared" si="92"/>
        <v>4993.5600000000004</v>
      </c>
      <c r="I384" s="12">
        <f t="shared" si="93"/>
        <v>10859.42</v>
      </c>
      <c r="J384" s="13">
        <f t="shared" si="94"/>
        <v>15852.98</v>
      </c>
    </row>
    <row r="385" spans="1:10" ht="29" x14ac:dyDescent="0.35">
      <c r="A385" s="20" t="s">
        <v>713</v>
      </c>
      <c r="B385" s="10" t="s">
        <v>714</v>
      </c>
      <c r="C385" s="11">
        <v>67</v>
      </c>
      <c r="D385" s="24" t="s">
        <v>82</v>
      </c>
      <c r="E385" s="79">
        <v>20.88</v>
      </c>
      <c r="F385" s="80">
        <v>21.69</v>
      </c>
      <c r="G385" s="12">
        <f t="shared" si="91"/>
        <v>42.57</v>
      </c>
      <c r="H385" s="12">
        <f t="shared" si="92"/>
        <v>1398.96</v>
      </c>
      <c r="I385" s="12">
        <f t="shared" si="93"/>
        <v>1453.23</v>
      </c>
      <c r="J385" s="13">
        <f t="shared" si="94"/>
        <v>2852.19</v>
      </c>
    </row>
    <row r="386" spans="1:10" x14ac:dyDescent="0.35">
      <c r="A386" s="20" t="s">
        <v>715</v>
      </c>
      <c r="B386" s="10" t="s">
        <v>716</v>
      </c>
      <c r="C386" s="11">
        <v>70</v>
      </c>
      <c r="D386" s="24" t="s">
        <v>82</v>
      </c>
      <c r="E386" s="79">
        <v>30.62</v>
      </c>
      <c r="F386" s="80">
        <v>34.71</v>
      </c>
      <c r="G386" s="12">
        <f t="shared" si="91"/>
        <v>65.33</v>
      </c>
      <c r="H386" s="12">
        <f t="shared" si="92"/>
        <v>2143.4</v>
      </c>
      <c r="I386" s="12">
        <f t="shared" si="93"/>
        <v>2429.7000000000003</v>
      </c>
      <c r="J386" s="13">
        <f t="shared" si="94"/>
        <v>4573.0999999999995</v>
      </c>
    </row>
    <row r="387" spans="1:10" x14ac:dyDescent="0.35">
      <c r="A387" s="20" t="s">
        <v>717</v>
      </c>
      <c r="B387" s="10" t="s">
        <v>718</v>
      </c>
      <c r="C387" s="11">
        <v>1</v>
      </c>
      <c r="D387" s="24" t="s">
        <v>956</v>
      </c>
      <c r="E387" s="79">
        <v>447.75</v>
      </c>
      <c r="F387" s="80">
        <v>43.39</v>
      </c>
      <c r="G387" s="12">
        <f t="shared" si="91"/>
        <v>491.14</v>
      </c>
      <c r="H387" s="12">
        <f t="shared" si="92"/>
        <v>447.75</v>
      </c>
      <c r="I387" s="12">
        <f t="shared" si="93"/>
        <v>43.39</v>
      </c>
      <c r="J387" s="13">
        <f t="shared" si="94"/>
        <v>491.14</v>
      </c>
    </row>
    <row r="388" spans="1:10" x14ac:dyDescent="0.35">
      <c r="A388" s="20" t="s">
        <v>719</v>
      </c>
      <c r="B388" s="10" t="s">
        <v>720</v>
      </c>
      <c r="C388" s="11">
        <v>24</v>
      </c>
      <c r="D388" s="24" t="s">
        <v>82</v>
      </c>
      <c r="E388" s="79">
        <v>179.76</v>
      </c>
      <c r="F388" s="80">
        <v>34.229999999999997</v>
      </c>
      <c r="G388" s="12">
        <f t="shared" si="91"/>
        <v>213.98999999999998</v>
      </c>
      <c r="H388" s="12">
        <f t="shared" si="92"/>
        <v>4314.24</v>
      </c>
      <c r="I388" s="12">
        <f t="shared" si="93"/>
        <v>821.52</v>
      </c>
      <c r="J388" s="13">
        <f t="shared" si="94"/>
        <v>5135.7599999999993</v>
      </c>
    </row>
    <row r="389" spans="1:10" x14ac:dyDescent="0.35">
      <c r="A389" s="20" t="s">
        <v>721</v>
      </c>
      <c r="B389" s="10" t="s">
        <v>722</v>
      </c>
      <c r="C389" s="11">
        <v>1</v>
      </c>
      <c r="D389" s="24" t="s">
        <v>82</v>
      </c>
      <c r="E389" s="79">
        <v>12.49</v>
      </c>
      <c r="F389" s="80">
        <v>21.69</v>
      </c>
      <c r="G389" s="12">
        <f t="shared" ref="G389:G391" si="95">SUM(E389:F389)</f>
        <v>34.18</v>
      </c>
      <c r="H389" s="12">
        <f t="shared" si="92"/>
        <v>12.49</v>
      </c>
      <c r="I389" s="12">
        <f t="shared" si="93"/>
        <v>21.69</v>
      </c>
      <c r="J389" s="13">
        <f t="shared" si="94"/>
        <v>34.18</v>
      </c>
    </row>
    <row r="390" spans="1:10" x14ac:dyDescent="0.35">
      <c r="A390" s="20" t="s">
        <v>723</v>
      </c>
      <c r="B390" s="10" t="s">
        <v>724</v>
      </c>
      <c r="C390" s="11">
        <v>44</v>
      </c>
      <c r="D390" s="24" t="s">
        <v>82</v>
      </c>
      <c r="E390" s="79">
        <v>106.01</v>
      </c>
      <c r="F390" s="80">
        <v>130.19</v>
      </c>
      <c r="G390" s="12">
        <f t="shared" si="95"/>
        <v>236.2</v>
      </c>
      <c r="H390" s="12">
        <f t="shared" si="92"/>
        <v>4664.4400000000005</v>
      </c>
      <c r="I390" s="12">
        <f t="shared" si="93"/>
        <v>5728.36</v>
      </c>
      <c r="J390" s="13">
        <f t="shared" si="94"/>
        <v>10392.799999999999</v>
      </c>
    </row>
    <row r="391" spans="1:10" x14ac:dyDescent="0.35">
      <c r="A391" s="20" t="s">
        <v>725</v>
      </c>
      <c r="B391" s="10" t="s">
        <v>726</v>
      </c>
      <c r="C391" s="11">
        <v>1</v>
      </c>
      <c r="D391" s="24" t="s">
        <v>82</v>
      </c>
      <c r="E391" s="79">
        <v>85.22</v>
      </c>
      <c r="F391" s="80">
        <v>33.24</v>
      </c>
      <c r="G391" s="12">
        <f t="shared" si="95"/>
        <v>118.46000000000001</v>
      </c>
      <c r="H391" s="12">
        <f t="shared" si="92"/>
        <v>85.22</v>
      </c>
      <c r="I391" s="12">
        <f t="shared" si="93"/>
        <v>33.24</v>
      </c>
      <c r="J391" s="13">
        <f t="shared" si="94"/>
        <v>118.46000000000001</v>
      </c>
    </row>
    <row r="392" spans="1:10" x14ac:dyDescent="0.35">
      <c r="A392" s="20" t="s">
        <v>727</v>
      </c>
      <c r="B392" s="10" t="s">
        <v>728</v>
      </c>
      <c r="C392" s="11">
        <v>1</v>
      </c>
      <c r="D392" s="24" t="s">
        <v>82</v>
      </c>
      <c r="E392" s="79">
        <v>36.43</v>
      </c>
      <c r="F392" s="80">
        <v>21.69</v>
      </c>
      <c r="G392" s="12">
        <f t="shared" si="91"/>
        <v>58.120000000000005</v>
      </c>
      <c r="H392" s="12">
        <f t="shared" si="92"/>
        <v>36.43</v>
      </c>
      <c r="I392" s="12">
        <f t="shared" si="93"/>
        <v>21.69</v>
      </c>
      <c r="J392" s="13">
        <f t="shared" si="94"/>
        <v>58.120000000000005</v>
      </c>
    </row>
    <row r="393" spans="1:10" x14ac:dyDescent="0.35">
      <c r="A393" s="20" t="s">
        <v>729</v>
      </c>
      <c r="B393" s="10" t="s">
        <v>730</v>
      </c>
      <c r="C393" s="11">
        <v>1</v>
      </c>
      <c r="D393" s="24" t="s">
        <v>82</v>
      </c>
      <c r="E393" s="79">
        <v>56.14</v>
      </c>
      <c r="F393" s="80">
        <v>75.94</v>
      </c>
      <c r="G393" s="12">
        <f t="shared" si="91"/>
        <v>132.07999999999998</v>
      </c>
      <c r="H393" s="12">
        <f t="shared" si="92"/>
        <v>56.14</v>
      </c>
      <c r="I393" s="12">
        <f t="shared" si="93"/>
        <v>75.94</v>
      </c>
      <c r="J393" s="13">
        <f t="shared" si="94"/>
        <v>132.07999999999998</v>
      </c>
    </row>
    <row r="394" spans="1:10" x14ac:dyDescent="0.35">
      <c r="A394" s="18">
        <v>21</v>
      </c>
      <c r="B394" s="19" t="s">
        <v>731</v>
      </c>
      <c r="C394" s="7"/>
      <c r="D394" s="8"/>
      <c r="E394" s="75"/>
      <c r="F394" s="76"/>
      <c r="G394" s="75"/>
      <c r="H394" s="75">
        <f t="shared" ref="H394:J394" si="96">SUBTOTAL(109,H395:H407)</f>
        <v>5765.9599999999991</v>
      </c>
      <c r="I394" s="75">
        <f t="shared" si="96"/>
        <v>3574.3400000000006</v>
      </c>
      <c r="J394" s="78">
        <f t="shared" si="96"/>
        <v>9340.2999999999993</v>
      </c>
    </row>
    <row r="395" spans="1:10" x14ac:dyDescent="0.35">
      <c r="A395" s="20" t="s">
        <v>732</v>
      </c>
      <c r="B395" s="10" t="s">
        <v>733</v>
      </c>
      <c r="C395" s="11">
        <v>44</v>
      </c>
      <c r="D395" s="24" t="s">
        <v>48</v>
      </c>
      <c r="E395" s="79">
        <v>44.81</v>
      </c>
      <c r="F395" s="80">
        <v>4.34</v>
      </c>
      <c r="G395" s="12">
        <f t="shared" ref="G395:G407" si="97">SUM(E395:F395)</f>
        <v>49.150000000000006</v>
      </c>
      <c r="H395" s="12">
        <f t="shared" ref="H395:H407" si="98">C395*E395</f>
        <v>1971.64</v>
      </c>
      <c r="I395" s="12">
        <f t="shared" ref="I395:I407" si="99">C395*F395</f>
        <v>190.95999999999998</v>
      </c>
      <c r="J395" s="13">
        <f t="shared" ref="J395:J407" si="100">SUM(E395:F395)*C395</f>
        <v>2162.6000000000004</v>
      </c>
    </row>
    <row r="396" spans="1:10" x14ac:dyDescent="0.35">
      <c r="A396" s="20" t="s">
        <v>734</v>
      </c>
      <c r="B396" s="10" t="s">
        <v>735</v>
      </c>
      <c r="C396" s="11">
        <v>1</v>
      </c>
      <c r="D396" s="24" t="s">
        <v>82</v>
      </c>
      <c r="E396" s="79">
        <v>98.51</v>
      </c>
      <c r="F396" s="80">
        <v>21.69</v>
      </c>
      <c r="G396" s="12">
        <f t="shared" si="97"/>
        <v>120.2</v>
      </c>
      <c r="H396" s="12">
        <f t="shared" si="98"/>
        <v>98.51</v>
      </c>
      <c r="I396" s="12">
        <f t="shared" si="99"/>
        <v>21.69</v>
      </c>
      <c r="J396" s="13">
        <f t="shared" si="100"/>
        <v>120.2</v>
      </c>
    </row>
    <row r="397" spans="1:10" x14ac:dyDescent="0.35">
      <c r="A397" s="20" t="s">
        <v>736</v>
      </c>
      <c r="B397" s="10" t="s">
        <v>737</v>
      </c>
      <c r="C397" s="11">
        <v>1</v>
      </c>
      <c r="D397" s="24" t="s">
        <v>82</v>
      </c>
      <c r="E397" s="79">
        <v>57.2</v>
      </c>
      <c r="F397" s="80">
        <v>21.69</v>
      </c>
      <c r="G397" s="12">
        <f t="shared" si="97"/>
        <v>78.89</v>
      </c>
      <c r="H397" s="12">
        <f t="shared" si="98"/>
        <v>57.2</v>
      </c>
      <c r="I397" s="12">
        <f t="shared" si="99"/>
        <v>21.69</v>
      </c>
      <c r="J397" s="13">
        <f t="shared" si="100"/>
        <v>78.89</v>
      </c>
    </row>
    <row r="398" spans="1:10" x14ac:dyDescent="0.35">
      <c r="A398" s="20" t="s">
        <v>738</v>
      </c>
      <c r="B398" s="10" t="s">
        <v>739</v>
      </c>
      <c r="C398" s="11">
        <v>1</v>
      </c>
      <c r="D398" s="24" t="s">
        <v>82</v>
      </c>
      <c r="E398" s="79">
        <v>348.75</v>
      </c>
      <c r="F398" s="80">
        <v>49.9</v>
      </c>
      <c r="G398" s="12">
        <f t="shared" si="97"/>
        <v>398.65</v>
      </c>
      <c r="H398" s="12">
        <f t="shared" si="98"/>
        <v>348.75</v>
      </c>
      <c r="I398" s="12">
        <f t="shared" si="99"/>
        <v>49.9</v>
      </c>
      <c r="J398" s="13">
        <f t="shared" si="100"/>
        <v>398.65</v>
      </c>
    </row>
    <row r="399" spans="1:10" x14ac:dyDescent="0.35">
      <c r="A399" s="20" t="s">
        <v>740</v>
      </c>
      <c r="B399" s="10" t="s">
        <v>741</v>
      </c>
      <c r="C399" s="11">
        <v>1</v>
      </c>
      <c r="D399" s="24" t="s">
        <v>82</v>
      </c>
      <c r="E399" s="79">
        <v>15.88</v>
      </c>
      <c r="F399" s="80">
        <v>4.34</v>
      </c>
      <c r="G399" s="12">
        <f t="shared" si="97"/>
        <v>20.22</v>
      </c>
      <c r="H399" s="12">
        <f t="shared" si="98"/>
        <v>15.88</v>
      </c>
      <c r="I399" s="12">
        <f t="shared" si="99"/>
        <v>4.34</v>
      </c>
      <c r="J399" s="13">
        <f t="shared" si="100"/>
        <v>20.22</v>
      </c>
    </row>
    <row r="400" spans="1:10" x14ac:dyDescent="0.35">
      <c r="A400" s="20" t="s">
        <v>742</v>
      </c>
      <c r="B400" s="10" t="s">
        <v>743</v>
      </c>
      <c r="C400" s="11">
        <v>1</v>
      </c>
      <c r="D400" s="24" t="s">
        <v>82</v>
      </c>
      <c r="E400" s="79">
        <v>727.83</v>
      </c>
      <c r="F400" s="80">
        <v>4.34</v>
      </c>
      <c r="G400" s="12">
        <f t="shared" si="97"/>
        <v>732.17000000000007</v>
      </c>
      <c r="H400" s="12">
        <f t="shared" si="98"/>
        <v>727.83</v>
      </c>
      <c r="I400" s="12">
        <f t="shared" si="99"/>
        <v>4.34</v>
      </c>
      <c r="J400" s="13">
        <f t="shared" si="100"/>
        <v>732.17000000000007</v>
      </c>
    </row>
    <row r="401" spans="1:10" x14ac:dyDescent="0.35">
      <c r="A401" s="20" t="s">
        <v>744</v>
      </c>
      <c r="B401" s="10" t="s">
        <v>745</v>
      </c>
      <c r="C401" s="11">
        <v>1</v>
      </c>
      <c r="D401" s="24" t="s">
        <v>82</v>
      </c>
      <c r="E401" s="79">
        <v>18.989999999999998</v>
      </c>
      <c r="F401" s="80">
        <v>17.23</v>
      </c>
      <c r="G401" s="12">
        <f t="shared" si="97"/>
        <v>36.22</v>
      </c>
      <c r="H401" s="12">
        <f t="shared" si="98"/>
        <v>18.989999999999998</v>
      </c>
      <c r="I401" s="12">
        <f t="shared" si="99"/>
        <v>17.23</v>
      </c>
      <c r="J401" s="13">
        <f t="shared" si="100"/>
        <v>36.22</v>
      </c>
    </row>
    <row r="402" spans="1:10" x14ac:dyDescent="0.35">
      <c r="A402" s="20" t="s">
        <v>746</v>
      </c>
      <c r="B402" s="10" t="s">
        <v>747</v>
      </c>
      <c r="C402" s="11">
        <v>1</v>
      </c>
      <c r="D402" s="24" t="s">
        <v>82</v>
      </c>
      <c r="E402" s="79">
        <v>34.65</v>
      </c>
      <c r="F402" s="80">
        <v>2</v>
      </c>
      <c r="G402" s="12">
        <f t="shared" si="97"/>
        <v>36.65</v>
      </c>
      <c r="H402" s="12">
        <f t="shared" si="98"/>
        <v>34.65</v>
      </c>
      <c r="I402" s="12">
        <f t="shared" si="99"/>
        <v>2</v>
      </c>
      <c r="J402" s="13">
        <f t="shared" si="100"/>
        <v>36.65</v>
      </c>
    </row>
    <row r="403" spans="1:10" x14ac:dyDescent="0.35">
      <c r="A403" s="20" t="s">
        <v>748</v>
      </c>
      <c r="B403" s="10" t="s">
        <v>749</v>
      </c>
      <c r="C403" s="11">
        <v>148</v>
      </c>
      <c r="D403" s="24" t="s">
        <v>82</v>
      </c>
      <c r="E403" s="79">
        <v>13.2</v>
      </c>
      <c r="F403" s="80">
        <v>21.54</v>
      </c>
      <c r="G403" s="12">
        <f t="shared" si="97"/>
        <v>34.739999999999995</v>
      </c>
      <c r="H403" s="12">
        <f t="shared" si="98"/>
        <v>1953.6</v>
      </c>
      <c r="I403" s="12">
        <f t="shared" si="99"/>
        <v>3187.92</v>
      </c>
      <c r="J403" s="13">
        <f t="shared" si="100"/>
        <v>5141.5199999999995</v>
      </c>
    </row>
    <row r="404" spans="1:10" x14ac:dyDescent="0.35">
      <c r="A404" s="20" t="s">
        <v>750</v>
      </c>
      <c r="B404" s="10" t="s">
        <v>751</v>
      </c>
      <c r="C404" s="11">
        <v>1</v>
      </c>
      <c r="D404" s="24" t="s">
        <v>82</v>
      </c>
      <c r="E404" s="79">
        <v>154.28</v>
      </c>
      <c r="F404" s="80">
        <v>18.920000000000002</v>
      </c>
      <c r="G404" s="12">
        <f t="shared" si="97"/>
        <v>173.2</v>
      </c>
      <c r="H404" s="12">
        <f t="shared" si="98"/>
        <v>154.28</v>
      </c>
      <c r="I404" s="12">
        <f t="shared" si="99"/>
        <v>18.920000000000002</v>
      </c>
      <c r="J404" s="13">
        <f t="shared" si="100"/>
        <v>173.2</v>
      </c>
    </row>
    <row r="405" spans="1:10" x14ac:dyDescent="0.35">
      <c r="A405" s="20" t="s">
        <v>752</v>
      </c>
      <c r="B405" s="10" t="s">
        <v>753</v>
      </c>
      <c r="C405" s="11">
        <v>1</v>
      </c>
      <c r="D405" s="24" t="s">
        <v>82</v>
      </c>
      <c r="E405" s="79">
        <v>179.97</v>
      </c>
      <c r="F405" s="80">
        <v>18.920000000000002</v>
      </c>
      <c r="G405" s="12">
        <f t="shared" si="97"/>
        <v>198.89</v>
      </c>
      <c r="H405" s="12">
        <f t="shared" si="98"/>
        <v>179.97</v>
      </c>
      <c r="I405" s="12">
        <f t="shared" si="99"/>
        <v>18.920000000000002</v>
      </c>
      <c r="J405" s="13">
        <f t="shared" si="100"/>
        <v>198.89</v>
      </c>
    </row>
    <row r="406" spans="1:10" x14ac:dyDescent="0.35">
      <c r="A406" s="20" t="s">
        <v>754</v>
      </c>
      <c r="B406" s="10" t="s">
        <v>755</v>
      </c>
      <c r="C406" s="11">
        <v>1</v>
      </c>
      <c r="D406" s="24" t="s">
        <v>82</v>
      </c>
      <c r="E406" s="79">
        <v>73.23</v>
      </c>
      <c r="F406" s="80">
        <v>18.920000000000002</v>
      </c>
      <c r="G406" s="12">
        <f t="shared" si="97"/>
        <v>92.15</v>
      </c>
      <c r="H406" s="12">
        <f t="shared" si="98"/>
        <v>73.23</v>
      </c>
      <c r="I406" s="12">
        <f t="shared" si="99"/>
        <v>18.920000000000002</v>
      </c>
      <c r="J406" s="13">
        <f t="shared" si="100"/>
        <v>92.15</v>
      </c>
    </row>
    <row r="407" spans="1:10" x14ac:dyDescent="0.35">
      <c r="A407" s="20" t="s">
        <v>756</v>
      </c>
      <c r="B407" s="10" t="s">
        <v>757</v>
      </c>
      <c r="C407" s="11">
        <v>1</v>
      </c>
      <c r="D407" s="24" t="s">
        <v>82</v>
      </c>
      <c r="E407" s="79">
        <v>131.43</v>
      </c>
      <c r="F407" s="80">
        <v>17.510000000000002</v>
      </c>
      <c r="G407" s="12">
        <f t="shared" si="97"/>
        <v>148.94</v>
      </c>
      <c r="H407" s="12">
        <f t="shared" si="98"/>
        <v>131.43</v>
      </c>
      <c r="I407" s="12">
        <f t="shared" si="99"/>
        <v>17.510000000000002</v>
      </c>
      <c r="J407" s="13">
        <f t="shared" si="100"/>
        <v>148.94</v>
      </c>
    </row>
    <row r="408" spans="1:10" x14ac:dyDescent="0.35">
      <c r="A408" s="18">
        <v>22</v>
      </c>
      <c r="B408" s="19" t="s">
        <v>758</v>
      </c>
      <c r="C408" s="7"/>
      <c r="D408" s="8"/>
      <c r="E408" s="75"/>
      <c r="F408" s="76"/>
      <c r="G408" s="75"/>
      <c r="H408" s="75">
        <f t="shared" ref="H408:J408" si="101">SUBTOTAL(109,H409:H420)</f>
        <v>11953.009999999998</v>
      </c>
      <c r="I408" s="75">
        <f t="shared" si="101"/>
        <v>4897.7</v>
      </c>
      <c r="J408" s="78">
        <f t="shared" si="101"/>
        <v>16850.71</v>
      </c>
    </row>
    <row r="409" spans="1:10" x14ac:dyDescent="0.35">
      <c r="A409" s="20" t="s">
        <v>759</v>
      </c>
      <c r="B409" s="10" t="s">
        <v>760</v>
      </c>
      <c r="C409" s="11">
        <v>27</v>
      </c>
      <c r="D409" s="24" t="s">
        <v>82</v>
      </c>
      <c r="E409" s="79">
        <v>136.66</v>
      </c>
      <c r="F409" s="80">
        <v>21.69</v>
      </c>
      <c r="G409" s="12">
        <f t="shared" ref="G409:G420" si="102">SUM(E409:F409)</f>
        <v>158.35</v>
      </c>
      <c r="H409" s="12">
        <f t="shared" ref="H409:H420" si="103">C409*E409</f>
        <v>3689.8199999999997</v>
      </c>
      <c r="I409" s="12">
        <f t="shared" ref="I409:I420" si="104">C409*F409</f>
        <v>585.63</v>
      </c>
      <c r="J409" s="13">
        <f t="shared" ref="J409:J420" si="105">SUM(E409:F409)*C409</f>
        <v>4275.45</v>
      </c>
    </row>
    <row r="410" spans="1:10" x14ac:dyDescent="0.35">
      <c r="A410" s="20" t="s">
        <v>761</v>
      </c>
      <c r="B410" s="10" t="s">
        <v>762</v>
      </c>
      <c r="C410" s="11">
        <v>1</v>
      </c>
      <c r="D410" s="24" t="s">
        <v>82</v>
      </c>
      <c r="E410" s="79">
        <v>175.28</v>
      </c>
      <c r="F410" s="80">
        <v>13.02</v>
      </c>
      <c r="G410" s="12">
        <f t="shared" si="102"/>
        <v>188.3</v>
      </c>
      <c r="H410" s="12">
        <f t="shared" si="103"/>
        <v>175.28</v>
      </c>
      <c r="I410" s="12">
        <f t="shared" si="104"/>
        <v>13.02</v>
      </c>
      <c r="J410" s="13">
        <f t="shared" si="105"/>
        <v>188.3</v>
      </c>
    </row>
    <row r="411" spans="1:10" x14ac:dyDescent="0.35">
      <c r="A411" s="20" t="s">
        <v>763</v>
      </c>
      <c r="B411" s="10" t="s">
        <v>764</v>
      </c>
      <c r="C411" s="11">
        <v>18</v>
      </c>
      <c r="D411" s="24" t="s">
        <v>82</v>
      </c>
      <c r="E411" s="79">
        <v>59.05</v>
      </c>
      <c r="F411" s="80">
        <v>13.02</v>
      </c>
      <c r="G411" s="12">
        <f t="shared" si="102"/>
        <v>72.069999999999993</v>
      </c>
      <c r="H411" s="12">
        <f t="shared" si="103"/>
        <v>1062.8999999999999</v>
      </c>
      <c r="I411" s="12">
        <f t="shared" si="104"/>
        <v>234.35999999999999</v>
      </c>
      <c r="J411" s="13">
        <f t="shared" si="105"/>
        <v>1297.2599999999998</v>
      </c>
    </row>
    <row r="412" spans="1:10" x14ac:dyDescent="0.35">
      <c r="A412" s="20" t="s">
        <v>765</v>
      </c>
      <c r="B412" s="10" t="s">
        <v>766</v>
      </c>
      <c r="C412" s="11">
        <v>15</v>
      </c>
      <c r="D412" s="24" t="s">
        <v>82</v>
      </c>
      <c r="E412" s="79">
        <v>52.82</v>
      </c>
      <c r="F412" s="80">
        <v>21.69</v>
      </c>
      <c r="G412" s="12">
        <f t="shared" si="102"/>
        <v>74.510000000000005</v>
      </c>
      <c r="H412" s="12">
        <f t="shared" si="103"/>
        <v>792.3</v>
      </c>
      <c r="I412" s="12">
        <f t="shared" si="104"/>
        <v>325.35000000000002</v>
      </c>
      <c r="J412" s="13">
        <f t="shared" si="105"/>
        <v>1117.6500000000001</v>
      </c>
    </row>
    <row r="413" spans="1:10" x14ac:dyDescent="0.35">
      <c r="A413" s="20" t="s">
        <v>767</v>
      </c>
      <c r="B413" s="10" t="s">
        <v>768</v>
      </c>
      <c r="C413" s="11">
        <v>24</v>
      </c>
      <c r="D413" s="24" t="s">
        <v>82</v>
      </c>
      <c r="E413" s="79">
        <v>37.549999999999997</v>
      </c>
      <c r="F413" s="80">
        <v>21.69</v>
      </c>
      <c r="G413" s="12">
        <f t="shared" si="102"/>
        <v>59.239999999999995</v>
      </c>
      <c r="H413" s="12">
        <f t="shared" si="103"/>
        <v>901.19999999999993</v>
      </c>
      <c r="I413" s="12">
        <f t="shared" si="104"/>
        <v>520.56000000000006</v>
      </c>
      <c r="J413" s="13">
        <f t="shared" si="105"/>
        <v>1421.7599999999998</v>
      </c>
    </row>
    <row r="414" spans="1:10" x14ac:dyDescent="0.35">
      <c r="A414" s="20" t="s">
        <v>769</v>
      </c>
      <c r="B414" s="10" t="s">
        <v>770</v>
      </c>
      <c r="C414" s="11">
        <v>1</v>
      </c>
      <c r="D414" s="24" t="s">
        <v>82</v>
      </c>
      <c r="E414" s="79">
        <v>104.01</v>
      </c>
      <c r="F414" s="80">
        <v>17.36</v>
      </c>
      <c r="G414" s="12">
        <f t="shared" si="102"/>
        <v>121.37</v>
      </c>
      <c r="H414" s="12">
        <f t="shared" si="103"/>
        <v>104.01</v>
      </c>
      <c r="I414" s="12">
        <f t="shared" si="104"/>
        <v>17.36</v>
      </c>
      <c r="J414" s="13">
        <f t="shared" si="105"/>
        <v>121.37</v>
      </c>
    </row>
    <row r="415" spans="1:10" x14ac:dyDescent="0.35">
      <c r="A415" s="20" t="s">
        <v>771</v>
      </c>
      <c r="B415" s="10" t="s">
        <v>772</v>
      </c>
      <c r="C415" s="11">
        <v>15</v>
      </c>
      <c r="D415" s="24" t="s">
        <v>82</v>
      </c>
      <c r="E415" s="79">
        <v>160.63999999999999</v>
      </c>
      <c r="F415" s="80">
        <v>151.88999999999999</v>
      </c>
      <c r="G415" s="12">
        <f t="shared" si="102"/>
        <v>312.52999999999997</v>
      </c>
      <c r="H415" s="12">
        <f t="shared" si="103"/>
        <v>2409.6</v>
      </c>
      <c r="I415" s="12">
        <f t="shared" si="104"/>
        <v>2278.35</v>
      </c>
      <c r="J415" s="13">
        <f t="shared" si="105"/>
        <v>4687.95</v>
      </c>
    </row>
    <row r="416" spans="1:10" x14ac:dyDescent="0.35">
      <c r="A416" s="20" t="s">
        <v>773</v>
      </c>
      <c r="B416" s="10" t="s">
        <v>774</v>
      </c>
      <c r="C416" s="11">
        <v>35</v>
      </c>
      <c r="D416" s="24" t="s">
        <v>82</v>
      </c>
      <c r="E416" s="79">
        <v>25.79</v>
      </c>
      <c r="F416" s="80">
        <v>6.94</v>
      </c>
      <c r="G416" s="12">
        <f t="shared" si="102"/>
        <v>32.729999999999997</v>
      </c>
      <c r="H416" s="12">
        <f t="shared" si="103"/>
        <v>902.65</v>
      </c>
      <c r="I416" s="12">
        <f t="shared" si="104"/>
        <v>242.9</v>
      </c>
      <c r="J416" s="13">
        <f t="shared" si="105"/>
        <v>1145.55</v>
      </c>
    </row>
    <row r="417" spans="1:10" x14ac:dyDescent="0.35">
      <c r="A417" s="20" t="s">
        <v>775</v>
      </c>
      <c r="B417" s="10" t="s">
        <v>776</v>
      </c>
      <c r="C417" s="11">
        <v>15</v>
      </c>
      <c r="D417" s="24" t="s">
        <v>12</v>
      </c>
      <c r="E417" s="79">
        <v>57.26</v>
      </c>
      <c r="F417" s="80">
        <v>36.450000000000003</v>
      </c>
      <c r="G417" s="12">
        <f t="shared" si="102"/>
        <v>93.710000000000008</v>
      </c>
      <c r="H417" s="12">
        <f t="shared" si="103"/>
        <v>858.9</v>
      </c>
      <c r="I417" s="12">
        <f t="shared" si="104"/>
        <v>546.75</v>
      </c>
      <c r="J417" s="13">
        <f t="shared" si="105"/>
        <v>1405.65</v>
      </c>
    </row>
    <row r="418" spans="1:10" x14ac:dyDescent="0.35">
      <c r="A418" s="20" t="s">
        <v>777</v>
      </c>
      <c r="B418" s="10" t="s">
        <v>778</v>
      </c>
      <c r="C418" s="11">
        <v>18</v>
      </c>
      <c r="D418" s="24" t="s">
        <v>82</v>
      </c>
      <c r="E418" s="79">
        <v>16.600000000000001</v>
      </c>
      <c r="F418" s="80">
        <v>3.03</v>
      </c>
      <c r="G418" s="12">
        <f t="shared" si="102"/>
        <v>19.630000000000003</v>
      </c>
      <c r="H418" s="12">
        <f t="shared" si="103"/>
        <v>298.8</v>
      </c>
      <c r="I418" s="12">
        <f t="shared" si="104"/>
        <v>54.54</v>
      </c>
      <c r="J418" s="13">
        <f t="shared" si="105"/>
        <v>353.34000000000003</v>
      </c>
    </row>
    <row r="419" spans="1:10" x14ac:dyDescent="0.35">
      <c r="A419" s="20" t="s">
        <v>779</v>
      </c>
      <c r="B419" s="10" t="s">
        <v>780</v>
      </c>
      <c r="C419" s="11">
        <v>1</v>
      </c>
      <c r="D419" s="24" t="s">
        <v>82</v>
      </c>
      <c r="E419" s="79">
        <v>556.66</v>
      </c>
      <c r="F419" s="80">
        <v>35.49</v>
      </c>
      <c r="G419" s="12">
        <f t="shared" ref="G419" si="106">SUM(E419:F419)</f>
        <v>592.15</v>
      </c>
      <c r="H419" s="12">
        <f t="shared" si="103"/>
        <v>556.66</v>
      </c>
      <c r="I419" s="12">
        <f t="shared" si="104"/>
        <v>35.49</v>
      </c>
      <c r="J419" s="13">
        <f t="shared" si="105"/>
        <v>592.15</v>
      </c>
    </row>
    <row r="420" spans="1:10" x14ac:dyDescent="0.35">
      <c r="A420" s="20" t="s">
        <v>781</v>
      </c>
      <c r="B420" s="10" t="s">
        <v>782</v>
      </c>
      <c r="C420" s="11">
        <v>1</v>
      </c>
      <c r="D420" s="24" t="s">
        <v>82</v>
      </c>
      <c r="E420" s="79">
        <v>200.89</v>
      </c>
      <c r="F420" s="80">
        <v>43.39</v>
      </c>
      <c r="G420" s="12">
        <f t="shared" si="102"/>
        <v>244.27999999999997</v>
      </c>
      <c r="H420" s="12">
        <f t="shared" si="103"/>
        <v>200.89</v>
      </c>
      <c r="I420" s="12">
        <f t="shared" si="104"/>
        <v>43.39</v>
      </c>
      <c r="J420" s="13">
        <f t="shared" si="105"/>
        <v>244.27999999999997</v>
      </c>
    </row>
    <row r="421" spans="1:10" x14ac:dyDescent="0.35">
      <c r="A421" s="18">
        <v>23</v>
      </c>
      <c r="B421" s="19" t="s">
        <v>783</v>
      </c>
      <c r="C421" s="7"/>
      <c r="D421" s="8"/>
      <c r="E421" s="75"/>
      <c r="F421" s="76"/>
      <c r="G421" s="75"/>
      <c r="H421" s="75">
        <v>0</v>
      </c>
      <c r="I421" s="75">
        <v>0</v>
      </c>
      <c r="J421" s="78">
        <v>0</v>
      </c>
    </row>
    <row r="422" spans="1:10" x14ac:dyDescent="0.35">
      <c r="A422" s="18">
        <v>24</v>
      </c>
      <c r="B422" s="19" t="s">
        <v>784</v>
      </c>
      <c r="C422" s="7"/>
      <c r="D422" s="8"/>
      <c r="E422" s="75"/>
      <c r="F422" s="76"/>
      <c r="G422" s="75"/>
      <c r="H422" s="75">
        <v>0</v>
      </c>
      <c r="I422" s="75">
        <v>0</v>
      </c>
      <c r="J422" s="78">
        <v>0</v>
      </c>
    </row>
    <row r="423" spans="1:10" x14ac:dyDescent="0.35">
      <c r="A423" s="18">
        <v>25</v>
      </c>
      <c r="B423" s="19" t="s">
        <v>785</v>
      </c>
      <c r="C423" s="7"/>
      <c r="D423" s="8"/>
      <c r="E423" s="75"/>
      <c r="F423" s="76"/>
      <c r="G423" s="75"/>
      <c r="H423" s="75">
        <v>0</v>
      </c>
      <c r="I423" s="75">
        <v>0</v>
      </c>
      <c r="J423" s="78">
        <v>0</v>
      </c>
    </row>
    <row r="424" spans="1:10" x14ac:dyDescent="0.35">
      <c r="A424" s="18">
        <v>26</v>
      </c>
      <c r="B424" s="21" t="s">
        <v>786</v>
      </c>
      <c r="C424" s="7"/>
      <c r="D424" s="8"/>
      <c r="E424" s="75"/>
      <c r="F424" s="76"/>
      <c r="G424" s="75"/>
      <c r="H424" s="75">
        <v>0</v>
      </c>
      <c r="I424" s="75">
        <v>0</v>
      </c>
      <c r="J424" s="78">
        <v>0</v>
      </c>
    </row>
    <row r="425" spans="1:10" x14ac:dyDescent="0.35">
      <c r="A425" s="18">
        <v>27</v>
      </c>
      <c r="B425" s="19" t="s">
        <v>787</v>
      </c>
      <c r="C425" s="7"/>
      <c r="D425" s="8"/>
      <c r="E425" s="75"/>
      <c r="F425" s="76"/>
      <c r="G425" s="22"/>
      <c r="H425" s="22">
        <v>0</v>
      </c>
      <c r="I425" s="22">
        <v>0</v>
      </c>
      <c r="J425" s="23">
        <v>0</v>
      </c>
    </row>
    <row r="426" spans="1:10" x14ac:dyDescent="0.35">
      <c r="A426" s="18">
        <v>28</v>
      </c>
      <c r="B426" s="19" t="s">
        <v>788</v>
      </c>
      <c r="C426" s="7"/>
      <c r="D426" s="8"/>
      <c r="E426" s="75"/>
      <c r="F426" s="76"/>
      <c r="G426" s="75"/>
      <c r="H426" s="75">
        <f t="shared" ref="H426:J426" si="107">SUBTOTAL(109,H427:H460)</f>
        <v>106203.22999999997</v>
      </c>
      <c r="I426" s="75">
        <f t="shared" si="107"/>
        <v>11818.77</v>
      </c>
      <c r="J426" s="78">
        <f t="shared" si="107"/>
        <v>118022</v>
      </c>
    </row>
    <row r="427" spans="1:10" x14ac:dyDescent="0.35">
      <c r="A427" s="20" t="s">
        <v>789</v>
      </c>
      <c r="B427" s="17" t="s">
        <v>790</v>
      </c>
      <c r="C427" s="11">
        <v>1</v>
      </c>
      <c r="D427" s="24" t="s">
        <v>12</v>
      </c>
      <c r="E427" s="79">
        <v>514.03</v>
      </c>
      <c r="F427" s="80">
        <v>26.97</v>
      </c>
      <c r="G427" s="12">
        <f t="shared" ref="G427:G460" si="108">SUM(E427:F427)</f>
        <v>541</v>
      </c>
      <c r="H427" s="12">
        <f t="shared" ref="H427:H460" si="109">C427*E427</f>
        <v>514.03</v>
      </c>
      <c r="I427" s="12">
        <f t="shared" ref="I427:I460" si="110">C427*F427</f>
        <v>26.97</v>
      </c>
      <c r="J427" s="13">
        <f t="shared" ref="J427:J460" si="111">SUM(E427:F427)*C427</f>
        <v>541</v>
      </c>
    </row>
    <row r="428" spans="1:10" x14ac:dyDescent="0.35">
      <c r="A428" s="20" t="s">
        <v>791</v>
      </c>
      <c r="B428" s="10" t="s">
        <v>792</v>
      </c>
      <c r="C428" s="11">
        <v>1</v>
      </c>
      <c r="D428" s="24" t="s">
        <v>12</v>
      </c>
      <c r="E428" s="79">
        <v>273.14</v>
      </c>
      <c r="F428" s="80">
        <v>25.76</v>
      </c>
      <c r="G428" s="12">
        <f t="shared" si="108"/>
        <v>298.89999999999998</v>
      </c>
      <c r="H428" s="12">
        <f t="shared" si="109"/>
        <v>273.14</v>
      </c>
      <c r="I428" s="12">
        <f t="shared" si="110"/>
        <v>25.76</v>
      </c>
      <c r="J428" s="13">
        <f t="shared" si="111"/>
        <v>298.89999999999998</v>
      </c>
    </row>
    <row r="429" spans="1:10" x14ac:dyDescent="0.35">
      <c r="A429" s="20" t="s">
        <v>793</v>
      </c>
      <c r="B429" s="10" t="s">
        <v>794</v>
      </c>
      <c r="C429" s="11">
        <v>50</v>
      </c>
      <c r="D429" s="24" t="s">
        <v>12</v>
      </c>
      <c r="E429" s="79">
        <v>244.7</v>
      </c>
      <c r="F429" s="80">
        <v>43.08</v>
      </c>
      <c r="G429" s="12">
        <f t="shared" si="108"/>
        <v>287.77999999999997</v>
      </c>
      <c r="H429" s="12">
        <f t="shared" si="109"/>
        <v>12235</v>
      </c>
      <c r="I429" s="12">
        <f t="shared" si="110"/>
        <v>2154</v>
      </c>
      <c r="J429" s="13">
        <f t="shared" si="111"/>
        <v>14388.999999999998</v>
      </c>
    </row>
    <row r="430" spans="1:10" x14ac:dyDescent="0.35">
      <c r="A430" s="20" t="s">
        <v>795</v>
      </c>
      <c r="B430" s="10" t="s">
        <v>796</v>
      </c>
      <c r="C430" s="11">
        <v>1</v>
      </c>
      <c r="D430" s="24" t="s">
        <v>12</v>
      </c>
      <c r="E430" s="79">
        <v>509.52</v>
      </c>
      <c r="F430" s="80">
        <v>43.08</v>
      </c>
      <c r="G430" s="12">
        <f t="shared" si="108"/>
        <v>552.6</v>
      </c>
      <c r="H430" s="12">
        <f t="shared" si="109"/>
        <v>509.52</v>
      </c>
      <c r="I430" s="12">
        <f t="shared" si="110"/>
        <v>43.08</v>
      </c>
      <c r="J430" s="13">
        <f t="shared" si="111"/>
        <v>552.6</v>
      </c>
    </row>
    <row r="431" spans="1:10" x14ac:dyDescent="0.35">
      <c r="A431" s="20" t="s">
        <v>797</v>
      </c>
      <c r="B431" s="10" t="s">
        <v>798</v>
      </c>
      <c r="C431" s="11">
        <v>1</v>
      </c>
      <c r="D431" s="24" t="s">
        <v>12</v>
      </c>
      <c r="E431" s="79">
        <v>4.1900000000000004</v>
      </c>
      <c r="F431" s="80">
        <v>43.08</v>
      </c>
      <c r="G431" s="12">
        <f t="shared" si="108"/>
        <v>47.269999999999996</v>
      </c>
      <c r="H431" s="12">
        <f t="shared" si="109"/>
        <v>4.1900000000000004</v>
      </c>
      <c r="I431" s="12">
        <f t="shared" si="110"/>
        <v>43.08</v>
      </c>
      <c r="J431" s="13">
        <f t="shared" si="111"/>
        <v>47.269999999999996</v>
      </c>
    </row>
    <row r="432" spans="1:10" ht="29" x14ac:dyDescent="0.35">
      <c r="A432" s="20" t="s">
        <v>799</v>
      </c>
      <c r="B432" s="10" t="s">
        <v>800</v>
      </c>
      <c r="C432" s="11">
        <v>1</v>
      </c>
      <c r="D432" s="24" t="s">
        <v>12</v>
      </c>
      <c r="E432" s="79">
        <v>948.41</v>
      </c>
      <c r="F432" s="80">
        <v>112.82</v>
      </c>
      <c r="G432" s="12">
        <f t="shared" si="108"/>
        <v>1061.23</v>
      </c>
      <c r="H432" s="12">
        <f t="shared" si="109"/>
        <v>948.41</v>
      </c>
      <c r="I432" s="12">
        <f t="shared" si="110"/>
        <v>112.82</v>
      </c>
      <c r="J432" s="13">
        <f t="shared" si="111"/>
        <v>1061.23</v>
      </c>
    </row>
    <row r="433" spans="1:10" x14ac:dyDescent="0.35">
      <c r="A433" s="20" t="s">
        <v>801</v>
      </c>
      <c r="B433" s="10" t="s">
        <v>802</v>
      </c>
      <c r="C433" s="11">
        <v>1</v>
      </c>
      <c r="D433" s="24" t="s">
        <v>12</v>
      </c>
      <c r="E433" s="79">
        <v>11.84</v>
      </c>
      <c r="F433" s="80">
        <v>14.44</v>
      </c>
      <c r="G433" s="12">
        <f t="shared" si="108"/>
        <v>26.28</v>
      </c>
      <c r="H433" s="12">
        <f t="shared" si="109"/>
        <v>11.84</v>
      </c>
      <c r="I433" s="12">
        <f t="shared" si="110"/>
        <v>14.44</v>
      </c>
      <c r="J433" s="13">
        <f t="shared" si="111"/>
        <v>26.28</v>
      </c>
    </row>
    <row r="434" spans="1:10" x14ac:dyDescent="0.35">
      <c r="A434" s="20" t="s">
        <v>803</v>
      </c>
      <c r="B434" s="10" t="s">
        <v>804</v>
      </c>
      <c r="C434" s="11">
        <v>1</v>
      </c>
      <c r="D434" s="24" t="s">
        <v>12</v>
      </c>
      <c r="E434" s="79">
        <v>119.17</v>
      </c>
      <c r="F434" s="80">
        <v>25.41</v>
      </c>
      <c r="G434" s="12">
        <f t="shared" si="108"/>
        <v>144.58000000000001</v>
      </c>
      <c r="H434" s="12">
        <f t="shared" si="109"/>
        <v>119.17</v>
      </c>
      <c r="I434" s="12">
        <f t="shared" si="110"/>
        <v>25.41</v>
      </c>
      <c r="J434" s="13">
        <f t="shared" si="111"/>
        <v>144.58000000000001</v>
      </c>
    </row>
    <row r="435" spans="1:10" x14ac:dyDescent="0.35">
      <c r="A435" s="20" t="s">
        <v>805</v>
      </c>
      <c r="B435" s="10" t="s">
        <v>806</v>
      </c>
      <c r="C435" s="11">
        <v>24</v>
      </c>
      <c r="D435" s="24" t="s">
        <v>12</v>
      </c>
      <c r="E435" s="79">
        <v>314.02999999999997</v>
      </c>
      <c r="F435" s="80">
        <v>21.69</v>
      </c>
      <c r="G435" s="12">
        <f t="shared" si="108"/>
        <v>335.71999999999997</v>
      </c>
      <c r="H435" s="12">
        <f t="shared" si="109"/>
        <v>7536.7199999999993</v>
      </c>
      <c r="I435" s="12">
        <f t="shared" si="110"/>
        <v>520.56000000000006</v>
      </c>
      <c r="J435" s="13">
        <f t="shared" si="111"/>
        <v>8057.2799999999988</v>
      </c>
    </row>
    <row r="436" spans="1:10" x14ac:dyDescent="0.35">
      <c r="A436" s="20" t="s">
        <v>807</v>
      </c>
      <c r="B436" s="10" t="s">
        <v>808</v>
      </c>
      <c r="C436" s="11">
        <v>1</v>
      </c>
      <c r="D436" s="24" t="s">
        <v>12</v>
      </c>
      <c r="E436" s="79">
        <v>59.27</v>
      </c>
      <c r="F436" s="80">
        <v>21.69</v>
      </c>
      <c r="G436" s="12">
        <f t="shared" si="108"/>
        <v>80.960000000000008</v>
      </c>
      <c r="H436" s="12">
        <f t="shared" si="109"/>
        <v>59.27</v>
      </c>
      <c r="I436" s="12">
        <f t="shared" si="110"/>
        <v>21.69</v>
      </c>
      <c r="J436" s="13">
        <f t="shared" si="111"/>
        <v>80.960000000000008</v>
      </c>
    </row>
    <row r="437" spans="1:10" x14ac:dyDescent="0.35">
      <c r="A437" s="20" t="s">
        <v>809</v>
      </c>
      <c r="B437" s="10" t="s">
        <v>810</v>
      </c>
      <c r="C437" s="11">
        <v>35</v>
      </c>
      <c r="D437" s="24" t="s">
        <v>12</v>
      </c>
      <c r="E437" s="79">
        <v>197.32</v>
      </c>
      <c r="F437" s="80">
        <v>21.69</v>
      </c>
      <c r="G437" s="12">
        <f t="shared" si="108"/>
        <v>219.01</v>
      </c>
      <c r="H437" s="12">
        <f t="shared" si="109"/>
        <v>6906.2</v>
      </c>
      <c r="I437" s="12">
        <f t="shared" si="110"/>
        <v>759.15000000000009</v>
      </c>
      <c r="J437" s="13">
        <f t="shared" si="111"/>
        <v>7665.3499999999995</v>
      </c>
    </row>
    <row r="438" spans="1:10" x14ac:dyDescent="0.35">
      <c r="A438" s="20" t="s">
        <v>811</v>
      </c>
      <c r="B438" s="10" t="s">
        <v>812</v>
      </c>
      <c r="C438" s="11">
        <v>1</v>
      </c>
      <c r="D438" s="24" t="s">
        <v>12</v>
      </c>
      <c r="E438" s="79">
        <v>75.959999999999994</v>
      </c>
      <c r="F438" s="80">
        <v>21.69</v>
      </c>
      <c r="G438" s="12">
        <f t="shared" si="108"/>
        <v>97.649999999999991</v>
      </c>
      <c r="H438" s="12">
        <f t="shared" si="109"/>
        <v>75.959999999999994</v>
      </c>
      <c r="I438" s="12">
        <f t="shared" si="110"/>
        <v>21.69</v>
      </c>
      <c r="J438" s="13">
        <f t="shared" si="111"/>
        <v>97.649999999999991</v>
      </c>
    </row>
    <row r="439" spans="1:10" x14ac:dyDescent="0.35">
      <c r="A439" s="20" t="s">
        <v>813</v>
      </c>
      <c r="B439" s="10" t="s">
        <v>814</v>
      </c>
      <c r="C439" s="11">
        <v>27</v>
      </c>
      <c r="D439" s="24" t="s">
        <v>12</v>
      </c>
      <c r="E439" s="79">
        <v>58.1</v>
      </c>
      <c r="F439" s="80">
        <v>11.05</v>
      </c>
      <c r="G439" s="12">
        <f t="shared" si="108"/>
        <v>69.150000000000006</v>
      </c>
      <c r="H439" s="12">
        <f t="shared" si="109"/>
        <v>1568.7</v>
      </c>
      <c r="I439" s="12">
        <f t="shared" si="110"/>
        <v>298.35000000000002</v>
      </c>
      <c r="J439" s="13">
        <f t="shared" si="111"/>
        <v>1867.0500000000002</v>
      </c>
    </row>
    <row r="440" spans="1:10" x14ac:dyDescent="0.35">
      <c r="A440" s="20" t="s">
        <v>815</v>
      </c>
      <c r="B440" s="10" t="s">
        <v>816</v>
      </c>
      <c r="C440" s="11">
        <v>1</v>
      </c>
      <c r="D440" s="24" t="s">
        <v>12</v>
      </c>
      <c r="E440" s="79">
        <v>615.91999999999996</v>
      </c>
      <c r="F440" s="80">
        <v>29.35</v>
      </c>
      <c r="G440" s="12">
        <f t="shared" si="108"/>
        <v>645.27</v>
      </c>
      <c r="H440" s="12">
        <f t="shared" si="109"/>
        <v>615.91999999999996</v>
      </c>
      <c r="I440" s="12">
        <f t="shared" si="110"/>
        <v>29.35</v>
      </c>
      <c r="J440" s="13">
        <f t="shared" si="111"/>
        <v>645.27</v>
      </c>
    </row>
    <row r="441" spans="1:10" x14ac:dyDescent="0.35">
      <c r="A441" s="20" t="s">
        <v>817</v>
      </c>
      <c r="B441" s="10" t="s">
        <v>818</v>
      </c>
      <c r="C441" s="11">
        <v>1</v>
      </c>
      <c r="D441" s="24" t="s">
        <v>12</v>
      </c>
      <c r="E441" s="79">
        <v>56.95</v>
      </c>
      <c r="F441" s="80">
        <v>3.62</v>
      </c>
      <c r="G441" s="12">
        <f t="shared" si="108"/>
        <v>60.57</v>
      </c>
      <c r="H441" s="12">
        <f t="shared" si="109"/>
        <v>56.95</v>
      </c>
      <c r="I441" s="12">
        <f t="shared" si="110"/>
        <v>3.62</v>
      </c>
      <c r="J441" s="13">
        <f t="shared" si="111"/>
        <v>60.57</v>
      </c>
    </row>
    <row r="442" spans="1:10" x14ac:dyDescent="0.35">
      <c r="A442" s="20" t="s">
        <v>819</v>
      </c>
      <c r="B442" s="10" t="s">
        <v>820</v>
      </c>
      <c r="C442" s="11">
        <v>1</v>
      </c>
      <c r="D442" s="24" t="s">
        <v>12</v>
      </c>
      <c r="E442" s="79">
        <v>262.20999999999998</v>
      </c>
      <c r="F442" s="80">
        <v>13</v>
      </c>
      <c r="G442" s="12">
        <f t="shared" si="108"/>
        <v>275.20999999999998</v>
      </c>
      <c r="H442" s="12">
        <f t="shared" si="109"/>
        <v>262.20999999999998</v>
      </c>
      <c r="I442" s="12">
        <f t="shared" si="110"/>
        <v>13</v>
      </c>
      <c r="J442" s="13">
        <f t="shared" si="111"/>
        <v>275.20999999999998</v>
      </c>
    </row>
    <row r="443" spans="1:10" x14ac:dyDescent="0.35">
      <c r="A443" s="20" t="s">
        <v>821</v>
      </c>
      <c r="B443" s="10" t="s">
        <v>822</v>
      </c>
      <c r="C443" s="11">
        <v>1</v>
      </c>
      <c r="D443" s="24" t="s">
        <v>12</v>
      </c>
      <c r="E443" s="79">
        <v>442.14</v>
      </c>
      <c r="F443" s="80">
        <v>125.84</v>
      </c>
      <c r="G443" s="12">
        <f t="shared" si="108"/>
        <v>567.98</v>
      </c>
      <c r="H443" s="12">
        <f t="shared" si="109"/>
        <v>442.14</v>
      </c>
      <c r="I443" s="12">
        <f t="shared" si="110"/>
        <v>125.84</v>
      </c>
      <c r="J443" s="13">
        <f t="shared" si="111"/>
        <v>567.98</v>
      </c>
    </row>
    <row r="444" spans="1:10" x14ac:dyDescent="0.35">
      <c r="A444" s="20" t="s">
        <v>823</v>
      </c>
      <c r="B444" s="10" t="s">
        <v>824</v>
      </c>
      <c r="C444" s="11">
        <v>38</v>
      </c>
      <c r="D444" s="24" t="s">
        <v>12</v>
      </c>
      <c r="E444" s="79">
        <v>52.63</v>
      </c>
      <c r="F444" s="80">
        <v>21.94</v>
      </c>
      <c r="G444" s="12">
        <f t="shared" si="108"/>
        <v>74.570000000000007</v>
      </c>
      <c r="H444" s="12">
        <f t="shared" si="109"/>
        <v>1999.94</v>
      </c>
      <c r="I444" s="12">
        <f t="shared" si="110"/>
        <v>833.72</v>
      </c>
      <c r="J444" s="13">
        <f t="shared" si="111"/>
        <v>2833.6600000000003</v>
      </c>
    </row>
    <row r="445" spans="1:10" x14ac:dyDescent="0.35">
      <c r="A445" s="20" t="s">
        <v>825</v>
      </c>
      <c r="B445" s="10" t="s">
        <v>826</v>
      </c>
      <c r="C445" s="11">
        <v>47</v>
      </c>
      <c r="D445" s="24" t="s">
        <v>12</v>
      </c>
      <c r="E445" s="79">
        <v>52.63</v>
      </c>
      <c r="F445" s="80">
        <v>21.94</v>
      </c>
      <c r="G445" s="12">
        <f t="shared" si="108"/>
        <v>74.570000000000007</v>
      </c>
      <c r="H445" s="12">
        <f t="shared" si="109"/>
        <v>2473.61</v>
      </c>
      <c r="I445" s="12">
        <f t="shared" si="110"/>
        <v>1031.18</v>
      </c>
      <c r="J445" s="13">
        <f t="shared" si="111"/>
        <v>3504.7900000000004</v>
      </c>
    </row>
    <row r="446" spans="1:10" x14ac:dyDescent="0.35">
      <c r="A446" s="20" t="s">
        <v>827</v>
      </c>
      <c r="B446" s="10" t="s">
        <v>828</v>
      </c>
      <c r="C446" s="11">
        <v>35</v>
      </c>
      <c r="D446" s="24" t="s">
        <v>12</v>
      </c>
      <c r="E446" s="79">
        <v>16.13</v>
      </c>
      <c r="F446" s="80">
        <v>10.85</v>
      </c>
      <c r="G446" s="12">
        <f t="shared" si="108"/>
        <v>26.979999999999997</v>
      </c>
      <c r="H446" s="12">
        <f t="shared" si="109"/>
        <v>564.54999999999995</v>
      </c>
      <c r="I446" s="12">
        <f t="shared" si="110"/>
        <v>379.75</v>
      </c>
      <c r="J446" s="13">
        <f t="shared" si="111"/>
        <v>944.29999999999984</v>
      </c>
    </row>
    <row r="447" spans="1:10" x14ac:dyDescent="0.35">
      <c r="A447" s="20" t="s">
        <v>829</v>
      </c>
      <c r="B447" s="10" t="s">
        <v>830</v>
      </c>
      <c r="C447" s="11">
        <v>1</v>
      </c>
      <c r="D447" s="24" t="s">
        <v>12</v>
      </c>
      <c r="E447" s="79">
        <v>225.59</v>
      </c>
      <c r="F447" s="80">
        <v>8.18</v>
      </c>
      <c r="G447" s="12">
        <f t="shared" si="108"/>
        <v>233.77</v>
      </c>
      <c r="H447" s="12">
        <f t="shared" si="109"/>
        <v>225.59</v>
      </c>
      <c r="I447" s="12">
        <f t="shared" si="110"/>
        <v>8.18</v>
      </c>
      <c r="J447" s="13">
        <f t="shared" si="111"/>
        <v>233.77</v>
      </c>
    </row>
    <row r="448" spans="1:10" x14ac:dyDescent="0.35">
      <c r="A448" s="20" t="s">
        <v>831</v>
      </c>
      <c r="B448" s="10" t="s">
        <v>832</v>
      </c>
      <c r="C448" s="11">
        <v>35</v>
      </c>
      <c r="D448" s="24" t="s">
        <v>12</v>
      </c>
      <c r="E448" s="79">
        <v>154.57</v>
      </c>
      <c r="F448" s="80">
        <v>34.229999999999997</v>
      </c>
      <c r="G448" s="12">
        <f t="shared" si="108"/>
        <v>188.79999999999998</v>
      </c>
      <c r="H448" s="12">
        <f t="shared" si="109"/>
        <v>5409.95</v>
      </c>
      <c r="I448" s="12">
        <f t="shared" si="110"/>
        <v>1198.05</v>
      </c>
      <c r="J448" s="13">
        <f t="shared" si="111"/>
        <v>6607.9999999999991</v>
      </c>
    </row>
    <row r="449" spans="1:10" x14ac:dyDescent="0.35">
      <c r="A449" s="20" t="s">
        <v>833</v>
      </c>
      <c r="B449" s="10" t="s">
        <v>834</v>
      </c>
      <c r="C449" s="11">
        <v>15</v>
      </c>
      <c r="D449" s="24" t="s">
        <v>12</v>
      </c>
      <c r="E449" s="79">
        <v>2238.88</v>
      </c>
      <c r="F449" s="80">
        <v>27.18</v>
      </c>
      <c r="G449" s="12">
        <f t="shared" si="108"/>
        <v>2266.06</v>
      </c>
      <c r="H449" s="12">
        <f t="shared" si="109"/>
        <v>33583.200000000004</v>
      </c>
      <c r="I449" s="12">
        <f t="shared" si="110"/>
        <v>407.7</v>
      </c>
      <c r="J449" s="13">
        <f t="shared" si="111"/>
        <v>33990.9</v>
      </c>
    </row>
    <row r="450" spans="1:10" x14ac:dyDescent="0.35">
      <c r="A450" s="20" t="s">
        <v>835</v>
      </c>
      <c r="B450" s="10" t="s">
        <v>836</v>
      </c>
      <c r="C450" s="11">
        <v>1</v>
      </c>
      <c r="D450" s="24" t="s">
        <v>12</v>
      </c>
      <c r="E450" s="79">
        <v>1498.68</v>
      </c>
      <c r="F450" s="80">
        <v>8.68</v>
      </c>
      <c r="G450" s="12">
        <f t="shared" si="108"/>
        <v>1507.3600000000001</v>
      </c>
      <c r="H450" s="12">
        <f t="shared" si="109"/>
        <v>1498.68</v>
      </c>
      <c r="I450" s="12">
        <f t="shared" si="110"/>
        <v>8.68</v>
      </c>
      <c r="J450" s="13">
        <f t="shared" si="111"/>
        <v>1507.3600000000001</v>
      </c>
    </row>
    <row r="451" spans="1:10" x14ac:dyDescent="0.35">
      <c r="A451" s="20" t="s">
        <v>837</v>
      </c>
      <c r="B451" s="17" t="s">
        <v>838</v>
      </c>
      <c r="C451" s="11">
        <v>56</v>
      </c>
      <c r="D451" s="24" t="s">
        <v>12</v>
      </c>
      <c r="E451" s="79">
        <v>40.28</v>
      </c>
      <c r="F451" s="80">
        <v>8.68</v>
      </c>
      <c r="G451" s="12">
        <f t="shared" si="108"/>
        <v>48.96</v>
      </c>
      <c r="H451" s="12">
        <f t="shared" si="109"/>
        <v>2255.6800000000003</v>
      </c>
      <c r="I451" s="12">
        <f t="shared" si="110"/>
        <v>486.08</v>
      </c>
      <c r="J451" s="13">
        <f t="shared" si="111"/>
        <v>2741.76</v>
      </c>
    </row>
    <row r="452" spans="1:10" x14ac:dyDescent="0.35">
      <c r="A452" s="20" t="s">
        <v>839</v>
      </c>
      <c r="B452" s="10" t="s">
        <v>840</v>
      </c>
      <c r="C452" s="11">
        <v>1</v>
      </c>
      <c r="D452" s="24" t="s">
        <v>12</v>
      </c>
      <c r="E452" s="79">
        <v>66.930000000000007</v>
      </c>
      <c r="F452" s="80">
        <v>4.55</v>
      </c>
      <c r="G452" s="12">
        <f t="shared" si="108"/>
        <v>71.48</v>
      </c>
      <c r="H452" s="12">
        <f t="shared" si="109"/>
        <v>66.930000000000007</v>
      </c>
      <c r="I452" s="12">
        <f t="shared" si="110"/>
        <v>4.55</v>
      </c>
      <c r="J452" s="13">
        <f t="shared" si="111"/>
        <v>71.48</v>
      </c>
    </row>
    <row r="453" spans="1:10" x14ac:dyDescent="0.35">
      <c r="A453" s="20" t="s">
        <v>841</v>
      </c>
      <c r="B453" s="10" t="s">
        <v>842</v>
      </c>
      <c r="C453" s="11">
        <v>1</v>
      </c>
      <c r="D453" s="24" t="s">
        <v>12</v>
      </c>
      <c r="E453" s="79">
        <v>167.15</v>
      </c>
      <c r="F453" s="80">
        <v>3.64</v>
      </c>
      <c r="G453" s="12">
        <f t="shared" si="108"/>
        <v>170.79</v>
      </c>
      <c r="H453" s="12">
        <f t="shared" si="109"/>
        <v>167.15</v>
      </c>
      <c r="I453" s="12">
        <f t="shared" si="110"/>
        <v>3.64</v>
      </c>
      <c r="J453" s="13">
        <f t="shared" si="111"/>
        <v>170.79</v>
      </c>
    </row>
    <row r="454" spans="1:10" x14ac:dyDescent="0.35">
      <c r="A454" s="20" t="s">
        <v>843</v>
      </c>
      <c r="B454" s="10" t="s">
        <v>844</v>
      </c>
      <c r="C454" s="11">
        <v>61</v>
      </c>
      <c r="D454" s="24" t="s">
        <v>12</v>
      </c>
      <c r="E454" s="79">
        <v>218.82</v>
      </c>
      <c r="F454" s="80">
        <v>2.67</v>
      </c>
      <c r="G454" s="12">
        <f t="shared" si="108"/>
        <v>221.48999999999998</v>
      </c>
      <c r="H454" s="12">
        <f t="shared" si="109"/>
        <v>13348.02</v>
      </c>
      <c r="I454" s="12">
        <f t="shared" si="110"/>
        <v>162.87</v>
      </c>
      <c r="J454" s="13">
        <f t="shared" si="111"/>
        <v>13510.89</v>
      </c>
    </row>
    <row r="455" spans="1:10" x14ac:dyDescent="0.35">
      <c r="A455" s="20" t="s">
        <v>845</v>
      </c>
      <c r="B455" s="10" t="s">
        <v>846</v>
      </c>
      <c r="C455" s="11">
        <v>1</v>
      </c>
      <c r="D455" s="24" t="s">
        <v>33</v>
      </c>
      <c r="E455" s="79">
        <v>734.76</v>
      </c>
      <c r="F455" s="80">
        <v>54.24</v>
      </c>
      <c r="G455" s="12">
        <f t="shared" si="108"/>
        <v>789</v>
      </c>
      <c r="H455" s="12">
        <f t="shared" si="109"/>
        <v>734.76</v>
      </c>
      <c r="I455" s="12">
        <f t="shared" si="110"/>
        <v>54.24</v>
      </c>
      <c r="J455" s="13">
        <f t="shared" si="111"/>
        <v>789</v>
      </c>
    </row>
    <row r="456" spans="1:10" x14ac:dyDescent="0.35">
      <c r="A456" s="20" t="s">
        <v>847</v>
      </c>
      <c r="B456" s="10" t="s">
        <v>848</v>
      </c>
      <c r="C456" s="11">
        <v>24</v>
      </c>
      <c r="D456" s="24" t="s">
        <v>82</v>
      </c>
      <c r="E456" s="79">
        <v>41.8</v>
      </c>
      <c r="F456" s="80">
        <v>43.39</v>
      </c>
      <c r="G456" s="12">
        <f t="shared" si="108"/>
        <v>85.19</v>
      </c>
      <c r="H456" s="12">
        <f t="shared" si="109"/>
        <v>1003.1999999999999</v>
      </c>
      <c r="I456" s="12">
        <f t="shared" si="110"/>
        <v>1041.3600000000001</v>
      </c>
      <c r="J456" s="13">
        <f t="shared" si="111"/>
        <v>2044.56</v>
      </c>
    </row>
    <row r="457" spans="1:10" x14ac:dyDescent="0.35">
      <c r="A457" s="20" t="s">
        <v>849</v>
      </c>
      <c r="B457" s="17" t="s">
        <v>850</v>
      </c>
      <c r="C457" s="11">
        <v>53</v>
      </c>
      <c r="D457" s="24" t="s">
        <v>82</v>
      </c>
      <c r="E457" s="79">
        <v>68.02</v>
      </c>
      <c r="F457" s="80">
        <v>21.69</v>
      </c>
      <c r="G457" s="12">
        <f t="shared" ref="G457:G458" si="112">SUM(E457:F457)</f>
        <v>89.71</v>
      </c>
      <c r="H457" s="12">
        <f t="shared" si="109"/>
        <v>3605.06</v>
      </c>
      <c r="I457" s="12">
        <f t="shared" si="110"/>
        <v>1149.5700000000002</v>
      </c>
      <c r="J457" s="13">
        <f t="shared" si="111"/>
        <v>4754.63</v>
      </c>
    </row>
    <row r="458" spans="1:10" x14ac:dyDescent="0.35">
      <c r="A458" s="20" t="s">
        <v>851</v>
      </c>
      <c r="B458" s="10" t="s">
        <v>852</v>
      </c>
      <c r="C458" s="11">
        <v>18</v>
      </c>
      <c r="D458" s="24" t="s">
        <v>82</v>
      </c>
      <c r="E458" s="79">
        <v>187.35</v>
      </c>
      <c r="F458" s="80">
        <v>2.67</v>
      </c>
      <c r="G458" s="12">
        <f t="shared" si="112"/>
        <v>190.01999999999998</v>
      </c>
      <c r="H458" s="12">
        <f t="shared" si="109"/>
        <v>3372.2999999999997</v>
      </c>
      <c r="I458" s="12">
        <f t="shared" si="110"/>
        <v>48.06</v>
      </c>
      <c r="J458" s="13">
        <f t="shared" si="111"/>
        <v>3420.3599999999997</v>
      </c>
    </row>
    <row r="459" spans="1:10" x14ac:dyDescent="0.35">
      <c r="A459" s="20" t="s">
        <v>853</v>
      </c>
      <c r="B459" s="17" t="s">
        <v>854</v>
      </c>
      <c r="C459" s="11">
        <v>15</v>
      </c>
      <c r="D459" s="24" t="s">
        <v>12</v>
      </c>
      <c r="E459" s="79">
        <v>141.4</v>
      </c>
      <c r="F459" s="80">
        <v>4.55</v>
      </c>
      <c r="G459" s="12">
        <f t="shared" si="108"/>
        <v>145.95000000000002</v>
      </c>
      <c r="H459" s="12">
        <f t="shared" si="109"/>
        <v>2121</v>
      </c>
      <c r="I459" s="12">
        <f t="shared" si="110"/>
        <v>68.25</v>
      </c>
      <c r="J459" s="13">
        <f t="shared" si="111"/>
        <v>2189.2500000000005</v>
      </c>
    </row>
    <row r="460" spans="1:10" x14ac:dyDescent="0.35">
      <c r="A460" s="20" t="s">
        <v>855</v>
      </c>
      <c r="B460" s="10" t="s">
        <v>856</v>
      </c>
      <c r="C460" s="11">
        <v>32</v>
      </c>
      <c r="D460" s="24" t="s">
        <v>12</v>
      </c>
      <c r="E460" s="79">
        <v>51.07</v>
      </c>
      <c r="F460" s="80">
        <v>21.69</v>
      </c>
      <c r="G460" s="12">
        <f t="shared" si="108"/>
        <v>72.760000000000005</v>
      </c>
      <c r="H460" s="12">
        <f t="shared" si="109"/>
        <v>1634.24</v>
      </c>
      <c r="I460" s="12">
        <f t="shared" si="110"/>
        <v>694.08</v>
      </c>
      <c r="J460" s="13">
        <f t="shared" si="111"/>
        <v>2328.3200000000002</v>
      </c>
    </row>
    <row r="461" spans="1:10" x14ac:dyDescent="0.35">
      <c r="A461" s="18">
        <v>29</v>
      </c>
      <c r="B461" s="19" t="s">
        <v>857</v>
      </c>
      <c r="C461" s="7"/>
      <c r="D461" s="8"/>
      <c r="E461" s="75"/>
      <c r="F461" s="76"/>
      <c r="G461" s="75"/>
      <c r="H461" s="75">
        <f>SUBTOTAL(109,H462:H512)</f>
        <v>248341.71</v>
      </c>
      <c r="I461" s="75">
        <f>SUBTOTAL(109,I462:I512)</f>
        <v>97531.639999999941</v>
      </c>
      <c r="J461" s="78">
        <f>SUBTOTAL(109,J462:J512)</f>
        <v>345873.35</v>
      </c>
    </row>
    <row r="462" spans="1:10" x14ac:dyDescent="0.35">
      <c r="A462" s="20" t="s">
        <v>858</v>
      </c>
      <c r="B462" s="10" t="s">
        <v>859</v>
      </c>
      <c r="C462" s="11">
        <v>27</v>
      </c>
      <c r="D462" s="24" t="s">
        <v>82</v>
      </c>
      <c r="E462" s="79">
        <v>33.119999999999997</v>
      </c>
      <c r="F462" s="80">
        <v>6.59</v>
      </c>
      <c r="G462" s="12">
        <f t="shared" ref="G462:G508" si="113">SUM(E462:F462)</f>
        <v>39.709999999999994</v>
      </c>
      <c r="H462" s="12">
        <f t="shared" ref="H462:H512" si="114">C462*E462</f>
        <v>894.2399999999999</v>
      </c>
      <c r="I462" s="12">
        <f t="shared" ref="I462:I512" si="115">C462*F462</f>
        <v>177.93</v>
      </c>
      <c r="J462" s="13">
        <f t="shared" ref="J462:J493" si="116">SUM(E462:F462)*C462</f>
        <v>1072.1699999999998</v>
      </c>
    </row>
    <row r="463" spans="1:10" ht="29" x14ac:dyDescent="0.35">
      <c r="A463" s="20" t="s">
        <v>860</v>
      </c>
      <c r="B463" s="10" t="s">
        <v>861</v>
      </c>
      <c r="C463" s="11">
        <v>58</v>
      </c>
      <c r="D463" s="24" t="s">
        <v>48</v>
      </c>
      <c r="E463" s="79">
        <v>14.5</v>
      </c>
      <c r="F463" s="80">
        <v>10.88</v>
      </c>
      <c r="G463" s="12">
        <f t="shared" si="113"/>
        <v>25.380000000000003</v>
      </c>
      <c r="H463" s="12">
        <f t="shared" si="114"/>
        <v>841</v>
      </c>
      <c r="I463" s="12">
        <f t="shared" si="115"/>
        <v>631.04000000000008</v>
      </c>
      <c r="J463" s="13">
        <f t="shared" si="116"/>
        <v>1472.0400000000002</v>
      </c>
    </row>
    <row r="464" spans="1:10" x14ac:dyDescent="0.35">
      <c r="A464" s="20" t="s">
        <v>862</v>
      </c>
      <c r="B464" s="10" t="s">
        <v>863</v>
      </c>
      <c r="C464" s="11">
        <v>1</v>
      </c>
      <c r="D464" s="24" t="s">
        <v>82</v>
      </c>
      <c r="E464" s="79">
        <v>298.32</v>
      </c>
      <c r="F464" s="80">
        <v>12.37</v>
      </c>
      <c r="G464" s="12">
        <f t="shared" si="113"/>
        <v>310.69</v>
      </c>
      <c r="H464" s="12">
        <f t="shared" si="114"/>
        <v>298.32</v>
      </c>
      <c r="I464" s="12">
        <f t="shared" si="115"/>
        <v>12.37</v>
      </c>
      <c r="J464" s="13">
        <f t="shared" si="116"/>
        <v>310.69</v>
      </c>
    </row>
    <row r="465" spans="1:10" ht="29" x14ac:dyDescent="0.35">
      <c r="A465" s="20" t="s">
        <v>864</v>
      </c>
      <c r="B465" s="10" t="s">
        <v>1084</v>
      </c>
      <c r="C465" s="11">
        <v>18</v>
      </c>
      <c r="D465" s="24" t="s">
        <v>48</v>
      </c>
      <c r="E465" s="79">
        <v>13.54</v>
      </c>
      <c r="F465" s="80">
        <v>6.52</v>
      </c>
      <c r="G465" s="12">
        <f t="shared" si="113"/>
        <v>20.059999999999999</v>
      </c>
      <c r="H465" s="12">
        <f t="shared" si="114"/>
        <v>243.71999999999997</v>
      </c>
      <c r="I465" s="12">
        <f t="shared" si="115"/>
        <v>117.35999999999999</v>
      </c>
      <c r="J465" s="13">
        <f t="shared" si="116"/>
        <v>361.08</v>
      </c>
    </row>
    <row r="466" spans="1:10" x14ac:dyDescent="0.35">
      <c r="A466" s="20" t="s">
        <v>865</v>
      </c>
      <c r="B466" s="10" t="s">
        <v>866</v>
      </c>
      <c r="C466" s="11">
        <v>18</v>
      </c>
      <c r="D466" s="24" t="s">
        <v>368</v>
      </c>
      <c r="E466" s="79">
        <v>436.67</v>
      </c>
      <c r="F466" s="80">
        <v>91.11</v>
      </c>
      <c r="G466" s="12">
        <f t="shared" si="113"/>
        <v>527.78</v>
      </c>
      <c r="H466" s="12">
        <f t="shared" si="114"/>
        <v>7860.06</v>
      </c>
      <c r="I466" s="12">
        <f t="shared" si="115"/>
        <v>1639.98</v>
      </c>
      <c r="J466" s="13">
        <f t="shared" si="116"/>
        <v>9500.0399999999991</v>
      </c>
    </row>
    <row r="467" spans="1:10" x14ac:dyDescent="0.35">
      <c r="A467" s="20" t="s">
        <v>867</v>
      </c>
      <c r="B467" s="10" t="s">
        <v>868</v>
      </c>
      <c r="C467" s="11">
        <v>2207</v>
      </c>
      <c r="D467" s="24" t="s">
        <v>82</v>
      </c>
      <c r="E467" s="79">
        <v>18.309999999999999</v>
      </c>
      <c r="F467" s="80">
        <v>1.49</v>
      </c>
      <c r="G467" s="12">
        <f t="shared" si="113"/>
        <v>19.799999999999997</v>
      </c>
      <c r="H467" s="12">
        <f t="shared" si="114"/>
        <v>40410.17</v>
      </c>
      <c r="I467" s="12">
        <f t="shared" si="115"/>
        <v>3288.43</v>
      </c>
      <c r="J467" s="13">
        <f t="shared" si="116"/>
        <v>43698.599999999991</v>
      </c>
    </row>
    <row r="468" spans="1:10" x14ac:dyDescent="0.35">
      <c r="A468" s="20" t="s">
        <v>869</v>
      </c>
      <c r="B468" s="10" t="s">
        <v>870</v>
      </c>
      <c r="C468" s="11">
        <v>215</v>
      </c>
      <c r="D468" s="24" t="s">
        <v>48</v>
      </c>
      <c r="E468" s="79">
        <v>10.82</v>
      </c>
      <c r="F468" s="80">
        <v>10.31</v>
      </c>
      <c r="G468" s="12">
        <f t="shared" si="113"/>
        <v>21.130000000000003</v>
      </c>
      <c r="H468" s="12">
        <f t="shared" si="114"/>
        <v>2326.3000000000002</v>
      </c>
      <c r="I468" s="12">
        <f t="shared" si="115"/>
        <v>2216.65</v>
      </c>
      <c r="J468" s="13">
        <f t="shared" si="116"/>
        <v>4542.9500000000007</v>
      </c>
    </row>
    <row r="469" spans="1:10" x14ac:dyDescent="0.35">
      <c r="A469" s="20" t="s">
        <v>871</v>
      </c>
      <c r="B469" s="10" t="s">
        <v>872</v>
      </c>
      <c r="C469" s="11">
        <v>24</v>
      </c>
      <c r="D469" s="24" t="s">
        <v>82</v>
      </c>
      <c r="E469" s="79">
        <v>75.2</v>
      </c>
      <c r="F469" s="80">
        <v>82.49</v>
      </c>
      <c r="G469" s="12">
        <f t="shared" si="113"/>
        <v>157.69</v>
      </c>
      <c r="H469" s="12">
        <f t="shared" si="114"/>
        <v>1804.8000000000002</v>
      </c>
      <c r="I469" s="12">
        <f t="shared" si="115"/>
        <v>1979.7599999999998</v>
      </c>
      <c r="J469" s="13">
        <f t="shared" si="116"/>
        <v>3784.56</v>
      </c>
    </row>
    <row r="470" spans="1:10" ht="29" x14ac:dyDescent="0.35">
      <c r="A470" s="20" t="s">
        <v>873</v>
      </c>
      <c r="B470" s="10" t="s">
        <v>874</v>
      </c>
      <c r="C470" s="11">
        <v>1</v>
      </c>
      <c r="D470" s="24" t="s">
        <v>82</v>
      </c>
      <c r="E470" s="79">
        <v>98.14</v>
      </c>
      <c r="F470" s="80">
        <v>41.24</v>
      </c>
      <c r="G470" s="12">
        <f t="shared" si="113"/>
        <v>139.38</v>
      </c>
      <c r="H470" s="12">
        <f t="shared" si="114"/>
        <v>98.14</v>
      </c>
      <c r="I470" s="12">
        <f t="shared" si="115"/>
        <v>41.24</v>
      </c>
      <c r="J470" s="13">
        <f t="shared" si="116"/>
        <v>139.38</v>
      </c>
    </row>
    <row r="471" spans="1:10" ht="29" x14ac:dyDescent="0.35">
      <c r="A471" s="20" t="s">
        <v>875</v>
      </c>
      <c r="B471" s="10" t="s">
        <v>876</v>
      </c>
      <c r="C471" s="11">
        <v>1</v>
      </c>
      <c r="D471" s="24" t="s">
        <v>82</v>
      </c>
      <c r="E471" s="79">
        <v>98.44</v>
      </c>
      <c r="F471" s="80">
        <v>41.24</v>
      </c>
      <c r="G471" s="12">
        <f t="shared" si="113"/>
        <v>139.68</v>
      </c>
      <c r="H471" s="12">
        <f t="shared" si="114"/>
        <v>98.44</v>
      </c>
      <c r="I471" s="12">
        <f t="shared" si="115"/>
        <v>41.24</v>
      </c>
      <c r="J471" s="13">
        <f t="shared" si="116"/>
        <v>139.68</v>
      </c>
    </row>
    <row r="472" spans="1:10" x14ac:dyDescent="0.35">
      <c r="A472" s="20" t="s">
        <v>877</v>
      </c>
      <c r="B472" s="17" t="s">
        <v>878</v>
      </c>
      <c r="C472" s="11">
        <v>1506</v>
      </c>
      <c r="D472" s="24" t="s">
        <v>48</v>
      </c>
      <c r="E472" s="79">
        <v>1.35</v>
      </c>
      <c r="F472" s="80">
        <v>6.52</v>
      </c>
      <c r="G472" s="12">
        <f t="shared" si="113"/>
        <v>7.8699999999999992</v>
      </c>
      <c r="H472" s="12">
        <f t="shared" si="114"/>
        <v>2033.1000000000001</v>
      </c>
      <c r="I472" s="12">
        <f t="shared" si="115"/>
        <v>9819.119999999999</v>
      </c>
      <c r="J472" s="13">
        <f t="shared" si="116"/>
        <v>11852.22</v>
      </c>
    </row>
    <row r="473" spans="1:10" x14ac:dyDescent="0.35">
      <c r="A473" s="20" t="s">
        <v>879</v>
      </c>
      <c r="B473" s="10" t="s">
        <v>880</v>
      </c>
      <c r="C473" s="11">
        <v>975</v>
      </c>
      <c r="D473" s="24" t="s">
        <v>48</v>
      </c>
      <c r="E473" s="79">
        <v>10.53</v>
      </c>
      <c r="F473" s="80">
        <v>6.52</v>
      </c>
      <c r="G473" s="12">
        <f t="shared" si="113"/>
        <v>17.049999999999997</v>
      </c>
      <c r="H473" s="12">
        <f t="shared" si="114"/>
        <v>10266.75</v>
      </c>
      <c r="I473" s="12">
        <f t="shared" si="115"/>
        <v>6357</v>
      </c>
      <c r="J473" s="13">
        <f t="shared" si="116"/>
        <v>16623.749999999996</v>
      </c>
    </row>
    <row r="474" spans="1:10" ht="29" x14ac:dyDescent="0.35">
      <c r="A474" s="20" t="s">
        <v>881</v>
      </c>
      <c r="B474" s="10" t="s">
        <v>882</v>
      </c>
      <c r="C474" s="11">
        <v>1</v>
      </c>
      <c r="D474" s="24" t="s">
        <v>33</v>
      </c>
      <c r="E474" s="79">
        <v>96.95</v>
      </c>
      <c r="F474" s="80">
        <v>41.24</v>
      </c>
      <c r="G474" s="12">
        <f t="shared" si="113"/>
        <v>138.19</v>
      </c>
      <c r="H474" s="12">
        <f t="shared" si="114"/>
        <v>96.95</v>
      </c>
      <c r="I474" s="12">
        <f t="shared" si="115"/>
        <v>41.24</v>
      </c>
      <c r="J474" s="13">
        <f t="shared" si="116"/>
        <v>138.19</v>
      </c>
    </row>
    <row r="475" spans="1:10" ht="29" x14ac:dyDescent="0.35">
      <c r="A475" s="20" t="s">
        <v>883</v>
      </c>
      <c r="B475" s="10" t="s">
        <v>884</v>
      </c>
      <c r="C475" s="11">
        <v>90</v>
      </c>
      <c r="D475" s="24" t="s">
        <v>33</v>
      </c>
      <c r="E475" s="79">
        <v>301.23</v>
      </c>
      <c r="F475" s="80">
        <v>41.24</v>
      </c>
      <c r="G475" s="12">
        <f t="shared" si="113"/>
        <v>342.47</v>
      </c>
      <c r="H475" s="12">
        <f t="shared" si="114"/>
        <v>27110.7</v>
      </c>
      <c r="I475" s="12">
        <f t="shared" si="115"/>
        <v>3711.6000000000004</v>
      </c>
      <c r="J475" s="13">
        <f t="shared" si="116"/>
        <v>30822.300000000003</v>
      </c>
    </row>
    <row r="476" spans="1:10" ht="29" x14ac:dyDescent="0.35">
      <c r="A476" s="20" t="s">
        <v>885</v>
      </c>
      <c r="B476" s="10" t="s">
        <v>886</v>
      </c>
      <c r="C476" s="11">
        <v>15</v>
      </c>
      <c r="D476" s="24" t="s">
        <v>33</v>
      </c>
      <c r="E476" s="79">
        <v>296.19</v>
      </c>
      <c r="F476" s="80">
        <v>41.24</v>
      </c>
      <c r="G476" s="12">
        <f t="shared" si="113"/>
        <v>337.43</v>
      </c>
      <c r="H476" s="12">
        <f t="shared" si="114"/>
        <v>4442.8500000000004</v>
      </c>
      <c r="I476" s="12">
        <f t="shared" si="115"/>
        <v>618.6</v>
      </c>
      <c r="J476" s="13">
        <f t="shared" si="116"/>
        <v>5061.45</v>
      </c>
    </row>
    <row r="477" spans="1:10" x14ac:dyDescent="0.35">
      <c r="A477" s="20" t="s">
        <v>887</v>
      </c>
      <c r="B477" s="10" t="s">
        <v>888</v>
      </c>
      <c r="C477" s="11">
        <v>1</v>
      </c>
      <c r="D477" s="24" t="s">
        <v>82</v>
      </c>
      <c r="E477" s="79">
        <v>675.36</v>
      </c>
      <c r="F477" s="80">
        <v>123.74</v>
      </c>
      <c r="G477" s="12">
        <f t="shared" si="113"/>
        <v>799.1</v>
      </c>
      <c r="H477" s="12">
        <f t="shared" si="114"/>
        <v>675.36</v>
      </c>
      <c r="I477" s="12">
        <f t="shared" si="115"/>
        <v>123.74</v>
      </c>
      <c r="J477" s="13">
        <f t="shared" si="116"/>
        <v>799.1</v>
      </c>
    </row>
    <row r="478" spans="1:10" x14ac:dyDescent="0.35">
      <c r="A478" s="20" t="s">
        <v>889</v>
      </c>
      <c r="B478" s="10" t="s">
        <v>890</v>
      </c>
      <c r="C478" s="11">
        <v>1</v>
      </c>
      <c r="D478" s="24" t="s">
        <v>82</v>
      </c>
      <c r="E478" s="79">
        <v>259.38</v>
      </c>
      <c r="F478" s="80">
        <v>131.74</v>
      </c>
      <c r="G478" s="12">
        <f t="shared" si="113"/>
        <v>391.12</v>
      </c>
      <c r="H478" s="12">
        <f t="shared" si="114"/>
        <v>259.38</v>
      </c>
      <c r="I478" s="12">
        <f t="shared" si="115"/>
        <v>131.74</v>
      </c>
      <c r="J478" s="13">
        <f t="shared" si="116"/>
        <v>391.12</v>
      </c>
    </row>
    <row r="479" spans="1:10" x14ac:dyDescent="0.35">
      <c r="A479" s="20" t="s">
        <v>891</v>
      </c>
      <c r="B479" s="10" t="s">
        <v>892</v>
      </c>
      <c r="C479" s="11">
        <v>1</v>
      </c>
      <c r="D479" s="24" t="s">
        <v>82</v>
      </c>
      <c r="E479" s="79">
        <v>342.94</v>
      </c>
      <c r="F479" s="80">
        <v>86.16</v>
      </c>
      <c r="G479" s="12">
        <f t="shared" si="113"/>
        <v>429.1</v>
      </c>
      <c r="H479" s="12">
        <f t="shared" si="114"/>
        <v>342.94</v>
      </c>
      <c r="I479" s="12">
        <f t="shared" si="115"/>
        <v>86.16</v>
      </c>
      <c r="J479" s="13">
        <f t="shared" si="116"/>
        <v>429.1</v>
      </c>
    </row>
    <row r="480" spans="1:10" x14ac:dyDescent="0.35">
      <c r="A480" s="20" t="s">
        <v>893</v>
      </c>
      <c r="B480" s="10" t="s">
        <v>894</v>
      </c>
      <c r="C480" s="11">
        <v>1</v>
      </c>
      <c r="D480" s="24" t="s">
        <v>82</v>
      </c>
      <c r="E480" s="79">
        <v>1.94</v>
      </c>
      <c r="F480" s="80">
        <v>112.29</v>
      </c>
      <c r="G480" s="12">
        <f t="shared" si="113"/>
        <v>114.23</v>
      </c>
      <c r="H480" s="12">
        <f t="shared" si="114"/>
        <v>1.94</v>
      </c>
      <c r="I480" s="12">
        <f t="shared" si="115"/>
        <v>112.29</v>
      </c>
      <c r="J480" s="13">
        <f t="shared" si="116"/>
        <v>114.23</v>
      </c>
    </row>
    <row r="481" spans="1:10" x14ac:dyDescent="0.35">
      <c r="A481" s="20" t="s">
        <v>895</v>
      </c>
      <c r="B481" s="10" t="s">
        <v>896</v>
      </c>
      <c r="C481" s="11">
        <v>1</v>
      </c>
      <c r="D481" s="24" t="s">
        <v>82</v>
      </c>
      <c r="E481" s="79">
        <v>2.31</v>
      </c>
      <c r="F481" s="80">
        <v>116.76</v>
      </c>
      <c r="G481" s="12">
        <f t="shared" si="113"/>
        <v>119.07000000000001</v>
      </c>
      <c r="H481" s="12">
        <f t="shared" si="114"/>
        <v>2.31</v>
      </c>
      <c r="I481" s="12">
        <f t="shared" si="115"/>
        <v>116.76</v>
      </c>
      <c r="J481" s="13">
        <f t="shared" si="116"/>
        <v>119.07000000000001</v>
      </c>
    </row>
    <row r="482" spans="1:10" x14ac:dyDescent="0.35">
      <c r="A482" s="20" t="s">
        <v>897</v>
      </c>
      <c r="B482" s="10" t="s">
        <v>898</v>
      </c>
      <c r="C482" s="11">
        <v>1</v>
      </c>
      <c r="D482" s="24" t="s">
        <v>12</v>
      </c>
      <c r="E482" s="79">
        <v>291.81</v>
      </c>
      <c r="F482" s="80">
        <v>87.94</v>
      </c>
      <c r="G482" s="12">
        <f t="shared" si="113"/>
        <v>379.75</v>
      </c>
      <c r="H482" s="12">
        <f t="shared" si="114"/>
        <v>291.81</v>
      </c>
      <c r="I482" s="12">
        <f t="shared" si="115"/>
        <v>87.94</v>
      </c>
      <c r="J482" s="13">
        <f t="shared" si="116"/>
        <v>379.75</v>
      </c>
    </row>
    <row r="483" spans="1:10" x14ac:dyDescent="0.35">
      <c r="A483" s="20" t="s">
        <v>899</v>
      </c>
      <c r="B483" s="10" t="s">
        <v>900</v>
      </c>
      <c r="C483" s="11">
        <v>415</v>
      </c>
      <c r="D483" s="24" t="s">
        <v>12</v>
      </c>
      <c r="E483" s="79">
        <v>10.86</v>
      </c>
      <c r="F483" s="80">
        <v>87.94</v>
      </c>
      <c r="G483" s="12">
        <f t="shared" si="113"/>
        <v>98.8</v>
      </c>
      <c r="H483" s="12">
        <f t="shared" si="114"/>
        <v>4506.8999999999996</v>
      </c>
      <c r="I483" s="12">
        <f t="shared" si="115"/>
        <v>36495.1</v>
      </c>
      <c r="J483" s="13">
        <f t="shared" si="116"/>
        <v>41002</v>
      </c>
    </row>
    <row r="484" spans="1:10" x14ac:dyDescent="0.35">
      <c r="A484" s="20" t="s">
        <v>901</v>
      </c>
      <c r="B484" s="10" t="s">
        <v>902</v>
      </c>
      <c r="C484" s="11">
        <v>1</v>
      </c>
      <c r="D484" s="24" t="s">
        <v>33</v>
      </c>
      <c r="E484" s="79">
        <v>872.24</v>
      </c>
      <c r="F484" s="80">
        <v>87.94</v>
      </c>
      <c r="G484" s="12">
        <f t="shared" si="113"/>
        <v>960.18000000000006</v>
      </c>
      <c r="H484" s="12">
        <f t="shared" si="114"/>
        <v>872.24</v>
      </c>
      <c r="I484" s="12">
        <f t="shared" si="115"/>
        <v>87.94</v>
      </c>
      <c r="J484" s="13">
        <f t="shared" si="116"/>
        <v>960.18000000000006</v>
      </c>
    </row>
    <row r="485" spans="1:10" x14ac:dyDescent="0.35">
      <c r="A485" s="20" t="s">
        <v>903</v>
      </c>
      <c r="B485" s="10" t="s">
        <v>904</v>
      </c>
      <c r="C485" s="11">
        <v>227</v>
      </c>
      <c r="D485" s="24" t="s">
        <v>33</v>
      </c>
      <c r="E485" s="79">
        <v>23.94</v>
      </c>
      <c r="F485" s="80">
        <v>19.45</v>
      </c>
      <c r="G485" s="12">
        <f t="shared" si="113"/>
        <v>43.39</v>
      </c>
      <c r="H485" s="12">
        <f t="shared" si="114"/>
        <v>5434.38</v>
      </c>
      <c r="I485" s="12">
        <f t="shared" si="115"/>
        <v>4415.1499999999996</v>
      </c>
      <c r="J485" s="13">
        <f t="shared" si="116"/>
        <v>9849.5300000000007</v>
      </c>
    </row>
    <row r="486" spans="1:10" x14ac:dyDescent="0.35">
      <c r="A486" s="20" t="s">
        <v>905</v>
      </c>
      <c r="B486" s="10" t="s">
        <v>906</v>
      </c>
      <c r="C486" s="11">
        <v>134</v>
      </c>
      <c r="D486" s="24" t="s">
        <v>12</v>
      </c>
      <c r="E486" s="79">
        <v>147.36000000000001</v>
      </c>
      <c r="F486" s="80">
        <v>41.57</v>
      </c>
      <c r="G486" s="12">
        <f t="shared" si="113"/>
        <v>188.93</v>
      </c>
      <c r="H486" s="12">
        <f t="shared" si="114"/>
        <v>19746.240000000002</v>
      </c>
      <c r="I486" s="12">
        <f t="shared" si="115"/>
        <v>5570.38</v>
      </c>
      <c r="J486" s="13">
        <f t="shared" si="116"/>
        <v>25316.620000000003</v>
      </c>
    </row>
    <row r="487" spans="1:10" x14ac:dyDescent="0.35">
      <c r="A487" s="20" t="s">
        <v>907</v>
      </c>
      <c r="B487" s="10" t="s">
        <v>908</v>
      </c>
      <c r="C487" s="11">
        <v>209</v>
      </c>
      <c r="D487" s="24" t="s">
        <v>82</v>
      </c>
      <c r="E487" s="79">
        <v>9.58</v>
      </c>
      <c r="F487" s="80">
        <v>1.49</v>
      </c>
      <c r="G487" s="12">
        <f t="shared" si="113"/>
        <v>11.07</v>
      </c>
      <c r="H487" s="12">
        <f t="shared" si="114"/>
        <v>2002.22</v>
      </c>
      <c r="I487" s="12">
        <f t="shared" si="115"/>
        <v>311.41000000000003</v>
      </c>
      <c r="J487" s="13">
        <f t="shared" si="116"/>
        <v>2313.63</v>
      </c>
    </row>
    <row r="488" spans="1:10" x14ac:dyDescent="0.35">
      <c r="A488" s="20" t="s">
        <v>909</v>
      </c>
      <c r="B488" s="10" t="s">
        <v>910</v>
      </c>
      <c r="C488" s="11">
        <v>1</v>
      </c>
      <c r="D488" s="24" t="s">
        <v>12</v>
      </c>
      <c r="E488" s="79">
        <v>9.91</v>
      </c>
      <c r="F488" s="80">
        <v>4.3899999999999997</v>
      </c>
      <c r="G488" s="12">
        <f t="shared" si="113"/>
        <v>14.3</v>
      </c>
      <c r="H488" s="12">
        <f t="shared" si="114"/>
        <v>9.91</v>
      </c>
      <c r="I488" s="12">
        <f t="shared" si="115"/>
        <v>4.3899999999999997</v>
      </c>
      <c r="J488" s="13">
        <f t="shared" si="116"/>
        <v>14.3</v>
      </c>
    </row>
    <row r="489" spans="1:10" x14ac:dyDescent="0.35">
      <c r="A489" s="20" t="s">
        <v>911</v>
      </c>
      <c r="B489" s="10" t="s">
        <v>912</v>
      </c>
      <c r="C489" s="11">
        <v>1</v>
      </c>
      <c r="D489" s="24" t="s">
        <v>12</v>
      </c>
      <c r="E489" s="79">
        <v>13.13</v>
      </c>
      <c r="F489" s="80">
        <v>4.3899999999999997</v>
      </c>
      <c r="G489" s="12">
        <f t="shared" si="113"/>
        <v>17.52</v>
      </c>
      <c r="H489" s="12">
        <f t="shared" si="114"/>
        <v>13.13</v>
      </c>
      <c r="I489" s="12">
        <f t="shared" si="115"/>
        <v>4.3899999999999997</v>
      </c>
      <c r="J489" s="13">
        <f t="shared" si="116"/>
        <v>17.52</v>
      </c>
    </row>
    <row r="490" spans="1:10" x14ac:dyDescent="0.35">
      <c r="A490" s="20" t="s">
        <v>913</v>
      </c>
      <c r="B490" s="10" t="s">
        <v>914</v>
      </c>
      <c r="C490" s="11">
        <v>1</v>
      </c>
      <c r="D490" s="24" t="s">
        <v>48</v>
      </c>
      <c r="E490" s="79">
        <v>136.93</v>
      </c>
      <c r="F490" s="80">
        <v>64.31</v>
      </c>
      <c r="G490" s="12">
        <f t="shared" si="113"/>
        <v>201.24</v>
      </c>
      <c r="H490" s="12">
        <f t="shared" si="114"/>
        <v>136.93</v>
      </c>
      <c r="I490" s="12">
        <f t="shared" si="115"/>
        <v>64.31</v>
      </c>
      <c r="J490" s="13">
        <f t="shared" si="116"/>
        <v>201.24</v>
      </c>
    </row>
    <row r="491" spans="1:10" x14ac:dyDescent="0.35">
      <c r="A491" s="20" t="s">
        <v>915</v>
      </c>
      <c r="B491" s="10" t="s">
        <v>916</v>
      </c>
      <c r="C491" s="11">
        <v>24</v>
      </c>
      <c r="D491" s="24" t="s">
        <v>82</v>
      </c>
      <c r="E491" s="79">
        <v>21.97</v>
      </c>
      <c r="F491" s="80">
        <v>3.75</v>
      </c>
      <c r="G491" s="12">
        <f t="shared" si="113"/>
        <v>25.72</v>
      </c>
      <c r="H491" s="12">
        <f t="shared" si="114"/>
        <v>527.28</v>
      </c>
      <c r="I491" s="12">
        <f t="shared" si="115"/>
        <v>90</v>
      </c>
      <c r="J491" s="13">
        <f t="shared" si="116"/>
        <v>617.28</v>
      </c>
    </row>
    <row r="492" spans="1:10" x14ac:dyDescent="0.35">
      <c r="A492" s="20" t="s">
        <v>917</v>
      </c>
      <c r="B492" s="10" t="s">
        <v>918</v>
      </c>
      <c r="C492" s="11">
        <v>1</v>
      </c>
      <c r="D492" s="24" t="s">
        <v>956</v>
      </c>
      <c r="E492" s="79">
        <v>288.64</v>
      </c>
      <c r="F492" s="80">
        <v>19.940000000000001</v>
      </c>
      <c r="G492" s="12">
        <f t="shared" si="113"/>
        <v>308.58</v>
      </c>
      <c r="H492" s="12">
        <f t="shared" si="114"/>
        <v>288.64</v>
      </c>
      <c r="I492" s="12">
        <f t="shared" si="115"/>
        <v>19.940000000000001</v>
      </c>
      <c r="J492" s="13">
        <f t="shared" si="116"/>
        <v>308.58</v>
      </c>
    </row>
    <row r="493" spans="1:10" x14ac:dyDescent="0.35">
      <c r="A493" s="20" t="s">
        <v>919</v>
      </c>
      <c r="B493" s="10" t="s">
        <v>920</v>
      </c>
      <c r="C493" s="11">
        <v>1</v>
      </c>
      <c r="D493" s="24" t="s">
        <v>82</v>
      </c>
      <c r="E493" s="79">
        <v>1993.52</v>
      </c>
      <c r="F493" s="80">
        <v>221.43</v>
      </c>
      <c r="G493" s="12">
        <f t="shared" si="113"/>
        <v>2214.9499999999998</v>
      </c>
      <c r="H493" s="12">
        <f t="shared" si="114"/>
        <v>1993.52</v>
      </c>
      <c r="I493" s="12">
        <f t="shared" si="115"/>
        <v>221.43</v>
      </c>
      <c r="J493" s="13">
        <f t="shared" si="116"/>
        <v>2214.9499999999998</v>
      </c>
    </row>
    <row r="494" spans="1:10" x14ac:dyDescent="0.35">
      <c r="A494" s="20" t="s">
        <v>921</v>
      </c>
      <c r="B494" s="10" t="s">
        <v>922</v>
      </c>
      <c r="C494" s="11">
        <v>1</v>
      </c>
      <c r="D494" s="24" t="s">
        <v>82</v>
      </c>
      <c r="E494" s="79">
        <v>1598.87</v>
      </c>
      <c r="F494" s="80">
        <v>221.43</v>
      </c>
      <c r="G494" s="12">
        <f t="shared" si="113"/>
        <v>1820.3</v>
      </c>
      <c r="H494" s="12">
        <f t="shared" si="114"/>
        <v>1598.87</v>
      </c>
      <c r="I494" s="12">
        <f t="shared" si="115"/>
        <v>221.43</v>
      </c>
      <c r="J494" s="13">
        <f t="shared" ref="J494:J512" si="117">SUM(E494:F494)*C494</f>
        <v>1820.3</v>
      </c>
    </row>
    <row r="495" spans="1:10" x14ac:dyDescent="0.35">
      <c r="A495" s="20" t="s">
        <v>923</v>
      </c>
      <c r="B495" s="10" t="s">
        <v>924</v>
      </c>
      <c r="C495" s="11">
        <v>1</v>
      </c>
      <c r="D495" s="24" t="s">
        <v>82</v>
      </c>
      <c r="E495" s="79">
        <v>4141.2700000000004</v>
      </c>
      <c r="F495" s="80">
        <v>896.43</v>
      </c>
      <c r="G495" s="12">
        <f t="shared" si="113"/>
        <v>5037.7000000000007</v>
      </c>
      <c r="H495" s="12">
        <f t="shared" si="114"/>
        <v>4141.2700000000004</v>
      </c>
      <c r="I495" s="12">
        <f t="shared" si="115"/>
        <v>896.43</v>
      </c>
      <c r="J495" s="13">
        <f t="shared" si="117"/>
        <v>5037.7000000000007</v>
      </c>
    </row>
    <row r="496" spans="1:10" x14ac:dyDescent="0.35">
      <c r="A496" s="20" t="s">
        <v>925</v>
      </c>
      <c r="B496" s="10" t="s">
        <v>926</v>
      </c>
      <c r="C496" s="11">
        <v>1</v>
      </c>
      <c r="D496" s="24" t="s">
        <v>82</v>
      </c>
      <c r="E496" s="79">
        <v>2776.48</v>
      </c>
      <c r="F496" s="80">
        <v>597.61</v>
      </c>
      <c r="G496" s="12">
        <f t="shared" si="113"/>
        <v>3374.09</v>
      </c>
      <c r="H496" s="12">
        <f t="shared" si="114"/>
        <v>2776.48</v>
      </c>
      <c r="I496" s="12">
        <f t="shared" si="115"/>
        <v>597.61</v>
      </c>
      <c r="J496" s="13">
        <f t="shared" si="117"/>
        <v>3374.09</v>
      </c>
    </row>
    <row r="497" spans="1:10" x14ac:dyDescent="0.35">
      <c r="A497" s="20" t="s">
        <v>927</v>
      </c>
      <c r="B497" s="10" t="s">
        <v>928</v>
      </c>
      <c r="C497" s="11">
        <v>1</v>
      </c>
      <c r="D497" s="24" t="s">
        <v>82</v>
      </c>
      <c r="E497" s="79">
        <v>5849.71</v>
      </c>
      <c r="F497" s="80">
        <v>498.93</v>
      </c>
      <c r="G497" s="12">
        <f t="shared" si="113"/>
        <v>6348.64</v>
      </c>
      <c r="H497" s="12">
        <f t="shared" si="114"/>
        <v>5849.71</v>
      </c>
      <c r="I497" s="12">
        <f t="shared" si="115"/>
        <v>498.93</v>
      </c>
      <c r="J497" s="13">
        <f t="shared" si="117"/>
        <v>6348.64</v>
      </c>
    </row>
    <row r="498" spans="1:10" x14ac:dyDescent="0.35">
      <c r="A498" s="20" t="s">
        <v>929</v>
      </c>
      <c r="B498" s="10" t="s">
        <v>930</v>
      </c>
      <c r="C498" s="11">
        <v>1</v>
      </c>
      <c r="D498" s="24" t="s">
        <v>82</v>
      </c>
      <c r="E498" s="79">
        <v>7537.26</v>
      </c>
      <c r="F498" s="80">
        <v>1156.72</v>
      </c>
      <c r="G498" s="12">
        <f t="shared" si="113"/>
        <v>8693.98</v>
      </c>
      <c r="H498" s="12">
        <f t="shared" si="114"/>
        <v>7537.26</v>
      </c>
      <c r="I498" s="12">
        <f t="shared" si="115"/>
        <v>1156.72</v>
      </c>
      <c r="J498" s="13">
        <f t="shared" si="117"/>
        <v>8693.98</v>
      </c>
    </row>
    <row r="499" spans="1:10" x14ac:dyDescent="0.35">
      <c r="A499" s="20" t="s">
        <v>931</v>
      </c>
      <c r="B499" s="10" t="s">
        <v>932</v>
      </c>
      <c r="C499" s="11">
        <v>1</v>
      </c>
      <c r="D499" s="24" t="s">
        <v>82</v>
      </c>
      <c r="E499" s="79">
        <v>8789.8799999999992</v>
      </c>
      <c r="F499" s="80">
        <v>1919.36</v>
      </c>
      <c r="G499" s="12">
        <f t="shared" si="113"/>
        <v>10709.24</v>
      </c>
      <c r="H499" s="12">
        <f t="shared" si="114"/>
        <v>8789.8799999999992</v>
      </c>
      <c r="I499" s="12">
        <f t="shared" si="115"/>
        <v>1919.36</v>
      </c>
      <c r="J499" s="13">
        <f t="shared" si="117"/>
        <v>10709.24</v>
      </c>
    </row>
    <row r="500" spans="1:10" x14ac:dyDescent="0.35">
      <c r="A500" s="20" t="s">
        <v>933</v>
      </c>
      <c r="B500" s="10" t="s">
        <v>934</v>
      </c>
      <c r="C500" s="11">
        <v>1</v>
      </c>
      <c r="D500" s="24" t="s">
        <v>82</v>
      </c>
      <c r="E500" s="79">
        <v>11395.97</v>
      </c>
      <c r="F500" s="80">
        <v>1950.31</v>
      </c>
      <c r="G500" s="12">
        <f t="shared" ref="G500:G504" si="118">SUM(E500:F500)</f>
        <v>13346.279999999999</v>
      </c>
      <c r="H500" s="12">
        <f t="shared" si="114"/>
        <v>11395.97</v>
      </c>
      <c r="I500" s="12">
        <f t="shared" si="115"/>
        <v>1950.31</v>
      </c>
      <c r="J500" s="13">
        <f t="shared" si="117"/>
        <v>13346.279999999999</v>
      </c>
    </row>
    <row r="501" spans="1:10" x14ac:dyDescent="0.35">
      <c r="A501" s="20" t="s">
        <v>935</v>
      </c>
      <c r="B501" s="10" t="s">
        <v>936</v>
      </c>
      <c r="C501" s="11">
        <v>1</v>
      </c>
      <c r="D501" s="24" t="s">
        <v>82</v>
      </c>
      <c r="E501" s="79">
        <v>7331.13</v>
      </c>
      <c r="F501" s="80">
        <v>1477.39</v>
      </c>
      <c r="G501" s="12">
        <f t="shared" si="118"/>
        <v>8808.52</v>
      </c>
      <c r="H501" s="12">
        <f t="shared" si="114"/>
        <v>7331.13</v>
      </c>
      <c r="I501" s="12">
        <f t="shared" si="115"/>
        <v>1477.39</v>
      </c>
      <c r="J501" s="13">
        <f t="shared" si="117"/>
        <v>8808.52</v>
      </c>
    </row>
    <row r="502" spans="1:10" x14ac:dyDescent="0.35">
      <c r="A502" s="20" t="s">
        <v>937</v>
      </c>
      <c r="B502" s="10" t="s">
        <v>938</v>
      </c>
      <c r="C502" s="11">
        <v>1</v>
      </c>
      <c r="D502" s="24" t="s">
        <v>82</v>
      </c>
      <c r="E502" s="79">
        <v>12942.34</v>
      </c>
      <c r="F502" s="80">
        <v>2702.91</v>
      </c>
      <c r="G502" s="12">
        <f t="shared" si="118"/>
        <v>15645.25</v>
      </c>
      <c r="H502" s="12">
        <f t="shared" si="114"/>
        <v>12942.34</v>
      </c>
      <c r="I502" s="12">
        <f t="shared" si="115"/>
        <v>2702.91</v>
      </c>
      <c r="J502" s="13">
        <f t="shared" si="117"/>
        <v>15645.25</v>
      </c>
    </row>
    <row r="503" spans="1:10" x14ac:dyDescent="0.35">
      <c r="A503" s="20" t="s">
        <v>939</v>
      </c>
      <c r="B503" s="10" t="s">
        <v>940</v>
      </c>
      <c r="C503" s="11">
        <v>1</v>
      </c>
      <c r="D503" s="24" t="s">
        <v>82</v>
      </c>
      <c r="E503" s="79">
        <v>36531.03</v>
      </c>
      <c r="F503" s="80">
        <v>3226.09</v>
      </c>
      <c r="G503" s="12">
        <f t="shared" si="118"/>
        <v>39757.119999999995</v>
      </c>
      <c r="H503" s="12">
        <f t="shared" si="114"/>
        <v>36531.03</v>
      </c>
      <c r="I503" s="12">
        <f t="shared" si="115"/>
        <v>3226.09</v>
      </c>
      <c r="J503" s="13">
        <f t="shared" si="117"/>
        <v>39757.119999999995</v>
      </c>
    </row>
    <row r="504" spans="1:10" x14ac:dyDescent="0.35">
      <c r="A504" s="20" t="s">
        <v>941</v>
      </c>
      <c r="B504" s="10" t="s">
        <v>942</v>
      </c>
      <c r="C504" s="11">
        <v>108</v>
      </c>
      <c r="D504" s="24" t="s">
        <v>82</v>
      </c>
      <c r="E504" s="79">
        <v>9.0500000000000007</v>
      </c>
      <c r="F504" s="80">
        <v>11.97</v>
      </c>
      <c r="G504" s="12">
        <f t="shared" si="118"/>
        <v>21.020000000000003</v>
      </c>
      <c r="H504" s="12">
        <f t="shared" si="114"/>
        <v>977.40000000000009</v>
      </c>
      <c r="I504" s="12">
        <f t="shared" si="115"/>
        <v>1292.76</v>
      </c>
      <c r="J504" s="13">
        <f t="shared" si="117"/>
        <v>2270.1600000000003</v>
      </c>
    </row>
    <row r="505" spans="1:10" x14ac:dyDescent="0.35">
      <c r="A505" s="20" t="s">
        <v>943</v>
      </c>
      <c r="B505" s="10" t="s">
        <v>944</v>
      </c>
      <c r="C505" s="11">
        <v>73</v>
      </c>
      <c r="D505" s="24" t="s">
        <v>48</v>
      </c>
      <c r="E505" s="79">
        <v>152.93</v>
      </c>
      <c r="F505" s="80">
        <v>28.86</v>
      </c>
      <c r="G505" s="12">
        <f t="shared" si="113"/>
        <v>181.79000000000002</v>
      </c>
      <c r="H505" s="12">
        <f t="shared" si="114"/>
        <v>11163.890000000001</v>
      </c>
      <c r="I505" s="12">
        <f t="shared" si="115"/>
        <v>2106.7799999999997</v>
      </c>
      <c r="J505" s="13">
        <f t="shared" si="117"/>
        <v>13270.670000000002</v>
      </c>
    </row>
    <row r="506" spans="1:10" x14ac:dyDescent="0.35">
      <c r="A506" s="20" t="s">
        <v>945</v>
      </c>
      <c r="B506" s="10" t="s">
        <v>946</v>
      </c>
      <c r="C506" s="11">
        <v>1</v>
      </c>
      <c r="D506" s="24" t="s">
        <v>48</v>
      </c>
      <c r="E506" s="79">
        <v>40.619999999999997</v>
      </c>
      <c r="F506" s="80">
        <v>28.86</v>
      </c>
      <c r="G506" s="12">
        <f t="shared" si="113"/>
        <v>69.47999999999999</v>
      </c>
      <c r="H506" s="12">
        <f t="shared" si="114"/>
        <v>40.619999999999997</v>
      </c>
      <c r="I506" s="12">
        <f t="shared" si="115"/>
        <v>28.86</v>
      </c>
      <c r="J506" s="13">
        <f t="shared" si="117"/>
        <v>69.47999999999999</v>
      </c>
    </row>
    <row r="507" spans="1:10" x14ac:dyDescent="0.35">
      <c r="A507" s="20" t="s">
        <v>947</v>
      </c>
      <c r="B507" s="10" t="s">
        <v>948</v>
      </c>
      <c r="C507" s="11">
        <v>1</v>
      </c>
      <c r="D507" s="24" t="s">
        <v>82</v>
      </c>
      <c r="E507" s="79">
        <v>149.78</v>
      </c>
      <c r="F507" s="80">
        <v>12.37</v>
      </c>
      <c r="G507" s="12">
        <f t="shared" si="113"/>
        <v>162.15</v>
      </c>
      <c r="H507" s="12">
        <f t="shared" si="114"/>
        <v>149.78</v>
      </c>
      <c r="I507" s="12">
        <f t="shared" si="115"/>
        <v>12.37</v>
      </c>
      <c r="J507" s="13">
        <f t="shared" si="117"/>
        <v>162.15</v>
      </c>
    </row>
    <row r="508" spans="1:10" x14ac:dyDescent="0.35">
      <c r="A508" s="20" t="s">
        <v>949</v>
      </c>
      <c r="B508" s="10" t="s">
        <v>950</v>
      </c>
      <c r="C508" s="11">
        <v>1</v>
      </c>
      <c r="D508" s="24" t="s">
        <v>82</v>
      </c>
      <c r="E508" s="79">
        <v>402.3</v>
      </c>
      <c r="F508" s="80">
        <v>12.37</v>
      </c>
      <c r="G508" s="12">
        <f t="shared" si="113"/>
        <v>414.67</v>
      </c>
      <c r="H508" s="12">
        <f t="shared" si="114"/>
        <v>402.3</v>
      </c>
      <c r="I508" s="12">
        <f t="shared" si="115"/>
        <v>12.37</v>
      </c>
      <c r="J508" s="13">
        <f t="shared" si="117"/>
        <v>414.67</v>
      </c>
    </row>
    <row r="509" spans="1:10" x14ac:dyDescent="0.35">
      <c r="A509" s="20" t="s">
        <v>951</v>
      </c>
      <c r="B509" s="10" t="s">
        <v>952</v>
      </c>
      <c r="C509" s="11">
        <v>1</v>
      </c>
      <c r="D509" s="24" t="s">
        <v>82</v>
      </c>
      <c r="E509" s="79">
        <v>417.15</v>
      </c>
      <c r="F509" s="80">
        <v>12.37</v>
      </c>
      <c r="G509" s="12">
        <f t="shared" ref="G509:G512" si="119">SUM(E509:F509)</f>
        <v>429.52</v>
      </c>
      <c r="H509" s="12">
        <f t="shared" si="114"/>
        <v>417.15</v>
      </c>
      <c r="I509" s="12">
        <f t="shared" si="115"/>
        <v>12.37</v>
      </c>
      <c r="J509" s="13">
        <f t="shared" si="117"/>
        <v>429.52</v>
      </c>
    </row>
    <row r="510" spans="1:10" x14ac:dyDescent="0.35">
      <c r="A510" s="20" t="s">
        <v>953</v>
      </c>
      <c r="B510" s="10" t="s">
        <v>954</v>
      </c>
      <c r="C510" s="11">
        <v>1</v>
      </c>
      <c r="D510" s="24" t="s">
        <v>82</v>
      </c>
      <c r="E510" s="79">
        <v>45.97</v>
      </c>
      <c r="F510" s="80">
        <v>21.54</v>
      </c>
      <c r="G510" s="12">
        <f t="shared" si="119"/>
        <v>67.509999999999991</v>
      </c>
      <c r="H510" s="12">
        <f t="shared" si="114"/>
        <v>45.97</v>
      </c>
      <c r="I510" s="12">
        <f t="shared" si="115"/>
        <v>21.54</v>
      </c>
      <c r="J510" s="13">
        <f t="shared" si="117"/>
        <v>67.509999999999991</v>
      </c>
    </row>
    <row r="511" spans="1:10" x14ac:dyDescent="0.35">
      <c r="A511" s="20" t="s">
        <v>955</v>
      </c>
      <c r="B511" s="10" t="s">
        <v>987</v>
      </c>
      <c r="C511" s="11">
        <v>1</v>
      </c>
      <c r="D511" s="24" t="s">
        <v>956</v>
      </c>
      <c r="E511" s="79">
        <v>282.33</v>
      </c>
      <c r="F511" s="80">
        <v>19.940000000000001</v>
      </c>
      <c r="G511" s="12">
        <f t="shared" si="119"/>
        <v>302.27</v>
      </c>
      <c r="H511" s="12">
        <f t="shared" si="114"/>
        <v>282.33</v>
      </c>
      <c r="I511" s="12">
        <f t="shared" si="115"/>
        <v>19.940000000000001</v>
      </c>
      <c r="J511" s="13">
        <f t="shared" si="117"/>
        <v>302.27</v>
      </c>
    </row>
    <row r="512" spans="1:10" x14ac:dyDescent="0.35">
      <c r="A512" s="20" t="s">
        <v>957</v>
      </c>
      <c r="B512" s="10" t="s">
        <v>988</v>
      </c>
      <c r="C512" s="11">
        <v>1</v>
      </c>
      <c r="D512" s="24" t="s">
        <v>82</v>
      </c>
      <c r="E512" s="79">
        <v>37.659999999999997</v>
      </c>
      <c r="F512" s="80">
        <v>740.84</v>
      </c>
      <c r="G512" s="12">
        <f t="shared" si="119"/>
        <v>778.5</v>
      </c>
      <c r="H512" s="12">
        <f t="shared" si="114"/>
        <v>37.659999999999997</v>
      </c>
      <c r="I512" s="12">
        <f t="shared" si="115"/>
        <v>740.84</v>
      </c>
      <c r="J512" s="13">
        <f t="shared" si="117"/>
        <v>778.5</v>
      </c>
    </row>
    <row r="513" spans="1:10" x14ac:dyDescent="0.35">
      <c r="A513" s="18">
        <v>30</v>
      </c>
      <c r="B513" s="19" t="s">
        <v>958</v>
      </c>
      <c r="C513" s="7"/>
      <c r="D513" s="8"/>
      <c r="E513" s="75"/>
      <c r="F513" s="76"/>
      <c r="G513" s="75"/>
      <c r="H513" s="75">
        <v>0</v>
      </c>
      <c r="I513" s="75">
        <v>0</v>
      </c>
      <c r="J513" s="78">
        <v>0</v>
      </c>
    </row>
    <row r="514" spans="1:10" ht="27.75" customHeight="1" thickBot="1" x14ac:dyDescent="0.4">
      <c r="A514" s="89"/>
      <c r="B514" s="90" t="s">
        <v>959</v>
      </c>
      <c r="C514" s="91"/>
      <c r="D514" s="92"/>
      <c r="E514" s="93"/>
      <c r="F514" s="93"/>
      <c r="G514" s="93"/>
      <c r="H514" s="94">
        <f>SUM(H7+H14+H51+H52+H53+H58+H62+H78+H86+H87+H111+H121+H136+H159+H189+H207+H226+H238+H239+H370+H394+H408+H421+H422+H423+H424+H425+H426+H461+H513)</f>
        <v>3746371.5</v>
      </c>
      <c r="I514" s="94">
        <f>SUM(I7+I14+I51+I52+I53+I58+I62+I78+I86+I87+I111+I121+I136+I159+I189+I207+I226+I238+I239+I370+I394+I408+I421+I422+I423+I424+I425+I426+I461+I513)</f>
        <v>1518801.7799999998</v>
      </c>
      <c r="J514" s="95">
        <f>SUM(J7+J14+J51+J52+J53+J58+J62+J78+J86+J87+J111+J121+J136+J159+J189+J207+J226+J238+J239+J370+J394+J408+J421+J422+J423+J424+J425+J426+J461+J513)</f>
        <v>5265173.2799999993</v>
      </c>
    </row>
    <row r="515" spans="1:10" x14ac:dyDescent="0.35">
      <c r="A515" s="97"/>
      <c r="B515" s="98"/>
      <c r="C515" s="99"/>
      <c r="D515" s="100"/>
      <c r="E515" s="101"/>
      <c r="F515" s="102"/>
      <c r="G515" s="103"/>
      <c r="H515" s="103"/>
      <c r="I515" s="103"/>
      <c r="J515" s="103"/>
    </row>
    <row r="516" spans="1:10" x14ac:dyDescent="0.35">
      <c r="A516" s="96"/>
      <c r="B516" s="104"/>
      <c r="C516" s="105"/>
      <c r="D516" s="106"/>
      <c r="E516" s="107"/>
      <c r="F516" s="107"/>
      <c r="G516" s="108"/>
      <c r="H516" s="108"/>
      <c r="I516" s="108"/>
      <c r="J516" s="109"/>
    </row>
    <row r="517" spans="1:10" x14ac:dyDescent="0.35">
      <c r="A517" s="96"/>
      <c r="B517" s="104"/>
      <c r="C517" s="105"/>
      <c r="D517" s="106"/>
      <c r="E517" s="107"/>
      <c r="F517" s="107"/>
      <c r="G517" s="108"/>
      <c r="H517" s="109"/>
      <c r="I517" s="109"/>
      <c r="J517" s="109"/>
    </row>
    <row r="518" spans="1:10" x14ac:dyDescent="0.35">
      <c r="A518" s="96"/>
      <c r="B518" s="104"/>
      <c r="C518" s="105"/>
      <c r="D518" s="106"/>
      <c r="E518" s="107"/>
      <c r="F518" s="107"/>
      <c r="G518" s="108"/>
      <c r="H518" s="109"/>
      <c r="I518" s="109"/>
      <c r="J518" s="108"/>
    </row>
    <row r="519" spans="1:10" x14ac:dyDescent="0.35">
      <c r="A519" s="96"/>
      <c r="B519" s="104"/>
      <c r="C519" s="105"/>
      <c r="D519" s="106"/>
      <c r="E519" s="107"/>
      <c r="F519" s="107"/>
      <c r="G519" s="108"/>
      <c r="H519" s="109"/>
      <c r="I519" s="109"/>
      <c r="J519" s="108"/>
    </row>
    <row r="520" spans="1:10" x14ac:dyDescent="0.35">
      <c r="A520" s="96"/>
      <c r="B520" s="104"/>
      <c r="C520" s="105"/>
      <c r="D520" s="106"/>
      <c r="E520" s="107"/>
      <c r="F520" s="107"/>
      <c r="G520" s="108"/>
      <c r="H520" s="109"/>
      <c r="I520" s="109"/>
      <c r="J520" s="108"/>
    </row>
    <row r="521" spans="1:10" x14ac:dyDescent="0.35">
      <c r="A521" s="96"/>
      <c r="B521" s="104"/>
      <c r="C521" s="105"/>
      <c r="D521" s="106"/>
      <c r="E521" s="107"/>
      <c r="F521" s="107"/>
      <c r="G521" s="108"/>
      <c r="H521" s="109"/>
      <c r="I521" s="109"/>
      <c r="J521" s="109"/>
    </row>
    <row r="522" spans="1:10" x14ac:dyDescent="0.35">
      <c r="A522" s="96"/>
      <c r="B522" s="104"/>
      <c r="C522" s="105"/>
      <c r="D522" s="106"/>
      <c r="E522" s="107"/>
      <c r="F522" s="107"/>
      <c r="G522" s="108"/>
      <c r="H522" s="109"/>
      <c r="I522" s="109"/>
      <c r="J522" s="108"/>
    </row>
    <row r="523" spans="1:10" x14ac:dyDescent="0.35">
      <c r="A523" s="96"/>
      <c r="B523" s="104"/>
      <c r="C523" s="105"/>
      <c r="D523" s="106"/>
      <c r="E523" s="107"/>
      <c r="F523" s="107"/>
      <c r="G523" s="108"/>
      <c r="H523" s="109"/>
      <c r="I523" s="109"/>
      <c r="J523" s="109"/>
    </row>
    <row r="524" spans="1:10" x14ac:dyDescent="0.35">
      <c r="A524" s="96"/>
      <c r="B524" s="104"/>
      <c r="C524" s="105"/>
      <c r="D524" s="106"/>
      <c r="E524" s="107"/>
      <c r="F524" s="107"/>
      <c r="G524" s="108"/>
      <c r="H524" s="109"/>
      <c r="I524" s="109"/>
      <c r="J524" s="109"/>
    </row>
    <row r="525" spans="1:10" x14ac:dyDescent="0.35">
      <c r="A525" s="96"/>
      <c r="B525" s="104"/>
      <c r="C525" s="105"/>
      <c r="D525" s="106"/>
      <c r="E525" s="107"/>
      <c r="F525" s="107"/>
      <c r="G525" s="108"/>
      <c r="H525" s="109"/>
      <c r="I525" s="109"/>
      <c r="J525" s="109"/>
    </row>
    <row r="526" spans="1:10" x14ac:dyDescent="0.35">
      <c r="A526" s="96"/>
      <c r="B526" s="104"/>
      <c r="C526" s="105"/>
      <c r="D526" s="106"/>
      <c r="E526" s="107"/>
      <c r="F526" s="107"/>
      <c r="G526" s="108"/>
      <c r="H526" s="109"/>
      <c r="I526" s="109"/>
      <c r="J526" s="109"/>
    </row>
  </sheetData>
  <mergeCells count="5">
    <mergeCell ref="C1:J1"/>
    <mergeCell ref="C2:J2"/>
    <mergeCell ref="L2:L18"/>
    <mergeCell ref="C3:J3"/>
    <mergeCell ref="D4:E4"/>
  </mergeCells>
  <phoneticPr fontId="13" type="noConversion"/>
  <pageMargins left="0.511811024" right="0.511811024" top="0.78740157499999996" bottom="0.78740157499999996" header="0.31496062000000002" footer="0.31496062000000002"/>
  <pageSetup paperSize="9" scale="26" orientation="portrait" r:id="rId1"/>
  <headerFooter>
    <oddHeader>&amp;R&amp;"Calibri"&amp;10&amp;K000000#interna&amp;1#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7F82-90E4-49E5-B9B4-23A4918DBB54}">
  <dimension ref="A1:K118"/>
  <sheetViews>
    <sheetView topLeftCell="A52" zoomScaleNormal="100" workbookViewId="0">
      <selection activeCell="I58" sqref="I58"/>
    </sheetView>
  </sheetViews>
  <sheetFormatPr defaultColWidth="9.1796875" defaultRowHeight="14.5" x14ac:dyDescent="0.35"/>
  <cols>
    <col min="1" max="1" width="22.54296875" style="112" bestFit="1" customWidth="1"/>
    <col min="2" max="2" width="14.26953125" style="112" customWidth="1"/>
    <col min="3" max="3" width="21.1796875" style="112" bestFit="1" customWidth="1"/>
    <col min="4" max="4" width="43.81640625" style="112" bestFit="1" customWidth="1"/>
    <col min="5" max="5" width="60.81640625" style="112" customWidth="1"/>
    <col min="6" max="8" width="9.1796875" style="58"/>
    <col min="9" max="10" width="10.26953125" style="58" customWidth="1"/>
    <col min="11" max="11" width="16" style="58" bestFit="1" customWidth="1"/>
    <col min="12" max="16384" width="9.1796875" style="58"/>
  </cols>
  <sheetData>
    <row r="1" spans="1:11" ht="15" customHeight="1" x14ac:dyDescent="0.35">
      <c r="A1" s="275" t="s">
        <v>1085</v>
      </c>
      <c r="B1" s="275"/>
      <c r="C1" s="275"/>
      <c r="D1" s="275"/>
      <c r="E1" s="275"/>
    </row>
    <row r="2" spans="1:11" ht="15" customHeight="1" x14ac:dyDescent="0.35">
      <c r="A2" s="275"/>
      <c r="B2" s="275"/>
      <c r="C2" s="275"/>
      <c r="D2" s="275"/>
      <c r="E2" s="275"/>
    </row>
    <row r="3" spans="1:11" ht="15" customHeight="1" x14ac:dyDescent="0.35">
      <c r="A3" s="275"/>
      <c r="B3" s="275"/>
      <c r="C3" s="275"/>
      <c r="D3" s="275"/>
      <c r="E3" s="275"/>
    </row>
    <row r="4" spans="1:11" ht="15" customHeight="1" x14ac:dyDescent="0.35">
      <c r="A4" s="110" t="s">
        <v>1268</v>
      </c>
      <c r="B4" s="116" t="s">
        <v>1069</v>
      </c>
      <c r="C4" s="116" t="s">
        <v>1070</v>
      </c>
      <c r="D4" s="116" t="s">
        <v>1071</v>
      </c>
      <c r="E4" s="117" t="s">
        <v>1072</v>
      </c>
      <c r="I4" s="110" t="s">
        <v>1068</v>
      </c>
      <c r="J4" s="116" t="s">
        <v>1069</v>
      </c>
      <c r="K4" s="58" t="s">
        <v>1268</v>
      </c>
    </row>
    <row r="5" spans="1:11" ht="15" customHeight="1" x14ac:dyDescent="0.35">
      <c r="A5" s="120" t="s">
        <v>1269</v>
      </c>
      <c r="B5" s="120" t="s">
        <v>1251</v>
      </c>
      <c r="C5" s="113" t="s">
        <v>1086</v>
      </c>
      <c r="D5" s="113" t="s">
        <v>1087</v>
      </c>
      <c r="E5" s="113" t="s">
        <v>1088</v>
      </c>
      <c r="I5" s="120" t="s">
        <v>1261</v>
      </c>
      <c r="J5" s="125" t="s">
        <v>1251</v>
      </c>
      <c r="K5" s="53" t="str">
        <f>Tabela2[[#This Row],[PREFIXO]] &amp; "/" &amp; J5</f>
        <v>0046/00</v>
      </c>
    </row>
    <row r="6" spans="1:11" ht="15" customHeight="1" x14ac:dyDescent="0.35">
      <c r="A6" s="120" t="s">
        <v>1270</v>
      </c>
      <c r="B6" s="120" t="s">
        <v>1251</v>
      </c>
      <c r="C6" s="113" t="s">
        <v>1089</v>
      </c>
      <c r="D6" s="113" t="s">
        <v>1090</v>
      </c>
      <c r="E6" s="113" t="s">
        <v>1091</v>
      </c>
      <c r="I6" s="120" t="s">
        <v>1262</v>
      </c>
      <c r="J6" s="125" t="s">
        <v>1251</v>
      </c>
      <c r="K6" s="53" t="str">
        <f>Tabela2[[#This Row],[PREFIXO]] &amp; "/" &amp; J6</f>
        <v>0184/00</v>
      </c>
    </row>
    <row r="7" spans="1:11" x14ac:dyDescent="0.35">
      <c r="A7" s="120" t="s">
        <v>1271</v>
      </c>
      <c r="B7" s="123">
        <v>92</v>
      </c>
      <c r="C7" s="113" t="s">
        <v>1092</v>
      </c>
      <c r="D7" s="113" t="s">
        <v>1093</v>
      </c>
      <c r="E7" s="113" t="s">
        <v>1091</v>
      </c>
      <c r="I7" s="120" t="s">
        <v>1262</v>
      </c>
      <c r="J7" s="126">
        <v>92</v>
      </c>
      <c r="K7" s="53" t="str">
        <f>Tabela2[[#This Row],[PREFIXO]] &amp; "/" &amp; J7</f>
        <v>0184/92</v>
      </c>
    </row>
    <row r="8" spans="1:11" ht="15" customHeight="1" x14ac:dyDescent="0.35">
      <c r="A8" s="120" t="s">
        <v>1272</v>
      </c>
      <c r="B8" s="120" t="s">
        <v>1251</v>
      </c>
      <c r="C8" s="113" t="s">
        <v>1094</v>
      </c>
      <c r="D8" s="113" t="s">
        <v>1095</v>
      </c>
      <c r="E8" s="113" t="s">
        <v>1096</v>
      </c>
      <c r="I8" s="120" t="s">
        <v>1263</v>
      </c>
      <c r="J8" s="125" t="s">
        <v>1251</v>
      </c>
      <c r="K8" s="53" t="str">
        <f>Tabela2[[#This Row],[PREFIXO]] &amp; "/" &amp; J8</f>
        <v>0551/00</v>
      </c>
    </row>
    <row r="9" spans="1:11" ht="15" customHeight="1" x14ac:dyDescent="0.35">
      <c r="A9" s="120" t="s">
        <v>1273</v>
      </c>
      <c r="B9" s="120" t="s">
        <v>1251</v>
      </c>
      <c r="C9" s="113" t="s">
        <v>1097</v>
      </c>
      <c r="D9" s="113" t="s">
        <v>1098</v>
      </c>
      <c r="E9" s="113" t="s">
        <v>1099</v>
      </c>
      <c r="I9" s="120" t="s">
        <v>1264</v>
      </c>
      <c r="J9" s="125" t="s">
        <v>1251</v>
      </c>
      <c r="K9" s="53" t="str">
        <f>Tabela2[[#This Row],[PREFIXO]] &amp; "/" &amp; J9</f>
        <v>0553/00</v>
      </c>
    </row>
    <row r="10" spans="1:11" ht="15" customHeight="1" x14ac:dyDescent="0.35">
      <c r="A10" s="120" t="s">
        <v>1274</v>
      </c>
      <c r="B10" s="120" t="s">
        <v>1251</v>
      </c>
      <c r="C10" s="113" t="s">
        <v>1100</v>
      </c>
      <c r="D10" s="113" t="s">
        <v>1101</v>
      </c>
      <c r="E10" s="113" t="s">
        <v>1102</v>
      </c>
      <c r="I10" s="120" t="s">
        <v>1265</v>
      </c>
      <c r="J10" s="125" t="s">
        <v>1251</v>
      </c>
      <c r="K10" s="53" t="str">
        <f>Tabela2[[#This Row],[PREFIXO]] &amp; "/" &amp; J10</f>
        <v>0662/00</v>
      </c>
    </row>
    <row r="11" spans="1:11" ht="15" customHeight="1" x14ac:dyDescent="0.35">
      <c r="A11" s="120" t="s">
        <v>1275</v>
      </c>
      <c r="B11" s="120" t="s">
        <v>1251</v>
      </c>
      <c r="C11" s="113" t="s">
        <v>1103</v>
      </c>
      <c r="D11" s="113" t="s">
        <v>1104</v>
      </c>
      <c r="E11" s="113" t="s">
        <v>1105</v>
      </c>
      <c r="I11" s="120" t="s">
        <v>1266</v>
      </c>
      <c r="J11" s="125" t="s">
        <v>1251</v>
      </c>
      <c r="K11" s="53" t="str">
        <f>Tabela2[[#This Row],[PREFIXO]] &amp; "/" &amp; J11</f>
        <v>0667/00</v>
      </c>
    </row>
    <row r="12" spans="1:11" ht="15" customHeight="1" x14ac:dyDescent="0.35">
      <c r="A12" s="121" t="s">
        <v>1276</v>
      </c>
      <c r="B12" s="120" t="s">
        <v>1251</v>
      </c>
      <c r="C12" s="114" t="s">
        <v>1106</v>
      </c>
      <c r="D12" s="114" t="s">
        <v>1107</v>
      </c>
      <c r="E12" s="114" t="s">
        <v>1106</v>
      </c>
      <c r="I12" s="121" t="s">
        <v>1267</v>
      </c>
      <c r="J12" s="125" t="s">
        <v>1251</v>
      </c>
      <c r="K12" s="53" t="str">
        <f>Tabela2[[#This Row],[PREFIXO]] &amp; "/" &amp; J12</f>
        <v>0854/00</v>
      </c>
    </row>
    <row r="13" spans="1:11" ht="15" customHeight="1" x14ac:dyDescent="0.35">
      <c r="A13" s="120" t="s">
        <v>1277</v>
      </c>
      <c r="B13" s="120" t="s">
        <v>1251</v>
      </c>
      <c r="C13" s="113" t="s">
        <v>1108</v>
      </c>
      <c r="D13" s="113" t="s">
        <v>1109</v>
      </c>
      <c r="E13" s="113" t="s">
        <v>1088</v>
      </c>
      <c r="I13" s="120">
        <v>1216</v>
      </c>
      <c r="J13" s="125" t="s">
        <v>1251</v>
      </c>
      <c r="K13" s="53" t="str">
        <f>Tabela2[[#This Row],[PREFIXO]] &amp; "/" &amp; J13</f>
        <v>1216/00</v>
      </c>
    </row>
    <row r="14" spans="1:11" ht="15" customHeight="1" x14ac:dyDescent="0.35">
      <c r="A14" s="120" t="s">
        <v>1278</v>
      </c>
      <c r="B14" s="120" t="s">
        <v>1251</v>
      </c>
      <c r="C14" s="113" t="s">
        <v>1110</v>
      </c>
      <c r="D14" s="113" t="s">
        <v>1111</v>
      </c>
      <c r="E14" s="113" t="s">
        <v>1112</v>
      </c>
      <c r="I14" s="120">
        <v>1772</v>
      </c>
      <c r="J14" s="125" t="s">
        <v>1251</v>
      </c>
      <c r="K14" s="53" t="str">
        <f>Tabela2[[#This Row],[PREFIXO]] &amp; "/" &amp; J14</f>
        <v>1772/00</v>
      </c>
    </row>
    <row r="15" spans="1:11" ht="15" customHeight="1" x14ac:dyDescent="0.35">
      <c r="A15" s="120" t="s">
        <v>1279</v>
      </c>
      <c r="B15" s="120" t="s">
        <v>1251</v>
      </c>
      <c r="C15" s="113" t="s">
        <v>1113</v>
      </c>
      <c r="D15" s="113" t="s">
        <v>1114</v>
      </c>
      <c r="E15" s="113" t="s">
        <v>1096</v>
      </c>
      <c r="I15" s="120">
        <v>1998</v>
      </c>
      <c r="J15" s="125" t="s">
        <v>1251</v>
      </c>
      <c r="K15" s="53" t="str">
        <f>Tabela2[[#This Row],[PREFIXO]] &amp; "/" &amp; J15</f>
        <v>1998/00</v>
      </c>
    </row>
    <row r="16" spans="1:11" ht="15" customHeight="1" x14ac:dyDescent="0.35">
      <c r="A16" s="120" t="s">
        <v>1280</v>
      </c>
      <c r="B16" s="120" t="s">
        <v>1252</v>
      </c>
      <c r="C16" s="113" t="s">
        <v>1115</v>
      </c>
      <c r="D16" s="113" t="s">
        <v>1116</v>
      </c>
      <c r="E16" s="113" t="s">
        <v>1117</v>
      </c>
      <c r="I16" s="120">
        <v>1998</v>
      </c>
      <c r="J16" s="125" t="s">
        <v>1252</v>
      </c>
      <c r="K16" s="53" t="str">
        <f>Tabela2[[#This Row],[PREFIXO]] &amp; "/" &amp; J16</f>
        <v>1998/01</v>
      </c>
    </row>
    <row r="17" spans="1:11" ht="15" customHeight="1" x14ac:dyDescent="0.35">
      <c r="A17" s="120" t="s">
        <v>1281</v>
      </c>
      <c r="B17" s="120" t="s">
        <v>1251</v>
      </c>
      <c r="C17" s="113" t="s">
        <v>1118</v>
      </c>
      <c r="D17" s="113" t="s">
        <v>1119</v>
      </c>
      <c r="E17" s="113" t="s">
        <v>1118</v>
      </c>
      <c r="I17" s="120">
        <v>2029</v>
      </c>
      <c r="J17" s="125" t="s">
        <v>1251</v>
      </c>
      <c r="K17" s="53" t="str">
        <f>Tabela2[[#This Row],[PREFIXO]] &amp; "/" &amp; J17</f>
        <v>2029/00</v>
      </c>
    </row>
    <row r="18" spans="1:11" ht="15" customHeight="1" x14ac:dyDescent="0.35">
      <c r="A18" s="120" t="s">
        <v>1282</v>
      </c>
      <c r="B18" s="120" t="s">
        <v>1251</v>
      </c>
      <c r="C18" s="113" t="s">
        <v>1120</v>
      </c>
      <c r="D18" s="113" t="s">
        <v>1121</v>
      </c>
      <c r="E18" s="113" t="s">
        <v>1088</v>
      </c>
      <c r="I18" s="120">
        <v>2128</v>
      </c>
      <c r="J18" s="125" t="s">
        <v>1251</v>
      </c>
      <c r="K18" s="53" t="str">
        <f>Tabela2[[#This Row],[PREFIXO]] &amp; "/" &amp; J18</f>
        <v>2128/00</v>
      </c>
    </row>
    <row r="19" spans="1:11" ht="15" customHeight="1" x14ac:dyDescent="0.35">
      <c r="A19" s="120" t="s">
        <v>1283</v>
      </c>
      <c r="B19" s="123">
        <v>13</v>
      </c>
      <c r="C19" s="113" t="s">
        <v>1122</v>
      </c>
      <c r="D19" s="113" t="s">
        <v>1123</v>
      </c>
      <c r="E19" s="113" t="s">
        <v>1088</v>
      </c>
      <c r="I19" s="120">
        <v>2128</v>
      </c>
      <c r="J19" s="126">
        <v>13</v>
      </c>
      <c r="K19" s="53" t="str">
        <f>Tabela2[[#This Row],[PREFIXO]] &amp; "/" &amp; J19</f>
        <v>2128/13</v>
      </c>
    </row>
    <row r="20" spans="1:11" ht="15" customHeight="1" x14ac:dyDescent="0.35">
      <c r="A20" s="120" t="s">
        <v>1284</v>
      </c>
      <c r="B20" s="123">
        <v>19</v>
      </c>
      <c r="C20" s="113" t="s">
        <v>1124</v>
      </c>
      <c r="D20" s="113" t="s">
        <v>1125</v>
      </c>
      <c r="E20" s="113" t="s">
        <v>1088</v>
      </c>
      <c r="I20" s="120">
        <v>2128</v>
      </c>
      <c r="J20" s="126">
        <v>19</v>
      </c>
      <c r="K20" s="53" t="str">
        <f>Tabela2[[#This Row],[PREFIXO]] &amp; "/" &amp; J20</f>
        <v>2128/19</v>
      </c>
    </row>
    <row r="21" spans="1:11" ht="15" customHeight="1" x14ac:dyDescent="0.35">
      <c r="A21" s="120" t="s">
        <v>1285</v>
      </c>
      <c r="B21" s="123">
        <v>22</v>
      </c>
      <c r="C21" s="113" t="s">
        <v>1126</v>
      </c>
      <c r="D21" s="113" t="s">
        <v>1127</v>
      </c>
      <c r="E21" s="113" t="s">
        <v>1088</v>
      </c>
      <c r="I21" s="120">
        <v>2128</v>
      </c>
      <c r="J21" s="126">
        <v>22</v>
      </c>
      <c r="K21" s="53" t="str">
        <f>Tabela2[[#This Row],[PREFIXO]] &amp; "/" &amp; J21</f>
        <v>2128/22</v>
      </c>
    </row>
    <row r="22" spans="1:11" ht="15" customHeight="1" x14ac:dyDescent="0.35">
      <c r="A22" s="120" t="s">
        <v>1286</v>
      </c>
      <c r="B22" s="120" t="s">
        <v>1251</v>
      </c>
      <c r="C22" s="113" t="s">
        <v>1128</v>
      </c>
      <c r="D22" s="113" t="s">
        <v>1129</v>
      </c>
      <c r="E22" s="113" t="s">
        <v>1128</v>
      </c>
      <c r="I22" s="120">
        <v>2230</v>
      </c>
      <c r="J22" s="125" t="s">
        <v>1251</v>
      </c>
      <c r="K22" s="53" t="str">
        <f>Tabela2[[#This Row],[PREFIXO]] &amp; "/" &amp; J22</f>
        <v>2230/00</v>
      </c>
    </row>
    <row r="23" spans="1:11" ht="15" customHeight="1" x14ac:dyDescent="0.35">
      <c r="A23" s="120" t="s">
        <v>1287</v>
      </c>
      <c r="B23" s="120" t="s">
        <v>1251</v>
      </c>
      <c r="C23" s="113" t="s">
        <v>1130</v>
      </c>
      <c r="D23" s="113" t="s">
        <v>1131</v>
      </c>
      <c r="E23" s="113" t="s">
        <v>1130</v>
      </c>
      <c r="I23" s="120">
        <v>2342</v>
      </c>
      <c r="J23" s="125" t="s">
        <v>1251</v>
      </c>
      <c r="K23" s="53" t="str">
        <f>Tabela2[[#This Row],[PREFIXO]] &amp; "/" &amp; J23</f>
        <v>2342/00</v>
      </c>
    </row>
    <row r="24" spans="1:11" ht="15" customHeight="1" x14ac:dyDescent="0.35">
      <c r="A24" s="120" t="s">
        <v>1288</v>
      </c>
      <c r="B24" s="120" t="s">
        <v>1251</v>
      </c>
      <c r="C24" s="113" t="s">
        <v>1132</v>
      </c>
      <c r="D24" s="113" t="s">
        <v>1133</v>
      </c>
      <c r="E24" s="113" t="s">
        <v>1088</v>
      </c>
      <c r="I24" s="120">
        <v>2363</v>
      </c>
      <c r="J24" s="125" t="s">
        <v>1251</v>
      </c>
      <c r="K24" s="53" t="str">
        <f>Tabela2[[#This Row],[PREFIXO]] &amp; "/" &amp; J24</f>
        <v>2363/00</v>
      </c>
    </row>
    <row r="25" spans="1:11" ht="15" customHeight="1" x14ac:dyDescent="0.35">
      <c r="A25" s="120" t="s">
        <v>1289</v>
      </c>
      <c r="B25" s="120" t="s">
        <v>1255</v>
      </c>
      <c r="C25" s="113" t="s">
        <v>1134</v>
      </c>
      <c r="D25" s="113" t="s">
        <v>1135</v>
      </c>
      <c r="E25" s="113" t="s">
        <v>1088</v>
      </c>
      <c r="I25" s="120">
        <v>2363</v>
      </c>
      <c r="J25" s="125" t="s">
        <v>1255</v>
      </c>
      <c r="K25" s="53" t="str">
        <f>Tabela2[[#This Row],[PREFIXO]] &amp; "/" &amp; J25</f>
        <v>2363/04</v>
      </c>
    </row>
    <row r="26" spans="1:11" ht="15" customHeight="1" x14ac:dyDescent="0.35">
      <c r="A26" s="120" t="s">
        <v>1290</v>
      </c>
      <c r="B26" s="120" t="s">
        <v>1256</v>
      </c>
      <c r="C26" s="113" t="s">
        <v>1136</v>
      </c>
      <c r="D26" s="113" t="s">
        <v>1137</v>
      </c>
      <c r="E26" s="113" t="s">
        <v>1088</v>
      </c>
      <c r="I26" s="120">
        <v>2363</v>
      </c>
      <c r="J26" s="125" t="s">
        <v>1256</v>
      </c>
      <c r="K26" s="53" t="str">
        <f>Tabela2[[#This Row],[PREFIXO]] &amp; "/" &amp; J26</f>
        <v>2363/05</v>
      </c>
    </row>
    <row r="27" spans="1:11" ht="15" customHeight="1" x14ac:dyDescent="0.35">
      <c r="A27" s="120" t="s">
        <v>1291</v>
      </c>
      <c r="B27" s="123">
        <v>13</v>
      </c>
      <c r="C27" s="113" t="s">
        <v>1134</v>
      </c>
      <c r="D27" s="113" t="s">
        <v>1138</v>
      </c>
      <c r="E27" s="113" t="s">
        <v>1088</v>
      </c>
      <c r="I27" s="120">
        <v>2363</v>
      </c>
      <c r="J27" s="126">
        <v>13</v>
      </c>
      <c r="K27" s="53" t="str">
        <f>Tabela2[[#This Row],[PREFIXO]] &amp; "/" &amp; J27</f>
        <v>2363/13</v>
      </c>
    </row>
    <row r="28" spans="1:11" ht="15" customHeight="1" x14ac:dyDescent="0.35">
      <c r="A28" s="120" t="s">
        <v>1292</v>
      </c>
      <c r="B28" s="120" t="s">
        <v>1251</v>
      </c>
      <c r="C28" s="113" t="s">
        <v>1139</v>
      </c>
      <c r="D28" s="113" t="s">
        <v>1140</v>
      </c>
      <c r="E28" s="113" t="s">
        <v>1088</v>
      </c>
      <c r="I28" s="120">
        <v>2373</v>
      </c>
      <c r="J28" s="125" t="s">
        <v>1251</v>
      </c>
      <c r="K28" s="53" t="str">
        <f>Tabela2[[#This Row],[PREFIXO]] &amp; "/" &amp; J28</f>
        <v>2373/00</v>
      </c>
    </row>
    <row r="29" spans="1:11" ht="15" customHeight="1" x14ac:dyDescent="0.35">
      <c r="A29" s="120" t="s">
        <v>1293</v>
      </c>
      <c r="B29" s="120" t="s">
        <v>1251</v>
      </c>
      <c r="C29" s="113" t="s">
        <v>1141</v>
      </c>
      <c r="D29" s="113" t="s">
        <v>1142</v>
      </c>
      <c r="E29" s="113" t="s">
        <v>1141</v>
      </c>
      <c r="I29" s="120">
        <v>2423</v>
      </c>
      <c r="J29" s="125" t="s">
        <v>1251</v>
      </c>
      <c r="K29" s="53" t="str">
        <f>Tabela2[[#This Row],[PREFIXO]] &amp; "/" &amp; J29</f>
        <v>2423/00</v>
      </c>
    </row>
    <row r="30" spans="1:11" ht="15" customHeight="1" x14ac:dyDescent="0.35">
      <c r="A30" s="120" t="s">
        <v>1294</v>
      </c>
      <c r="B30" s="120" t="s">
        <v>1251</v>
      </c>
      <c r="C30" s="113" t="s">
        <v>1143</v>
      </c>
      <c r="D30" s="113" t="s">
        <v>1144</v>
      </c>
      <c r="E30" s="113" t="s">
        <v>1145</v>
      </c>
      <c r="I30" s="120">
        <v>2764</v>
      </c>
      <c r="J30" s="125" t="s">
        <v>1251</v>
      </c>
      <c r="K30" s="53" t="str">
        <f>Tabela2[[#This Row],[PREFIXO]] &amp; "/" &amp; J30</f>
        <v>2764/00</v>
      </c>
    </row>
    <row r="31" spans="1:11" ht="15" customHeight="1" x14ac:dyDescent="0.35">
      <c r="A31" s="120" t="s">
        <v>1295</v>
      </c>
      <c r="B31" s="120" t="s">
        <v>1251</v>
      </c>
      <c r="C31" s="113" t="s">
        <v>1146</v>
      </c>
      <c r="D31" s="113" t="s">
        <v>1147</v>
      </c>
      <c r="E31" s="113" t="s">
        <v>1088</v>
      </c>
      <c r="I31" s="120">
        <v>2960</v>
      </c>
      <c r="J31" s="125" t="s">
        <v>1251</v>
      </c>
      <c r="K31" s="53" t="str">
        <f>Tabela2[[#This Row],[PREFIXO]] &amp; "/" &amp; J31</f>
        <v>2960/00</v>
      </c>
    </row>
    <row r="32" spans="1:11" ht="15" customHeight="1" x14ac:dyDescent="0.35">
      <c r="A32" s="120" t="s">
        <v>1296</v>
      </c>
      <c r="B32" s="120" t="s">
        <v>1251</v>
      </c>
      <c r="C32" s="113" t="s">
        <v>1148</v>
      </c>
      <c r="D32" s="113" t="s">
        <v>1149</v>
      </c>
      <c r="E32" s="113" t="s">
        <v>1145</v>
      </c>
      <c r="I32" s="120">
        <v>2963</v>
      </c>
      <c r="J32" s="125" t="s">
        <v>1251</v>
      </c>
      <c r="K32" s="53" t="str">
        <f>Tabela2[[#This Row],[PREFIXO]] &amp; "/" &amp; J32</f>
        <v>2963/00</v>
      </c>
    </row>
    <row r="33" spans="1:11" ht="15" customHeight="1" x14ac:dyDescent="0.35">
      <c r="A33" s="121" t="s">
        <v>1297</v>
      </c>
      <c r="B33" s="120" t="s">
        <v>1251</v>
      </c>
      <c r="C33" s="114" t="s">
        <v>1150</v>
      </c>
      <c r="D33" s="114" t="s">
        <v>1151</v>
      </c>
      <c r="E33" s="114" t="s">
        <v>1150</v>
      </c>
      <c r="I33" s="121">
        <v>3037</v>
      </c>
      <c r="J33" s="125" t="s">
        <v>1251</v>
      </c>
      <c r="K33" s="53" t="str">
        <f>Tabela2[[#This Row],[PREFIXO]] &amp; "/" &amp; J33</f>
        <v>3037/00</v>
      </c>
    </row>
    <row r="34" spans="1:11" ht="15" customHeight="1" x14ac:dyDescent="0.35">
      <c r="A34" s="120" t="s">
        <v>1298</v>
      </c>
      <c r="B34" s="120" t="s">
        <v>1251</v>
      </c>
      <c r="C34" s="113" t="s">
        <v>1152</v>
      </c>
      <c r="D34" s="113" t="s">
        <v>1153</v>
      </c>
      <c r="E34" s="113" t="s">
        <v>1152</v>
      </c>
      <c r="I34" s="120">
        <v>3228</v>
      </c>
      <c r="J34" s="125" t="s">
        <v>1251</v>
      </c>
      <c r="K34" s="53" t="str">
        <f>Tabela2[[#This Row],[PREFIXO]] &amp; "/" &amp; J34</f>
        <v>3228/00</v>
      </c>
    </row>
    <row r="35" spans="1:11" ht="23" x14ac:dyDescent="0.35">
      <c r="A35" s="120" t="s">
        <v>1299</v>
      </c>
      <c r="B35" s="120" t="s">
        <v>1251</v>
      </c>
      <c r="C35" s="113" t="s">
        <v>1154</v>
      </c>
      <c r="D35" s="113" t="s">
        <v>1155</v>
      </c>
      <c r="E35" s="113" t="s">
        <v>1096</v>
      </c>
      <c r="I35" s="120">
        <v>3283</v>
      </c>
      <c r="J35" s="125" t="s">
        <v>1251</v>
      </c>
      <c r="K35" s="53" t="str">
        <f>Tabela2[[#This Row],[PREFIXO]] &amp; "/" &amp; J35</f>
        <v>3283/00</v>
      </c>
    </row>
    <row r="36" spans="1:11" ht="15" customHeight="1" x14ac:dyDescent="0.35">
      <c r="A36" s="120" t="s">
        <v>1300</v>
      </c>
      <c r="B36" s="120" t="s">
        <v>1252</v>
      </c>
      <c r="C36" s="113" t="s">
        <v>1156</v>
      </c>
      <c r="D36" s="113" t="s">
        <v>1142</v>
      </c>
      <c r="E36" s="113" t="s">
        <v>1141</v>
      </c>
      <c r="I36" s="120">
        <v>3283</v>
      </c>
      <c r="J36" s="125" t="s">
        <v>1252</v>
      </c>
      <c r="K36" s="53" t="str">
        <f>Tabela2[[#This Row],[PREFIXO]] &amp; "/" &amp; J36</f>
        <v>3283/01</v>
      </c>
    </row>
    <row r="37" spans="1:11" ht="15" customHeight="1" x14ac:dyDescent="0.35">
      <c r="A37" s="120" t="s">
        <v>1301</v>
      </c>
      <c r="B37" s="120" t="s">
        <v>1253</v>
      </c>
      <c r="C37" s="113" t="s">
        <v>1157</v>
      </c>
      <c r="D37" s="113" t="s">
        <v>1107</v>
      </c>
      <c r="E37" s="113" t="s">
        <v>1106</v>
      </c>
      <c r="I37" s="120">
        <v>3283</v>
      </c>
      <c r="J37" s="125" t="s">
        <v>1253</v>
      </c>
      <c r="K37" s="53" t="str">
        <f>Tabela2[[#This Row],[PREFIXO]] &amp; "/" &amp; J37</f>
        <v>3283/02</v>
      </c>
    </row>
    <row r="38" spans="1:11" ht="15" customHeight="1" x14ac:dyDescent="0.35">
      <c r="A38" s="120" t="s">
        <v>1302</v>
      </c>
      <c r="B38" s="120" t="s">
        <v>1251</v>
      </c>
      <c r="C38" s="113" t="s">
        <v>1117</v>
      </c>
      <c r="D38" s="113" t="s">
        <v>1116</v>
      </c>
      <c r="E38" s="113" t="s">
        <v>1117</v>
      </c>
      <c r="I38" s="120">
        <v>3290</v>
      </c>
      <c r="J38" s="125" t="s">
        <v>1251</v>
      </c>
      <c r="K38" s="53" t="str">
        <f>Tabela2[[#This Row],[PREFIXO]] &amp; "/" &amp; J38</f>
        <v>3290/00</v>
      </c>
    </row>
    <row r="39" spans="1:11" ht="15" customHeight="1" x14ac:dyDescent="0.35">
      <c r="A39" s="120" t="s">
        <v>1303</v>
      </c>
      <c r="B39" s="120" t="s">
        <v>1251</v>
      </c>
      <c r="C39" s="113" t="s">
        <v>1158</v>
      </c>
      <c r="D39" s="113" t="s">
        <v>1087</v>
      </c>
      <c r="E39" s="113" t="s">
        <v>1088</v>
      </c>
      <c r="I39" s="120">
        <v>3325</v>
      </c>
      <c r="J39" s="125" t="s">
        <v>1251</v>
      </c>
      <c r="K39" s="53" t="str">
        <f>Tabela2[[#This Row],[PREFIXO]] &amp; "/" &amp; J39</f>
        <v>3325/00</v>
      </c>
    </row>
    <row r="40" spans="1:11" ht="15" customHeight="1" x14ac:dyDescent="0.35">
      <c r="A40" s="120" t="s">
        <v>1304</v>
      </c>
      <c r="B40" s="120" t="s">
        <v>1251</v>
      </c>
      <c r="C40" s="113" t="s">
        <v>1159</v>
      </c>
      <c r="D40" s="113" t="s">
        <v>1160</v>
      </c>
      <c r="E40" s="113" t="s">
        <v>1088</v>
      </c>
      <c r="I40" s="120">
        <v>3499</v>
      </c>
      <c r="J40" s="125" t="s">
        <v>1251</v>
      </c>
      <c r="K40" s="53" t="str">
        <f>Tabela2[[#This Row],[PREFIXO]] &amp; "/" &amp; J40</f>
        <v>3499/00</v>
      </c>
    </row>
    <row r="41" spans="1:11" ht="15" customHeight="1" x14ac:dyDescent="0.35">
      <c r="A41" s="120" t="s">
        <v>1305</v>
      </c>
      <c r="B41" s="120" t="s">
        <v>1253</v>
      </c>
      <c r="C41" s="113" t="s">
        <v>1161</v>
      </c>
      <c r="D41" s="113" t="s">
        <v>1162</v>
      </c>
      <c r="E41" s="113" t="s">
        <v>1088</v>
      </c>
      <c r="I41" s="120">
        <v>3499</v>
      </c>
      <c r="J41" s="125" t="s">
        <v>1253</v>
      </c>
      <c r="K41" s="53" t="str">
        <f>Tabela2[[#This Row],[PREFIXO]] &amp; "/" &amp; J41</f>
        <v>3499/02</v>
      </c>
    </row>
    <row r="42" spans="1:11" ht="15" customHeight="1" x14ac:dyDescent="0.35">
      <c r="A42" s="120" t="s">
        <v>1306</v>
      </c>
      <c r="B42" s="123">
        <v>10</v>
      </c>
      <c r="C42" s="113" t="s">
        <v>1163</v>
      </c>
      <c r="D42" s="113" t="s">
        <v>1164</v>
      </c>
      <c r="E42" s="113" t="s">
        <v>1088</v>
      </c>
      <c r="I42" s="120">
        <v>3499</v>
      </c>
      <c r="J42" s="126">
        <v>10</v>
      </c>
      <c r="K42" s="53" t="str">
        <f>Tabela2[[#This Row],[PREFIXO]] &amp; "/" &amp; J42</f>
        <v>3499/10</v>
      </c>
    </row>
    <row r="43" spans="1:11" ht="15" customHeight="1" x14ac:dyDescent="0.35">
      <c r="A43" s="120" t="s">
        <v>1307</v>
      </c>
      <c r="B43" s="120" t="s">
        <v>1251</v>
      </c>
      <c r="C43" s="113" t="s">
        <v>1165</v>
      </c>
      <c r="D43" s="113" t="s">
        <v>1166</v>
      </c>
      <c r="E43" s="113" t="s">
        <v>1088</v>
      </c>
      <c r="I43" s="120">
        <v>3834</v>
      </c>
      <c r="J43" s="125" t="s">
        <v>1251</v>
      </c>
      <c r="K43" s="53" t="str">
        <f>Tabela2[[#This Row],[PREFIXO]] &amp; "/" &amp; J43</f>
        <v>3834/00</v>
      </c>
    </row>
    <row r="44" spans="1:11" ht="15" customHeight="1" x14ac:dyDescent="0.35">
      <c r="A44" s="120" t="s">
        <v>1308</v>
      </c>
      <c r="B44" s="120" t="s">
        <v>1253</v>
      </c>
      <c r="C44" s="113" t="s">
        <v>1167</v>
      </c>
      <c r="D44" s="113" t="s">
        <v>1168</v>
      </c>
      <c r="E44" s="113" t="s">
        <v>1145</v>
      </c>
      <c r="I44" s="120">
        <v>3834</v>
      </c>
      <c r="J44" s="125" t="s">
        <v>1253</v>
      </c>
      <c r="K44" s="53" t="str">
        <f>Tabela2[[#This Row],[PREFIXO]] &amp; "/" &amp; J44</f>
        <v>3834/02</v>
      </c>
    </row>
    <row r="45" spans="1:11" ht="15" customHeight="1" x14ac:dyDescent="0.35">
      <c r="A45" s="120" t="s">
        <v>1309</v>
      </c>
      <c r="B45" s="120" t="s">
        <v>1254</v>
      </c>
      <c r="C45" s="113" t="s">
        <v>1169</v>
      </c>
      <c r="D45" s="113" t="s">
        <v>1170</v>
      </c>
      <c r="E45" s="113" t="s">
        <v>1096</v>
      </c>
      <c r="I45" s="120">
        <v>3834</v>
      </c>
      <c r="J45" s="125" t="s">
        <v>1254</v>
      </c>
      <c r="K45" s="53" t="str">
        <f>Tabela2[[#This Row],[PREFIXO]] &amp; "/" &amp; J45</f>
        <v>3834/03</v>
      </c>
    </row>
    <row r="46" spans="1:11" ht="15" customHeight="1" x14ac:dyDescent="0.35">
      <c r="A46" s="120" t="s">
        <v>1310</v>
      </c>
      <c r="B46" s="120" t="s">
        <v>1251</v>
      </c>
      <c r="C46" s="113" t="s">
        <v>1171</v>
      </c>
      <c r="D46" s="113" t="s">
        <v>1172</v>
      </c>
      <c r="E46" s="113" t="s">
        <v>1145</v>
      </c>
      <c r="I46" s="120">
        <v>3940</v>
      </c>
      <c r="J46" s="125" t="s">
        <v>1251</v>
      </c>
      <c r="K46" s="53" t="str">
        <f>Tabela2[[#This Row],[PREFIXO]] &amp; "/" &amp; J46</f>
        <v>3940/00</v>
      </c>
    </row>
    <row r="47" spans="1:11" ht="15" customHeight="1" x14ac:dyDescent="0.35">
      <c r="A47" s="120" t="s">
        <v>1311</v>
      </c>
      <c r="B47" s="120" t="s">
        <v>1251</v>
      </c>
      <c r="C47" s="113" t="s">
        <v>1173</v>
      </c>
      <c r="D47" s="113" t="s">
        <v>1174</v>
      </c>
      <c r="E47" s="113" t="s">
        <v>1175</v>
      </c>
      <c r="I47" s="120">
        <v>3943</v>
      </c>
      <c r="J47" s="125" t="s">
        <v>1251</v>
      </c>
      <c r="K47" s="53" t="str">
        <f>Tabela2[[#This Row],[PREFIXO]] &amp; "/" &amp; J47</f>
        <v>3943/00</v>
      </c>
    </row>
    <row r="48" spans="1:11" ht="15" customHeight="1" x14ac:dyDescent="0.35">
      <c r="A48" s="120" t="s">
        <v>1312</v>
      </c>
      <c r="B48" s="120" t="s">
        <v>1251</v>
      </c>
      <c r="C48" s="113" t="s">
        <v>1176</v>
      </c>
      <c r="D48" s="113" t="s">
        <v>1177</v>
      </c>
      <c r="E48" s="113" t="s">
        <v>1088</v>
      </c>
      <c r="I48" s="120">
        <v>4043</v>
      </c>
      <c r="J48" s="125" t="s">
        <v>1251</v>
      </c>
      <c r="K48" s="53" t="str">
        <f>Tabela2[[#This Row],[PREFIXO]] &amp; "/" &amp; J48</f>
        <v>4043/00</v>
      </c>
    </row>
    <row r="49" spans="1:11" ht="15" customHeight="1" x14ac:dyDescent="0.35">
      <c r="A49" s="120" t="s">
        <v>1313</v>
      </c>
      <c r="B49" s="120" t="s">
        <v>1251</v>
      </c>
      <c r="C49" s="113" t="s">
        <v>1178</v>
      </c>
      <c r="D49" s="113" t="s">
        <v>1179</v>
      </c>
      <c r="E49" s="113" t="s">
        <v>1088</v>
      </c>
      <c r="I49" s="120">
        <v>4205</v>
      </c>
      <c r="J49" s="125" t="s">
        <v>1251</v>
      </c>
      <c r="K49" s="53" t="str">
        <f>Tabela2[[#This Row],[PREFIXO]] &amp; "/" &amp; J49</f>
        <v>4205/00</v>
      </c>
    </row>
    <row r="50" spans="1:11" ht="15" customHeight="1" x14ac:dyDescent="0.35">
      <c r="A50" s="120" t="s">
        <v>1314</v>
      </c>
      <c r="B50" s="120" t="s">
        <v>1252</v>
      </c>
      <c r="C50" s="113" t="s">
        <v>1180</v>
      </c>
      <c r="D50" s="113" t="s">
        <v>1181</v>
      </c>
      <c r="E50" s="113" t="s">
        <v>1096</v>
      </c>
      <c r="I50" s="120">
        <v>4205</v>
      </c>
      <c r="J50" s="125" t="s">
        <v>1252</v>
      </c>
      <c r="K50" s="53" t="str">
        <f>Tabela2[[#This Row],[PREFIXO]] &amp; "/" &amp; J50</f>
        <v>4205/01</v>
      </c>
    </row>
    <row r="51" spans="1:11" ht="15" customHeight="1" x14ac:dyDescent="0.35">
      <c r="A51" s="120" t="s">
        <v>1315</v>
      </c>
      <c r="B51" s="120" t="s">
        <v>1251</v>
      </c>
      <c r="C51" s="113" t="s">
        <v>1182</v>
      </c>
      <c r="D51" s="113" t="s">
        <v>1183</v>
      </c>
      <c r="E51" s="113" t="s">
        <v>1088</v>
      </c>
      <c r="I51" s="120">
        <v>4448</v>
      </c>
      <c r="J51" s="125" t="s">
        <v>1251</v>
      </c>
      <c r="K51" s="53" t="str">
        <f>Tabela2[[#This Row],[PREFIXO]] &amp; "/" &amp; J51</f>
        <v>4448/00</v>
      </c>
    </row>
    <row r="52" spans="1:11" ht="15" customHeight="1" x14ac:dyDescent="0.35">
      <c r="A52" s="120" t="s">
        <v>1316</v>
      </c>
      <c r="B52" s="120" t="s">
        <v>1251</v>
      </c>
      <c r="C52" s="113" t="s">
        <v>1184</v>
      </c>
      <c r="D52" s="113" t="s">
        <v>1185</v>
      </c>
      <c r="E52" s="113" t="s">
        <v>1088</v>
      </c>
      <c r="I52" s="120">
        <v>4696</v>
      </c>
      <c r="J52" s="125" t="s">
        <v>1251</v>
      </c>
      <c r="K52" s="53" t="str">
        <f>Tabela2[[#This Row],[PREFIXO]] &amp; "/" &amp; J52</f>
        <v>4696/00</v>
      </c>
    </row>
    <row r="53" spans="1:11" ht="15" customHeight="1" x14ac:dyDescent="0.35">
      <c r="A53" s="121" t="s">
        <v>1317</v>
      </c>
      <c r="B53" s="121" t="s">
        <v>1252</v>
      </c>
      <c r="C53" s="114" t="s">
        <v>1186</v>
      </c>
      <c r="D53" s="114" t="s">
        <v>1151</v>
      </c>
      <c r="E53" s="114" t="s">
        <v>1150</v>
      </c>
      <c r="I53" s="121">
        <v>4696</v>
      </c>
      <c r="J53" s="127" t="s">
        <v>1252</v>
      </c>
      <c r="K53" s="53" t="str">
        <f>Tabela2[[#This Row],[PREFIXO]] &amp; "/" &amp; J53</f>
        <v>4696/01</v>
      </c>
    </row>
    <row r="54" spans="1:11" ht="15" customHeight="1" x14ac:dyDescent="0.35">
      <c r="A54" s="120" t="s">
        <v>1318</v>
      </c>
      <c r="B54" s="123">
        <v>10</v>
      </c>
      <c r="C54" s="113" t="s">
        <v>1187</v>
      </c>
      <c r="D54" s="113" t="s">
        <v>1188</v>
      </c>
      <c r="E54" s="113" t="s">
        <v>1088</v>
      </c>
      <c r="I54" s="120">
        <v>4828</v>
      </c>
      <c r="J54" s="126">
        <v>10</v>
      </c>
      <c r="K54" s="53" t="str">
        <f>Tabela2[[#This Row],[PREFIXO]] &amp; "/" &amp; J54</f>
        <v>4828/10</v>
      </c>
    </row>
    <row r="55" spans="1:11" ht="15" customHeight="1" x14ac:dyDescent="0.35">
      <c r="A55" s="120" t="s">
        <v>1319</v>
      </c>
      <c r="B55" s="120" t="s">
        <v>1251</v>
      </c>
      <c r="C55" s="113" t="s">
        <v>1189</v>
      </c>
      <c r="D55" s="113" t="s">
        <v>1190</v>
      </c>
      <c r="E55" s="113" t="s">
        <v>1088</v>
      </c>
      <c r="I55" s="120">
        <v>4828</v>
      </c>
      <c r="J55" s="125" t="s">
        <v>1251</v>
      </c>
      <c r="K55" s="53" t="str">
        <f>Tabela2[[#This Row],[PREFIXO]] &amp; "/" &amp; J55</f>
        <v>4828/00</v>
      </c>
    </row>
    <row r="56" spans="1:11" ht="15" customHeight="1" x14ac:dyDescent="0.35">
      <c r="A56" s="120" t="s">
        <v>1320</v>
      </c>
      <c r="B56" s="120" t="s">
        <v>1253</v>
      </c>
      <c r="C56" s="113" t="s">
        <v>1191</v>
      </c>
      <c r="D56" s="113" t="s">
        <v>1192</v>
      </c>
      <c r="E56" s="113" t="s">
        <v>1088</v>
      </c>
      <c r="I56" s="120">
        <v>4828</v>
      </c>
      <c r="J56" s="125" t="s">
        <v>1253</v>
      </c>
      <c r="K56" s="53" t="str">
        <f>Tabela2[[#This Row],[PREFIXO]] &amp; "/" &amp; J56</f>
        <v>4828/02</v>
      </c>
    </row>
    <row r="57" spans="1:11" ht="15" customHeight="1" x14ac:dyDescent="0.35">
      <c r="A57" s="120" t="s">
        <v>1321</v>
      </c>
      <c r="B57" s="120" t="s">
        <v>1254</v>
      </c>
      <c r="C57" s="113" t="s">
        <v>1193</v>
      </c>
      <c r="D57" s="113" t="s">
        <v>1194</v>
      </c>
      <c r="E57" s="113" t="s">
        <v>1088</v>
      </c>
      <c r="I57" s="120">
        <v>4828</v>
      </c>
      <c r="J57" s="125" t="s">
        <v>1254</v>
      </c>
      <c r="K57" s="53" t="str">
        <f>Tabela2[[#This Row],[PREFIXO]] &amp; "/" &amp; J57</f>
        <v>4828/03</v>
      </c>
    </row>
    <row r="58" spans="1:11" ht="15" customHeight="1" x14ac:dyDescent="0.35">
      <c r="A58" s="120" t="s">
        <v>1322</v>
      </c>
      <c r="B58" s="120" t="s">
        <v>1255</v>
      </c>
      <c r="C58" s="113" t="s">
        <v>1195</v>
      </c>
      <c r="D58" s="113" t="s">
        <v>1196</v>
      </c>
      <c r="E58" s="113" t="s">
        <v>1088</v>
      </c>
      <c r="I58" s="120">
        <v>4828</v>
      </c>
      <c r="J58" s="125" t="s">
        <v>1255</v>
      </c>
      <c r="K58" s="53" t="str">
        <f>Tabela2[[#This Row],[PREFIXO]] &amp; "/" &amp; J58</f>
        <v>4828/04</v>
      </c>
    </row>
    <row r="59" spans="1:11" ht="15" customHeight="1" x14ac:dyDescent="0.35">
      <c r="A59" s="120" t="s">
        <v>1323</v>
      </c>
      <c r="B59" s="120" t="s">
        <v>1256</v>
      </c>
      <c r="C59" s="113" t="s">
        <v>1197</v>
      </c>
      <c r="D59" s="113" t="s">
        <v>1198</v>
      </c>
      <c r="E59" s="113" t="s">
        <v>1088</v>
      </c>
      <c r="I59" s="120">
        <v>4828</v>
      </c>
      <c r="J59" s="125" t="s">
        <v>1256</v>
      </c>
      <c r="K59" s="53" t="str">
        <f>Tabela2[[#This Row],[PREFIXO]] &amp; "/" &amp; J59</f>
        <v>4828/05</v>
      </c>
    </row>
    <row r="60" spans="1:11" ht="15" customHeight="1" x14ac:dyDescent="0.35">
      <c r="A60" s="120" t="s">
        <v>1324</v>
      </c>
      <c r="B60" s="120" t="s">
        <v>1257</v>
      </c>
      <c r="C60" s="113" t="s">
        <v>1199</v>
      </c>
      <c r="D60" s="113" t="s">
        <v>1147</v>
      </c>
      <c r="E60" s="113" t="s">
        <v>1088</v>
      </c>
      <c r="I60" s="120">
        <v>4828</v>
      </c>
      <c r="J60" s="125" t="s">
        <v>1257</v>
      </c>
      <c r="K60" s="53" t="str">
        <f>Tabela2[[#This Row],[PREFIXO]] &amp; "/" &amp; J60</f>
        <v>4828/06</v>
      </c>
    </row>
    <row r="61" spans="1:11" ht="15" customHeight="1" x14ac:dyDescent="0.35">
      <c r="A61" s="120" t="s">
        <v>1325</v>
      </c>
      <c r="B61" s="120" t="s">
        <v>1258</v>
      </c>
      <c r="C61" s="113" t="s">
        <v>1200</v>
      </c>
      <c r="D61" s="113" t="s">
        <v>1201</v>
      </c>
      <c r="E61" s="113" t="s">
        <v>1088</v>
      </c>
      <c r="I61" s="120">
        <v>4828</v>
      </c>
      <c r="J61" s="125" t="s">
        <v>1258</v>
      </c>
      <c r="K61" s="53" t="str">
        <f>Tabela2[[#This Row],[PREFIXO]] &amp; "/" &amp; J61</f>
        <v>4828/07</v>
      </c>
    </row>
    <row r="62" spans="1:11" ht="15" customHeight="1" x14ac:dyDescent="0.35">
      <c r="A62" s="120" t="s">
        <v>1326</v>
      </c>
      <c r="B62" s="120" t="s">
        <v>1259</v>
      </c>
      <c r="C62" s="113" t="s">
        <v>1202</v>
      </c>
      <c r="D62" s="113" t="s">
        <v>1203</v>
      </c>
      <c r="E62" s="113" t="s">
        <v>1088</v>
      </c>
      <c r="I62" s="120">
        <v>4828</v>
      </c>
      <c r="J62" s="125" t="s">
        <v>1259</v>
      </c>
      <c r="K62" s="53" t="str">
        <f>Tabela2[[#This Row],[PREFIXO]] &amp; "/" &amp; J62</f>
        <v>4828/08</v>
      </c>
    </row>
    <row r="63" spans="1:11" ht="15" customHeight="1" x14ac:dyDescent="0.35">
      <c r="A63" s="120" t="s">
        <v>1327</v>
      </c>
      <c r="B63" s="123">
        <v>12</v>
      </c>
      <c r="C63" s="113" t="s">
        <v>1204</v>
      </c>
      <c r="D63" s="113" t="s">
        <v>1205</v>
      </c>
      <c r="E63" s="113" t="s">
        <v>1088</v>
      </c>
      <c r="I63" s="120">
        <v>4828</v>
      </c>
      <c r="J63" s="126">
        <v>12</v>
      </c>
      <c r="K63" s="53" t="str">
        <f>Tabela2[[#This Row],[PREFIXO]] &amp; "/" &amp; J63</f>
        <v>4828/12</v>
      </c>
    </row>
    <row r="64" spans="1:11" ht="15" customHeight="1" x14ac:dyDescent="0.35">
      <c r="A64" s="120" t="s">
        <v>1328</v>
      </c>
      <c r="B64" s="123">
        <v>16</v>
      </c>
      <c r="C64" s="113" t="s">
        <v>1206</v>
      </c>
      <c r="D64" s="113" t="s">
        <v>1194</v>
      </c>
      <c r="E64" s="113" t="s">
        <v>1088</v>
      </c>
      <c r="I64" s="120">
        <v>4828</v>
      </c>
      <c r="J64" s="126">
        <v>16</v>
      </c>
      <c r="K64" s="53" t="str">
        <f>Tabela2[[#This Row],[PREFIXO]] &amp; "/" &amp; J64</f>
        <v>4828/16</v>
      </c>
    </row>
    <row r="65" spans="1:11" ht="15" customHeight="1" x14ac:dyDescent="0.35">
      <c r="A65" s="120" t="s">
        <v>1329</v>
      </c>
      <c r="B65" s="123">
        <v>17</v>
      </c>
      <c r="C65" s="113" t="s">
        <v>1207</v>
      </c>
      <c r="D65" s="113" t="s">
        <v>1208</v>
      </c>
      <c r="E65" s="113" t="s">
        <v>1088</v>
      </c>
      <c r="I65" s="120">
        <v>4828</v>
      </c>
      <c r="J65" s="126">
        <v>17</v>
      </c>
      <c r="K65" s="53" t="str">
        <f>Tabela2[[#This Row],[PREFIXO]] &amp; "/" &amp; J65</f>
        <v>4828/17</v>
      </c>
    </row>
    <row r="66" spans="1:11" ht="15" customHeight="1" x14ac:dyDescent="0.35">
      <c r="A66" s="120" t="s">
        <v>1330</v>
      </c>
      <c r="B66" s="123">
        <v>18</v>
      </c>
      <c r="C66" s="113" t="s">
        <v>1209</v>
      </c>
      <c r="D66" s="113" t="s">
        <v>1210</v>
      </c>
      <c r="E66" s="113" t="s">
        <v>1088</v>
      </c>
      <c r="I66" s="120">
        <v>4828</v>
      </c>
      <c r="J66" s="126">
        <v>18</v>
      </c>
      <c r="K66" s="53" t="str">
        <f>Tabela2[[#This Row],[PREFIXO]] &amp; "/" &amp; J66</f>
        <v>4828/18</v>
      </c>
    </row>
    <row r="67" spans="1:11" ht="15" customHeight="1" x14ac:dyDescent="0.35">
      <c r="A67" s="120" t="s">
        <v>1331</v>
      </c>
      <c r="B67" s="123">
        <v>19</v>
      </c>
      <c r="C67" s="113" t="s">
        <v>1211</v>
      </c>
      <c r="D67" s="113" t="s">
        <v>1212</v>
      </c>
      <c r="E67" s="113" t="s">
        <v>1088</v>
      </c>
      <c r="I67" s="120">
        <v>4828</v>
      </c>
      <c r="J67" s="126">
        <v>19</v>
      </c>
      <c r="K67" s="53" t="str">
        <f>Tabela2[[#This Row],[PREFIXO]] &amp; "/" &amp; J67</f>
        <v>4828/19</v>
      </c>
    </row>
    <row r="68" spans="1:11" ht="15" customHeight="1" x14ac:dyDescent="0.35">
      <c r="A68" s="120" t="s">
        <v>1332</v>
      </c>
      <c r="B68" s="123">
        <v>20</v>
      </c>
      <c r="C68" s="113" t="s">
        <v>1213</v>
      </c>
      <c r="D68" s="113" t="s">
        <v>1164</v>
      </c>
      <c r="E68" s="113" t="s">
        <v>1088</v>
      </c>
      <c r="I68" s="120">
        <v>4828</v>
      </c>
      <c r="J68" s="126">
        <v>20</v>
      </c>
      <c r="K68" s="53" t="str">
        <f>Tabela2[[#This Row],[PREFIXO]] &amp; "/" &amp; J68</f>
        <v>4828/20</v>
      </c>
    </row>
    <row r="69" spans="1:11" ht="15" customHeight="1" x14ac:dyDescent="0.35">
      <c r="A69" s="120" t="s">
        <v>1333</v>
      </c>
      <c r="B69" s="123">
        <v>23</v>
      </c>
      <c r="C69" s="113" t="s">
        <v>1214</v>
      </c>
      <c r="D69" s="113" t="s">
        <v>1215</v>
      </c>
      <c r="E69" s="113" t="s">
        <v>1088</v>
      </c>
      <c r="I69" s="120">
        <v>4828</v>
      </c>
      <c r="J69" s="126">
        <v>23</v>
      </c>
      <c r="K69" s="53" t="str">
        <f>Tabela2[[#This Row],[PREFIXO]] &amp; "/" &amp; J69</f>
        <v>4828/23</v>
      </c>
    </row>
    <row r="70" spans="1:11" ht="15" customHeight="1" x14ac:dyDescent="0.35">
      <c r="A70" s="120" t="s">
        <v>1334</v>
      </c>
      <c r="B70" s="123">
        <v>70</v>
      </c>
      <c r="C70" s="113" t="s">
        <v>1216</v>
      </c>
      <c r="D70" s="113" t="s">
        <v>1210</v>
      </c>
      <c r="E70" s="113" t="s">
        <v>1088</v>
      </c>
      <c r="I70" s="120">
        <v>4828</v>
      </c>
      <c r="J70" s="126">
        <v>70</v>
      </c>
      <c r="K70" s="53" t="str">
        <f>Tabela2[[#This Row],[PREFIXO]] &amp; "/" &amp; J70</f>
        <v>4828/70</v>
      </c>
    </row>
    <row r="71" spans="1:11" ht="15" customHeight="1" x14ac:dyDescent="0.35">
      <c r="A71" s="120" t="s">
        <v>1335</v>
      </c>
      <c r="B71" s="123">
        <v>79</v>
      </c>
      <c r="C71" s="113" t="s">
        <v>1217</v>
      </c>
      <c r="D71" s="113" t="s">
        <v>1218</v>
      </c>
      <c r="E71" s="113" t="s">
        <v>1088</v>
      </c>
      <c r="I71" s="120">
        <v>4828</v>
      </c>
      <c r="J71" s="126">
        <v>79</v>
      </c>
      <c r="K71" s="53" t="str">
        <f>Tabela2[[#This Row],[PREFIXO]] &amp; "/" &amp; J71</f>
        <v>4828/79</v>
      </c>
    </row>
    <row r="72" spans="1:11" ht="15" customHeight="1" x14ac:dyDescent="0.35">
      <c r="A72" s="121" t="s">
        <v>1336</v>
      </c>
      <c r="B72" s="124">
        <v>38</v>
      </c>
      <c r="C72" s="114" t="s">
        <v>1219</v>
      </c>
      <c r="D72" s="114" t="s">
        <v>1220</v>
      </c>
      <c r="E72" s="114" t="s">
        <v>1088</v>
      </c>
      <c r="I72" s="121">
        <v>4828</v>
      </c>
      <c r="J72" s="128">
        <v>38</v>
      </c>
      <c r="K72" s="53" t="str">
        <f>Tabela2[[#This Row],[PREFIXO]] &amp; "/" &amp; J72</f>
        <v>4828/38</v>
      </c>
    </row>
    <row r="73" spans="1:11" ht="15" customHeight="1" x14ac:dyDescent="0.35">
      <c r="A73" s="120" t="s">
        <v>1337</v>
      </c>
      <c r="B73" s="123">
        <v>83</v>
      </c>
      <c r="C73" s="113" t="s">
        <v>1221</v>
      </c>
      <c r="D73" s="113" t="s">
        <v>1222</v>
      </c>
      <c r="E73" s="113" t="s">
        <v>1145</v>
      </c>
      <c r="I73" s="120">
        <v>4828</v>
      </c>
      <c r="J73" s="126">
        <v>83</v>
      </c>
      <c r="K73" s="53" t="str">
        <f>Tabela2[[#This Row],[PREFIXO]] &amp; "/" &amp; J73</f>
        <v>4828/83</v>
      </c>
    </row>
    <row r="74" spans="1:11" ht="15" customHeight="1" x14ac:dyDescent="0.35">
      <c r="A74" s="120" t="s">
        <v>1338</v>
      </c>
      <c r="B74" s="123">
        <v>85</v>
      </c>
      <c r="C74" s="113" t="s">
        <v>1223</v>
      </c>
      <c r="D74" s="113" t="s">
        <v>1172</v>
      </c>
      <c r="E74" s="113" t="s">
        <v>1145</v>
      </c>
      <c r="I74" s="120">
        <v>4828</v>
      </c>
      <c r="J74" s="126">
        <v>85</v>
      </c>
      <c r="K74" s="53" t="str">
        <f>Tabela2[[#This Row],[PREFIXO]] &amp; "/" &amp; J74</f>
        <v>4828/85</v>
      </c>
    </row>
    <row r="75" spans="1:11" ht="15" customHeight="1" x14ac:dyDescent="0.35">
      <c r="A75" s="120" t="s">
        <v>1339</v>
      </c>
      <c r="B75" s="123">
        <v>82</v>
      </c>
      <c r="C75" s="113" t="s">
        <v>1224</v>
      </c>
      <c r="D75" s="113" t="s">
        <v>1144</v>
      </c>
      <c r="E75" s="113" t="s">
        <v>1145</v>
      </c>
      <c r="I75" s="120">
        <v>4828</v>
      </c>
      <c r="J75" s="126">
        <v>82</v>
      </c>
      <c r="K75" s="53" t="str">
        <f>Tabela2[[#This Row],[PREFIXO]] &amp; "/" &amp; J75</f>
        <v>4828/82</v>
      </c>
    </row>
    <row r="76" spans="1:11" ht="15" customHeight="1" x14ac:dyDescent="0.35">
      <c r="A76" s="120" t="s">
        <v>1340</v>
      </c>
      <c r="B76" s="123">
        <v>84</v>
      </c>
      <c r="C76" s="113" t="s">
        <v>1225</v>
      </c>
      <c r="D76" s="113" t="s">
        <v>1226</v>
      </c>
      <c r="E76" s="113" t="s">
        <v>1145</v>
      </c>
      <c r="I76" s="120">
        <v>4828</v>
      </c>
      <c r="J76" s="126">
        <v>84</v>
      </c>
      <c r="K76" s="53" t="str">
        <f>Tabela2[[#This Row],[PREFIXO]] &amp; "/" &amp; J76</f>
        <v>4828/84</v>
      </c>
    </row>
    <row r="77" spans="1:11" ht="15" customHeight="1" x14ac:dyDescent="0.35">
      <c r="A77" s="120" t="s">
        <v>1341</v>
      </c>
      <c r="B77" s="123">
        <v>86</v>
      </c>
      <c r="C77" s="113" t="s">
        <v>1227</v>
      </c>
      <c r="D77" s="113" t="s">
        <v>1228</v>
      </c>
      <c r="E77" s="113" t="s">
        <v>1145</v>
      </c>
      <c r="I77" s="120">
        <v>4828</v>
      </c>
      <c r="J77" s="126">
        <v>86</v>
      </c>
      <c r="K77" s="53" t="str">
        <f>Tabela2[[#This Row],[PREFIXO]] &amp; "/" &amp; J77</f>
        <v>4828/86</v>
      </c>
    </row>
    <row r="78" spans="1:11" ht="15" customHeight="1" x14ac:dyDescent="0.35">
      <c r="A78" s="120" t="s">
        <v>1342</v>
      </c>
      <c r="B78" s="123">
        <v>87</v>
      </c>
      <c r="C78" s="113" t="s">
        <v>1229</v>
      </c>
      <c r="D78" s="113" t="s">
        <v>1230</v>
      </c>
      <c r="E78" s="113" t="s">
        <v>1088</v>
      </c>
      <c r="I78" s="120">
        <v>4828</v>
      </c>
      <c r="J78" s="126">
        <v>87</v>
      </c>
      <c r="K78" s="53" t="str">
        <f>Tabela2[[#This Row],[PREFIXO]] &amp; "/" &amp; J78</f>
        <v>4828/87</v>
      </c>
    </row>
    <row r="79" spans="1:11" ht="15" customHeight="1" x14ac:dyDescent="0.35">
      <c r="A79" s="120" t="s">
        <v>1343</v>
      </c>
      <c r="B79" s="123">
        <v>32</v>
      </c>
      <c r="C79" s="113" t="s">
        <v>1231</v>
      </c>
      <c r="D79" s="113" t="s">
        <v>1166</v>
      </c>
      <c r="E79" s="113" t="s">
        <v>1088</v>
      </c>
      <c r="I79" s="120">
        <v>4828</v>
      </c>
      <c r="J79" s="126">
        <v>32</v>
      </c>
      <c r="K79" s="53" t="str">
        <f>Tabela2[[#This Row],[PREFIXO]] &amp; "/" &amp; J79</f>
        <v>4828/32</v>
      </c>
    </row>
    <row r="80" spans="1:11" ht="15" customHeight="1" x14ac:dyDescent="0.35">
      <c r="A80" s="120" t="s">
        <v>1344</v>
      </c>
      <c r="B80" s="123">
        <v>33</v>
      </c>
      <c r="C80" s="118" t="s">
        <v>1232</v>
      </c>
      <c r="D80" s="113" t="s">
        <v>1127</v>
      </c>
      <c r="E80" s="113" t="s">
        <v>1088</v>
      </c>
      <c r="I80" s="120">
        <v>4828</v>
      </c>
      <c r="J80" s="126">
        <v>33</v>
      </c>
      <c r="K80" s="53" t="str">
        <f>Tabela2[[#This Row],[PREFIXO]] &amp; "/" &amp; J80</f>
        <v>4828/33</v>
      </c>
    </row>
    <row r="81" spans="1:11" ht="15" customHeight="1" x14ac:dyDescent="0.35">
      <c r="A81" s="120" t="s">
        <v>1345</v>
      </c>
      <c r="B81" s="120" t="s">
        <v>1260</v>
      </c>
      <c r="C81" s="113" t="s">
        <v>1233</v>
      </c>
      <c r="D81" s="113" t="s">
        <v>1234</v>
      </c>
      <c r="E81" s="113" t="s">
        <v>1088</v>
      </c>
      <c r="I81" s="120">
        <v>4828</v>
      </c>
      <c r="J81" s="125" t="s">
        <v>1260</v>
      </c>
      <c r="K81" s="53" t="str">
        <f>Tabela2[[#This Row],[PREFIXO]] &amp; "/" &amp; J81</f>
        <v>4828/09</v>
      </c>
    </row>
    <row r="82" spans="1:11" ht="15" customHeight="1" x14ac:dyDescent="0.35">
      <c r="A82" s="120" t="s">
        <v>1346</v>
      </c>
      <c r="B82" s="123">
        <v>11</v>
      </c>
      <c r="C82" s="113" t="s">
        <v>1235</v>
      </c>
      <c r="D82" s="113" t="s">
        <v>1236</v>
      </c>
      <c r="E82" s="113" t="s">
        <v>1088</v>
      </c>
      <c r="I82" s="120">
        <v>4828</v>
      </c>
      <c r="J82" s="126">
        <v>11</v>
      </c>
      <c r="K82" s="53" t="str">
        <f>Tabela2[[#This Row],[PREFIXO]] &amp; "/" &amp; J82</f>
        <v>4828/11</v>
      </c>
    </row>
    <row r="83" spans="1:11" ht="15" customHeight="1" x14ac:dyDescent="0.35">
      <c r="A83" s="120" t="s">
        <v>1347</v>
      </c>
      <c r="B83" s="120" t="s">
        <v>1251</v>
      </c>
      <c r="C83" s="113" t="s">
        <v>1237</v>
      </c>
      <c r="D83" s="113" t="s">
        <v>1238</v>
      </c>
      <c r="E83" s="113" t="s">
        <v>1117</v>
      </c>
      <c r="I83" s="120">
        <v>5782</v>
      </c>
      <c r="J83" s="125" t="s">
        <v>1251</v>
      </c>
      <c r="K83" s="53" t="str">
        <f>Tabela2[[#This Row],[PREFIXO]] &amp; "/" &amp; J83</f>
        <v>5782/00</v>
      </c>
    </row>
    <row r="84" spans="1:11" ht="15" customHeight="1" x14ac:dyDescent="0.35">
      <c r="A84" s="120" t="s">
        <v>1348</v>
      </c>
      <c r="B84" s="120" t="s">
        <v>1251</v>
      </c>
      <c r="C84" s="113" t="s">
        <v>1239</v>
      </c>
      <c r="D84" s="113" t="s">
        <v>1144</v>
      </c>
      <c r="E84" s="113" t="s">
        <v>1145</v>
      </c>
      <c r="I84" s="120">
        <v>7139</v>
      </c>
      <c r="J84" s="125" t="s">
        <v>1251</v>
      </c>
      <c r="K84" s="53" t="str">
        <f>Tabela2[[#This Row],[PREFIXO]] &amp; "/" &amp; J84</f>
        <v>7139/00</v>
      </c>
    </row>
    <row r="85" spans="1:11" ht="15" customHeight="1" x14ac:dyDescent="0.35">
      <c r="A85" s="120" t="s">
        <v>1349</v>
      </c>
      <c r="B85" s="120" t="s">
        <v>1251</v>
      </c>
      <c r="C85" s="113" t="s">
        <v>1240</v>
      </c>
      <c r="D85" s="113" t="s">
        <v>1241</v>
      </c>
      <c r="E85" s="113" t="s">
        <v>1088</v>
      </c>
      <c r="I85" s="120">
        <v>8442</v>
      </c>
      <c r="J85" s="125" t="s">
        <v>1251</v>
      </c>
      <c r="K85" s="53" t="str">
        <f>Tabela2[[#This Row],[PREFIXO]] &amp; "/" &amp; J85</f>
        <v>8442/00</v>
      </c>
    </row>
    <row r="86" spans="1:11" ht="15" customHeight="1" x14ac:dyDescent="0.35">
      <c r="A86" s="120" t="s">
        <v>1350</v>
      </c>
      <c r="B86" s="120" t="s">
        <v>1255</v>
      </c>
      <c r="C86" s="113" t="s">
        <v>1242</v>
      </c>
      <c r="D86" s="113" t="s">
        <v>1243</v>
      </c>
      <c r="E86" s="113" t="s">
        <v>1088</v>
      </c>
      <c r="I86" s="120">
        <v>8442</v>
      </c>
      <c r="J86" s="125" t="s">
        <v>1255</v>
      </c>
      <c r="K86" s="53" t="str">
        <f>Tabela2[[#This Row],[PREFIXO]] &amp; "/" &amp; J86</f>
        <v>8442/04</v>
      </c>
    </row>
    <row r="87" spans="1:11" ht="15" customHeight="1" x14ac:dyDescent="0.35">
      <c r="A87" s="120" t="s">
        <v>1351</v>
      </c>
      <c r="B87" s="120" t="s">
        <v>1251</v>
      </c>
      <c r="C87" s="113" t="s">
        <v>1244</v>
      </c>
      <c r="D87" s="113" t="s">
        <v>1245</v>
      </c>
      <c r="E87" s="113" t="s">
        <v>1088</v>
      </c>
      <c r="I87" s="120">
        <v>8629</v>
      </c>
      <c r="J87" s="125" t="s">
        <v>1251</v>
      </c>
      <c r="K87" s="53" t="str">
        <f>Tabela2[[#This Row],[PREFIXO]] &amp; "/" &amp; J87</f>
        <v>8629/00</v>
      </c>
    </row>
    <row r="88" spans="1:11" ht="15" customHeight="1" x14ac:dyDescent="0.35">
      <c r="A88" s="120" t="s">
        <v>1352</v>
      </c>
      <c r="B88" s="120" t="s">
        <v>1251</v>
      </c>
      <c r="C88" s="113" t="s">
        <v>1246</v>
      </c>
      <c r="D88" s="113" t="s">
        <v>1247</v>
      </c>
      <c r="E88" s="113" t="s">
        <v>1088</v>
      </c>
      <c r="I88" s="120">
        <v>8687</v>
      </c>
      <c r="J88" s="125" t="s">
        <v>1251</v>
      </c>
      <c r="K88" s="53" t="str">
        <f>Tabela2[[#This Row],[PREFIXO]] &amp; "/" &amp; J88</f>
        <v>8687/00</v>
      </c>
    </row>
    <row r="89" spans="1:11" ht="15" customHeight="1" x14ac:dyDescent="0.35">
      <c r="A89" s="122" t="s">
        <v>1353</v>
      </c>
      <c r="B89" s="120" t="s">
        <v>1251</v>
      </c>
      <c r="C89" s="115" t="s">
        <v>1248</v>
      </c>
      <c r="D89" s="115" t="s">
        <v>1249</v>
      </c>
      <c r="E89" s="115" t="s">
        <v>1088</v>
      </c>
      <c r="I89" s="122">
        <v>9129</v>
      </c>
      <c r="J89" s="125" t="s">
        <v>1251</v>
      </c>
      <c r="K89" s="53" t="str">
        <f>Tabela2[[#This Row],[PREFIXO]] &amp; "/" &amp; J89</f>
        <v>9129/00</v>
      </c>
    </row>
    <row r="90" spans="1:11" ht="15" customHeight="1" x14ac:dyDescent="0.35">
      <c r="A90" s="111"/>
      <c r="B90" s="111"/>
      <c r="C90" s="119"/>
      <c r="D90" s="119"/>
      <c r="E90" s="119"/>
    </row>
    <row r="91" spans="1:11" ht="15" customHeight="1" x14ac:dyDescent="0.35">
      <c r="A91" s="111"/>
      <c r="B91" s="111"/>
      <c r="C91" s="119"/>
      <c r="D91" s="119"/>
      <c r="E91" s="119"/>
    </row>
    <row r="92" spans="1:11" ht="15" customHeight="1" x14ac:dyDescent="0.35">
      <c r="A92" s="111"/>
      <c r="B92" s="111"/>
      <c r="C92" s="119"/>
      <c r="D92" s="119"/>
      <c r="E92" s="119"/>
    </row>
    <row r="93" spans="1:11" ht="15" customHeight="1" x14ac:dyDescent="0.35">
      <c r="A93" s="111"/>
      <c r="B93" s="111"/>
      <c r="C93" s="119"/>
      <c r="D93" s="119"/>
      <c r="E93" s="119"/>
    </row>
    <row r="94" spans="1:11" ht="15" customHeight="1" x14ac:dyDescent="0.35">
      <c r="A94" s="111"/>
      <c r="B94" s="111"/>
      <c r="C94" s="119"/>
      <c r="D94" s="119"/>
      <c r="E94" s="119"/>
    </row>
    <row r="95" spans="1:11" ht="15" customHeight="1" x14ac:dyDescent="0.35">
      <c r="A95" s="111"/>
      <c r="B95" s="111"/>
      <c r="C95" s="119"/>
      <c r="D95" s="119"/>
      <c r="E95" s="119"/>
    </row>
    <row r="96" spans="1:11" ht="15" customHeight="1" x14ac:dyDescent="0.35">
      <c r="A96" s="111"/>
      <c r="B96" s="111"/>
      <c r="C96" s="119"/>
      <c r="D96" s="119"/>
      <c r="E96" s="119"/>
    </row>
    <row r="97" spans="1:5" ht="15" customHeight="1" x14ac:dyDescent="0.35">
      <c r="A97" s="111"/>
      <c r="B97" s="111"/>
      <c r="C97" s="119"/>
      <c r="D97" s="119"/>
      <c r="E97" s="119"/>
    </row>
    <row r="98" spans="1:5" ht="15" customHeight="1" x14ac:dyDescent="0.35">
      <c r="A98" s="111"/>
      <c r="B98" s="111"/>
      <c r="C98" s="119"/>
      <c r="D98" s="119"/>
      <c r="E98" s="119"/>
    </row>
    <row r="99" spans="1:5" ht="15" customHeight="1" x14ac:dyDescent="0.35">
      <c r="A99" s="111"/>
      <c r="B99" s="111"/>
      <c r="C99" s="119"/>
      <c r="D99" s="119"/>
      <c r="E99" s="119"/>
    </row>
    <row r="100" spans="1:5" ht="15" customHeight="1" x14ac:dyDescent="0.35">
      <c r="A100" s="111"/>
      <c r="B100" s="111"/>
      <c r="C100" s="119"/>
      <c r="D100" s="119"/>
      <c r="E100" s="119"/>
    </row>
    <row r="101" spans="1:5" ht="15" customHeight="1" x14ac:dyDescent="0.35">
      <c r="A101" s="111"/>
      <c r="B101" s="111"/>
      <c r="C101" s="119"/>
      <c r="D101" s="119"/>
      <c r="E101" s="119"/>
    </row>
    <row r="102" spans="1:5" ht="15" customHeight="1" x14ac:dyDescent="0.35">
      <c r="A102" s="111"/>
      <c r="B102" s="111"/>
      <c r="C102" s="119"/>
      <c r="D102" s="119"/>
      <c r="E102" s="119"/>
    </row>
    <row r="103" spans="1:5" ht="15" customHeight="1" x14ac:dyDescent="0.35">
      <c r="A103" s="111"/>
      <c r="B103" s="111"/>
      <c r="C103" s="119"/>
      <c r="D103" s="119"/>
      <c r="E103" s="119"/>
    </row>
    <row r="104" spans="1:5" ht="15" customHeight="1" x14ac:dyDescent="0.35">
      <c r="A104" s="111"/>
      <c r="B104" s="111"/>
      <c r="C104" s="119"/>
      <c r="D104" s="119"/>
      <c r="E104" s="119"/>
    </row>
    <row r="105" spans="1:5" ht="15" customHeight="1" x14ac:dyDescent="0.35">
      <c r="A105" s="111"/>
      <c r="B105" s="111"/>
      <c r="C105" s="119"/>
      <c r="D105" s="119"/>
      <c r="E105" s="119"/>
    </row>
    <row r="106" spans="1:5" ht="15" customHeight="1" x14ac:dyDescent="0.35">
      <c r="A106" s="111"/>
      <c r="B106" s="111"/>
      <c r="C106" s="119"/>
      <c r="D106" s="119"/>
      <c r="E106" s="119"/>
    </row>
    <row r="107" spans="1:5" ht="15" customHeight="1" x14ac:dyDescent="0.35">
      <c r="A107" s="111"/>
      <c r="B107" s="111"/>
      <c r="C107" s="119"/>
      <c r="D107" s="119"/>
      <c r="E107" s="119"/>
    </row>
    <row r="108" spans="1:5" ht="15" customHeight="1" x14ac:dyDescent="0.35">
      <c r="A108" s="111"/>
      <c r="B108" s="111"/>
      <c r="C108" s="119"/>
      <c r="D108" s="119"/>
      <c r="E108" s="119"/>
    </row>
    <row r="109" spans="1:5" x14ac:dyDescent="0.35">
      <c r="A109" s="111"/>
      <c r="B109" s="111"/>
      <c r="C109" s="119"/>
      <c r="D109" s="119"/>
      <c r="E109" s="119"/>
    </row>
    <row r="110" spans="1:5" x14ac:dyDescent="0.35">
      <c r="A110" s="111"/>
      <c r="B110" s="111"/>
      <c r="C110" s="119"/>
      <c r="D110" s="119"/>
      <c r="E110" s="119"/>
    </row>
    <row r="111" spans="1:5" x14ac:dyDescent="0.35">
      <c r="A111" s="111"/>
      <c r="B111" s="111"/>
      <c r="C111" s="119"/>
      <c r="D111" s="119"/>
      <c r="E111" s="119"/>
    </row>
    <row r="112" spans="1:5" x14ac:dyDescent="0.35">
      <c r="A112" s="111"/>
      <c r="B112" s="111"/>
      <c r="C112" s="119"/>
      <c r="D112" s="119"/>
      <c r="E112" s="119"/>
    </row>
    <row r="113" spans="1:5" x14ac:dyDescent="0.35">
      <c r="A113" s="111"/>
      <c r="B113" s="111"/>
      <c r="C113" s="119"/>
      <c r="D113" s="119"/>
      <c r="E113" s="119"/>
    </row>
    <row r="114" spans="1:5" x14ac:dyDescent="0.35">
      <c r="A114" s="111"/>
      <c r="B114" s="111"/>
      <c r="C114" s="119"/>
      <c r="D114" s="119"/>
      <c r="E114" s="119"/>
    </row>
    <row r="115" spans="1:5" x14ac:dyDescent="0.35">
      <c r="A115" s="111"/>
      <c r="B115" s="111"/>
      <c r="C115" s="119"/>
      <c r="D115" s="119"/>
      <c r="E115" s="119"/>
    </row>
    <row r="116" spans="1:5" x14ac:dyDescent="0.35">
      <c r="A116" s="111"/>
      <c r="B116" s="111"/>
      <c r="C116" s="119"/>
      <c r="D116" s="119"/>
      <c r="E116" s="119"/>
    </row>
    <row r="117" spans="1:5" x14ac:dyDescent="0.35">
      <c r="A117" s="111"/>
      <c r="B117" s="111"/>
      <c r="C117" s="119"/>
      <c r="D117" s="119"/>
      <c r="E117" s="119"/>
    </row>
    <row r="118" spans="1:5" x14ac:dyDescent="0.35">
      <c r="A118" s="111"/>
      <c r="B118" s="111"/>
      <c r="C118" s="119"/>
      <c r="D118" s="119"/>
      <c r="E118" s="119"/>
    </row>
  </sheetData>
  <mergeCells count="1">
    <mergeCell ref="A1:E3"/>
  </mergeCells>
  <phoneticPr fontId="13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1:E29"/>
  <sheetViews>
    <sheetView view="pageBreakPreview" topLeftCell="B28" zoomScale="130" zoomScaleNormal="100" zoomScaleSheetLayoutView="130" workbookViewId="0">
      <selection activeCell="E1" sqref="E1"/>
    </sheetView>
  </sheetViews>
  <sheetFormatPr defaultColWidth="9.26953125" defaultRowHeight="14.5" x14ac:dyDescent="0.35"/>
  <cols>
    <col min="2" max="2" width="60.54296875" customWidth="1"/>
    <col min="3" max="3" width="20.54296875" customWidth="1"/>
    <col min="5" max="5" width="50.26953125" customWidth="1"/>
  </cols>
  <sheetData>
    <row r="1" spans="2:5" ht="50.25" customHeight="1" x14ac:dyDescent="0.35">
      <c r="B1" s="288" t="s">
        <v>960</v>
      </c>
      <c r="C1" s="288"/>
      <c r="E1" s="39" t="s">
        <v>961</v>
      </c>
    </row>
    <row r="2" spans="2:5" ht="15" thickBot="1" x14ac:dyDescent="0.4"/>
    <row r="3" spans="2:5" ht="15" customHeight="1" x14ac:dyDescent="0.35">
      <c r="B3" s="289" t="s">
        <v>962</v>
      </c>
      <c r="C3" s="290"/>
    </row>
    <row r="4" spans="2:5" ht="15.75" customHeight="1" thickBot="1" x14ac:dyDescent="0.4">
      <c r="B4" s="291"/>
      <c r="C4" s="292"/>
    </row>
    <row r="5" spans="2:5" ht="15" thickBot="1" x14ac:dyDescent="0.4">
      <c r="B5" s="26"/>
      <c r="C5" s="27"/>
    </row>
    <row r="6" spans="2:5" ht="15.75" customHeight="1" x14ac:dyDescent="0.35">
      <c r="B6" s="293" t="s">
        <v>963</v>
      </c>
      <c r="C6" s="294"/>
    </row>
    <row r="7" spans="2:5" x14ac:dyDescent="0.35">
      <c r="B7" s="295"/>
      <c r="C7" s="296"/>
    </row>
    <row r="8" spans="2:5" ht="15" thickBot="1" x14ac:dyDescent="0.4">
      <c r="B8" s="297"/>
      <c r="C8" s="298"/>
    </row>
    <row r="9" spans="2:5" ht="15" thickBot="1" x14ac:dyDescent="0.4">
      <c r="B9" s="299" t="s">
        <v>964</v>
      </c>
      <c r="C9" s="300"/>
    </row>
    <row r="10" spans="2:5" x14ac:dyDescent="0.35">
      <c r="B10" s="28" t="s">
        <v>965</v>
      </c>
      <c r="C10" s="29">
        <v>0.03</v>
      </c>
    </row>
    <row r="11" spans="2:5" x14ac:dyDescent="0.35">
      <c r="B11" s="30" t="s">
        <v>966</v>
      </c>
      <c r="C11" s="31">
        <v>8.0000000000000002E-3</v>
      </c>
    </row>
    <row r="12" spans="2:5" x14ac:dyDescent="0.35">
      <c r="B12" s="30" t="s">
        <v>967</v>
      </c>
      <c r="C12" s="31">
        <v>9.7000000000000003E-3</v>
      </c>
    </row>
    <row r="13" spans="2:5" ht="15" thickBot="1" x14ac:dyDescent="0.4">
      <c r="B13" s="30" t="s">
        <v>968</v>
      </c>
      <c r="C13" s="31">
        <v>5.8999999999999999E-3</v>
      </c>
    </row>
    <row r="14" spans="2:5" ht="15" thickBot="1" x14ac:dyDescent="0.4">
      <c r="B14" s="299" t="s">
        <v>969</v>
      </c>
      <c r="C14" s="300"/>
    </row>
    <row r="15" spans="2:5" ht="15" customHeight="1" thickBot="1" x14ac:dyDescent="0.4">
      <c r="B15" s="30" t="s">
        <v>970</v>
      </c>
      <c r="C15" s="31">
        <v>6.1600000000000002E-2</v>
      </c>
    </row>
    <row r="16" spans="2:5" ht="15" thickBot="1" x14ac:dyDescent="0.4">
      <c r="B16" s="299" t="s">
        <v>971</v>
      </c>
      <c r="C16" s="300"/>
    </row>
    <row r="17" spans="2:3" x14ac:dyDescent="0.35">
      <c r="B17" s="30" t="s">
        <v>972</v>
      </c>
      <c r="C17" s="31">
        <v>0.05</v>
      </c>
    </row>
    <row r="18" spans="2:3" x14ac:dyDescent="0.35">
      <c r="B18" s="30" t="s">
        <v>973</v>
      </c>
      <c r="C18" s="31">
        <v>6.4999999999999997E-3</v>
      </c>
    </row>
    <row r="19" spans="2:3" x14ac:dyDescent="0.35">
      <c r="B19" s="30" t="s">
        <v>974</v>
      </c>
      <c r="C19" s="31">
        <v>0.03</v>
      </c>
    </row>
    <row r="20" spans="2:3" ht="15" thickBot="1" x14ac:dyDescent="0.4">
      <c r="B20" s="32" t="s">
        <v>975</v>
      </c>
      <c r="C20" s="33">
        <v>4.4999999999999998E-2</v>
      </c>
    </row>
    <row r="21" spans="2:3" ht="15" thickBot="1" x14ac:dyDescent="0.4">
      <c r="B21" s="34" t="s">
        <v>976</v>
      </c>
      <c r="C21" s="35">
        <f>ROUND(((1+(C10+C11+C12))*(1+C13)*(1+C15))/(1-(C17+C18+C19+C20))-1,4)</f>
        <v>0.28820000000000001</v>
      </c>
    </row>
    <row r="22" spans="2:3" x14ac:dyDescent="0.35">
      <c r="B22" s="276" t="s">
        <v>977</v>
      </c>
      <c r="C22" s="277"/>
    </row>
    <row r="23" spans="2:3" x14ac:dyDescent="0.35">
      <c r="B23" s="278"/>
      <c r="C23" s="279"/>
    </row>
    <row r="24" spans="2:3" x14ac:dyDescent="0.35">
      <c r="B24" s="278"/>
      <c r="C24" s="279"/>
    </row>
    <row r="25" spans="2:3" ht="15" thickBot="1" x14ac:dyDescent="0.4">
      <c r="B25" s="280"/>
      <c r="C25" s="281"/>
    </row>
    <row r="26" spans="2:3" ht="194.25" customHeight="1" x14ac:dyDescent="0.35">
      <c r="B26" s="282" t="s">
        <v>978</v>
      </c>
      <c r="C26" s="283"/>
    </row>
    <row r="27" spans="2:3" ht="15.75" customHeight="1" thickBot="1" x14ac:dyDescent="0.4">
      <c r="B27" s="36"/>
      <c r="C27" s="37"/>
    </row>
    <row r="28" spans="2:3" ht="15" customHeight="1" x14ac:dyDescent="0.35">
      <c r="B28" s="284" t="s">
        <v>979</v>
      </c>
      <c r="C28" s="285"/>
    </row>
    <row r="29" spans="2:3" ht="15" thickBot="1" x14ac:dyDescent="0.4">
      <c r="B29" s="286"/>
      <c r="C29" s="287"/>
    </row>
  </sheetData>
  <mergeCells count="9">
    <mergeCell ref="B22:C25"/>
    <mergeCell ref="B26:C26"/>
    <mergeCell ref="B28:C29"/>
    <mergeCell ref="B1:C1"/>
    <mergeCell ref="B3:C4"/>
    <mergeCell ref="B6:C8"/>
    <mergeCell ref="B9:C9"/>
    <mergeCell ref="B14:C14"/>
    <mergeCell ref="B16:C16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C73E9C5CC9E5489EA86A680F9DCBDC" ma:contentTypeVersion="16" ma:contentTypeDescription="Crie um novo documento." ma:contentTypeScope="" ma:versionID="80f9a4b52fb2f0f8516a031e4b13c9da">
  <xsd:schema xmlns:xsd="http://www.w3.org/2001/XMLSchema" xmlns:xs="http://www.w3.org/2001/XMLSchema" xmlns:p="http://schemas.microsoft.com/office/2006/metadata/properties" xmlns:ns1="http://schemas.microsoft.com/sharepoint/v3" xmlns:ns2="340b2871-b3a3-450f-9b79-d1cee821277c" xmlns:ns3="04e90cdd-4795-421a-9a00-97aceb5a0bd0" targetNamespace="http://schemas.microsoft.com/office/2006/metadata/properties" ma:root="true" ma:fieldsID="91cc3d3a33c0f2e5afe7678baa7462be" ns1:_="" ns2:_="" ns3:_="">
    <xsd:import namespace="http://schemas.microsoft.com/sharepoint/v3"/>
    <xsd:import namespace="340b2871-b3a3-450f-9b79-d1cee821277c"/>
    <xsd:import namespace="04e90cdd-4795-421a-9a00-97aceb5a0bd0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2871-b3a3-450f-9b79-d1cee8212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5dd6dcc-44c8-4e8c-814f-e99bce23ae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90cdd-4795-421a-9a00-97aceb5a0bd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bd8e31c-ab65-4965-b316-add72ddfa931}" ma:internalName="TaxCatchAll" ma:showField="CatchAllData" ma:web="04e90cdd-4795-421a-9a00-97aceb5a0b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4e90cdd-4795-421a-9a00-97aceb5a0bd0" xsi:nil="true"/>
    <lcf76f155ced4ddcb4097134ff3c332f xmlns="340b2871-b3a3-450f-9b79-d1cee82127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073CF0-9D30-4096-AC19-25B8DAF82A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D0EC1-81E8-4001-828F-E55EB0DA7A8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340b2871-b3a3-450f-9b79-d1cee821277c"/>
    <ds:schemaRef ds:uri="04e90cdd-4795-421a-9a00-97aceb5a0bd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9859E0-32A3-4D2B-95FF-D1A4181F886B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04e90cdd-4795-421a-9a00-97aceb5a0bd0"/>
    <ds:schemaRef ds:uri="340b2871-b3a3-450f-9b79-d1cee821277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RAT</vt:lpstr>
      <vt:lpstr>Conformidade</vt:lpstr>
      <vt:lpstr>Valores</vt:lpstr>
      <vt:lpstr>Prefixos</vt:lpstr>
      <vt:lpstr>BDI</vt:lpstr>
      <vt:lpstr>BDI!Area_de_impressao</vt:lpstr>
      <vt:lpstr>Conformidade!Area_de_impressao</vt:lpstr>
      <vt:lpstr>RAT!Area_de_impressao</vt:lpstr>
    </vt:vector>
  </TitlesOfParts>
  <Manager/>
  <Company>BANCO DO BRASIL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BB</dc:creator>
  <cp:keywords/>
  <dc:description/>
  <cp:lastModifiedBy>Maffeng Manutenção</cp:lastModifiedBy>
  <cp:revision/>
  <cp:lastPrinted>2025-03-07T15:44:37Z</cp:lastPrinted>
  <dcterms:created xsi:type="dcterms:W3CDTF">2019-04-04T14:13:54Z</dcterms:created>
  <dcterms:modified xsi:type="dcterms:W3CDTF">2025-06-27T19:54:14Z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0x010100AFC73E9C5CC9E5489EA86A680F9DCBDC</vt:lpwstr>
  </property>
  <property fmtid="{D5CDD505-2E9C-101B-9397-08002B2CF9AE}" pid="3" name="MSIP_Label_40881dc9-f7f2-41de-a334-ceff3dc15b31_Enabled">
    <vt:lpwstr>true</vt:lpwstr>
  </property>
  <property fmtid="{D5CDD505-2E9C-101B-9397-08002B2CF9AE}" pid="4" name="MSIP_Label_40881dc9-f7f2-41de-a334-ceff3dc15b31_SetDate">
    <vt:lpwstr>2023-05-10T14:24:01Z</vt:lpwstr>
  </property>
  <property fmtid="{D5CDD505-2E9C-101B-9397-08002B2CF9AE}" pid="5" name="MSIP_Label_40881dc9-f7f2-41de-a334-ceff3dc15b31_Method">
    <vt:lpwstr>Standard</vt:lpwstr>
  </property>
  <property fmtid="{D5CDD505-2E9C-101B-9397-08002B2CF9AE}" pid="6" name="MSIP_Label_40881dc9-f7f2-41de-a334-ceff3dc15b31_Name">
    <vt:lpwstr>40881dc9-f7f2-41de-a334-ceff3dc15b31</vt:lpwstr>
  </property>
  <property fmtid="{D5CDD505-2E9C-101B-9397-08002B2CF9AE}" pid="7" name="MSIP_Label_40881dc9-f7f2-41de-a334-ceff3dc15b31_SiteId">
    <vt:lpwstr>ea0c2907-38d2-4181-8750-b0b190b60443</vt:lpwstr>
  </property>
  <property fmtid="{D5CDD505-2E9C-101B-9397-08002B2CF9AE}" pid="8" name="MSIP_Label_40881dc9-f7f2-41de-a334-ceff3dc15b31_ActionId">
    <vt:lpwstr>83e7c7fd-a4e8-4c35-a093-cb28ef288ee5</vt:lpwstr>
  </property>
  <property fmtid="{D5CDD505-2E9C-101B-9397-08002B2CF9AE}" pid="9" name="MSIP_Label_40881dc9-f7f2-41de-a334-ceff3dc15b31_ContentBits">
    <vt:lpwstr>1</vt:lpwstr>
  </property>
  <property fmtid="{D5CDD505-2E9C-101B-9397-08002B2CF9AE}" pid="10" name="Order">
    <vt:r8>956200</vt:r8>
  </property>
  <property fmtid="{D5CDD505-2E9C-101B-9397-08002B2CF9AE}" pid="11" name="MediaServiceImageTags">
    <vt:lpwstr/>
  </property>
</Properties>
</file>