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bault\Documents\stage recherche 3a\sonnet si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  <c r="N17" i="1"/>
  <c r="N16" i="1"/>
  <c r="Q4" i="1"/>
  <c r="P4" i="1"/>
  <c r="I4" i="1"/>
  <c r="N4" i="1" s="1"/>
  <c r="L8" i="1" s="1"/>
  <c r="L9" i="1" s="1"/>
  <c r="M9" i="1" s="1"/>
  <c r="L10" i="1" l="1"/>
  <c r="K11" i="1" s="1"/>
  <c r="H8" i="1" s="1"/>
  <c r="H10" i="1" s="1"/>
</calcChain>
</file>

<file path=xl/sharedStrings.xml><?xml version="1.0" encoding="utf-8"?>
<sst xmlns="http://schemas.openxmlformats.org/spreadsheetml/2006/main" count="22" uniqueCount="22">
  <si>
    <t>Q_c</t>
  </si>
  <si>
    <t>Q_0</t>
  </si>
  <si>
    <t>omega_0 (Ghz)</t>
  </si>
  <si>
    <t>epsilon</t>
  </si>
  <si>
    <t>a</t>
  </si>
  <si>
    <t>h</t>
  </si>
  <si>
    <t>h0</t>
  </si>
  <si>
    <t>exp(-2alpha1h0)</t>
  </si>
  <si>
    <t>alpha1</t>
  </si>
  <si>
    <t>reff</t>
  </si>
  <si>
    <t>K</t>
  </si>
  <si>
    <t>K_omega</t>
  </si>
  <si>
    <t>A1 sans membrane (sans pertes)</t>
  </si>
  <si>
    <t>A1 sans membrane (avec pertes)</t>
  </si>
  <si>
    <t>A1 avec membrane (sans pertes)</t>
  </si>
  <si>
    <t>omega_0 attendu pour le design avec membrane</t>
  </si>
  <si>
    <t>A1 avec membrane (avec pertes)</t>
  </si>
  <si>
    <t>r6</t>
  </si>
  <si>
    <t>exp(-2alpha1h6)</t>
  </si>
  <si>
    <t>h6</t>
  </si>
  <si>
    <t>Kbis</t>
  </si>
  <si>
    <t>K_omegabis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</si>
</sst>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8"/>
  <sheetViews>
    <sheetView tabSelected="1" topLeftCell="E1" workbookViewId="0">
      <selection activeCell="N18" sqref="N18"/>
    </sheetView>
  </sheetViews>
  <sheetFormatPr defaultRowHeight="15" x14ac:dyDescent="0.25"/>
  <cols>
    <col min="4" max="7" width="20.7109375" customWidth="1"/>
  </cols>
  <sheetData>
    <row r="3" spans="2:19" x14ac:dyDescent="0.25">
      <c r="I3" t="s">
        <v>8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P3" t="s">
        <v>17</v>
      </c>
      <c r="Q3" t="s">
        <v>18</v>
      </c>
      <c r="S3" t="s">
        <v>19</v>
      </c>
    </row>
    <row r="4" spans="2:19" x14ac:dyDescent="0.25">
      <c r="I4">
        <f>PI()/K4</f>
        <v>6.2831853071795862</v>
      </c>
      <c r="J4">
        <v>10.58</v>
      </c>
      <c r="K4">
        <v>0.5</v>
      </c>
      <c r="L4">
        <v>0.1</v>
      </c>
      <c r="M4">
        <v>0.2</v>
      </c>
      <c r="N4">
        <f>EXP(-2*I4*M4)</f>
        <v>8.1002592157943143E-2</v>
      </c>
      <c r="P4">
        <f>(3.9-11.9)/(3.9+11.9)</f>
        <v>-0.50632911392405056</v>
      </c>
      <c r="Q4">
        <f>EXP(-2*I4*S4)</f>
        <v>0.28460954333602928</v>
      </c>
      <c r="S4">
        <v>0.1</v>
      </c>
    </row>
    <row r="6" spans="2:19" x14ac:dyDescent="0.25">
      <c r="B6" s="2"/>
      <c r="C6" s="2"/>
      <c r="D6" s="2"/>
      <c r="E6" s="1" t="s">
        <v>0</v>
      </c>
      <c r="F6" s="1" t="s">
        <v>1</v>
      </c>
      <c r="G6" s="1" t="s">
        <v>2</v>
      </c>
      <c r="H6" s="3" t="s">
        <v>15</v>
      </c>
    </row>
    <row r="7" spans="2:19" x14ac:dyDescent="0.25">
      <c r="B7" s="2" t="s">
        <v>13</v>
      </c>
      <c r="C7" s="2"/>
      <c r="D7" s="2"/>
      <c r="E7" s="1">
        <v>21380</v>
      </c>
      <c r="F7" s="1">
        <v>1001</v>
      </c>
      <c r="G7" s="1">
        <v>9.2050000000000001</v>
      </c>
    </row>
    <row r="8" spans="2:19" x14ac:dyDescent="0.25">
      <c r="B8" s="2" t="s">
        <v>14</v>
      </c>
      <c r="C8" s="2"/>
      <c r="D8" s="2"/>
      <c r="E8" s="1">
        <v>21592</v>
      </c>
      <c r="F8" s="1">
        <v>20594</v>
      </c>
      <c r="G8" s="1">
        <v>8.9079999999999995</v>
      </c>
      <c r="H8">
        <f>K11</f>
        <v>8.0821694227370049</v>
      </c>
      <c r="K8" t="s">
        <v>9</v>
      </c>
      <c r="L8">
        <f>(J4*J4-1)*(N4-1)/((J4+1)^2-(J4-1)^2*N4)</f>
        <v>-0.8048984204715387</v>
      </c>
    </row>
    <row r="9" spans="2:19" x14ac:dyDescent="0.25">
      <c r="B9" s="2" t="s">
        <v>12</v>
      </c>
      <c r="C9" s="2"/>
      <c r="D9" s="2"/>
      <c r="E9" s="1">
        <v>20619</v>
      </c>
      <c r="F9" s="1">
        <v>19758</v>
      </c>
      <c r="G9" s="1">
        <v>9.2050000000000001</v>
      </c>
      <c r="K9" t="s">
        <v>10</v>
      </c>
      <c r="L9">
        <f>(1+L8*EXP(-2*I4*L4))^-1</f>
        <v>1.2971544367833001</v>
      </c>
      <c r="M9">
        <f>L9^-1</f>
        <v>0.77091822811770394</v>
      </c>
    </row>
    <row r="10" spans="2:19" x14ac:dyDescent="0.25">
      <c r="B10" s="2" t="s">
        <v>16</v>
      </c>
      <c r="C10" s="2"/>
      <c r="D10" s="2"/>
      <c r="E10" s="1">
        <v>22089</v>
      </c>
      <c r="F10" s="1">
        <v>1047</v>
      </c>
      <c r="G10" s="1">
        <v>8.9079999999999995</v>
      </c>
      <c r="H10">
        <f>H8</f>
        <v>8.0821694227370049</v>
      </c>
      <c r="K10" t="s">
        <v>11</v>
      </c>
      <c r="L10">
        <f>1/SQRT(L9)</f>
        <v>0.87801949187800155</v>
      </c>
    </row>
    <row r="11" spans="2:19" x14ac:dyDescent="0.25">
      <c r="K11">
        <f>G7*L10</f>
        <v>8.0821694227370049</v>
      </c>
    </row>
    <row r="16" spans="2:19" x14ac:dyDescent="0.25">
      <c r="M16" t="s">
        <v>20</v>
      </c>
      <c r="N16">
        <f>(1-L8*P4*Q4*N4)/(1+P4*Q4+L8*N4*(1+P4*Q4))</f>
        <v>1.2381153471764577</v>
      </c>
    </row>
    <row r="17" spans="13:14" x14ac:dyDescent="0.25">
      <c r="M17" t="s">
        <v>21</v>
      </c>
      <c r="N17">
        <f>1/SQRT(N16)</f>
        <v>0.89870973590315739</v>
      </c>
    </row>
    <row r="18" spans="13:14" x14ac:dyDescent="0.25">
      <c r="N18">
        <f>G7*N17</f>
        <v>8.2726231189885642</v>
      </c>
    </row>
  </sheetData>
  <mergeCells count="5">
    <mergeCell ref="B9:D9"/>
    <mergeCell ref="B8:D8"/>
    <mergeCell ref="B7:D7"/>
    <mergeCell ref="B6:D6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CAPELLE</dc:creator>
  <cp:lastModifiedBy>Thibault CAPELLE</cp:lastModifiedBy>
  <dcterms:created xsi:type="dcterms:W3CDTF">2015-03-27T09:14:54Z</dcterms:created>
  <dcterms:modified xsi:type="dcterms:W3CDTF">2015-03-27T17:47:48Z</dcterms:modified>
</cp:coreProperties>
</file>