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ECB90733-C6BF-4F8F-9D5D-8955BE3E313B}" xr6:coauthVersionLast="45" xr6:coauthVersionMax="45" xr10:uidLastSave="{00000000-0000-0000-0000-000000000000}"/>
  <bookViews>
    <workbookView xWindow="-120" yWindow="-120" windowWidth="20730" windowHeight="11160" xr2:uid="{1AB4BC52-182F-407E-8033-AD97E719121D}"/>
  </bookViews>
  <sheets>
    <sheet name="Func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0" i="2" l="1"/>
  <c r="H16" i="2"/>
  <c r="H19" i="2"/>
  <c r="I60" i="2" l="1"/>
  <c r="H53" i="2"/>
  <c r="H46" i="2"/>
  <c r="H37" i="2"/>
  <c r="H28" i="2"/>
  <c r="H22" i="2"/>
  <c r="H18" i="2"/>
  <c r="H23" i="2"/>
  <c r="H24" i="2"/>
  <c r="H25" i="2"/>
  <c r="H29" i="2"/>
  <c r="H30" i="2"/>
  <c r="H31" i="2"/>
  <c r="H32" i="2"/>
  <c r="H33" i="2"/>
  <c r="H34" i="2"/>
  <c r="H38" i="2"/>
  <c r="H39" i="2"/>
  <c r="H40" i="2"/>
  <c r="H41" i="2"/>
  <c r="H42" i="2"/>
  <c r="H43" i="2"/>
  <c r="H47" i="2"/>
  <c r="H48" i="2"/>
  <c r="H49" i="2"/>
  <c r="H50" i="2"/>
  <c r="H54" i="2"/>
  <c r="H55" i="2"/>
  <c r="H56" i="2"/>
  <c r="H57" i="2"/>
  <c r="H17" i="2"/>
  <c r="H5" i="2"/>
  <c r="H6" i="2"/>
  <c r="H7" i="2"/>
  <c r="H8" i="2"/>
  <c r="H9" i="2"/>
  <c r="H10" i="2"/>
  <c r="H11" i="2"/>
  <c r="H12" i="2"/>
  <c r="H13" i="2"/>
  <c r="H4" i="2"/>
  <c r="H3" i="2" l="1"/>
  <c r="I19" i="2" l="1"/>
  <c r="I6" i="2" l="1"/>
  <c r="I10" i="2"/>
  <c r="I16" i="2"/>
  <c r="V4" i="2" s="1"/>
  <c r="I23" i="2"/>
  <c r="I29" i="2"/>
  <c r="I33" i="2"/>
  <c r="I39" i="2"/>
  <c r="I43" i="2"/>
  <c r="I49" i="2"/>
  <c r="I55" i="2"/>
  <c r="I4" i="2"/>
  <c r="I8" i="2"/>
  <c r="I12" i="2"/>
  <c r="I18" i="2"/>
  <c r="I25" i="2"/>
  <c r="I31" i="2"/>
  <c r="I37" i="2"/>
  <c r="V7" i="2" s="1"/>
  <c r="I41" i="2"/>
  <c r="I47" i="2"/>
  <c r="I53" i="2"/>
  <c r="V9" i="2" s="1"/>
  <c r="I57" i="2"/>
  <c r="I5" i="2"/>
  <c r="I9" i="2"/>
  <c r="I13" i="2"/>
  <c r="I22" i="2"/>
  <c r="V5" i="2" s="1"/>
  <c r="I28" i="2"/>
  <c r="V6" i="2" s="1"/>
  <c r="I32" i="2"/>
  <c r="I38" i="2"/>
  <c r="I42" i="2"/>
  <c r="I48" i="2"/>
  <c r="I54" i="2"/>
  <c r="I7" i="2"/>
  <c r="I11" i="2"/>
  <c r="I17" i="2"/>
  <c r="I24" i="2"/>
  <c r="I30" i="2"/>
  <c r="I34" i="2"/>
  <c r="I40" i="2"/>
  <c r="I46" i="2"/>
  <c r="I50" i="2"/>
  <c r="I56" i="2"/>
  <c r="I3" i="2"/>
  <c r="V3" i="2" s="1"/>
</calcChain>
</file>

<file path=xl/sharedStrings.xml><?xml version="1.0" encoding="utf-8"?>
<sst xmlns="http://schemas.openxmlformats.org/spreadsheetml/2006/main" count="185" uniqueCount="109">
  <si>
    <t>C1, C2</t>
  </si>
  <si>
    <t>POLAR0.8</t>
  </si>
  <si>
    <t>Cap Pol2</t>
  </si>
  <si>
    <t>4.7u</t>
  </si>
  <si>
    <t>Cap</t>
  </si>
  <si>
    <t>RAD-0.3</t>
  </si>
  <si>
    <t>EEVFK1K101Q</t>
  </si>
  <si>
    <t>C7</t>
  </si>
  <si>
    <t>100u</t>
  </si>
  <si>
    <t>C8</t>
  </si>
  <si>
    <t>1u</t>
  </si>
  <si>
    <t>C10, C11, C13</t>
  </si>
  <si>
    <t>2n7</t>
  </si>
  <si>
    <t>C16</t>
  </si>
  <si>
    <t>10u</t>
  </si>
  <si>
    <t>1N4148, 1N4004</t>
  </si>
  <si>
    <t>D1, D5, D6, D7</t>
  </si>
  <si>
    <t>DO-41</t>
  </si>
  <si>
    <t>Diode 1N4004</t>
  </si>
  <si>
    <t>STPS30L60C</t>
  </si>
  <si>
    <t>D2</t>
  </si>
  <si>
    <t>SMB</t>
  </si>
  <si>
    <t>D Schottky</t>
  </si>
  <si>
    <t>P6KE43CA</t>
  </si>
  <si>
    <t>D3</t>
  </si>
  <si>
    <t>SMC</t>
  </si>
  <si>
    <t>BZX584C15G3-08</t>
  </si>
  <si>
    <t>D4, D8</t>
  </si>
  <si>
    <t>DIODE-0.7</t>
  </si>
  <si>
    <t>D Zener</t>
  </si>
  <si>
    <t>KPTL-3216SURCK-01</t>
  </si>
  <si>
    <t>D9</t>
  </si>
  <si>
    <t>3.2X1.6X1.1</t>
  </si>
  <si>
    <t>LED2</t>
  </si>
  <si>
    <t>1140-121K-RC</t>
  </si>
  <si>
    <t>L1</t>
  </si>
  <si>
    <t>0402-A</t>
  </si>
  <si>
    <t>Inductor</t>
  </si>
  <si>
    <t>120uH</t>
  </si>
  <si>
    <t>SRP1770TA-220M</t>
  </si>
  <si>
    <t>L2</t>
  </si>
  <si>
    <t>10uH</t>
  </si>
  <si>
    <t>1mH</t>
  </si>
  <si>
    <t>L3</t>
  </si>
  <si>
    <t>P1, P2, P4</t>
  </si>
  <si>
    <t>HDR1X2</t>
  </si>
  <si>
    <t>Header 2</t>
  </si>
  <si>
    <t>MHDR1X9</t>
  </si>
  <si>
    <t>P3</t>
  </si>
  <si>
    <t>SIR120DP-T1-RE3</t>
  </si>
  <si>
    <t>Q1</t>
  </si>
  <si>
    <t>E3</t>
  </si>
  <si>
    <t>MOSFET-N</t>
  </si>
  <si>
    <t>WSL20106L000FEA18</t>
  </si>
  <si>
    <t>R1</t>
  </si>
  <si>
    <t>AXIAL-0.3</t>
  </si>
  <si>
    <t>Res1</t>
  </si>
  <si>
    <t>0.006</t>
  </si>
  <si>
    <t>R2, R3, R7, R11</t>
  </si>
  <si>
    <t>100k</t>
  </si>
  <si>
    <t>R4, R12, R13</t>
  </si>
  <si>
    <t>1k</t>
  </si>
  <si>
    <t>R5</t>
  </si>
  <si>
    <t>R6</t>
  </si>
  <si>
    <t>R8, R10</t>
  </si>
  <si>
    <t>6k2</t>
  </si>
  <si>
    <t>R9</t>
  </si>
  <si>
    <t>5k1</t>
  </si>
  <si>
    <t>4-1437565-1</t>
  </si>
  <si>
    <t>S1</t>
  </si>
  <si>
    <t>SPST-2</t>
  </si>
  <si>
    <t>SW-PB</t>
  </si>
  <si>
    <t>LTC6101AIMS8PBF</t>
  </si>
  <si>
    <t>U1</t>
  </si>
  <si>
    <t>MSOP-8_MS</t>
  </si>
  <si>
    <t>IR7184STRPBF</t>
  </si>
  <si>
    <t>U2</t>
  </si>
  <si>
    <t>SOIC127P600X175-8N</t>
  </si>
  <si>
    <t>LM555CN/NOPB</t>
  </si>
  <si>
    <t>U3</t>
  </si>
  <si>
    <t>L7805CD2T-TR</t>
  </si>
  <si>
    <t>U4</t>
  </si>
  <si>
    <t>D2PAK_N</t>
  </si>
  <si>
    <t>Volt Reg</t>
  </si>
  <si>
    <t>UDB1H4RMPM1TD</t>
  </si>
  <si>
    <t>Power components</t>
  </si>
  <si>
    <t>Debug functions</t>
  </si>
  <si>
    <t>Auxilliary Power supply</t>
  </si>
  <si>
    <t>Charge Pump</t>
  </si>
  <si>
    <t>Current sense</t>
  </si>
  <si>
    <t>Control</t>
  </si>
  <si>
    <t>EMI filtering &amp; protection</t>
  </si>
  <si>
    <t>PV_IN, BUCK_OUT</t>
  </si>
  <si>
    <t>Total</t>
  </si>
  <si>
    <t>Percentage</t>
  </si>
  <si>
    <t>WE-CMBNC_Type</t>
  </si>
  <si>
    <t>12V_IN</t>
  </si>
  <si>
    <t>DIP794W45P254</t>
  </si>
  <si>
    <t>CON1X2</t>
  </si>
  <si>
    <t>2 Pin PWR CON</t>
  </si>
  <si>
    <t>Price($,1000qty)</t>
  </si>
  <si>
    <t>Qty</t>
  </si>
  <si>
    <t>Value</t>
  </si>
  <si>
    <t>Unit price</t>
  </si>
  <si>
    <t>Description</t>
  </si>
  <si>
    <t>Package</t>
  </si>
  <si>
    <t>Designator</t>
  </si>
  <si>
    <t>Ref</t>
  </si>
  <si>
    <t>TVS Diode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</si>
</sst>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quotePrefix="1" applyBorder="1" applyAlignment="1">
      <alignment vertical="center" wrapText="1"/>
    </xf>
    <xf numFmtId="49" fontId="0" fillId="0" borderId="1" xfId="0" quotePrefix="1" applyNumberForma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Border="1"/>
    <xf numFmtId="49" fontId="0" fillId="0" borderId="0" xfId="0" applyNumberFormat="1"/>
    <xf numFmtId="0" fontId="0" fillId="0" borderId="0" xfId="0" quotePrefix="1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0" fontId="0" fillId="0" borderId="0" xfId="0" applyBorder="1"/>
    <xf numFmtId="49" fontId="0" fillId="0" borderId="0" xfId="0" quotePrefix="1" applyNumberFormat="1" applyBorder="1" applyAlignment="1">
      <alignment vertical="center" wrapText="1"/>
    </xf>
    <xf numFmtId="0" fontId="1" fillId="0" borderId="0" xfId="0" applyFont="1"/>
    <xf numFmtId="0" fontId="0" fillId="0" borderId="2" xfId="0" quotePrefix="1" applyBorder="1" applyAlignment="1">
      <alignment vertical="center" wrapText="1"/>
    </xf>
    <xf numFmtId="0" fontId="0" fillId="0" borderId="3" xfId="0" applyBorder="1"/>
    <xf numFmtId="0" fontId="0" fillId="0" borderId="4" xfId="0" quotePrefix="1" applyBorder="1" applyAlignment="1">
      <alignment vertical="center" wrapText="1"/>
    </xf>
    <xf numFmtId="0" fontId="0" fillId="0" borderId="5" xfId="0" quotePrefix="1" applyBorder="1" applyAlignment="1">
      <alignment vertical="center" wrapText="1"/>
    </xf>
    <xf numFmtId="49" fontId="0" fillId="0" borderId="5" xfId="0" quotePrefix="1" applyNumberFormat="1" applyBorder="1" applyAlignment="1">
      <alignment vertical="center" wrapText="1"/>
    </xf>
    <xf numFmtId="0" fontId="0" fillId="0" borderId="6" xfId="0" applyBorder="1"/>
    <xf numFmtId="0" fontId="0" fillId="0" borderId="3" xfId="0" applyBorder="1" applyAlignment="1">
      <alignment vertical="center" wrapText="1"/>
    </xf>
    <xf numFmtId="49" fontId="0" fillId="0" borderId="5" xfId="0" applyNumberFormat="1" applyBorder="1" applyAlignment="1">
      <alignment vertical="center" wrapText="1"/>
    </xf>
    <xf numFmtId="0" fontId="0" fillId="0" borderId="7" xfId="0" quotePrefix="1" applyBorder="1" applyAlignment="1">
      <alignment vertical="center" wrapText="1"/>
    </xf>
    <xf numFmtId="0" fontId="0" fillId="0" borderId="8" xfId="0" quotePrefix="1" applyBorder="1" applyAlignment="1">
      <alignment vertical="center" wrapText="1"/>
    </xf>
    <xf numFmtId="49" fontId="0" fillId="0" borderId="8" xfId="0" quotePrefix="1" applyNumberFormat="1" applyBorder="1" applyAlignment="1">
      <alignment vertical="center" wrapText="1"/>
    </xf>
    <xf numFmtId="0" fontId="0" fillId="0" borderId="9" xfId="0" applyBorder="1"/>
    <xf numFmtId="49" fontId="0" fillId="0" borderId="8" xfId="0" applyNumberFormat="1" applyBorder="1" applyAlignment="1">
      <alignment vertical="center" wrapText="1"/>
    </xf>
    <xf numFmtId="49" fontId="0" fillId="0" borderId="8" xfId="0" applyNumberFormat="1" applyBorder="1"/>
    <xf numFmtId="0" fontId="0" fillId="0" borderId="9" xfId="0" applyBorder="1" applyAlignment="1">
      <alignment vertical="center" wrapText="1"/>
    </xf>
    <xf numFmtId="2" fontId="1" fillId="0" borderId="0" xfId="0" applyNumberFormat="1" applyFont="1"/>
    <xf numFmtId="9" fontId="1" fillId="0" borderId="0" xfId="0" applyNumberFormat="1" applyFont="1"/>
    <xf numFmtId="0" fontId="1" fillId="0" borderId="11" xfId="0" applyFont="1" applyBorder="1" applyAlignment="1"/>
    <xf numFmtId="0" fontId="1" fillId="0" borderId="0" xfId="0" applyFont="1" applyBorder="1" applyAlignment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" xfId="0" applyFill="1" applyBorder="1" applyAlignment="1">
      <alignment vertical="center"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% product cost per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0914542825004016"/>
          <c:y val="0.29756177029595438"/>
          <c:w val="0.60061642294713158"/>
          <c:h val="0.5969615562760537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9A-4E74-BD30-39ED927945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49A-4E74-BD30-39ED927945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9B1-41C5-AE68-71494C9B04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B1-41C5-AE68-71494C9B04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9B1-41C5-AE68-71494C9B04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B1-41C5-AE68-71494C9B04E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9B1-41C5-AE68-71494C9B04E5}"/>
              </c:ext>
            </c:extLst>
          </c:dPt>
          <c:dLbls>
            <c:dLbl>
              <c:idx val="2"/>
              <c:layout>
                <c:manualLayout>
                  <c:x val="-6.6558144517649589E-2"/>
                  <c:y val="2.027907769135348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B1-41C5-AE68-71494C9B04E5}"/>
                </c:ext>
              </c:extLst>
            </c:dLbl>
            <c:dLbl>
              <c:idx val="3"/>
              <c:layout>
                <c:manualLayout>
                  <c:x val="-4.774106808077562E-2"/>
                  <c:y val="-1.06839586228192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B1-41C5-AE68-71494C9B04E5}"/>
                </c:ext>
              </c:extLst>
            </c:dLbl>
            <c:dLbl>
              <c:idx val="4"/>
              <c:layout>
                <c:manualLayout>
                  <c:x val="-2.9670362633242273E-2"/>
                  <c:y val="1.17331885238482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B1-41C5-AE68-71494C9B04E5}"/>
                </c:ext>
              </c:extLst>
            </c:dLbl>
            <c:dLbl>
              <c:idx val="5"/>
              <c:layout>
                <c:manualLayout>
                  <c:x val="-1.192286678450908E-2"/>
                  <c:y val="-3.202908967007927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B1-41C5-AE68-71494C9B04E5}"/>
                </c:ext>
              </c:extLst>
            </c:dLbl>
            <c:dLbl>
              <c:idx val="6"/>
              <c:layout>
                <c:manualLayout>
                  <c:x val="2.514103594193583E-2"/>
                  <c:y val="-3.832659862750421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B1-41C5-AE68-71494C9B04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Function!$U$3:$U$9</c:f>
              <c:strCache>
                <c:ptCount val="7"/>
                <c:pt idx="0">
                  <c:v>Power components</c:v>
                </c:pt>
                <c:pt idx="1">
                  <c:v>EMI filtering &amp; protection</c:v>
                </c:pt>
                <c:pt idx="2">
                  <c:v>Debug functions</c:v>
                </c:pt>
                <c:pt idx="3">
                  <c:v>Auxilliary Power supply</c:v>
                </c:pt>
                <c:pt idx="4">
                  <c:v>Charge Pump</c:v>
                </c:pt>
                <c:pt idx="5">
                  <c:v>Current sense</c:v>
                </c:pt>
                <c:pt idx="6">
                  <c:v>Control</c:v>
                </c:pt>
              </c:strCache>
            </c:strRef>
          </c:cat>
          <c:val>
            <c:numRef>
              <c:f>Function!$V$3:$V$9</c:f>
              <c:numCache>
                <c:formatCode>0%</c:formatCode>
                <c:ptCount val="7"/>
                <c:pt idx="0">
                  <c:v>0.39540159985030637</c:v>
                </c:pt>
                <c:pt idx="1">
                  <c:v>0.30780745661224684</c:v>
                </c:pt>
                <c:pt idx="2">
                  <c:v>8.3968751461851523E-3</c:v>
                </c:pt>
                <c:pt idx="3">
                  <c:v>7.835524161481966E-2</c:v>
                </c:pt>
                <c:pt idx="4">
                  <c:v>7.5080694204051085E-2</c:v>
                </c:pt>
                <c:pt idx="5">
                  <c:v>8.6044375694880854E-2</c:v>
                </c:pt>
                <c:pt idx="6">
                  <c:v>5.1691069841418351E-2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1-41C5-AE68-71494C9B04E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28574</xdr:rowOff>
    </xdr:from>
    <xdr:to>
      <xdr:col>13</xdr:col>
      <xdr:colOff>733425</xdr:colOff>
      <xdr:row>26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A3075B-F6DC-412B-B5F3-AA9F4F424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3C9E-1D73-4752-8529-2C1625B37C1D}">
  <dimension ref="A1:V60"/>
  <sheetViews>
    <sheetView tabSelected="1" zoomScaleNormal="100" workbookViewId="0">
      <selection activeCell="H21" sqref="H21"/>
    </sheetView>
  </sheetViews>
  <sheetFormatPr defaultColWidth="14.85546875" defaultRowHeight="15" x14ac:dyDescent="0.25"/>
  <cols>
    <col min="1" max="1" width="19.140625" bestFit="1" customWidth="1"/>
    <col min="2" max="2" width="13.7109375" bestFit="1" customWidth="1"/>
    <col min="3" max="3" width="19.85546875" style="5" bestFit="1" customWidth="1"/>
    <col min="4" max="4" width="17" style="5" bestFit="1" customWidth="1"/>
    <col min="5" max="5" width="4.140625" style="41" bestFit="1" customWidth="1"/>
    <col min="6" max="6" width="6.42578125" bestFit="1" customWidth="1"/>
    <col min="7" max="7" width="9.5703125" bestFit="1" customWidth="1"/>
    <col min="8" max="8" width="15.42578125" bestFit="1" customWidth="1"/>
    <col min="9" max="9" width="11" style="34" bestFit="1" customWidth="1"/>
    <col min="16" max="20" width="14.85546875" style="8"/>
    <col min="21" max="21" width="24.140625" bestFit="1" customWidth="1"/>
    <col min="22" max="22" width="4.5703125" bestFit="1" customWidth="1"/>
  </cols>
  <sheetData>
    <row r="1" spans="1:22" x14ac:dyDescent="0.25">
      <c r="A1" t="s">
        <v>107</v>
      </c>
      <c r="B1" t="s">
        <v>106</v>
      </c>
      <c r="C1" s="5" t="s">
        <v>105</v>
      </c>
      <c r="D1" s="5" t="s">
        <v>104</v>
      </c>
      <c r="E1" s="41" t="s">
        <v>101</v>
      </c>
      <c r="F1" t="s">
        <v>102</v>
      </c>
      <c r="G1" t="s">
        <v>103</v>
      </c>
      <c r="H1" s="10" t="s">
        <v>100</v>
      </c>
      <c r="I1" s="33" t="s">
        <v>94</v>
      </c>
    </row>
    <row r="2" spans="1:22" ht="15.75" thickBot="1" x14ac:dyDescent="0.3">
      <c r="H2" s="10"/>
      <c r="I2" s="33"/>
    </row>
    <row r="3" spans="1:22" ht="15.75" thickBot="1" x14ac:dyDescent="0.3">
      <c r="A3" s="30" t="s">
        <v>85</v>
      </c>
      <c r="B3" s="31"/>
      <c r="C3" s="31"/>
      <c r="D3" s="31"/>
      <c r="E3" s="31"/>
      <c r="F3" s="31"/>
      <c r="G3" s="32"/>
      <c r="H3" s="26">
        <f>SUM(H4:H13)</f>
        <v>16.904999999999998</v>
      </c>
      <c r="I3" s="33">
        <f>H3/$H$60</f>
        <v>0.39540159985030637</v>
      </c>
      <c r="P3" s="29"/>
      <c r="Q3" s="29"/>
      <c r="R3" s="29"/>
      <c r="S3" s="29"/>
      <c r="T3" s="29"/>
      <c r="U3" s="28" t="s">
        <v>85</v>
      </c>
      <c r="V3" s="27">
        <f>I3</f>
        <v>0.39540159985030637</v>
      </c>
    </row>
    <row r="4" spans="1:22" ht="15.75" thickBot="1" x14ac:dyDescent="0.3">
      <c r="A4" s="19" t="s">
        <v>6</v>
      </c>
      <c r="B4" s="20" t="s">
        <v>7</v>
      </c>
      <c r="C4" s="21" t="s">
        <v>1</v>
      </c>
      <c r="D4" s="21" t="s">
        <v>2</v>
      </c>
      <c r="E4" s="42">
        <v>1</v>
      </c>
      <c r="F4" s="21" t="s">
        <v>8</v>
      </c>
      <c r="G4" s="22">
        <v>1.38</v>
      </c>
      <c r="H4" s="35">
        <f>G4*E4</f>
        <v>1.38</v>
      </c>
      <c r="I4" s="34">
        <f t="shared" ref="I4:I57" si="0">H4/$H$60</f>
        <v>3.2277681620433173E-2</v>
      </c>
      <c r="P4" s="29"/>
      <c r="Q4" s="29"/>
      <c r="R4" s="29"/>
      <c r="S4" s="29"/>
      <c r="T4" s="29"/>
      <c r="U4" s="28" t="s">
        <v>91</v>
      </c>
      <c r="V4" s="27">
        <f>I16</f>
        <v>0.30780745661224684</v>
      </c>
    </row>
    <row r="5" spans="1:22" ht="15.75" thickBot="1" x14ac:dyDescent="0.3">
      <c r="A5" s="11" t="s">
        <v>34</v>
      </c>
      <c r="B5" s="1" t="s">
        <v>35</v>
      </c>
      <c r="C5" s="2" t="s">
        <v>36</v>
      </c>
      <c r="D5" s="2" t="s">
        <v>37</v>
      </c>
      <c r="E5" s="43">
        <v>1</v>
      </c>
      <c r="F5" s="2" t="s">
        <v>38</v>
      </c>
      <c r="G5" s="12">
        <v>6.03</v>
      </c>
      <c r="H5" s="35">
        <f t="shared" ref="H5:H13" si="1">G5*E5</f>
        <v>6.03</v>
      </c>
      <c r="I5" s="34">
        <f t="shared" si="0"/>
        <v>0.14103943490667542</v>
      </c>
      <c r="P5" s="29"/>
      <c r="Q5" s="29"/>
      <c r="R5" s="29"/>
      <c r="S5" s="29"/>
      <c r="T5" s="29"/>
      <c r="U5" s="28" t="s">
        <v>86</v>
      </c>
      <c r="V5" s="27">
        <f>I22</f>
        <v>8.3968751461851523E-3</v>
      </c>
    </row>
    <row r="6" spans="1:22" ht="15.75" thickBot="1" x14ac:dyDescent="0.3">
      <c r="A6" s="11" t="s">
        <v>39</v>
      </c>
      <c r="B6" s="1" t="s">
        <v>40</v>
      </c>
      <c r="C6" s="2" t="s">
        <v>36</v>
      </c>
      <c r="D6" s="2" t="s">
        <v>37</v>
      </c>
      <c r="E6" s="43">
        <v>1</v>
      </c>
      <c r="F6" s="2" t="s">
        <v>41</v>
      </c>
      <c r="G6" s="12">
        <v>2.74</v>
      </c>
      <c r="H6" s="35">
        <f t="shared" si="1"/>
        <v>2.74</v>
      </c>
      <c r="I6" s="34">
        <f t="shared" si="0"/>
        <v>6.408757075361371E-2</v>
      </c>
      <c r="P6" s="29"/>
      <c r="Q6" s="29"/>
      <c r="R6" s="29"/>
      <c r="S6" s="29"/>
      <c r="T6" s="29"/>
      <c r="U6" s="28" t="s">
        <v>87</v>
      </c>
      <c r="V6" s="27">
        <f>I28</f>
        <v>7.835524161481966E-2</v>
      </c>
    </row>
    <row r="7" spans="1:22" ht="15.75" thickBot="1" x14ac:dyDescent="0.3">
      <c r="A7" s="11" t="s">
        <v>19</v>
      </c>
      <c r="B7" s="1" t="s">
        <v>20</v>
      </c>
      <c r="C7" s="2" t="s">
        <v>21</v>
      </c>
      <c r="D7" s="2" t="s">
        <v>22</v>
      </c>
      <c r="E7" s="43">
        <v>1</v>
      </c>
      <c r="F7" s="3"/>
      <c r="G7" s="12">
        <v>1.1100000000000001</v>
      </c>
      <c r="H7" s="35">
        <f t="shared" si="1"/>
        <v>1.1100000000000001</v>
      </c>
      <c r="I7" s="34">
        <f t="shared" si="0"/>
        <v>2.5962483042522341E-2</v>
      </c>
      <c r="P7" s="29"/>
      <c r="Q7" s="29"/>
      <c r="R7" s="29"/>
      <c r="S7" s="29"/>
      <c r="T7" s="29"/>
      <c r="U7" s="28" t="s">
        <v>88</v>
      </c>
      <c r="V7" s="27">
        <f>I37</f>
        <v>7.5080694204051085E-2</v>
      </c>
    </row>
    <row r="8" spans="1:22" ht="15.75" thickBot="1" x14ac:dyDescent="0.3">
      <c r="A8" s="11" t="s">
        <v>92</v>
      </c>
      <c r="B8" s="1" t="s">
        <v>44</v>
      </c>
      <c r="C8" s="2" t="s">
        <v>98</v>
      </c>
      <c r="D8" s="2" t="s">
        <v>99</v>
      </c>
      <c r="E8" s="43">
        <v>2</v>
      </c>
      <c r="F8" s="3"/>
      <c r="G8" s="12">
        <v>0.75</v>
      </c>
      <c r="H8" s="35">
        <f t="shared" si="1"/>
        <v>1.5</v>
      </c>
      <c r="I8" s="34">
        <f t="shared" si="0"/>
        <v>3.5084436543949105E-2</v>
      </c>
      <c r="P8" s="29"/>
      <c r="Q8" s="29"/>
      <c r="R8" s="29"/>
      <c r="S8" s="29"/>
      <c r="T8" s="29"/>
      <c r="U8" s="28" t="s">
        <v>89</v>
      </c>
      <c r="V8" s="27">
        <v>8.6044375694880854E-2</v>
      </c>
    </row>
    <row r="9" spans="1:22" ht="15.75" thickBot="1" x14ac:dyDescent="0.3">
      <c r="A9" s="11" t="s">
        <v>49</v>
      </c>
      <c r="B9" s="1" t="s">
        <v>50</v>
      </c>
      <c r="C9" s="2" t="s">
        <v>51</v>
      </c>
      <c r="D9" s="2" t="s">
        <v>52</v>
      </c>
      <c r="E9" s="43">
        <v>1</v>
      </c>
      <c r="F9" s="3"/>
      <c r="G9" s="12">
        <v>0.65500000000000003</v>
      </c>
      <c r="H9" s="35">
        <f t="shared" si="1"/>
        <v>0.65500000000000003</v>
      </c>
      <c r="I9" s="34">
        <f t="shared" si="0"/>
        <v>1.5320203957524444E-2</v>
      </c>
      <c r="P9" s="29"/>
      <c r="Q9" s="29"/>
      <c r="R9" s="29"/>
      <c r="S9" s="29"/>
      <c r="T9" s="29"/>
      <c r="U9" s="28" t="s">
        <v>90</v>
      </c>
      <c r="V9" s="27">
        <f>I53</f>
        <v>5.1691069841418351E-2</v>
      </c>
    </row>
    <row r="10" spans="1:22" x14ac:dyDescent="0.25">
      <c r="A10" s="11" t="s">
        <v>75</v>
      </c>
      <c r="B10" s="1" t="s">
        <v>76</v>
      </c>
      <c r="C10" s="2" t="s">
        <v>77</v>
      </c>
      <c r="D10" s="2" t="s">
        <v>75</v>
      </c>
      <c r="E10" s="43">
        <v>1</v>
      </c>
      <c r="F10" s="4"/>
      <c r="G10" s="17">
        <v>1.73</v>
      </c>
      <c r="H10" s="35">
        <f t="shared" si="1"/>
        <v>1.73</v>
      </c>
      <c r="I10" s="34">
        <f t="shared" si="0"/>
        <v>4.0464050147354637E-2</v>
      </c>
    </row>
    <row r="11" spans="1:22" x14ac:dyDescent="0.25">
      <c r="A11" s="11" t="s">
        <v>15</v>
      </c>
      <c r="B11" s="1" t="s">
        <v>16</v>
      </c>
      <c r="C11" s="2" t="s">
        <v>17</v>
      </c>
      <c r="D11" s="2" t="s">
        <v>18</v>
      </c>
      <c r="E11" s="43">
        <v>1</v>
      </c>
      <c r="F11" s="3"/>
      <c r="G11" s="12">
        <v>0.19</v>
      </c>
      <c r="H11" s="35">
        <f t="shared" si="1"/>
        <v>0.19</v>
      </c>
      <c r="I11" s="34">
        <f t="shared" si="0"/>
        <v>4.4440286289002201E-3</v>
      </c>
    </row>
    <row r="12" spans="1:22" x14ac:dyDescent="0.25">
      <c r="A12" s="11" t="s">
        <v>56</v>
      </c>
      <c r="B12" s="1" t="s">
        <v>63</v>
      </c>
      <c r="C12" s="2" t="s">
        <v>55</v>
      </c>
      <c r="D12" s="2" t="s">
        <v>56</v>
      </c>
      <c r="E12" s="43">
        <v>1</v>
      </c>
      <c r="F12" s="2">
        <v>10</v>
      </c>
      <c r="G12" s="12">
        <v>0.17</v>
      </c>
      <c r="H12" s="35">
        <f t="shared" si="1"/>
        <v>0.17</v>
      </c>
      <c r="I12" s="34">
        <f t="shared" si="0"/>
        <v>3.9762361416475654E-3</v>
      </c>
    </row>
    <row r="13" spans="1:22" ht="15.75" thickBot="1" x14ac:dyDescent="0.3">
      <c r="A13" s="13" t="s">
        <v>84</v>
      </c>
      <c r="B13" s="14" t="s">
        <v>0</v>
      </c>
      <c r="C13" s="15" t="s">
        <v>1</v>
      </c>
      <c r="D13" s="15" t="s">
        <v>2</v>
      </c>
      <c r="E13" s="44">
        <v>2</v>
      </c>
      <c r="F13" s="15" t="s">
        <v>3</v>
      </c>
      <c r="G13" s="16">
        <v>0.7</v>
      </c>
      <c r="H13" s="35">
        <f t="shared" si="1"/>
        <v>1.4</v>
      </c>
      <c r="I13" s="34">
        <f t="shared" si="0"/>
        <v>3.2745474107685829E-2</v>
      </c>
    </row>
    <row r="14" spans="1:22" x14ac:dyDescent="0.25">
      <c r="A14" s="6"/>
      <c r="B14" s="6"/>
      <c r="C14" s="9"/>
      <c r="D14" s="9"/>
      <c r="E14" s="45"/>
      <c r="F14" s="9"/>
      <c r="G14" s="8"/>
      <c r="H14" s="35"/>
    </row>
    <row r="15" spans="1:22" ht="15.75" thickBot="1" x14ac:dyDescent="0.3">
      <c r="H15" s="35"/>
    </row>
    <row r="16" spans="1:22" x14ac:dyDescent="0.25">
      <c r="A16" s="36" t="s">
        <v>91</v>
      </c>
      <c r="B16" s="37"/>
      <c r="C16" s="37"/>
      <c r="D16" s="37"/>
      <c r="E16" s="37"/>
      <c r="F16" s="37"/>
      <c r="G16" s="38"/>
      <c r="H16" s="26">
        <f>H17+H18+H19</f>
        <v>13.16</v>
      </c>
      <c r="I16" s="33">
        <f t="shared" si="0"/>
        <v>0.30780745661224684</v>
      </c>
    </row>
    <row r="17" spans="1:22" x14ac:dyDescent="0.25">
      <c r="A17" s="39" t="s">
        <v>37</v>
      </c>
      <c r="B17" s="1" t="s">
        <v>43</v>
      </c>
      <c r="C17" s="2" t="s">
        <v>95</v>
      </c>
      <c r="D17" s="2">
        <v>7448042001</v>
      </c>
      <c r="E17" s="43">
        <v>1</v>
      </c>
      <c r="F17" s="2" t="s">
        <v>42</v>
      </c>
      <c r="G17" s="40">
        <v>11.39</v>
      </c>
      <c r="H17" s="35">
        <f>G17*E17</f>
        <v>11.39</v>
      </c>
      <c r="I17" s="34">
        <f t="shared" si="0"/>
        <v>0.26640782149038689</v>
      </c>
    </row>
    <row r="18" spans="1:22" ht="15.75" thickBot="1" x14ac:dyDescent="0.3">
      <c r="A18" s="1" t="s">
        <v>23</v>
      </c>
      <c r="B18" s="1" t="s">
        <v>24</v>
      </c>
      <c r="C18" s="2" t="s">
        <v>25</v>
      </c>
      <c r="D18" s="2" t="s">
        <v>108</v>
      </c>
      <c r="E18" s="43">
        <v>1</v>
      </c>
      <c r="F18" s="3"/>
      <c r="G18" s="40">
        <v>0.39</v>
      </c>
      <c r="H18" s="35">
        <f t="shared" ref="H18:H57" si="2">G18*E18</f>
        <v>0.39</v>
      </c>
      <c r="I18" s="34">
        <f t="shared" si="0"/>
        <v>9.1219535014267685E-3</v>
      </c>
    </row>
    <row r="19" spans="1:22" ht="15.75" thickBot="1" x14ac:dyDescent="0.3">
      <c r="A19" s="1" t="s">
        <v>6</v>
      </c>
      <c r="B19" s="1" t="s">
        <v>7</v>
      </c>
      <c r="C19" s="2" t="s">
        <v>1</v>
      </c>
      <c r="D19" s="2" t="s">
        <v>2</v>
      </c>
      <c r="E19" s="43">
        <v>1</v>
      </c>
      <c r="F19" s="2" t="s">
        <v>8</v>
      </c>
      <c r="G19" s="40">
        <v>1.38</v>
      </c>
      <c r="H19" s="35">
        <f>G19*E19</f>
        <v>1.38</v>
      </c>
      <c r="I19" s="34">
        <f t="shared" ref="I19" si="3">H19/$H$60</f>
        <v>3.2277681620433173E-2</v>
      </c>
      <c r="P19" s="29"/>
      <c r="Q19" s="29"/>
      <c r="R19" s="29"/>
      <c r="S19" s="29"/>
      <c r="T19" s="29"/>
      <c r="U19" s="28"/>
      <c r="V19" s="27"/>
    </row>
    <row r="20" spans="1:22" x14ac:dyDescent="0.25">
      <c r="H20" s="35"/>
    </row>
    <row r="21" spans="1:22" ht="15.75" thickBot="1" x14ac:dyDescent="0.3">
      <c r="H21" s="35"/>
    </row>
    <row r="22" spans="1:22" ht="15.75" thickBot="1" x14ac:dyDescent="0.3">
      <c r="A22" s="30" t="s">
        <v>86</v>
      </c>
      <c r="B22" s="31"/>
      <c r="C22" s="31"/>
      <c r="D22" s="31"/>
      <c r="E22" s="31"/>
      <c r="F22" s="31"/>
      <c r="G22" s="32"/>
      <c r="H22" s="26">
        <f>SUM(H23:H25)</f>
        <v>0.35899999999999999</v>
      </c>
      <c r="I22" s="33">
        <f t="shared" si="0"/>
        <v>8.3968751461851523E-3</v>
      </c>
    </row>
    <row r="23" spans="1:22" x14ac:dyDescent="0.25">
      <c r="A23" s="19" t="s">
        <v>68</v>
      </c>
      <c r="B23" s="20" t="s">
        <v>69</v>
      </c>
      <c r="C23" s="21" t="s">
        <v>70</v>
      </c>
      <c r="D23" s="21" t="s">
        <v>71</v>
      </c>
      <c r="E23" s="42">
        <v>1</v>
      </c>
      <c r="F23" s="23"/>
      <c r="G23" s="22">
        <v>6.0000000000000001E-3</v>
      </c>
      <c r="H23" s="35">
        <f t="shared" si="2"/>
        <v>6.0000000000000001E-3</v>
      </c>
      <c r="I23" s="34">
        <f t="shared" si="0"/>
        <v>1.4033774617579643E-4</v>
      </c>
    </row>
    <row r="24" spans="1:22" x14ac:dyDescent="0.25">
      <c r="A24" s="11" t="s">
        <v>30</v>
      </c>
      <c r="B24" s="1" t="s">
        <v>31</v>
      </c>
      <c r="C24" s="2" t="s">
        <v>32</v>
      </c>
      <c r="D24" s="2" t="s">
        <v>33</v>
      </c>
      <c r="E24" s="43">
        <v>1</v>
      </c>
      <c r="F24" s="3"/>
      <c r="G24" s="12">
        <v>0.183</v>
      </c>
      <c r="H24" s="35">
        <f t="shared" si="2"/>
        <v>0.183</v>
      </c>
      <c r="I24" s="34">
        <f t="shared" si="0"/>
        <v>4.2803012583617905E-3</v>
      </c>
    </row>
    <row r="25" spans="1:22" ht="15.75" thickBot="1" x14ac:dyDescent="0.3">
      <c r="A25" s="13" t="s">
        <v>56</v>
      </c>
      <c r="B25" s="14" t="s">
        <v>60</v>
      </c>
      <c r="C25" s="15" t="s">
        <v>55</v>
      </c>
      <c r="D25" s="15" t="s">
        <v>56</v>
      </c>
      <c r="E25" s="44">
        <v>1</v>
      </c>
      <c r="F25" s="15" t="s">
        <v>61</v>
      </c>
      <c r="G25" s="16">
        <v>0.17</v>
      </c>
      <c r="H25" s="35">
        <f t="shared" si="2"/>
        <v>0.17</v>
      </c>
      <c r="I25" s="34">
        <f t="shared" si="0"/>
        <v>3.9762361416475654E-3</v>
      </c>
    </row>
    <row r="26" spans="1:22" x14ac:dyDescent="0.25">
      <c r="H26" s="35"/>
    </row>
    <row r="27" spans="1:22" ht="15.75" thickBot="1" x14ac:dyDescent="0.3">
      <c r="H27" s="35"/>
    </row>
    <row r="28" spans="1:22" ht="15.75" thickBot="1" x14ac:dyDescent="0.3">
      <c r="A28" s="30" t="s">
        <v>87</v>
      </c>
      <c r="B28" s="31"/>
      <c r="C28" s="31"/>
      <c r="D28" s="31"/>
      <c r="E28" s="31"/>
      <c r="F28" s="31"/>
      <c r="G28" s="32"/>
      <c r="H28" s="26">
        <f>SUM(H29:H34)</f>
        <v>3.3499999999999996</v>
      </c>
      <c r="I28" s="33">
        <f t="shared" si="0"/>
        <v>7.835524161481966E-2</v>
      </c>
    </row>
    <row r="29" spans="1:22" x14ac:dyDescent="0.25">
      <c r="A29" s="19" t="s">
        <v>80</v>
      </c>
      <c r="B29" s="20" t="s">
        <v>81</v>
      </c>
      <c r="C29" s="21" t="s">
        <v>82</v>
      </c>
      <c r="D29" s="21" t="s">
        <v>83</v>
      </c>
      <c r="E29" s="42">
        <v>1</v>
      </c>
      <c r="F29" s="24"/>
      <c r="G29" s="25">
        <v>0.8</v>
      </c>
      <c r="H29" s="35">
        <f t="shared" si="2"/>
        <v>0.8</v>
      </c>
      <c r="I29" s="34">
        <f t="shared" si="0"/>
        <v>1.871169949010619E-2</v>
      </c>
    </row>
    <row r="30" spans="1:22" x14ac:dyDescent="0.25">
      <c r="A30" s="11" t="s">
        <v>96</v>
      </c>
      <c r="B30" s="1" t="s">
        <v>44</v>
      </c>
      <c r="C30" s="2" t="s">
        <v>45</v>
      </c>
      <c r="D30" s="2" t="s">
        <v>46</v>
      </c>
      <c r="E30" s="43">
        <v>1</v>
      </c>
      <c r="F30" s="3"/>
      <c r="G30" s="12">
        <v>0.75</v>
      </c>
      <c r="H30" s="35">
        <f t="shared" si="2"/>
        <v>0.75</v>
      </c>
      <c r="I30" s="34">
        <f t="shared" si="0"/>
        <v>1.7542218271974552E-2</v>
      </c>
    </row>
    <row r="31" spans="1:22" x14ac:dyDescent="0.25">
      <c r="A31" s="11" t="s">
        <v>2</v>
      </c>
      <c r="B31" s="1" t="s">
        <v>13</v>
      </c>
      <c r="C31" s="2" t="s">
        <v>1</v>
      </c>
      <c r="D31" s="2" t="s">
        <v>2</v>
      </c>
      <c r="E31" s="43">
        <v>1</v>
      </c>
      <c r="F31" s="2" t="s">
        <v>14</v>
      </c>
      <c r="G31" s="12">
        <v>0.72</v>
      </c>
      <c r="H31" s="35">
        <f t="shared" si="2"/>
        <v>0.72</v>
      </c>
      <c r="I31" s="34">
        <f t="shared" si="0"/>
        <v>1.6840529541095571E-2</v>
      </c>
    </row>
    <row r="32" spans="1:22" x14ac:dyDescent="0.25">
      <c r="A32" s="11" t="s">
        <v>4</v>
      </c>
      <c r="B32" s="1" t="s">
        <v>9</v>
      </c>
      <c r="C32" s="2" t="s">
        <v>5</v>
      </c>
      <c r="D32" s="2" t="s">
        <v>4</v>
      </c>
      <c r="E32" s="43">
        <v>1</v>
      </c>
      <c r="F32" s="2" t="s">
        <v>10</v>
      </c>
      <c r="G32" s="12">
        <v>0.38</v>
      </c>
      <c r="H32" s="35">
        <f t="shared" si="2"/>
        <v>0.38</v>
      </c>
      <c r="I32" s="34">
        <f t="shared" si="0"/>
        <v>8.8880572578004403E-3</v>
      </c>
    </row>
    <row r="33" spans="1:9" x14ac:dyDescent="0.25">
      <c r="A33" s="11" t="s">
        <v>15</v>
      </c>
      <c r="B33" s="1" t="s">
        <v>16</v>
      </c>
      <c r="C33" s="2" t="s">
        <v>17</v>
      </c>
      <c r="D33" s="2" t="s">
        <v>18</v>
      </c>
      <c r="E33" s="43">
        <v>1</v>
      </c>
      <c r="F33" s="3"/>
      <c r="G33" s="12">
        <v>0.19</v>
      </c>
      <c r="H33" s="35">
        <f t="shared" si="2"/>
        <v>0.19</v>
      </c>
      <c r="I33" s="34">
        <f t="shared" si="0"/>
        <v>4.4440286289002201E-3</v>
      </c>
    </row>
    <row r="34" spans="1:9" ht="15.75" thickBot="1" x14ac:dyDescent="0.3">
      <c r="A34" s="13" t="s">
        <v>56</v>
      </c>
      <c r="B34" s="14" t="s">
        <v>60</v>
      </c>
      <c r="C34" s="15" t="s">
        <v>55</v>
      </c>
      <c r="D34" s="15" t="s">
        <v>56</v>
      </c>
      <c r="E34" s="44">
        <v>3</v>
      </c>
      <c r="F34" s="15" t="s">
        <v>61</v>
      </c>
      <c r="G34" s="16">
        <v>0.17</v>
      </c>
      <c r="H34" s="35">
        <f t="shared" si="2"/>
        <v>0.51</v>
      </c>
      <c r="I34" s="34">
        <f t="shared" si="0"/>
        <v>1.1928708424942697E-2</v>
      </c>
    </row>
    <row r="35" spans="1:9" x14ac:dyDescent="0.25">
      <c r="H35" s="35"/>
    </row>
    <row r="36" spans="1:9" ht="15.75" thickBot="1" x14ac:dyDescent="0.3">
      <c r="H36" s="35"/>
    </row>
    <row r="37" spans="1:9" ht="15.75" thickBot="1" x14ac:dyDescent="0.3">
      <c r="A37" s="30" t="s">
        <v>88</v>
      </c>
      <c r="B37" s="31"/>
      <c r="C37" s="31"/>
      <c r="D37" s="31"/>
      <c r="E37" s="31"/>
      <c r="F37" s="31"/>
      <c r="G37" s="32"/>
      <c r="H37" s="26">
        <f>SUM(H38:H43)</f>
        <v>3.21</v>
      </c>
      <c r="I37" s="33">
        <f t="shared" si="0"/>
        <v>7.5080694204051085E-2</v>
      </c>
    </row>
    <row r="38" spans="1:9" x14ac:dyDescent="0.25">
      <c r="A38" s="19" t="s">
        <v>15</v>
      </c>
      <c r="B38" s="20" t="s">
        <v>16</v>
      </c>
      <c r="C38" s="21" t="s">
        <v>17</v>
      </c>
      <c r="D38" s="21" t="s">
        <v>18</v>
      </c>
      <c r="E38" s="42">
        <v>2</v>
      </c>
      <c r="F38" s="23"/>
      <c r="G38" s="22">
        <v>0.19</v>
      </c>
      <c r="H38" s="35">
        <f t="shared" si="2"/>
        <v>0.38</v>
      </c>
      <c r="I38" s="34">
        <f t="shared" si="0"/>
        <v>8.8880572578004403E-3</v>
      </c>
    </row>
    <row r="39" spans="1:9" x14ac:dyDescent="0.25">
      <c r="A39" s="11" t="s">
        <v>78</v>
      </c>
      <c r="B39" s="1" t="s">
        <v>79</v>
      </c>
      <c r="C39" s="2" t="s">
        <v>97</v>
      </c>
      <c r="D39" s="2" t="s">
        <v>78</v>
      </c>
      <c r="E39" s="43">
        <v>1</v>
      </c>
      <c r="F39" s="4"/>
      <c r="G39" s="17">
        <v>1.1399999999999999</v>
      </c>
      <c r="H39" s="35">
        <f t="shared" si="2"/>
        <v>1.1399999999999999</v>
      </c>
      <c r="I39" s="34">
        <f t="shared" si="0"/>
        <v>2.6664171773401319E-2</v>
      </c>
    </row>
    <row r="40" spans="1:9" x14ac:dyDescent="0.25">
      <c r="A40" s="11" t="s">
        <v>56</v>
      </c>
      <c r="B40" s="1" t="s">
        <v>58</v>
      </c>
      <c r="C40" s="2" t="s">
        <v>55</v>
      </c>
      <c r="D40" s="2" t="s">
        <v>56</v>
      </c>
      <c r="E40" s="43">
        <v>2</v>
      </c>
      <c r="F40" s="2" t="s">
        <v>59</v>
      </c>
      <c r="G40" s="12">
        <v>0.17</v>
      </c>
      <c r="H40" s="35">
        <f t="shared" si="2"/>
        <v>0.34</v>
      </c>
      <c r="I40" s="34">
        <f t="shared" si="0"/>
        <v>7.9524722832951308E-3</v>
      </c>
    </row>
    <row r="41" spans="1:9" x14ac:dyDescent="0.25">
      <c r="A41" s="11" t="s">
        <v>26</v>
      </c>
      <c r="B41" s="1" t="s">
        <v>27</v>
      </c>
      <c r="C41" s="2" t="s">
        <v>28</v>
      </c>
      <c r="D41" s="2" t="s">
        <v>29</v>
      </c>
      <c r="E41" s="43">
        <v>1</v>
      </c>
      <c r="F41" s="3"/>
      <c r="G41" s="12">
        <v>0.28999999999999998</v>
      </c>
      <c r="H41" s="35">
        <f t="shared" si="2"/>
        <v>0.28999999999999998</v>
      </c>
      <c r="I41" s="34">
        <f t="shared" si="0"/>
        <v>6.782991065163493E-3</v>
      </c>
    </row>
    <row r="42" spans="1:9" x14ac:dyDescent="0.25">
      <c r="A42" s="11" t="s">
        <v>56</v>
      </c>
      <c r="B42" s="1" t="s">
        <v>60</v>
      </c>
      <c r="C42" s="2" t="s">
        <v>55</v>
      </c>
      <c r="D42" s="2" t="s">
        <v>56</v>
      </c>
      <c r="E42" s="43">
        <v>2</v>
      </c>
      <c r="F42" s="2" t="s">
        <v>61</v>
      </c>
      <c r="G42" s="12">
        <v>0.17</v>
      </c>
      <c r="H42" s="35">
        <f t="shared" si="2"/>
        <v>0.34</v>
      </c>
      <c r="I42" s="34">
        <f t="shared" si="0"/>
        <v>7.9524722832951308E-3</v>
      </c>
    </row>
    <row r="43" spans="1:9" ht="15.75" thickBot="1" x14ac:dyDescent="0.3">
      <c r="A43" s="13" t="s">
        <v>2</v>
      </c>
      <c r="B43" s="14" t="s">
        <v>13</v>
      </c>
      <c r="C43" s="15" t="s">
        <v>1</v>
      </c>
      <c r="D43" s="15" t="s">
        <v>2</v>
      </c>
      <c r="E43" s="44">
        <v>1</v>
      </c>
      <c r="F43" s="15" t="s">
        <v>14</v>
      </c>
      <c r="G43" s="16">
        <v>0.72</v>
      </c>
      <c r="H43" s="35">
        <f t="shared" si="2"/>
        <v>0.72</v>
      </c>
      <c r="I43" s="34">
        <f t="shared" si="0"/>
        <v>1.6840529541095571E-2</v>
      </c>
    </row>
    <row r="44" spans="1:9" x14ac:dyDescent="0.25">
      <c r="H44" s="35"/>
    </row>
    <row r="45" spans="1:9" ht="15.75" thickBot="1" x14ac:dyDescent="0.3">
      <c r="H45" s="35"/>
    </row>
    <row r="46" spans="1:9" ht="15.75" thickBot="1" x14ac:dyDescent="0.3">
      <c r="A46" s="30" t="s">
        <v>89</v>
      </c>
      <c r="B46" s="31"/>
      <c r="C46" s="31"/>
      <c r="D46" s="31"/>
      <c r="E46" s="31"/>
      <c r="F46" s="31"/>
      <c r="G46" s="32"/>
      <c r="H46" s="26">
        <f>SUM(H47:H50)</f>
        <v>3.56</v>
      </c>
      <c r="I46" s="33">
        <f t="shared" si="0"/>
        <v>8.3267062730972549E-2</v>
      </c>
    </row>
    <row r="47" spans="1:9" x14ac:dyDescent="0.25">
      <c r="A47" s="19" t="s">
        <v>53</v>
      </c>
      <c r="B47" s="20" t="s">
        <v>54</v>
      </c>
      <c r="C47" s="21" t="s">
        <v>55</v>
      </c>
      <c r="D47" s="21" t="s">
        <v>56</v>
      </c>
      <c r="E47" s="42">
        <v>1</v>
      </c>
      <c r="F47" s="21" t="s">
        <v>57</v>
      </c>
      <c r="G47" s="22">
        <v>1.72</v>
      </c>
      <c r="H47" s="35">
        <f t="shared" si="2"/>
        <v>1.72</v>
      </c>
      <c r="I47" s="34">
        <f t="shared" si="0"/>
        <v>4.0230153903728305E-2</v>
      </c>
    </row>
    <row r="48" spans="1:9" x14ac:dyDescent="0.25">
      <c r="A48" s="11" t="s">
        <v>56</v>
      </c>
      <c r="B48" s="1" t="s">
        <v>66</v>
      </c>
      <c r="C48" s="2" t="s">
        <v>55</v>
      </c>
      <c r="D48" s="2" t="s">
        <v>56</v>
      </c>
      <c r="E48" s="43">
        <v>1</v>
      </c>
      <c r="F48" s="2" t="s">
        <v>67</v>
      </c>
      <c r="G48" s="12">
        <v>0.17</v>
      </c>
      <c r="H48" s="35">
        <f t="shared" si="2"/>
        <v>0.17</v>
      </c>
      <c r="I48" s="34">
        <f t="shared" si="0"/>
        <v>3.9762361416475654E-3</v>
      </c>
    </row>
    <row r="49" spans="1:9" x14ac:dyDescent="0.25">
      <c r="A49" s="11" t="s">
        <v>56</v>
      </c>
      <c r="B49" s="1" t="s">
        <v>62</v>
      </c>
      <c r="C49" s="2" t="s">
        <v>55</v>
      </c>
      <c r="D49" s="2" t="s">
        <v>56</v>
      </c>
      <c r="E49" s="43">
        <v>1</v>
      </c>
      <c r="F49" s="2">
        <v>100</v>
      </c>
      <c r="G49" s="12">
        <v>0.17</v>
      </c>
      <c r="H49" s="35">
        <f t="shared" si="2"/>
        <v>0.17</v>
      </c>
      <c r="I49" s="34">
        <f t="shared" si="0"/>
        <v>3.9762361416475654E-3</v>
      </c>
    </row>
    <row r="50" spans="1:9" ht="15.75" thickBot="1" x14ac:dyDescent="0.3">
      <c r="A50" s="13" t="s">
        <v>72</v>
      </c>
      <c r="B50" s="14" t="s">
        <v>73</v>
      </c>
      <c r="C50" s="15" t="s">
        <v>74</v>
      </c>
      <c r="D50" s="15" t="s">
        <v>72</v>
      </c>
      <c r="E50" s="44">
        <v>1</v>
      </c>
      <c r="F50" s="18"/>
      <c r="G50" s="16">
        <v>1.5</v>
      </c>
      <c r="H50" s="35">
        <f t="shared" si="2"/>
        <v>1.5</v>
      </c>
      <c r="I50" s="34">
        <f t="shared" si="0"/>
        <v>3.5084436543949105E-2</v>
      </c>
    </row>
    <row r="51" spans="1:9" x14ac:dyDescent="0.25">
      <c r="A51" s="6"/>
      <c r="B51" s="6"/>
      <c r="C51" s="9"/>
      <c r="D51" s="9"/>
      <c r="E51" s="45"/>
      <c r="F51" s="7"/>
      <c r="G51" s="8"/>
      <c r="H51" s="35"/>
    </row>
    <row r="52" spans="1:9" ht="15.75" thickBot="1" x14ac:dyDescent="0.3">
      <c r="H52" s="35"/>
    </row>
    <row r="53" spans="1:9" ht="15.75" thickBot="1" x14ac:dyDescent="0.3">
      <c r="A53" s="30" t="s">
        <v>90</v>
      </c>
      <c r="B53" s="31"/>
      <c r="C53" s="31"/>
      <c r="D53" s="31"/>
      <c r="E53" s="31"/>
      <c r="F53" s="31"/>
      <c r="G53" s="32"/>
      <c r="H53" s="26">
        <f>SUM(H54:H57)</f>
        <v>2.21</v>
      </c>
      <c r="I53" s="33">
        <f t="shared" si="0"/>
        <v>5.1691069841418351E-2</v>
      </c>
    </row>
    <row r="54" spans="1:9" x14ac:dyDescent="0.25">
      <c r="A54" s="19" t="s">
        <v>47</v>
      </c>
      <c r="B54" s="20" t="s">
        <v>48</v>
      </c>
      <c r="C54" s="21" t="s">
        <v>47</v>
      </c>
      <c r="D54" s="21" t="s">
        <v>47</v>
      </c>
      <c r="E54" s="42">
        <v>1</v>
      </c>
      <c r="F54" s="23"/>
      <c r="G54" s="22">
        <v>0.39</v>
      </c>
      <c r="H54" s="35">
        <f t="shared" si="2"/>
        <v>0.39</v>
      </c>
      <c r="I54" s="34">
        <f t="shared" si="0"/>
        <v>9.1219535014267685E-3</v>
      </c>
    </row>
    <row r="55" spans="1:9" x14ac:dyDescent="0.25">
      <c r="A55" s="11" t="s">
        <v>56</v>
      </c>
      <c r="B55" s="1" t="s">
        <v>58</v>
      </c>
      <c r="C55" s="2" t="s">
        <v>55</v>
      </c>
      <c r="D55" s="2" t="s">
        <v>56</v>
      </c>
      <c r="E55" s="43">
        <v>2</v>
      </c>
      <c r="F55" s="2" t="s">
        <v>59</v>
      </c>
      <c r="G55" s="12">
        <v>0.17</v>
      </c>
      <c r="H55" s="35">
        <f t="shared" si="2"/>
        <v>0.34</v>
      </c>
      <c r="I55" s="34">
        <f t="shared" si="0"/>
        <v>7.9524722832951308E-3</v>
      </c>
    </row>
    <row r="56" spans="1:9" x14ac:dyDescent="0.25">
      <c r="A56" s="11" t="s">
        <v>56</v>
      </c>
      <c r="B56" s="1" t="s">
        <v>64</v>
      </c>
      <c r="C56" s="2" t="s">
        <v>55</v>
      </c>
      <c r="D56" s="2" t="s">
        <v>56</v>
      </c>
      <c r="E56" s="43">
        <v>2</v>
      </c>
      <c r="F56" s="2" t="s">
        <v>65</v>
      </c>
      <c r="G56" s="12">
        <v>0.17</v>
      </c>
      <c r="H56" s="35">
        <f t="shared" si="2"/>
        <v>0.34</v>
      </c>
      <c r="I56" s="34">
        <f t="shared" si="0"/>
        <v>7.9524722832951308E-3</v>
      </c>
    </row>
    <row r="57" spans="1:9" ht="15.75" thickBot="1" x14ac:dyDescent="0.3">
      <c r="A57" s="13" t="s">
        <v>4</v>
      </c>
      <c r="B57" s="14" t="s">
        <v>11</v>
      </c>
      <c r="C57" s="15" t="s">
        <v>5</v>
      </c>
      <c r="D57" s="15" t="s">
        <v>4</v>
      </c>
      <c r="E57" s="44">
        <v>3</v>
      </c>
      <c r="F57" s="15" t="s">
        <v>12</v>
      </c>
      <c r="G57" s="16">
        <v>0.38</v>
      </c>
      <c r="H57" s="35">
        <f t="shared" si="2"/>
        <v>1.1400000000000001</v>
      </c>
      <c r="I57" s="34">
        <f t="shared" si="0"/>
        <v>2.6664171773401323E-2</v>
      </c>
    </row>
    <row r="58" spans="1:9" x14ac:dyDescent="0.25">
      <c r="H58" s="35"/>
    </row>
    <row r="59" spans="1:9" x14ac:dyDescent="0.25">
      <c r="H59" s="35"/>
    </row>
    <row r="60" spans="1:9" x14ac:dyDescent="0.25">
      <c r="G60" t="s">
        <v>93</v>
      </c>
      <c r="H60" s="26">
        <f>SUM(H53,H46,H37,H28,H22,H16,H3)</f>
        <v>42.753999999999998</v>
      </c>
      <c r="I60" s="33">
        <f>1</f>
        <v>1</v>
      </c>
    </row>
  </sheetData>
  <mergeCells count="7">
    <mergeCell ref="A53:G53"/>
    <mergeCell ref="A3:G3"/>
    <mergeCell ref="A16:G16"/>
    <mergeCell ref="A22:G22"/>
    <mergeCell ref="A28:G28"/>
    <mergeCell ref="A37:G37"/>
    <mergeCell ref="A46:G4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2020-11-17T21:21:54Z</dcterms:created>
  <dcterms:modified xsi:type="dcterms:W3CDTF">2020-11-18T08:18:02Z</dcterms:modified>
</cp:coreProperties>
</file>