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cole\insa\5A\Projet\Projet_inter_Equipe1\Buck\schematic_complete\Buck\"/>
    </mc:Choice>
  </mc:AlternateContent>
  <xr:revisionPtr revIDLastSave="0" documentId="13_ncr:1_{CE8CD5EA-FA97-44C6-83CA-67348C7DDE98}" xr6:coauthVersionLast="45" xr6:coauthVersionMax="45" xr10:uidLastSave="{00000000-0000-0000-0000-000000000000}"/>
  <bookViews>
    <workbookView xWindow="20370" yWindow="-120" windowWidth="19440" windowHeight="15000" xr2:uid="{62806743-844F-4547-8039-266B17FB7C28}"/>
  </bookViews>
  <sheets>
    <sheet name="BOM" sheetId="1" r:id="rId1"/>
    <sheet name="Function" sheetId="2" r:id="rId2"/>
  </sheets>
  <definedNames>
    <definedName name="_xlnm.Print_Titles" localSheetId="0">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2" l="1"/>
  <c r="M8" i="2"/>
  <c r="M7" i="2"/>
  <c r="M6" i="2"/>
  <c r="M5" i="2"/>
  <c r="M4" i="2"/>
  <c r="M3" i="2"/>
  <c r="L9" i="2"/>
  <c r="L8" i="2"/>
  <c r="L7" i="2"/>
  <c r="L6" i="2"/>
  <c r="L5" i="2"/>
  <c r="L4" i="2"/>
  <c r="L3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1" i="2"/>
  <c r="J22" i="2"/>
  <c r="J23" i="2"/>
  <c r="J24" i="2"/>
  <c r="J25" i="2"/>
  <c r="J28" i="2"/>
  <c r="J29" i="2"/>
  <c r="J30" i="2"/>
  <c r="J31" i="2"/>
  <c r="J32" i="2"/>
  <c r="J33" i="2"/>
  <c r="J34" i="2"/>
  <c r="J35" i="2"/>
  <c r="J38" i="2"/>
  <c r="J39" i="2"/>
  <c r="J40" i="2"/>
  <c r="J41" i="2"/>
  <c r="J42" i="2"/>
  <c r="J45" i="2"/>
  <c r="J46" i="2"/>
  <c r="J47" i="2"/>
  <c r="J48" i="2"/>
  <c r="J49" i="2"/>
  <c r="J50" i="2"/>
  <c r="J51" i="2"/>
  <c r="J52" i="2"/>
  <c r="J53" i="2"/>
  <c r="J56" i="2"/>
  <c r="J57" i="2"/>
  <c r="J58" i="2"/>
  <c r="J59" i="2"/>
  <c r="J60" i="2"/>
  <c r="J61" i="2"/>
  <c r="J62" i="2"/>
  <c r="J65" i="2"/>
  <c r="J66" i="2"/>
  <c r="J67" i="2"/>
  <c r="J68" i="2"/>
  <c r="J69" i="2"/>
  <c r="J71" i="2"/>
  <c r="J4" i="2"/>
  <c r="I71" i="2"/>
  <c r="I69" i="2"/>
  <c r="I62" i="2"/>
  <c r="I53" i="2"/>
  <c r="I42" i="2"/>
  <c r="I35" i="2"/>
  <c r="I25" i="2"/>
  <c r="I18" i="2"/>
  <c r="I34" i="2"/>
  <c r="I61" i="2"/>
  <c r="I52" i="2"/>
  <c r="I32" i="2"/>
  <c r="I50" i="2"/>
  <c r="I15" i="2"/>
  <c r="I14" i="2"/>
  <c r="I13" i="2"/>
  <c r="I11" i="2"/>
  <c r="I48" i="2" l="1"/>
  <c r="I66" i="2"/>
  <c r="I60" i="2"/>
  <c r="I58" i="2"/>
  <c r="I8" i="2"/>
  <c r="I29" i="2"/>
  <c r="I47" i="2"/>
  <c r="I9" i="2"/>
  <c r="I56" i="2"/>
  <c r="I65" i="2"/>
  <c r="I59" i="2"/>
  <c r="I40" i="2"/>
  <c r="I10" i="2"/>
  <c r="I38" i="2"/>
  <c r="I12" i="2"/>
  <c r="I57" i="2"/>
  <c r="I7" i="2"/>
  <c r="I41" i="2"/>
  <c r="I28" i="2"/>
  <c r="I67" i="2"/>
  <c r="I6" i="2"/>
  <c r="I23" i="2"/>
  <c r="I22" i="2"/>
  <c r="I30" i="2"/>
  <c r="I68" i="2"/>
  <c r="I46" i="2"/>
  <c r="I5" i="2"/>
  <c r="I31" i="2"/>
  <c r="I21" i="2"/>
  <c r="I45" i="2"/>
  <c r="I51" i="2"/>
  <c r="I33" i="2"/>
  <c r="I49" i="2"/>
  <c r="I39" i="2"/>
  <c r="I17" i="2"/>
  <c r="I16" i="2"/>
  <c r="I4" i="2"/>
  <c r="I2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</calcChain>
</file>

<file path=xl/sharedStrings.xml><?xml version="1.0" encoding="utf-8"?>
<sst xmlns="http://schemas.openxmlformats.org/spreadsheetml/2006/main" count="530" uniqueCount="160">
  <si>
    <t>Description</t>
  </si>
  <si>
    <t>Designator</t>
  </si>
  <si>
    <t>LibRef</t>
  </si>
  <si>
    <t>Quantity</t>
  </si>
  <si>
    <t>Value</t>
  </si>
  <si>
    <t>Cap</t>
  </si>
  <si>
    <t>Capacitor</t>
  </si>
  <si>
    <t>C1, C4, C5, C6, C9, C10, C14, C15, C18, C21, C22</t>
  </si>
  <si>
    <t>C0805</t>
  </si>
  <si>
    <t>100n</t>
  </si>
  <si>
    <t>C2, C3</t>
  </si>
  <si>
    <t>Cap Pol2</t>
  </si>
  <si>
    <t>4.7u</t>
  </si>
  <si>
    <t>C7</t>
  </si>
  <si>
    <t>Cap_2</t>
  </si>
  <si>
    <t>EEVFK1K101Q</t>
  </si>
  <si>
    <t>C8</t>
  </si>
  <si>
    <t>Cap Pol2_1</t>
  </si>
  <si>
    <t>100u</t>
  </si>
  <si>
    <t>C11, C12, C13</t>
  </si>
  <si>
    <t>Cap_1</t>
  </si>
  <si>
    <t>2n7</t>
  </si>
  <si>
    <t>C16, C19</t>
  </si>
  <si>
    <t>Cap Pol2_2</t>
  </si>
  <si>
    <t>10u</t>
  </si>
  <si>
    <t>1u</t>
  </si>
  <si>
    <t>C17</t>
  </si>
  <si>
    <t>C_4</t>
  </si>
  <si>
    <t>C20</t>
  </si>
  <si>
    <t>Cap_3</t>
  </si>
  <si>
    <t>1n</t>
  </si>
  <si>
    <t>Diode 1N4004</t>
  </si>
  <si>
    <t>1 Amp General Purpose Rectifier</t>
  </si>
  <si>
    <t>STPS30L60C</t>
  </si>
  <si>
    <t>D3</t>
  </si>
  <si>
    <t>D Schottky</t>
  </si>
  <si>
    <t>BZX584C15G3-08</t>
  </si>
  <si>
    <t>Zener Diode 15V</t>
  </si>
  <si>
    <t>D4, D9</t>
  </si>
  <si>
    <t>diode_zener</t>
  </si>
  <si>
    <t>D Zener</t>
  </si>
  <si>
    <t>KPTL-3216SURCK-01</t>
  </si>
  <si>
    <t>D8</t>
  </si>
  <si>
    <t>LED2</t>
  </si>
  <si>
    <t>PJ-006A</t>
  </si>
  <si>
    <t>2.1mm DC Power Jack</t>
  </si>
  <si>
    <t>J1</t>
  </si>
  <si>
    <t>EMI_Choke</t>
  </si>
  <si>
    <t>L1</t>
  </si>
  <si>
    <t>SRP1770TA-220M</t>
  </si>
  <si>
    <t>L2</t>
  </si>
  <si>
    <t>22uH</t>
  </si>
  <si>
    <t>1140-121K-RC</t>
  </si>
  <si>
    <t>L3</t>
  </si>
  <si>
    <t>L_inductor</t>
  </si>
  <si>
    <t>Inductor</t>
  </si>
  <si>
    <t>120uH</t>
  </si>
  <si>
    <t>Plug</t>
  </si>
  <si>
    <t>P1, P4, P5, P7, P9, P10</t>
  </si>
  <si>
    <t>Block_2Position</t>
  </si>
  <si>
    <t>P2, P3, P8</t>
  </si>
  <si>
    <t>Header 9</t>
  </si>
  <si>
    <t>P6</t>
  </si>
  <si>
    <t>HDR1X9</t>
  </si>
  <si>
    <t>SIR120DP-T1-RE3</t>
  </si>
  <si>
    <t>Q1</t>
  </si>
  <si>
    <t>WSL20106L000FEA18</t>
  </si>
  <si>
    <t>Resistor</t>
  </si>
  <si>
    <t>R1</t>
  </si>
  <si>
    <t>Res1_2</t>
  </si>
  <si>
    <t>0.006</t>
  </si>
  <si>
    <t>Res1</t>
  </si>
  <si>
    <t>R2, R12, R13</t>
  </si>
  <si>
    <t>R0805</t>
  </si>
  <si>
    <t>Res1_6</t>
  </si>
  <si>
    <t>1k</t>
  </si>
  <si>
    <t>R3, R4, R5, R7, R11</t>
  </si>
  <si>
    <t>100k</t>
  </si>
  <si>
    <t>R6</t>
  </si>
  <si>
    <t>Res1_5</t>
  </si>
  <si>
    <t>10</t>
  </si>
  <si>
    <t>R8, R10</t>
  </si>
  <si>
    <t>Res1_1</t>
  </si>
  <si>
    <t>6k2</t>
  </si>
  <si>
    <t>R9</t>
  </si>
  <si>
    <t>Res1_4</t>
  </si>
  <si>
    <t>5k1</t>
  </si>
  <si>
    <t>4-1437565-1</t>
  </si>
  <si>
    <t>Switch</t>
  </si>
  <si>
    <t>S1</t>
  </si>
  <si>
    <t>SW-PB</t>
  </si>
  <si>
    <t>LTC6101AIMS8PBF</t>
  </si>
  <si>
    <t>U1</t>
  </si>
  <si>
    <t>IR7184STRPBF</t>
  </si>
  <si>
    <t>U2</t>
  </si>
  <si>
    <t>LM555CN/NOPB</t>
  </si>
  <si>
    <t>U3</t>
  </si>
  <si>
    <t>L7805CD2T-TR</t>
  </si>
  <si>
    <t>U4</t>
  </si>
  <si>
    <t>Volt Reg</t>
  </si>
  <si>
    <t>Diode 1N4148</t>
  </si>
  <si>
    <t>General Purpose Signal Diode</t>
  </si>
  <si>
    <t>D7</t>
  </si>
  <si>
    <t>Current Sense Amp</t>
  </si>
  <si>
    <t>8-MSOP</t>
  </si>
  <si>
    <t>SMD</t>
  </si>
  <si>
    <t>Ref</t>
  </si>
  <si>
    <t>Electrolytic Capacitor</t>
  </si>
  <si>
    <t>Package</t>
  </si>
  <si>
    <t>Thru</t>
  </si>
  <si>
    <t>Polarized Capacitor</t>
  </si>
  <si>
    <t>KINGBRIGHT RED LED</t>
  </si>
  <si>
    <t>WURTH 1mH 20A</t>
  </si>
  <si>
    <t>Header, 9-Pin, ,1'' pitch</t>
  </si>
  <si>
    <t>UDB1H4R7MPM1TD</t>
  </si>
  <si>
    <t>D1, D5, D6</t>
  </si>
  <si>
    <t>P6KE43CA</t>
  </si>
  <si>
    <t>TVS Diode, 43V</t>
  </si>
  <si>
    <t>D2</t>
  </si>
  <si>
    <t>DO-15</t>
  </si>
  <si>
    <t>220n</t>
  </si>
  <si>
    <t>1mH</t>
  </si>
  <si>
    <t>Test point</t>
  </si>
  <si>
    <t>HDR1X1</t>
  </si>
  <si>
    <t>SOIC-8</t>
  </si>
  <si>
    <t>MOS Driver</t>
  </si>
  <si>
    <t>General Purpose Timer</t>
  </si>
  <si>
    <t>DIP-8</t>
  </si>
  <si>
    <t>D2PAK</t>
  </si>
  <si>
    <t>5V Voltage Regulator</t>
  </si>
  <si>
    <t>DO-41</t>
  </si>
  <si>
    <t>106A 80V 3.6mOhm</t>
  </si>
  <si>
    <t>60V 30A Schottky</t>
  </si>
  <si>
    <t>TO262</t>
  </si>
  <si>
    <t>29mm pitch 10A sat</t>
  </si>
  <si>
    <t>12A sat</t>
  </si>
  <si>
    <t>*Prices are for single qty and subject to changes</t>
  </si>
  <si>
    <t>x</t>
  </si>
  <si>
    <t>2WAY Screw term</t>
  </si>
  <si>
    <t>en stock BE</t>
  </si>
  <si>
    <t>IL Y A UNE SECONDE FEUILLE !</t>
  </si>
  <si>
    <t>UnitPrice $</t>
  </si>
  <si>
    <t>Total price $</t>
  </si>
  <si>
    <t>Power components</t>
  </si>
  <si>
    <t>1</t>
  </si>
  <si>
    <t>2</t>
  </si>
  <si>
    <t>Current sense</t>
  </si>
  <si>
    <t>Debug</t>
  </si>
  <si>
    <t>Auxiliary power supply</t>
  </si>
  <si>
    <t>Charge Pump</t>
  </si>
  <si>
    <t>EMI, filtering &amp; protection</t>
  </si>
  <si>
    <t>Control</t>
  </si>
  <si>
    <t>3</t>
  </si>
  <si>
    <t>Total</t>
  </si>
  <si>
    <t>% Total price</t>
  </si>
  <si>
    <t xml:space="preserve"> - Power components : part majoritaire : normal car produit de conversion d'énergie</t>
  </si>
  <si>
    <t xml:space="preserve"> - Charge Pump : 8% du budget qui peuvent être éliminés par une limitation software du duty cycle</t>
  </si>
  <si>
    <t>achat</t>
  </si>
  <si>
    <t xml:space="preserve"> - EMI à 32% ! Principalement lié au coût du common mode choke (23%): a revoir</t>
  </si>
  <si>
    <t>Attention : dans control, la nucléo n'est pas prise en compte (partagée entre les != blocs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</si>
</sst>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49" fontId="0" fillId="2" borderId="1" xfId="0" applyNumberFormat="1" applyFont="1" applyFill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1" xfId="0" applyNumberFormat="1" applyBorder="1"/>
    <xf numFmtId="49" fontId="1" fillId="0" borderId="0" xfId="0" applyNumberFormat="1" applyFont="1"/>
    <xf numFmtId="49" fontId="0" fillId="0" borderId="0" xfId="0" quotePrefix="1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49" fontId="0" fillId="0" borderId="2" xfId="0" quotePrefix="1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left"/>
    </xf>
    <xf numFmtId="49" fontId="0" fillId="0" borderId="4" xfId="0" quotePrefix="1" applyNumberFormat="1" applyFont="1" applyBorder="1" applyAlignment="1">
      <alignment horizontal="left" vertical="center" wrapText="1"/>
    </xf>
    <xf numFmtId="49" fontId="0" fillId="0" borderId="5" xfId="0" quotePrefix="1" applyNumberFormat="1" applyFont="1" applyBorder="1" applyAlignment="1">
      <alignment horizontal="left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0" fontId="0" fillId="0" borderId="5" xfId="0" applyBorder="1"/>
    <xf numFmtId="49" fontId="2" fillId="0" borderId="7" xfId="0" applyNumberFormat="1" applyFont="1" applyBorder="1" applyAlignment="1">
      <alignment horizontal="left"/>
    </xf>
    <xf numFmtId="49" fontId="0" fillId="0" borderId="5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left"/>
    </xf>
    <xf numFmtId="49" fontId="0" fillId="0" borderId="9" xfId="0" quotePrefix="1" applyNumberFormat="1" applyFont="1" applyBorder="1" applyAlignment="1">
      <alignment horizontal="left" vertical="center" wrapText="1"/>
    </xf>
    <xf numFmtId="49" fontId="0" fillId="0" borderId="10" xfId="0" quotePrefix="1" applyNumberFormat="1" applyFont="1" applyBorder="1" applyAlignment="1">
      <alignment horizontal="left" vertical="center" wrapText="1"/>
    </xf>
    <xf numFmtId="49" fontId="0" fillId="0" borderId="10" xfId="0" applyNumberFormat="1" applyFont="1" applyBorder="1" applyAlignment="1">
      <alignment horizontal="center" vertical="center" wrapText="1"/>
    </xf>
    <xf numFmtId="49" fontId="0" fillId="0" borderId="10" xfId="0" applyNumberFormat="1" applyFont="1" applyBorder="1" applyAlignment="1">
      <alignment horizontal="left" vertical="center" wrapText="1"/>
    </xf>
    <xf numFmtId="0" fontId="0" fillId="0" borderId="10" xfId="0" applyBorder="1"/>
    <xf numFmtId="0" fontId="0" fillId="2" borderId="1" xfId="0" applyNumberFormat="1" applyFill="1" applyBorder="1"/>
    <xf numFmtId="0" fontId="0" fillId="0" borderId="0" xfId="0" applyNumberFormat="1"/>
    <xf numFmtId="0" fontId="0" fillId="0" borderId="11" xfId="0" applyNumberFormat="1" applyBorder="1"/>
    <xf numFmtId="0" fontId="0" fillId="0" borderId="3" xfId="0" applyNumberFormat="1" applyBorder="1"/>
    <xf numFmtId="0" fontId="0" fillId="0" borderId="6" xfId="0" applyNumberFormat="1" applyBorder="1"/>
    <xf numFmtId="9" fontId="0" fillId="0" borderId="0" xfId="1" applyFont="1"/>
    <xf numFmtId="0" fontId="1" fillId="0" borderId="0" xfId="0" applyNumberFormat="1" applyFont="1" applyFill="1" applyBorder="1"/>
    <xf numFmtId="9" fontId="1" fillId="0" borderId="0" xfId="1" applyFont="1"/>
    <xf numFmtId="0" fontId="1" fillId="0" borderId="0" xfId="0" applyNumberFormat="1" applyFont="1" applyBorder="1"/>
    <xf numFmtId="0" fontId="1" fillId="0" borderId="0" xfId="0" applyNumberFormat="1" applyFont="1"/>
    <xf numFmtId="9" fontId="0" fillId="0" borderId="0" xfId="0" applyNumberFormat="1"/>
    <xf numFmtId="0" fontId="4" fillId="0" borderId="0" xfId="0" applyFont="1"/>
    <xf numFmtId="49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% cost per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8664813844237896"/>
          <c:y val="0.27449082973426631"/>
          <c:w val="0.56549077428190386"/>
          <c:h val="0.721530791718525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0B0-4CB8-8B7A-EAB7D236D3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B0-4CB8-8B7A-EAB7D236D3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0B0-4CB8-8B7A-EAB7D236D3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B0-4CB8-8B7A-EAB7D236D3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0B0-4CB8-8B7A-EAB7D236D3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B0-4CB8-8B7A-EAB7D236D3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0B0-4CB8-8B7A-EAB7D236D3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4C1-463E-833A-155B87992B27}"/>
              </c:ext>
            </c:extLst>
          </c:dPt>
          <c:dLbls>
            <c:dLbl>
              <c:idx val="0"/>
              <c:layout>
                <c:manualLayout>
                  <c:x val="-0.21380100634660165"/>
                  <c:y val="9.63160259272262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B0-4CB8-8B7A-EAB7D236D330}"/>
                </c:ext>
              </c:extLst>
            </c:dLbl>
            <c:dLbl>
              <c:idx val="1"/>
              <c:layout>
                <c:manualLayout>
                  <c:x val="2.8234924362269039E-2"/>
                  <c:y val="-8.28677343906647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B0-4CB8-8B7A-EAB7D236D330}"/>
                </c:ext>
              </c:extLst>
            </c:dLbl>
            <c:dLbl>
              <c:idx val="2"/>
              <c:layout>
                <c:manualLayout>
                  <c:x val="-5.2584800940340896E-2"/>
                  <c:y val="3.24687113327456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50745886336423"/>
                      <c:h val="0.185052049941395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90B0-4CB8-8B7A-EAB7D236D330}"/>
                </c:ext>
              </c:extLst>
            </c:dLbl>
            <c:dLbl>
              <c:idx val="3"/>
              <c:layout>
                <c:manualLayout>
                  <c:x val="-5.5729579429999211E-2"/>
                  <c:y val="7.748440202873257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B0-4CB8-8B7A-EAB7D236D330}"/>
                </c:ext>
              </c:extLst>
            </c:dLbl>
            <c:dLbl>
              <c:idx val="4"/>
              <c:layout>
                <c:manualLayout>
                  <c:x val="-3.118441775754574E-2"/>
                  <c:y val="3.0268695325530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B0-4CB8-8B7A-EAB7D236D330}"/>
                </c:ext>
              </c:extLst>
            </c:dLbl>
            <c:dLbl>
              <c:idx val="5"/>
              <c:layout>
                <c:manualLayout>
                  <c:x val="-4.5968603140035723E-2"/>
                  <c:y val="-1.79121850880243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B0-4CB8-8B7A-EAB7D236D330}"/>
                </c:ext>
              </c:extLst>
            </c:dLbl>
            <c:dLbl>
              <c:idx val="6"/>
              <c:layout>
                <c:manualLayout>
                  <c:x val="-2.77566015541502E-2"/>
                  <c:y val="-2.661241317689394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B0-4CB8-8B7A-EAB7D236D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Function!$L$3:$L$10</c:f>
              <c:strCache>
                <c:ptCount val="7"/>
                <c:pt idx="0">
                  <c:v>Power components</c:v>
                </c:pt>
                <c:pt idx="1">
                  <c:v>EMI, filtering &amp; protection</c:v>
                </c:pt>
                <c:pt idx="2">
                  <c:v>Auxiliary power supply</c:v>
                </c:pt>
                <c:pt idx="3">
                  <c:v>Control</c:v>
                </c:pt>
                <c:pt idx="4">
                  <c:v>Charge Pump</c:v>
                </c:pt>
                <c:pt idx="5">
                  <c:v>Current sense</c:v>
                </c:pt>
                <c:pt idx="6">
                  <c:v>Debug</c:v>
                </c:pt>
              </c:strCache>
            </c:strRef>
          </c:cat>
          <c:val>
            <c:numRef>
              <c:f>Function!$M$3:$M$10</c:f>
              <c:numCache>
                <c:formatCode>0%</c:formatCode>
                <c:ptCount val="8"/>
                <c:pt idx="0">
                  <c:v>0.3498973305954825</c:v>
                </c:pt>
                <c:pt idx="1">
                  <c:v>0.31540041067761809</c:v>
                </c:pt>
                <c:pt idx="2">
                  <c:v>8.3778234086242298E-2</c:v>
                </c:pt>
                <c:pt idx="3">
                  <c:v>3.347022587268994E-2</c:v>
                </c:pt>
                <c:pt idx="4">
                  <c:v>7.6180698151950707E-2</c:v>
                </c:pt>
                <c:pt idx="5">
                  <c:v>9.2813141683778244E-2</c:v>
                </c:pt>
                <c:pt idx="6">
                  <c:v>4.8459958932238194E-2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0-4CB8-8B7A-EAB7D236D33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353785</xdr:colOff>
      <xdr:row>0</xdr:row>
      <xdr:rowOff>0</xdr:rowOff>
    </xdr:from>
    <xdr:to>
      <xdr:col>13</xdr:col>
      <xdr:colOff>885825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0DDF9-DEA1-41D8-A753-DA1C58C2E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9E84-CF99-4F7E-8E3A-3EEDEA4A9F17}">
  <sheetPr>
    <pageSetUpPr fitToPage="1"/>
  </sheetPr>
  <dimension ref="A1:J38"/>
  <sheetViews>
    <sheetView tabSelected="1" workbookViewId="0">
      <selection activeCell="D7" sqref="D7"/>
    </sheetView>
  </sheetViews>
  <sheetFormatPr defaultRowHeight="15" x14ac:dyDescent="0.25"/>
  <cols>
    <col min="1" max="1" width="10.85546875" style="9" customWidth="1"/>
    <col min="2" max="2" width="19.140625" bestFit="1" customWidth="1"/>
    <col min="3" max="3" width="30.42578125" bestFit="1" customWidth="1"/>
    <col min="4" max="4" width="41.5703125" bestFit="1" customWidth="1"/>
    <col min="5" max="5" width="15.140625" bestFit="1" customWidth="1"/>
    <col min="6" max="6" width="17" bestFit="1" customWidth="1"/>
    <col min="7" max="7" width="8.7109375" style="9" bestFit="1" customWidth="1"/>
    <col min="8" max="8" width="6.42578125" bestFit="1" customWidth="1"/>
    <col min="9" max="9" width="10.5703125" bestFit="1" customWidth="1"/>
    <col min="10" max="10" width="11.7109375" bestFit="1" customWidth="1"/>
  </cols>
  <sheetData>
    <row r="1" spans="1:10" s="1" customFormat="1" x14ac:dyDescent="0.25">
      <c r="A1" s="12" t="s">
        <v>139</v>
      </c>
      <c r="B1" s="2" t="s">
        <v>106</v>
      </c>
      <c r="C1" s="2" t="s">
        <v>0</v>
      </c>
      <c r="D1" s="2" t="s">
        <v>1</v>
      </c>
      <c r="E1" s="2" t="s">
        <v>108</v>
      </c>
      <c r="F1" s="2" t="s">
        <v>2</v>
      </c>
      <c r="G1" s="7" t="s">
        <v>3</v>
      </c>
      <c r="H1" s="2" t="s">
        <v>4</v>
      </c>
      <c r="I1" s="10" t="s">
        <v>141</v>
      </c>
      <c r="J1" s="10" t="s">
        <v>142</v>
      </c>
    </row>
    <row r="2" spans="1:10" x14ac:dyDescent="0.25">
      <c r="A2" s="13" t="s">
        <v>137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5</v>
      </c>
      <c r="G2" s="8">
        <v>11</v>
      </c>
      <c r="H2" s="3" t="s">
        <v>9</v>
      </c>
      <c r="I2" s="11">
        <v>0.28000000000000003</v>
      </c>
      <c r="J2" s="15">
        <f>I2*G2</f>
        <v>3.08</v>
      </c>
    </row>
    <row r="3" spans="1:10" x14ac:dyDescent="0.25">
      <c r="A3" s="14" t="s">
        <v>157</v>
      </c>
      <c r="B3" s="3" t="s">
        <v>114</v>
      </c>
      <c r="C3" s="3" t="s">
        <v>107</v>
      </c>
      <c r="D3" s="3" t="s">
        <v>10</v>
      </c>
      <c r="E3" s="3" t="s">
        <v>109</v>
      </c>
      <c r="F3" s="3" t="s">
        <v>11</v>
      </c>
      <c r="G3" s="8">
        <v>2</v>
      </c>
      <c r="H3" s="3" t="s">
        <v>12</v>
      </c>
      <c r="I3" s="11">
        <v>1.4</v>
      </c>
      <c r="J3" s="15">
        <f t="shared" ref="J3:J34" si="0">I3*G3</f>
        <v>2.8</v>
      </c>
    </row>
    <row r="4" spans="1:10" x14ac:dyDescent="0.25">
      <c r="A4" s="13" t="s">
        <v>137</v>
      </c>
      <c r="B4" s="3" t="s">
        <v>5</v>
      </c>
      <c r="C4" s="3" t="s">
        <v>6</v>
      </c>
      <c r="D4" s="3" t="s">
        <v>13</v>
      </c>
      <c r="E4" s="3" t="s">
        <v>8</v>
      </c>
      <c r="F4" s="3" t="s">
        <v>14</v>
      </c>
      <c r="G4" s="8">
        <v>1</v>
      </c>
      <c r="H4" s="3" t="s">
        <v>120</v>
      </c>
      <c r="I4" s="11">
        <v>0.28000000000000003</v>
      </c>
      <c r="J4" s="15">
        <f t="shared" si="0"/>
        <v>0.28000000000000003</v>
      </c>
    </row>
    <row r="5" spans="1:10" x14ac:dyDescent="0.25">
      <c r="A5" s="13" t="s">
        <v>137</v>
      </c>
      <c r="B5" s="3" t="s">
        <v>15</v>
      </c>
      <c r="C5" s="3" t="s">
        <v>110</v>
      </c>
      <c r="D5" s="3" t="s">
        <v>16</v>
      </c>
      <c r="E5" s="3" t="s">
        <v>105</v>
      </c>
      <c r="F5" s="3" t="s">
        <v>17</v>
      </c>
      <c r="G5" s="8">
        <v>1</v>
      </c>
      <c r="H5" s="3" t="s">
        <v>18</v>
      </c>
      <c r="I5" s="11">
        <v>1.38</v>
      </c>
      <c r="J5" s="15">
        <f t="shared" si="0"/>
        <v>1.38</v>
      </c>
    </row>
    <row r="6" spans="1:10" x14ac:dyDescent="0.25">
      <c r="A6" s="13" t="s">
        <v>137</v>
      </c>
      <c r="B6" s="3" t="s">
        <v>5</v>
      </c>
      <c r="C6" s="3" t="s">
        <v>6</v>
      </c>
      <c r="D6" s="3" t="s">
        <v>19</v>
      </c>
      <c r="E6" s="3" t="s">
        <v>8</v>
      </c>
      <c r="F6" s="3" t="s">
        <v>20</v>
      </c>
      <c r="G6" s="8">
        <v>3</v>
      </c>
      <c r="H6" s="3" t="s">
        <v>21</v>
      </c>
      <c r="I6" s="11">
        <v>0.28000000000000003</v>
      </c>
      <c r="J6" s="15">
        <f t="shared" si="0"/>
        <v>0.84000000000000008</v>
      </c>
    </row>
    <row r="7" spans="1:10" x14ac:dyDescent="0.25">
      <c r="A7" s="13" t="s">
        <v>137</v>
      </c>
      <c r="B7" s="3" t="s">
        <v>11</v>
      </c>
      <c r="C7" s="3" t="s">
        <v>110</v>
      </c>
      <c r="D7" s="3" t="s">
        <v>22</v>
      </c>
      <c r="E7" s="3" t="s">
        <v>109</v>
      </c>
      <c r="F7" s="3" t="s">
        <v>23</v>
      </c>
      <c r="G7" s="8">
        <v>2</v>
      </c>
      <c r="H7" s="3" t="s">
        <v>24</v>
      </c>
      <c r="I7" s="11">
        <v>0.72</v>
      </c>
      <c r="J7" s="15">
        <f t="shared" si="0"/>
        <v>1.44</v>
      </c>
    </row>
    <row r="8" spans="1:10" x14ac:dyDescent="0.25">
      <c r="A8" s="13" t="s">
        <v>137</v>
      </c>
      <c r="B8" s="3" t="s">
        <v>5</v>
      </c>
      <c r="C8" s="3" t="s">
        <v>6</v>
      </c>
      <c r="D8" s="3" t="s">
        <v>26</v>
      </c>
      <c r="E8" s="3" t="s">
        <v>8</v>
      </c>
      <c r="F8" s="3" t="s">
        <v>27</v>
      </c>
      <c r="G8" s="8">
        <v>1</v>
      </c>
      <c r="H8" s="4" t="s">
        <v>25</v>
      </c>
      <c r="I8" s="11">
        <v>0.28000000000000003</v>
      </c>
      <c r="J8" s="15">
        <f t="shared" si="0"/>
        <v>0.28000000000000003</v>
      </c>
    </row>
    <row r="9" spans="1:10" x14ac:dyDescent="0.25">
      <c r="A9" s="13" t="s">
        <v>137</v>
      </c>
      <c r="B9" s="3" t="s">
        <v>5</v>
      </c>
      <c r="C9" s="3" t="s">
        <v>6</v>
      </c>
      <c r="D9" s="3" t="s">
        <v>28</v>
      </c>
      <c r="E9" s="3" t="s">
        <v>8</v>
      </c>
      <c r="F9" s="3" t="s">
        <v>29</v>
      </c>
      <c r="G9" s="8">
        <v>1</v>
      </c>
      <c r="H9" s="3" t="s">
        <v>30</v>
      </c>
      <c r="I9" s="11">
        <v>0.28000000000000003</v>
      </c>
      <c r="J9" s="15">
        <f t="shared" si="0"/>
        <v>0.28000000000000003</v>
      </c>
    </row>
    <row r="10" spans="1:10" x14ac:dyDescent="0.25">
      <c r="A10" s="13" t="s">
        <v>137</v>
      </c>
      <c r="B10" s="3" t="s">
        <v>100</v>
      </c>
      <c r="C10" s="3" t="s">
        <v>101</v>
      </c>
      <c r="D10" s="3" t="s">
        <v>115</v>
      </c>
      <c r="E10" s="3" t="s">
        <v>100</v>
      </c>
      <c r="F10" s="3" t="s">
        <v>100</v>
      </c>
      <c r="G10" s="8">
        <v>3</v>
      </c>
      <c r="H10" s="4"/>
      <c r="I10" s="11">
        <v>0.19</v>
      </c>
      <c r="J10" s="15">
        <f t="shared" si="0"/>
        <v>0.57000000000000006</v>
      </c>
    </row>
    <row r="11" spans="1:10" x14ac:dyDescent="0.25">
      <c r="A11" s="13" t="s">
        <v>137</v>
      </c>
      <c r="B11" s="3" t="s">
        <v>116</v>
      </c>
      <c r="C11" s="3" t="s">
        <v>117</v>
      </c>
      <c r="D11" s="3" t="s">
        <v>118</v>
      </c>
      <c r="E11" s="3" t="s">
        <v>119</v>
      </c>
      <c r="F11" s="3" t="s">
        <v>116</v>
      </c>
      <c r="G11" s="8">
        <v>1</v>
      </c>
      <c r="H11" s="4"/>
      <c r="I11" s="11">
        <v>0.39</v>
      </c>
      <c r="J11" s="15">
        <f t="shared" si="0"/>
        <v>0.39</v>
      </c>
    </row>
    <row r="12" spans="1:10" x14ac:dyDescent="0.25">
      <c r="A12" s="13" t="s">
        <v>137</v>
      </c>
      <c r="B12" s="3" t="s">
        <v>31</v>
      </c>
      <c r="C12" s="3" t="s">
        <v>32</v>
      </c>
      <c r="D12" s="3" t="s">
        <v>102</v>
      </c>
      <c r="E12" s="3" t="s">
        <v>130</v>
      </c>
      <c r="F12" s="3" t="s">
        <v>31</v>
      </c>
      <c r="G12" s="8">
        <v>1</v>
      </c>
      <c r="H12" s="4"/>
      <c r="I12" s="11">
        <v>0.19</v>
      </c>
      <c r="J12" s="15">
        <f t="shared" si="0"/>
        <v>0.19</v>
      </c>
    </row>
    <row r="13" spans="1:10" x14ac:dyDescent="0.25">
      <c r="A13" s="13" t="s">
        <v>137</v>
      </c>
      <c r="B13" s="3" t="s">
        <v>33</v>
      </c>
      <c r="C13" s="5" t="s">
        <v>132</v>
      </c>
      <c r="D13" s="3" t="s">
        <v>34</v>
      </c>
      <c r="E13" s="3" t="s">
        <v>133</v>
      </c>
      <c r="F13" s="3" t="s">
        <v>35</v>
      </c>
      <c r="G13" s="8">
        <v>1</v>
      </c>
      <c r="H13" s="4"/>
      <c r="I13" s="11">
        <v>1.1100000000000001</v>
      </c>
      <c r="J13" s="15">
        <f>I13*G13</f>
        <v>1.1100000000000001</v>
      </c>
    </row>
    <row r="14" spans="1:10" x14ac:dyDescent="0.25">
      <c r="A14" s="13" t="s">
        <v>137</v>
      </c>
      <c r="B14" s="3" t="s">
        <v>36</v>
      </c>
      <c r="C14" s="3" t="s">
        <v>37</v>
      </c>
      <c r="D14" s="3" t="s">
        <v>38</v>
      </c>
      <c r="E14" s="3" t="s">
        <v>39</v>
      </c>
      <c r="F14" s="3" t="s">
        <v>40</v>
      </c>
      <c r="G14" s="8">
        <v>2</v>
      </c>
      <c r="H14" s="4"/>
      <c r="I14" s="11">
        <v>0.28999999999999998</v>
      </c>
      <c r="J14" s="15">
        <f t="shared" si="0"/>
        <v>0.57999999999999996</v>
      </c>
    </row>
    <row r="15" spans="1:10" x14ac:dyDescent="0.25">
      <c r="A15" s="13" t="s">
        <v>137</v>
      </c>
      <c r="B15" s="3" t="s">
        <v>41</v>
      </c>
      <c r="C15" s="5" t="s">
        <v>111</v>
      </c>
      <c r="D15" s="3" t="s">
        <v>42</v>
      </c>
      <c r="E15" s="3" t="s">
        <v>105</v>
      </c>
      <c r="F15" s="3" t="s">
        <v>43</v>
      </c>
      <c r="G15" s="8">
        <v>1</v>
      </c>
      <c r="H15" s="4"/>
      <c r="I15" s="11">
        <v>1.83</v>
      </c>
      <c r="J15" s="15">
        <f t="shared" si="0"/>
        <v>1.83</v>
      </c>
    </row>
    <row r="16" spans="1:10" x14ac:dyDescent="0.25">
      <c r="A16" s="14" t="s">
        <v>157</v>
      </c>
      <c r="B16" s="3" t="s">
        <v>44</v>
      </c>
      <c r="C16" s="3" t="s">
        <v>45</v>
      </c>
      <c r="D16" s="3" t="s">
        <v>46</v>
      </c>
      <c r="E16" s="3" t="s">
        <v>109</v>
      </c>
      <c r="F16" s="3" t="s">
        <v>44</v>
      </c>
      <c r="G16" s="8">
        <v>1</v>
      </c>
      <c r="H16" s="4"/>
      <c r="I16" s="11">
        <v>0.78</v>
      </c>
      <c r="J16" s="15">
        <f t="shared" si="0"/>
        <v>0.78</v>
      </c>
    </row>
    <row r="17" spans="1:10" x14ac:dyDescent="0.25">
      <c r="A17" s="13" t="s">
        <v>137</v>
      </c>
      <c r="B17" s="6">
        <v>7448042001</v>
      </c>
      <c r="C17" s="3" t="s">
        <v>112</v>
      </c>
      <c r="D17" s="3" t="s">
        <v>48</v>
      </c>
      <c r="E17" s="3" t="s">
        <v>47</v>
      </c>
      <c r="F17" s="3" t="s">
        <v>47</v>
      </c>
      <c r="G17" s="8">
        <v>1</v>
      </c>
      <c r="H17" s="4" t="s">
        <v>121</v>
      </c>
      <c r="I17" s="11">
        <v>11.39</v>
      </c>
      <c r="J17" s="15">
        <f t="shared" si="0"/>
        <v>11.39</v>
      </c>
    </row>
    <row r="18" spans="1:10" x14ac:dyDescent="0.25">
      <c r="A18" s="13" t="s">
        <v>137</v>
      </c>
      <c r="B18" s="3" t="s">
        <v>49</v>
      </c>
      <c r="C18" s="3" t="s">
        <v>135</v>
      </c>
      <c r="D18" s="3" t="s">
        <v>50</v>
      </c>
      <c r="E18" s="3" t="s">
        <v>105</v>
      </c>
      <c r="F18" s="3" t="s">
        <v>49</v>
      </c>
      <c r="G18" s="8">
        <v>1</v>
      </c>
      <c r="H18" s="3" t="s">
        <v>51</v>
      </c>
      <c r="I18" s="11">
        <v>2.74</v>
      </c>
      <c r="J18" s="15">
        <f t="shared" si="0"/>
        <v>2.74</v>
      </c>
    </row>
    <row r="19" spans="1:10" x14ac:dyDescent="0.25">
      <c r="A19" s="13" t="s">
        <v>137</v>
      </c>
      <c r="B19" s="3" t="s">
        <v>52</v>
      </c>
      <c r="C19" s="3" t="s">
        <v>134</v>
      </c>
      <c r="D19" s="3" t="s">
        <v>53</v>
      </c>
      <c r="E19" s="3" t="s">
        <v>54</v>
      </c>
      <c r="F19" s="3" t="s">
        <v>55</v>
      </c>
      <c r="G19" s="8">
        <v>1</v>
      </c>
      <c r="H19" s="3" t="s">
        <v>56</v>
      </c>
      <c r="I19" s="11">
        <v>6.03</v>
      </c>
      <c r="J19" s="15">
        <f t="shared" si="0"/>
        <v>6.03</v>
      </c>
    </row>
    <row r="20" spans="1:10" x14ac:dyDescent="0.25">
      <c r="A20" s="13" t="s">
        <v>137</v>
      </c>
      <c r="B20" s="3" t="s">
        <v>57</v>
      </c>
      <c r="C20" s="3" t="s">
        <v>122</v>
      </c>
      <c r="D20" s="3" t="s">
        <v>58</v>
      </c>
      <c r="E20" s="3" t="s">
        <v>123</v>
      </c>
      <c r="F20" s="3" t="s">
        <v>122</v>
      </c>
      <c r="G20" s="8">
        <v>6</v>
      </c>
      <c r="H20" s="4"/>
      <c r="I20" s="11">
        <v>0.05</v>
      </c>
      <c r="J20" s="15">
        <f t="shared" si="0"/>
        <v>0.30000000000000004</v>
      </c>
    </row>
    <row r="21" spans="1:10" x14ac:dyDescent="0.25">
      <c r="A21" s="13" t="s">
        <v>137</v>
      </c>
      <c r="B21" s="3" t="s">
        <v>59</v>
      </c>
      <c r="C21" s="3" t="s">
        <v>138</v>
      </c>
      <c r="D21" s="3" t="s">
        <v>60</v>
      </c>
      <c r="E21" s="3" t="s">
        <v>59</v>
      </c>
      <c r="F21" s="3" t="s">
        <v>59</v>
      </c>
      <c r="G21" s="8">
        <v>3</v>
      </c>
      <c r="H21" s="4"/>
      <c r="I21" s="11">
        <v>0.75</v>
      </c>
      <c r="J21" s="15">
        <f t="shared" si="0"/>
        <v>2.25</v>
      </c>
    </row>
    <row r="22" spans="1:10" x14ac:dyDescent="0.25">
      <c r="A22" s="13" t="s">
        <v>137</v>
      </c>
      <c r="B22" s="3" t="s">
        <v>61</v>
      </c>
      <c r="C22" s="3" t="s">
        <v>113</v>
      </c>
      <c r="D22" s="3" t="s">
        <v>62</v>
      </c>
      <c r="E22" s="3" t="s">
        <v>63</v>
      </c>
      <c r="F22" s="3" t="s">
        <v>61</v>
      </c>
      <c r="G22" s="8">
        <v>1</v>
      </c>
      <c r="H22" s="4"/>
      <c r="I22" s="11">
        <v>0.39</v>
      </c>
      <c r="J22" s="15">
        <f t="shared" si="0"/>
        <v>0.39</v>
      </c>
    </row>
    <row r="23" spans="1:10" x14ac:dyDescent="0.25">
      <c r="A23" s="13" t="s">
        <v>137</v>
      </c>
      <c r="B23" s="3" t="s">
        <v>64</v>
      </c>
      <c r="C23" s="5" t="s">
        <v>131</v>
      </c>
      <c r="D23" s="3" t="s">
        <v>65</v>
      </c>
      <c r="E23" s="3" t="s">
        <v>124</v>
      </c>
      <c r="F23" s="3" t="s">
        <v>64</v>
      </c>
      <c r="G23" s="8">
        <v>1</v>
      </c>
      <c r="H23" s="4"/>
      <c r="I23" s="11">
        <v>0.66</v>
      </c>
      <c r="J23" s="15">
        <f t="shared" si="0"/>
        <v>0.66</v>
      </c>
    </row>
    <row r="24" spans="1:10" x14ac:dyDescent="0.25">
      <c r="A24" s="13" t="s">
        <v>137</v>
      </c>
      <c r="B24" s="3" t="s">
        <v>66</v>
      </c>
      <c r="C24" s="3" t="s">
        <v>67</v>
      </c>
      <c r="D24" s="3" t="s">
        <v>68</v>
      </c>
      <c r="E24" s="3">
        <v>2010</v>
      </c>
      <c r="F24" s="3" t="s">
        <v>69</v>
      </c>
      <c r="G24" s="8">
        <v>1</v>
      </c>
      <c r="H24" s="3" t="s">
        <v>70</v>
      </c>
      <c r="I24" s="11">
        <v>1.72</v>
      </c>
      <c r="J24" s="15">
        <f t="shared" si="0"/>
        <v>1.72</v>
      </c>
    </row>
    <row r="25" spans="1:10" x14ac:dyDescent="0.25">
      <c r="A25" s="13" t="s">
        <v>137</v>
      </c>
      <c r="B25" s="3" t="s">
        <v>71</v>
      </c>
      <c r="C25" s="3" t="s">
        <v>67</v>
      </c>
      <c r="D25" s="3" t="s">
        <v>72</v>
      </c>
      <c r="E25" s="3" t="s">
        <v>73</v>
      </c>
      <c r="F25" s="3" t="s">
        <v>74</v>
      </c>
      <c r="G25" s="8">
        <v>3</v>
      </c>
      <c r="H25" s="3" t="s">
        <v>75</v>
      </c>
      <c r="I25" s="11">
        <v>0.17</v>
      </c>
      <c r="J25" s="15">
        <f t="shared" si="0"/>
        <v>0.51</v>
      </c>
    </row>
    <row r="26" spans="1:10" x14ac:dyDescent="0.25">
      <c r="A26" s="13" t="s">
        <v>137</v>
      </c>
      <c r="B26" s="3" t="s">
        <v>71</v>
      </c>
      <c r="C26" s="3" t="s">
        <v>67</v>
      </c>
      <c r="D26" s="3" t="s">
        <v>76</v>
      </c>
      <c r="E26" s="3" t="s">
        <v>73</v>
      </c>
      <c r="F26" s="3" t="s">
        <v>71</v>
      </c>
      <c r="G26" s="8">
        <v>5</v>
      </c>
      <c r="H26" s="3" t="s">
        <v>77</v>
      </c>
      <c r="I26" s="11">
        <v>0.17</v>
      </c>
      <c r="J26" s="15">
        <f t="shared" si="0"/>
        <v>0.85000000000000009</v>
      </c>
    </row>
    <row r="27" spans="1:10" x14ac:dyDescent="0.25">
      <c r="A27" s="13" t="s">
        <v>137</v>
      </c>
      <c r="B27" s="3" t="s">
        <v>71</v>
      </c>
      <c r="C27" s="3" t="s">
        <v>67</v>
      </c>
      <c r="D27" s="3" t="s">
        <v>78</v>
      </c>
      <c r="E27" s="3" t="s">
        <v>73</v>
      </c>
      <c r="F27" s="3" t="s">
        <v>79</v>
      </c>
      <c r="G27" s="8">
        <v>1</v>
      </c>
      <c r="H27" s="3" t="s">
        <v>80</v>
      </c>
      <c r="I27" s="11">
        <v>0.17</v>
      </c>
      <c r="J27" s="15">
        <f t="shared" si="0"/>
        <v>0.17</v>
      </c>
    </row>
    <row r="28" spans="1:10" x14ac:dyDescent="0.25">
      <c r="A28" s="13" t="s">
        <v>137</v>
      </c>
      <c r="B28" s="3" t="s">
        <v>71</v>
      </c>
      <c r="C28" s="3" t="s">
        <v>67</v>
      </c>
      <c r="D28" s="3" t="s">
        <v>81</v>
      </c>
      <c r="E28" s="3" t="s">
        <v>73</v>
      </c>
      <c r="F28" s="3" t="s">
        <v>82</v>
      </c>
      <c r="G28" s="8">
        <v>2</v>
      </c>
      <c r="H28" s="3" t="s">
        <v>83</v>
      </c>
      <c r="I28" s="11">
        <v>0.17</v>
      </c>
      <c r="J28" s="15">
        <f t="shared" si="0"/>
        <v>0.34</v>
      </c>
    </row>
    <row r="29" spans="1:10" x14ac:dyDescent="0.25">
      <c r="A29" s="13" t="s">
        <v>137</v>
      </c>
      <c r="B29" s="3" t="s">
        <v>71</v>
      </c>
      <c r="C29" s="3" t="s">
        <v>67</v>
      </c>
      <c r="D29" s="3" t="s">
        <v>84</v>
      </c>
      <c r="E29" s="3" t="s">
        <v>73</v>
      </c>
      <c r="F29" s="3" t="s">
        <v>85</v>
      </c>
      <c r="G29" s="8">
        <v>1</v>
      </c>
      <c r="H29" s="3" t="s">
        <v>86</v>
      </c>
      <c r="I29" s="11">
        <v>0.17</v>
      </c>
      <c r="J29" s="15">
        <f t="shared" si="0"/>
        <v>0.17</v>
      </c>
    </row>
    <row r="30" spans="1:10" x14ac:dyDescent="0.25">
      <c r="A30" s="13" t="s">
        <v>137</v>
      </c>
      <c r="B30" s="3" t="s">
        <v>87</v>
      </c>
      <c r="C30" s="3" t="s">
        <v>88</v>
      </c>
      <c r="D30" s="3" t="s">
        <v>89</v>
      </c>
      <c r="E30" s="3" t="s">
        <v>105</v>
      </c>
      <c r="F30" s="3" t="s">
        <v>90</v>
      </c>
      <c r="G30" s="8">
        <v>1</v>
      </c>
      <c r="H30" s="4"/>
      <c r="I30" s="11">
        <v>0.06</v>
      </c>
      <c r="J30" s="15">
        <f t="shared" si="0"/>
        <v>0.06</v>
      </c>
    </row>
    <row r="31" spans="1:10" x14ac:dyDescent="0.25">
      <c r="A31" s="14" t="s">
        <v>157</v>
      </c>
      <c r="B31" s="3" t="s">
        <v>91</v>
      </c>
      <c r="C31" s="3" t="s">
        <v>103</v>
      </c>
      <c r="D31" s="3" t="s">
        <v>92</v>
      </c>
      <c r="E31" s="3" t="s">
        <v>104</v>
      </c>
      <c r="F31" s="3" t="s">
        <v>91</v>
      </c>
      <c r="G31" s="8">
        <v>1</v>
      </c>
      <c r="H31" s="4"/>
      <c r="I31" s="11">
        <v>1.9</v>
      </c>
      <c r="J31" s="15">
        <f t="shared" si="0"/>
        <v>1.9</v>
      </c>
    </row>
    <row r="32" spans="1:10" x14ac:dyDescent="0.25">
      <c r="A32" s="13" t="s">
        <v>137</v>
      </c>
      <c r="B32" s="3" t="s">
        <v>93</v>
      </c>
      <c r="C32" s="3" t="s">
        <v>125</v>
      </c>
      <c r="D32" s="3" t="s">
        <v>94</v>
      </c>
      <c r="E32" s="3" t="s">
        <v>124</v>
      </c>
      <c r="F32" s="3" t="s">
        <v>93</v>
      </c>
      <c r="G32" s="8">
        <v>1</v>
      </c>
      <c r="H32" s="4"/>
      <c r="I32" s="11">
        <v>1.73</v>
      </c>
      <c r="J32" s="15">
        <f t="shared" si="0"/>
        <v>1.73</v>
      </c>
    </row>
    <row r="33" spans="1:10" x14ac:dyDescent="0.25">
      <c r="A33" s="13" t="s">
        <v>137</v>
      </c>
      <c r="B33" s="3" t="s">
        <v>95</v>
      </c>
      <c r="C33" s="3" t="s">
        <v>126</v>
      </c>
      <c r="D33" s="3" t="s">
        <v>96</v>
      </c>
      <c r="E33" s="3" t="s">
        <v>127</v>
      </c>
      <c r="F33" s="3" t="s">
        <v>95</v>
      </c>
      <c r="G33" s="8">
        <v>1</v>
      </c>
      <c r="H33" s="4"/>
      <c r="I33" s="11">
        <v>1.1399999999999999</v>
      </c>
      <c r="J33" s="15">
        <f t="shared" si="0"/>
        <v>1.1399999999999999</v>
      </c>
    </row>
    <row r="34" spans="1:10" x14ac:dyDescent="0.25">
      <c r="A34" s="13" t="s">
        <v>137</v>
      </c>
      <c r="B34" s="3" t="s">
        <v>97</v>
      </c>
      <c r="C34" s="3" t="s">
        <v>129</v>
      </c>
      <c r="D34" s="3" t="s">
        <v>98</v>
      </c>
      <c r="E34" s="3" t="s">
        <v>128</v>
      </c>
      <c r="F34" s="3" t="s">
        <v>99</v>
      </c>
      <c r="G34" s="8">
        <v>1</v>
      </c>
      <c r="H34" s="4"/>
      <c r="I34" s="11">
        <v>0.8</v>
      </c>
      <c r="J34" s="15">
        <f t="shared" si="0"/>
        <v>0.8</v>
      </c>
    </row>
    <row r="35" spans="1:10" x14ac:dyDescent="0.25">
      <c r="J35" s="16"/>
    </row>
    <row r="36" spans="1:10" x14ac:dyDescent="0.25">
      <c r="C36" s="46" t="s">
        <v>136</v>
      </c>
      <c r="D36" s="46"/>
    </row>
    <row r="38" spans="1:10" x14ac:dyDescent="0.25">
      <c r="C38" s="45" t="s">
        <v>140</v>
      </c>
    </row>
  </sheetData>
  <mergeCells count="1">
    <mergeCell ref="C36:D36"/>
  </mergeCells>
  <printOptions horizontalCentered="1" verticalCentered="1"/>
  <pageMargins left="0.30555555555555558" right="0.30555555555555558" top="0.30555555555555558" bottom="0.30555555555555558" header="0" footer="0"/>
  <pageSetup paperSize="9" scale="54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2DA1-9A61-4AC6-BC5C-6155E71F70DD}">
  <dimension ref="A1:N71"/>
  <sheetViews>
    <sheetView topLeftCell="C1" zoomScale="70" zoomScaleNormal="70" workbookViewId="0">
      <selection activeCell="L27" sqref="L27"/>
    </sheetView>
  </sheetViews>
  <sheetFormatPr defaultColWidth="33.5703125" defaultRowHeight="15" x14ac:dyDescent="0.25"/>
  <cols>
    <col min="1" max="1" width="22.85546875" bestFit="1" customWidth="1"/>
    <col min="2" max="2" width="32.140625" bestFit="1" customWidth="1"/>
    <col min="3" max="3" width="47.140625" bestFit="1" customWidth="1"/>
    <col min="4" max="4" width="16.85546875" customWidth="1"/>
    <col min="5" max="5" width="19.7109375" bestFit="1" customWidth="1"/>
    <col min="6" max="6" width="9.28515625" bestFit="1" customWidth="1"/>
    <col min="7" max="7" width="7.28515625" bestFit="1" customWidth="1"/>
    <col min="8" max="8" width="11.5703125" bestFit="1" customWidth="1"/>
    <col min="9" max="9" width="12.85546875" style="35" bestFit="1" customWidth="1"/>
    <col min="10" max="10" width="13.42578125" bestFit="1" customWidth="1"/>
    <col min="12" max="12" width="24.5703125" bestFit="1" customWidth="1"/>
    <col min="13" max="13" width="5.7109375" bestFit="1" customWidth="1"/>
    <col min="14" max="14" width="63.28515625" customWidth="1"/>
  </cols>
  <sheetData>
    <row r="1" spans="1:13" x14ac:dyDescent="0.25">
      <c r="A1" s="2" t="s">
        <v>106</v>
      </c>
      <c r="B1" s="2" t="s">
        <v>0</v>
      </c>
      <c r="C1" s="2" t="s">
        <v>1</v>
      </c>
      <c r="D1" s="2" t="s">
        <v>108</v>
      </c>
      <c r="E1" s="2" t="s">
        <v>2</v>
      </c>
      <c r="F1" s="7" t="s">
        <v>3</v>
      </c>
      <c r="G1" s="2" t="s">
        <v>4</v>
      </c>
      <c r="H1" s="10" t="s">
        <v>141</v>
      </c>
      <c r="I1" s="34" t="s">
        <v>142</v>
      </c>
      <c r="J1" s="34" t="s">
        <v>154</v>
      </c>
    </row>
    <row r="2" spans="1:13" ht="15.75" thickBot="1" x14ac:dyDescent="0.3"/>
    <row r="3" spans="1:13" ht="15.75" thickBot="1" x14ac:dyDescent="0.3">
      <c r="A3" s="48" t="s">
        <v>143</v>
      </c>
      <c r="B3" s="49"/>
      <c r="C3" s="49"/>
      <c r="D3" s="49"/>
      <c r="E3" s="49"/>
      <c r="F3" s="49"/>
      <c r="G3" s="49"/>
      <c r="H3" s="49"/>
      <c r="I3" s="50"/>
      <c r="L3" t="str">
        <f>A3</f>
        <v>Power components</v>
      </c>
      <c r="M3" s="44">
        <f>J18</f>
        <v>0.3498973305954825</v>
      </c>
    </row>
    <row r="4" spans="1:13" x14ac:dyDescent="0.25">
      <c r="A4" s="29" t="s">
        <v>114</v>
      </c>
      <c r="B4" s="30" t="s">
        <v>107</v>
      </c>
      <c r="C4" s="30" t="s">
        <v>10</v>
      </c>
      <c r="D4" s="30" t="s">
        <v>109</v>
      </c>
      <c r="E4" s="30" t="s">
        <v>11</v>
      </c>
      <c r="F4" s="31">
        <v>2</v>
      </c>
      <c r="G4" s="30" t="s">
        <v>12</v>
      </c>
      <c r="H4" s="33">
        <v>1.4</v>
      </c>
      <c r="I4" s="36">
        <f>H4*F4</f>
        <v>2.8</v>
      </c>
      <c r="J4" s="39">
        <f>I4/$I$71</f>
        <v>5.7494866529774119E-2</v>
      </c>
      <c r="L4" t="str">
        <f>A20</f>
        <v>EMI, filtering &amp; protection</v>
      </c>
      <c r="M4" s="44">
        <f>J25</f>
        <v>0.31540041067761809</v>
      </c>
    </row>
    <row r="5" spans="1:13" x14ac:dyDescent="0.25">
      <c r="A5" s="20" t="s">
        <v>33</v>
      </c>
      <c r="B5" s="21" t="s">
        <v>132</v>
      </c>
      <c r="C5" s="3" t="s">
        <v>34</v>
      </c>
      <c r="D5" s="3" t="s">
        <v>133</v>
      </c>
      <c r="E5" s="3" t="s">
        <v>35</v>
      </c>
      <c r="F5" s="8">
        <v>1</v>
      </c>
      <c r="G5" s="4"/>
      <c r="H5" s="11">
        <v>1.1100000000000001</v>
      </c>
      <c r="I5" s="37">
        <f>H5*F5</f>
        <v>1.1100000000000001</v>
      </c>
      <c r="J5" s="39">
        <f t="shared" ref="J5:J68" si="0">I5/$I$71</f>
        <v>2.2792607802874745E-2</v>
      </c>
      <c r="L5" t="str">
        <f>A27</f>
        <v>Auxiliary power supply</v>
      </c>
      <c r="M5" s="44">
        <f>J35</f>
        <v>8.3778234086242298E-2</v>
      </c>
    </row>
    <row r="6" spans="1:13" x14ac:dyDescent="0.25">
      <c r="A6" s="20" t="s">
        <v>52</v>
      </c>
      <c r="B6" s="3" t="s">
        <v>134</v>
      </c>
      <c r="C6" s="3" t="s">
        <v>53</v>
      </c>
      <c r="D6" s="3" t="s">
        <v>54</v>
      </c>
      <c r="E6" s="3" t="s">
        <v>55</v>
      </c>
      <c r="F6" s="8">
        <v>1</v>
      </c>
      <c r="G6" s="3" t="s">
        <v>56</v>
      </c>
      <c r="H6" s="11">
        <v>6.03</v>
      </c>
      <c r="I6" s="37">
        <f>H6*F6</f>
        <v>6.03</v>
      </c>
      <c r="J6" s="39">
        <f t="shared" si="0"/>
        <v>0.12381930184804928</v>
      </c>
      <c r="L6" t="str">
        <f>A37</f>
        <v>Control</v>
      </c>
      <c r="M6" s="44">
        <f>J42</f>
        <v>3.347022587268994E-2</v>
      </c>
    </row>
    <row r="7" spans="1:13" x14ac:dyDescent="0.25">
      <c r="A7" s="20" t="s">
        <v>64</v>
      </c>
      <c r="B7" s="21" t="s">
        <v>131</v>
      </c>
      <c r="C7" s="3" t="s">
        <v>65</v>
      </c>
      <c r="D7" s="3" t="s">
        <v>124</v>
      </c>
      <c r="E7" s="3" t="s">
        <v>64</v>
      </c>
      <c r="F7" s="8">
        <v>1</v>
      </c>
      <c r="G7" s="4"/>
      <c r="H7" s="11">
        <v>0.66</v>
      </c>
      <c r="I7" s="37">
        <f>H7*F7</f>
        <v>0.66</v>
      </c>
      <c r="J7" s="39">
        <f t="shared" si="0"/>
        <v>1.3552361396303902E-2</v>
      </c>
      <c r="L7" t="str">
        <f>A44</f>
        <v>Charge Pump</v>
      </c>
      <c r="M7" s="44">
        <f>J53</f>
        <v>7.6180698151950707E-2</v>
      </c>
    </row>
    <row r="8" spans="1:13" x14ac:dyDescent="0.25">
      <c r="A8" s="20" t="s">
        <v>59</v>
      </c>
      <c r="B8" s="3" t="s">
        <v>138</v>
      </c>
      <c r="C8" s="3" t="s">
        <v>60</v>
      </c>
      <c r="D8" s="3" t="s">
        <v>59</v>
      </c>
      <c r="E8" s="3" t="s">
        <v>59</v>
      </c>
      <c r="F8" s="8" t="s">
        <v>145</v>
      </c>
      <c r="G8" s="4"/>
      <c r="H8" s="11">
        <v>0.75</v>
      </c>
      <c r="I8" s="37">
        <f t="shared" ref="I8" si="1">H8*F8</f>
        <v>1.5</v>
      </c>
      <c r="J8" s="39">
        <f t="shared" si="0"/>
        <v>3.0800821355236138E-2</v>
      </c>
      <c r="L8" t="str">
        <f>A55</f>
        <v>Current sense</v>
      </c>
      <c r="M8" s="44">
        <f>J62</f>
        <v>9.2813141683778244E-2</v>
      </c>
    </row>
    <row r="9" spans="1:13" x14ac:dyDescent="0.25">
      <c r="A9" s="20" t="s">
        <v>93</v>
      </c>
      <c r="B9" s="3" t="s">
        <v>125</v>
      </c>
      <c r="C9" s="3" t="s">
        <v>94</v>
      </c>
      <c r="D9" s="3" t="s">
        <v>124</v>
      </c>
      <c r="E9" s="3" t="s">
        <v>93</v>
      </c>
      <c r="F9" s="8">
        <v>1</v>
      </c>
      <c r="G9" s="4"/>
      <c r="H9" s="11">
        <v>1.73</v>
      </c>
      <c r="I9" s="37">
        <f>H9*F9</f>
        <v>1.73</v>
      </c>
      <c r="J9" s="39">
        <f t="shared" si="0"/>
        <v>3.5523613963039012E-2</v>
      </c>
      <c r="L9" t="str">
        <f>A64</f>
        <v>Debug</v>
      </c>
      <c r="M9" s="44">
        <f>J69</f>
        <v>4.8459958932238194E-2</v>
      </c>
    </row>
    <row r="10" spans="1:13" x14ac:dyDescent="0.25">
      <c r="A10" s="20" t="s">
        <v>71</v>
      </c>
      <c r="B10" s="3" t="s">
        <v>67</v>
      </c>
      <c r="C10" s="3" t="s">
        <v>78</v>
      </c>
      <c r="D10" s="3" t="s">
        <v>73</v>
      </c>
      <c r="E10" s="3" t="s">
        <v>79</v>
      </c>
      <c r="F10" s="8">
        <v>1</v>
      </c>
      <c r="G10" s="3" t="s">
        <v>80</v>
      </c>
      <c r="H10" s="11">
        <v>0.17</v>
      </c>
      <c r="I10" s="37">
        <f>H10*F10</f>
        <v>0.17</v>
      </c>
      <c r="J10" s="39">
        <f t="shared" si="0"/>
        <v>3.4907597535934294E-3</v>
      </c>
    </row>
    <row r="11" spans="1:13" x14ac:dyDescent="0.25">
      <c r="A11" s="20" t="s">
        <v>36</v>
      </c>
      <c r="B11" s="3" t="s">
        <v>37</v>
      </c>
      <c r="C11" s="3" t="s">
        <v>38</v>
      </c>
      <c r="D11" s="3" t="s">
        <v>39</v>
      </c>
      <c r="E11" s="3" t="s">
        <v>40</v>
      </c>
      <c r="F11" s="8" t="s">
        <v>144</v>
      </c>
      <c r="G11" s="4"/>
      <c r="H11" s="11">
        <v>0.28999999999999998</v>
      </c>
      <c r="I11" s="37">
        <f>H11*F11</f>
        <v>0.28999999999999998</v>
      </c>
      <c r="J11" s="39">
        <f t="shared" si="0"/>
        <v>5.9548254620123194E-3</v>
      </c>
    </row>
    <row r="12" spans="1:13" x14ac:dyDescent="0.25">
      <c r="A12" s="20" t="s">
        <v>71</v>
      </c>
      <c r="B12" s="3" t="s">
        <v>67</v>
      </c>
      <c r="C12" s="3" t="s">
        <v>72</v>
      </c>
      <c r="D12" s="3" t="s">
        <v>73</v>
      </c>
      <c r="E12" s="3" t="s">
        <v>74</v>
      </c>
      <c r="F12" s="8" t="s">
        <v>144</v>
      </c>
      <c r="G12" s="3" t="s">
        <v>75</v>
      </c>
      <c r="H12" s="11">
        <v>0.17</v>
      </c>
      <c r="I12" s="37">
        <f>H12*F12</f>
        <v>0.17</v>
      </c>
      <c r="J12" s="39">
        <f t="shared" si="0"/>
        <v>3.4907597535934294E-3</v>
      </c>
    </row>
    <row r="13" spans="1:13" x14ac:dyDescent="0.25">
      <c r="A13" s="20" t="s">
        <v>71</v>
      </c>
      <c r="B13" s="3" t="s">
        <v>67</v>
      </c>
      <c r="C13" s="3" t="s">
        <v>76</v>
      </c>
      <c r="D13" s="3" t="s">
        <v>73</v>
      </c>
      <c r="E13" s="3" t="s">
        <v>71</v>
      </c>
      <c r="F13" s="8" t="s">
        <v>144</v>
      </c>
      <c r="G13" s="3" t="s">
        <v>77</v>
      </c>
      <c r="H13" s="11">
        <v>0.17</v>
      </c>
      <c r="I13" s="37">
        <f t="shared" ref="I13:I14" si="2">H13*F13</f>
        <v>0.17</v>
      </c>
      <c r="J13" s="39">
        <f t="shared" si="0"/>
        <v>3.4907597535934294E-3</v>
      </c>
    </row>
    <row r="14" spans="1:13" x14ac:dyDescent="0.25">
      <c r="A14" s="20" t="s">
        <v>100</v>
      </c>
      <c r="B14" s="3" t="s">
        <v>101</v>
      </c>
      <c r="C14" s="3" t="s">
        <v>115</v>
      </c>
      <c r="D14" s="3" t="s">
        <v>100</v>
      </c>
      <c r="E14" s="3" t="s">
        <v>100</v>
      </c>
      <c r="F14" s="8" t="s">
        <v>144</v>
      </c>
      <c r="G14" s="4"/>
      <c r="H14" s="11">
        <v>0.19</v>
      </c>
      <c r="I14" s="37">
        <f t="shared" si="2"/>
        <v>0.19</v>
      </c>
      <c r="J14" s="39">
        <f t="shared" si="0"/>
        <v>3.9014373716632442E-3</v>
      </c>
    </row>
    <row r="15" spans="1:13" x14ac:dyDescent="0.25">
      <c r="A15" s="20" t="s">
        <v>5</v>
      </c>
      <c r="B15" s="3" t="s">
        <v>6</v>
      </c>
      <c r="C15" s="3" t="s">
        <v>7</v>
      </c>
      <c r="D15" s="3" t="s">
        <v>8</v>
      </c>
      <c r="E15" s="3" t="s">
        <v>5</v>
      </c>
      <c r="F15" s="8" t="s">
        <v>145</v>
      </c>
      <c r="G15" s="3" t="s">
        <v>9</v>
      </c>
      <c r="H15" s="11">
        <v>0.28000000000000003</v>
      </c>
      <c r="I15" s="37">
        <f>H15*F15</f>
        <v>0.56000000000000005</v>
      </c>
      <c r="J15" s="39">
        <f t="shared" si="0"/>
        <v>1.1498973305954827E-2</v>
      </c>
    </row>
    <row r="16" spans="1:13" x14ac:dyDescent="0.25">
      <c r="A16" s="20" t="s">
        <v>5</v>
      </c>
      <c r="B16" s="3" t="s">
        <v>6</v>
      </c>
      <c r="C16" s="3" t="s">
        <v>13</v>
      </c>
      <c r="D16" s="3" t="s">
        <v>8</v>
      </c>
      <c r="E16" s="3" t="s">
        <v>14</v>
      </c>
      <c r="F16" s="8">
        <v>1</v>
      </c>
      <c r="G16" s="3" t="s">
        <v>120</v>
      </c>
      <c r="H16" s="11">
        <v>0.28000000000000003</v>
      </c>
      <c r="I16" s="37">
        <f>H16*F16</f>
        <v>0.28000000000000003</v>
      </c>
      <c r="J16" s="39">
        <f t="shared" si="0"/>
        <v>5.7494866529774133E-3</v>
      </c>
    </row>
    <row r="17" spans="1:14" ht="15.75" thickBot="1" x14ac:dyDescent="0.3">
      <c r="A17" s="22" t="s">
        <v>15</v>
      </c>
      <c r="B17" s="23" t="s">
        <v>110</v>
      </c>
      <c r="C17" s="23" t="s">
        <v>16</v>
      </c>
      <c r="D17" s="23" t="s">
        <v>105</v>
      </c>
      <c r="E17" s="23" t="s">
        <v>17</v>
      </c>
      <c r="F17" s="24">
        <v>1</v>
      </c>
      <c r="G17" s="23" t="s">
        <v>18</v>
      </c>
      <c r="H17" s="25">
        <v>1.38</v>
      </c>
      <c r="I17" s="38">
        <f>H17*F17</f>
        <v>1.38</v>
      </c>
      <c r="J17" s="39">
        <f t="shared" si="0"/>
        <v>2.8336755646817244E-2</v>
      </c>
    </row>
    <row r="18" spans="1:14" x14ac:dyDescent="0.25">
      <c r="I18" s="43">
        <f>SUM(I4:I17)</f>
        <v>17.04</v>
      </c>
      <c r="J18" s="41">
        <f t="shared" si="0"/>
        <v>0.3498973305954825</v>
      </c>
    </row>
    <row r="19" spans="1:14" ht="15.75" thickBot="1" x14ac:dyDescent="0.3">
      <c r="J19" s="39"/>
    </row>
    <row r="20" spans="1:14" ht="15.75" thickBot="1" x14ac:dyDescent="0.3">
      <c r="A20" s="48" t="s">
        <v>150</v>
      </c>
      <c r="B20" s="49"/>
      <c r="C20" s="49"/>
      <c r="D20" s="49"/>
      <c r="E20" s="49"/>
      <c r="F20" s="49"/>
      <c r="G20" s="49"/>
      <c r="H20" s="49"/>
      <c r="I20" s="50"/>
      <c r="J20" s="39"/>
    </row>
    <row r="21" spans="1:14" x14ac:dyDescent="0.25">
      <c r="A21" s="29" t="s">
        <v>116</v>
      </c>
      <c r="B21" s="30" t="s">
        <v>117</v>
      </c>
      <c r="C21" s="30" t="s">
        <v>118</v>
      </c>
      <c r="D21" s="30" t="s">
        <v>119</v>
      </c>
      <c r="E21" s="30" t="s">
        <v>116</v>
      </c>
      <c r="F21" s="31">
        <v>1</v>
      </c>
      <c r="G21" s="32"/>
      <c r="H21" s="33">
        <v>0.39</v>
      </c>
      <c r="I21" s="36">
        <f>H21*F21</f>
        <v>0.39</v>
      </c>
      <c r="J21" s="39">
        <f t="shared" si="0"/>
        <v>8.0082135523613963E-3</v>
      </c>
      <c r="L21" s="51" t="s">
        <v>155</v>
      </c>
      <c r="M21" s="51"/>
      <c r="N21" s="51"/>
    </row>
    <row r="22" spans="1:14" x14ac:dyDescent="0.25">
      <c r="A22" s="26">
        <v>7448042001</v>
      </c>
      <c r="B22" s="3" t="s">
        <v>112</v>
      </c>
      <c r="C22" s="3" t="s">
        <v>48</v>
      </c>
      <c r="D22" s="3" t="s">
        <v>47</v>
      </c>
      <c r="E22" s="3" t="s">
        <v>47</v>
      </c>
      <c r="F22" s="8">
        <v>1</v>
      </c>
      <c r="G22" s="4" t="s">
        <v>121</v>
      </c>
      <c r="H22" s="11">
        <v>11.39</v>
      </c>
      <c r="I22" s="37">
        <f t="shared" ref="I22:I40" si="3">H22*F22</f>
        <v>11.39</v>
      </c>
      <c r="J22" s="39">
        <f t="shared" si="0"/>
        <v>0.23388090349075974</v>
      </c>
      <c r="L22" s="51" t="s">
        <v>158</v>
      </c>
      <c r="M22" s="51"/>
      <c r="N22" s="51"/>
    </row>
    <row r="23" spans="1:14" x14ac:dyDescent="0.25">
      <c r="A23" s="20" t="s">
        <v>49</v>
      </c>
      <c r="B23" s="3" t="s">
        <v>135</v>
      </c>
      <c r="C23" s="3" t="s">
        <v>50</v>
      </c>
      <c r="D23" s="3" t="s">
        <v>105</v>
      </c>
      <c r="E23" s="3" t="s">
        <v>49</v>
      </c>
      <c r="F23" s="8">
        <v>1</v>
      </c>
      <c r="G23" s="3" t="s">
        <v>51</v>
      </c>
      <c r="H23" s="11">
        <v>2.74</v>
      </c>
      <c r="I23" s="37">
        <f t="shared" si="3"/>
        <v>2.74</v>
      </c>
      <c r="J23" s="39">
        <f t="shared" si="0"/>
        <v>5.6262833675564686E-2</v>
      </c>
      <c r="L23" s="51" t="s">
        <v>156</v>
      </c>
      <c r="M23" s="51"/>
      <c r="N23" s="51"/>
    </row>
    <row r="24" spans="1:14" ht="15.75" thickBot="1" x14ac:dyDescent="0.3">
      <c r="A24" s="22" t="s">
        <v>5</v>
      </c>
      <c r="B24" s="23" t="s">
        <v>6</v>
      </c>
      <c r="C24" s="23" t="s">
        <v>7</v>
      </c>
      <c r="D24" s="23" t="s">
        <v>8</v>
      </c>
      <c r="E24" s="23" t="s">
        <v>5</v>
      </c>
      <c r="F24" s="24" t="s">
        <v>152</v>
      </c>
      <c r="G24" s="23" t="s">
        <v>9</v>
      </c>
      <c r="H24" s="25">
        <v>0.28000000000000003</v>
      </c>
      <c r="I24" s="38">
        <f>H24*F24</f>
        <v>0.84000000000000008</v>
      </c>
      <c r="J24" s="39">
        <f t="shared" si="0"/>
        <v>1.724845995893224E-2</v>
      </c>
      <c r="L24" s="47" t="s">
        <v>159</v>
      </c>
      <c r="M24" s="47"/>
      <c r="N24" s="47"/>
    </row>
    <row r="25" spans="1:14" x14ac:dyDescent="0.25">
      <c r="A25" s="17"/>
      <c r="B25" s="17"/>
      <c r="C25" s="17"/>
      <c r="D25" s="17"/>
      <c r="E25" s="17"/>
      <c r="F25" s="18"/>
      <c r="G25" s="17"/>
      <c r="H25" s="19"/>
      <c r="I25" s="42">
        <f>SUM(I21:I24)</f>
        <v>15.360000000000001</v>
      </c>
      <c r="J25" s="41">
        <f t="shared" si="0"/>
        <v>0.31540041067761809</v>
      </c>
    </row>
    <row r="26" spans="1:14" ht="15.75" thickBot="1" x14ac:dyDescent="0.3">
      <c r="J26" s="39"/>
    </row>
    <row r="27" spans="1:14" ht="15.75" thickBot="1" x14ac:dyDescent="0.3">
      <c r="A27" s="48" t="s">
        <v>148</v>
      </c>
      <c r="B27" s="49"/>
      <c r="C27" s="49"/>
      <c r="D27" s="49"/>
      <c r="E27" s="49"/>
      <c r="F27" s="49"/>
      <c r="G27" s="49"/>
      <c r="H27" s="49"/>
      <c r="I27" s="50"/>
      <c r="J27" s="39"/>
    </row>
    <row r="28" spans="1:14" x14ac:dyDescent="0.25">
      <c r="A28" s="29" t="s">
        <v>59</v>
      </c>
      <c r="B28" s="30" t="s">
        <v>138</v>
      </c>
      <c r="C28" s="30" t="s">
        <v>60</v>
      </c>
      <c r="D28" s="30" t="s">
        <v>59</v>
      </c>
      <c r="E28" s="30" t="s">
        <v>59</v>
      </c>
      <c r="F28" s="31" t="s">
        <v>144</v>
      </c>
      <c r="G28" s="32"/>
      <c r="H28" s="33">
        <v>0.75</v>
      </c>
      <c r="I28" s="36">
        <f t="shared" si="3"/>
        <v>0.75</v>
      </c>
      <c r="J28" s="39">
        <f t="shared" si="0"/>
        <v>1.5400410677618069E-2</v>
      </c>
    </row>
    <row r="29" spans="1:14" x14ac:dyDescent="0.25">
      <c r="A29" s="20" t="s">
        <v>97</v>
      </c>
      <c r="B29" s="3" t="s">
        <v>129</v>
      </c>
      <c r="C29" s="3" t="s">
        <v>98</v>
      </c>
      <c r="D29" s="3" t="s">
        <v>128</v>
      </c>
      <c r="E29" s="3" t="s">
        <v>99</v>
      </c>
      <c r="F29" s="8">
        <v>1</v>
      </c>
      <c r="G29" s="4"/>
      <c r="H29" s="11">
        <v>0.8</v>
      </c>
      <c r="I29" s="37">
        <f t="shared" ref="I29:I34" si="4">H29*F29</f>
        <v>0.8</v>
      </c>
      <c r="J29" s="39">
        <f t="shared" si="0"/>
        <v>1.6427104722792608E-2</v>
      </c>
    </row>
    <row r="30" spans="1:14" x14ac:dyDescent="0.25">
      <c r="A30" s="20" t="s">
        <v>44</v>
      </c>
      <c r="B30" s="3" t="s">
        <v>45</v>
      </c>
      <c r="C30" s="3" t="s">
        <v>46</v>
      </c>
      <c r="D30" s="3" t="s">
        <v>109</v>
      </c>
      <c r="E30" s="3" t="s">
        <v>44</v>
      </c>
      <c r="F30" s="8">
        <v>1</v>
      </c>
      <c r="G30" s="4"/>
      <c r="H30" s="11">
        <v>0.78</v>
      </c>
      <c r="I30" s="37">
        <f t="shared" si="4"/>
        <v>0.78</v>
      </c>
      <c r="J30" s="39">
        <f t="shared" si="0"/>
        <v>1.6016427104722793E-2</v>
      </c>
    </row>
    <row r="31" spans="1:14" x14ac:dyDescent="0.25">
      <c r="A31" s="20" t="s">
        <v>31</v>
      </c>
      <c r="B31" s="3" t="s">
        <v>32</v>
      </c>
      <c r="C31" s="3" t="s">
        <v>102</v>
      </c>
      <c r="D31" s="3" t="s">
        <v>130</v>
      </c>
      <c r="E31" s="3" t="s">
        <v>31</v>
      </c>
      <c r="F31" s="8">
        <v>1</v>
      </c>
      <c r="G31" s="4"/>
      <c r="H31" s="11">
        <v>0.19</v>
      </c>
      <c r="I31" s="37">
        <f t="shared" si="4"/>
        <v>0.19</v>
      </c>
      <c r="J31" s="39">
        <f t="shared" si="0"/>
        <v>3.9014373716632442E-3</v>
      </c>
    </row>
    <row r="32" spans="1:14" x14ac:dyDescent="0.25">
      <c r="A32" s="20" t="s">
        <v>5</v>
      </c>
      <c r="B32" s="3" t="s">
        <v>6</v>
      </c>
      <c r="C32" s="3" t="s">
        <v>7</v>
      </c>
      <c r="D32" s="3" t="s">
        <v>8</v>
      </c>
      <c r="E32" s="3" t="s">
        <v>5</v>
      </c>
      <c r="F32" s="8" t="s">
        <v>145</v>
      </c>
      <c r="G32" s="3" t="s">
        <v>9</v>
      </c>
      <c r="H32" s="11">
        <v>0.28000000000000003</v>
      </c>
      <c r="I32" s="37">
        <f t="shared" si="4"/>
        <v>0.56000000000000005</v>
      </c>
      <c r="J32" s="39">
        <f t="shared" si="0"/>
        <v>1.1498973305954827E-2</v>
      </c>
    </row>
    <row r="33" spans="1:10" x14ac:dyDescent="0.25">
      <c r="A33" s="20" t="s">
        <v>5</v>
      </c>
      <c r="B33" s="3" t="s">
        <v>6</v>
      </c>
      <c r="C33" s="3" t="s">
        <v>26</v>
      </c>
      <c r="D33" s="3" t="s">
        <v>8</v>
      </c>
      <c r="E33" s="3" t="s">
        <v>27</v>
      </c>
      <c r="F33" s="8">
        <v>1</v>
      </c>
      <c r="G33" s="4" t="s">
        <v>25</v>
      </c>
      <c r="H33" s="11">
        <v>0.28000000000000003</v>
      </c>
      <c r="I33" s="37">
        <f t="shared" si="4"/>
        <v>0.28000000000000003</v>
      </c>
      <c r="J33" s="39">
        <f t="shared" si="0"/>
        <v>5.7494866529774133E-3</v>
      </c>
    </row>
    <row r="34" spans="1:10" ht="15.75" thickBot="1" x14ac:dyDescent="0.3">
      <c r="A34" s="22" t="s">
        <v>11</v>
      </c>
      <c r="B34" s="23" t="s">
        <v>110</v>
      </c>
      <c r="C34" s="23" t="s">
        <v>22</v>
      </c>
      <c r="D34" s="23" t="s">
        <v>109</v>
      </c>
      <c r="E34" s="23" t="s">
        <v>23</v>
      </c>
      <c r="F34" s="24" t="s">
        <v>144</v>
      </c>
      <c r="G34" s="23" t="s">
        <v>24</v>
      </c>
      <c r="H34" s="25">
        <v>0.72</v>
      </c>
      <c r="I34" s="38">
        <f t="shared" si="4"/>
        <v>0.72</v>
      </c>
      <c r="J34" s="39">
        <f t="shared" si="0"/>
        <v>1.4784394250513345E-2</v>
      </c>
    </row>
    <row r="35" spans="1:10" x14ac:dyDescent="0.25">
      <c r="A35" s="17"/>
      <c r="B35" s="17"/>
      <c r="C35" s="17"/>
      <c r="D35" s="17"/>
      <c r="E35" s="17"/>
      <c r="F35" s="18"/>
      <c r="G35" s="17"/>
      <c r="H35" s="19"/>
      <c r="I35" s="42">
        <f>SUM(I28:I34)</f>
        <v>4.08</v>
      </c>
      <c r="J35" s="41">
        <f t="shared" si="0"/>
        <v>8.3778234086242298E-2</v>
      </c>
    </row>
    <row r="36" spans="1:10" ht="15.75" thickBot="1" x14ac:dyDescent="0.3">
      <c r="J36" s="39"/>
    </row>
    <row r="37" spans="1:10" ht="15.75" thickBot="1" x14ac:dyDescent="0.3">
      <c r="A37" s="48" t="s">
        <v>151</v>
      </c>
      <c r="B37" s="49"/>
      <c r="C37" s="49"/>
      <c r="D37" s="49"/>
      <c r="E37" s="49"/>
      <c r="F37" s="49"/>
      <c r="G37" s="49"/>
      <c r="H37" s="49"/>
      <c r="I37" s="50"/>
      <c r="J37" s="39"/>
    </row>
    <row r="38" spans="1:10" x14ac:dyDescent="0.25">
      <c r="A38" s="29" t="s">
        <v>71</v>
      </c>
      <c r="B38" s="30" t="s">
        <v>67</v>
      </c>
      <c r="C38" s="30" t="s">
        <v>76</v>
      </c>
      <c r="D38" s="30" t="s">
        <v>73</v>
      </c>
      <c r="E38" s="30" t="s">
        <v>71</v>
      </c>
      <c r="F38" s="31" t="s">
        <v>145</v>
      </c>
      <c r="G38" s="30" t="s">
        <v>77</v>
      </c>
      <c r="H38" s="33">
        <v>0.17</v>
      </c>
      <c r="I38" s="36">
        <f t="shared" si="3"/>
        <v>0.34</v>
      </c>
      <c r="J38" s="39">
        <f t="shared" si="0"/>
        <v>6.9815195071868588E-3</v>
      </c>
    </row>
    <row r="39" spans="1:10" x14ac:dyDescent="0.25">
      <c r="A39" s="20" t="s">
        <v>5</v>
      </c>
      <c r="B39" s="3" t="s">
        <v>6</v>
      </c>
      <c r="C39" s="3" t="s">
        <v>19</v>
      </c>
      <c r="D39" s="3" t="s">
        <v>8</v>
      </c>
      <c r="E39" s="3" t="s">
        <v>20</v>
      </c>
      <c r="F39" s="8" t="s">
        <v>145</v>
      </c>
      <c r="G39" s="3" t="s">
        <v>21</v>
      </c>
      <c r="H39" s="11">
        <v>0.28000000000000003</v>
      </c>
      <c r="I39" s="37">
        <f>H39*F39</f>
        <v>0.56000000000000005</v>
      </c>
      <c r="J39" s="39">
        <f t="shared" si="0"/>
        <v>1.1498973305954827E-2</v>
      </c>
    </row>
    <row r="40" spans="1:10" x14ac:dyDescent="0.25">
      <c r="A40" s="20" t="s">
        <v>71</v>
      </c>
      <c r="B40" s="3" t="s">
        <v>67</v>
      </c>
      <c r="C40" s="3" t="s">
        <v>81</v>
      </c>
      <c r="D40" s="3" t="s">
        <v>73</v>
      </c>
      <c r="E40" s="3" t="s">
        <v>82</v>
      </c>
      <c r="F40" s="8">
        <v>2</v>
      </c>
      <c r="G40" s="3" t="s">
        <v>83</v>
      </c>
      <c r="H40" s="11">
        <v>0.17</v>
      </c>
      <c r="I40" s="37">
        <f t="shared" si="3"/>
        <v>0.34</v>
      </c>
      <c r="J40" s="39">
        <f t="shared" si="0"/>
        <v>6.9815195071868588E-3</v>
      </c>
    </row>
    <row r="41" spans="1:10" ht="15.75" thickBot="1" x14ac:dyDescent="0.3">
      <c r="A41" s="22" t="s">
        <v>61</v>
      </c>
      <c r="B41" s="23" t="s">
        <v>113</v>
      </c>
      <c r="C41" s="23" t="s">
        <v>62</v>
      </c>
      <c r="D41" s="23" t="s">
        <v>63</v>
      </c>
      <c r="E41" s="23" t="s">
        <v>61</v>
      </c>
      <c r="F41" s="24">
        <v>1</v>
      </c>
      <c r="G41" s="27"/>
      <c r="H41" s="25">
        <v>0.39</v>
      </c>
      <c r="I41" s="38">
        <f>H41*F41</f>
        <v>0.39</v>
      </c>
      <c r="J41" s="39">
        <f t="shared" si="0"/>
        <v>8.0082135523613963E-3</v>
      </c>
    </row>
    <row r="42" spans="1:10" x14ac:dyDescent="0.25">
      <c r="I42" s="40">
        <f>SUM(I38:I41)</f>
        <v>1.6300000000000003</v>
      </c>
      <c r="J42" s="41">
        <f t="shared" si="0"/>
        <v>3.347022587268994E-2</v>
      </c>
    </row>
    <row r="43" spans="1:10" ht="15.75" thickBot="1" x14ac:dyDescent="0.3">
      <c r="J43" s="39"/>
    </row>
    <row r="44" spans="1:10" ht="15.75" thickBot="1" x14ac:dyDescent="0.3">
      <c r="A44" s="48" t="s">
        <v>149</v>
      </c>
      <c r="B44" s="49"/>
      <c r="C44" s="49"/>
      <c r="D44" s="49"/>
      <c r="E44" s="49"/>
      <c r="F44" s="49"/>
      <c r="G44" s="49"/>
      <c r="H44" s="49"/>
      <c r="I44" s="50"/>
      <c r="J44" s="39"/>
    </row>
    <row r="45" spans="1:10" x14ac:dyDescent="0.25">
      <c r="A45" s="29" t="s">
        <v>100</v>
      </c>
      <c r="B45" s="30" t="s">
        <v>101</v>
      </c>
      <c r="C45" s="30" t="s">
        <v>115</v>
      </c>
      <c r="D45" s="30" t="s">
        <v>100</v>
      </c>
      <c r="E45" s="30" t="s">
        <v>100</v>
      </c>
      <c r="F45" s="31" t="s">
        <v>145</v>
      </c>
      <c r="G45" s="32"/>
      <c r="H45" s="33">
        <v>0.19</v>
      </c>
      <c r="I45" s="36">
        <f>H45*F45</f>
        <v>0.38</v>
      </c>
      <c r="J45" s="39">
        <f t="shared" si="0"/>
        <v>7.8028747433264885E-3</v>
      </c>
    </row>
    <row r="46" spans="1:10" x14ac:dyDescent="0.25">
      <c r="A46" s="20" t="s">
        <v>36</v>
      </c>
      <c r="B46" s="3" t="s">
        <v>37</v>
      </c>
      <c r="C46" s="3" t="s">
        <v>38</v>
      </c>
      <c r="D46" s="3" t="s">
        <v>39</v>
      </c>
      <c r="E46" s="3" t="s">
        <v>40</v>
      </c>
      <c r="F46" s="8" t="s">
        <v>144</v>
      </c>
      <c r="G46" s="4"/>
      <c r="H46" s="11">
        <v>0.28999999999999998</v>
      </c>
      <c r="I46" s="37">
        <f>H46*F46</f>
        <v>0.28999999999999998</v>
      </c>
      <c r="J46" s="39">
        <f t="shared" si="0"/>
        <v>5.9548254620123194E-3</v>
      </c>
    </row>
    <row r="47" spans="1:10" x14ac:dyDescent="0.25">
      <c r="A47" s="20" t="s">
        <v>95</v>
      </c>
      <c r="B47" s="3" t="s">
        <v>126</v>
      </c>
      <c r="C47" s="3" t="s">
        <v>96</v>
      </c>
      <c r="D47" s="3" t="s">
        <v>127</v>
      </c>
      <c r="E47" s="3" t="s">
        <v>95</v>
      </c>
      <c r="F47" s="8">
        <v>1</v>
      </c>
      <c r="G47" s="4"/>
      <c r="H47" s="11">
        <v>1.1399999999999999</v>
      </c>
      <c r="I47" s="37">
        <f>H47*F47</f>
        <v>1.1399999999999999</v>
      </c>
      <c r="J47" s="39">
        <f t="shared" si="0"/>
        <v>2.3408624229979462E-2</v>
      </c>
    </row>
    <row r="48" spans="1:10" x14ac:dyDescent="0.25">
      <c r="A48" s="20" t="s">
        <v>71</v>
      </c>
      <c r="B48" s="3" t="s">
        <v>67</v>
      </c>
      <c r="C48" s="3" t="s">
        <v>72</v>
      </c>
      <c r="D48" s="3" t="s">
        <v>73</v>
      </c>
      <c r="E48" s="3" t="s">
        <v>74</v>
      </c>
      <c r="F48" s="8" t="s">
        <v>144</v>
      </c>
      <c r="G48" s="3" t="s">
        <v>75</v>
      </c>
      <c r="H48" s="11">
        <v>0.17</v>
      </c>
      <c r="I48" s="37">
        <f t="shared" ref="I48" si="5">H48*F48</f>
        <v>0.17</v>
      </c>
      <c r="J48" s="39">
        <f t="shared" si="0"/>
        <v>3.4907597535934294E-3</v>
      </c>
    </row>
    <row r="49" spans="1:10" x14ac:dyDescent="0.25">
      <c r="A49" s="20" t="s">
        <v>11</v>
      </c>
      <c r="B49" s="3" t="s">
        <v>110</v>
      </c>
      <c r="C49" s="3" t="s">
        <v>22</v>
      </c>
      <c r="D49" s="3" t="s">
        <v>109</v>
      </c>
      <c r="E49" s="3" t="s">
        <v>23</v>
      </c>
      <c r="F49" s="8" t="s">
        <v>144</v>
      </c>
      <c r="G49" s="3" t="s">
        <v>24</v>
      </c>
      <c r="H49" s="11">
        <v>0.72</v>
      </c>
      <c r="I49" s="37">
        <f>H49*F49</f>
        <v>0.72</v>
      </c>
      <c r="J49" s="39">
        <f t="shared" si="0"/>
        <v>1.4784394250513345E-2</v>
      </c>
    </row>
    <row r="50" spans="1:10" x14ac:dyDescent="0.25">
      <c r="A50" s="20" t="s">
        <v>71</v>
      </c>
      <c r="B50" s="3" t="s">
        <v>67</v>
      </c>
      <c r="C50" s="3" t="s">
        <v>76</v>
      </c>
      <c r="D50" s="3" t="s">
        <v>73</v>
      </c>
      <c r="E50" s="3" t="s">
        <v>71</v>
      </c>
      <c r="F50" s="8" t="s">
        <v>144</v>
      </c>
      <c r="G50" s="3" t="s">
        <v>77</v>
      </c>
      <c r="H50" s="11">
        <v>0.17</v>
      </c>
      <c r="I50" s="37">
        <f t="shared" ref="I50" si="6">H50*F50</f>
        <v>0.17</v>
      </c>
      <c r="J50" s="39">
        <f t="shared" si="0"/>
        <v>3.4907597535934294E-3</v>
      </c>
    </row>
    <row r="51" spans="1:10" x14ac:dyDescent="0.25">
      <c r="A51" s="20" t="s">
        <v>5</v>
      </c>
      <c r="B51" s="3" t="s">
        <v>6</v>
      </c>
      <c r="C51" s="3" t="s">
        <v>28</v>
      </c>
      <c r="D51" s="3" t="s">
        <v>8</v>
      </c>
      <c r="E51" s="3" t="s">
        <v>29</v>
      </c>
      <c r="F51" s="8">
        <v>1</v>
      </c>
      <c r="G51" s="3" t="s">
        <v>30</v>
      </c>
      <c r="H51" s="11">
        <v>0.28000000000000003</v>
      </c>
      <c r="I51" s="37">
        <f>H51*F51</f>
        <v>0.28000000000000003</v>
      </c>
      <c r="J51" s="39">
        <f t="shared" si="0"/>
        <v>5.7494866529774133E-3</v>
      </c>
    </row>
    <row r="52" spans="1:10" ht="15.75" thickBot="1" x14ac:dyDescent="0.3">
      <c r="A52" s="22" t="s">
        <v>5</v>
      </c>
      <c r="B52" s="23" t="s">
        <v>6</v>
      </c>
      <c r="C52" s="23" t="s">
        <v>7</v>
      </c>
      <c r="D52" s="23" t="s">
        <v>8</v>
      </c>
      <c r="E52" s="23" t="s">
        <v>5</v>
      </c>
      <c r="F52" s="24" t="s">
        <v>145</v>
      </c>
      <c r="G52" s="23" t="s">
        <v>9</v>
      </c>
      <c r="H52" s="25">
        <v>0.28000000000000003</v>
      </c>
      <c r="I52" s="38">
        <f>H52*F52</f>
        <v>0.56000000000000005</v>
      </c>
      <c r="J52" s="39">
        <f t="shared" si="0"/>
        <v>1.1498973305954827E-2</v>
      </c>
    </row>
    <row r="53" spans="1:10" x14ac:dyDescent="0.25">
      <c r="I53" s="40">
        <f>SUM(I45:I52)</f>
        <v>3.7099999999999995</v>
      </c>
      <c r="J53" s="41">
        <f t="shared" si="0"/>
        <v>7.6180698151950707E-2</v>
      </c>
    </row>
    <row r="54" spans="1:10" ht="15.75" thickBot="1" x14ac:dyDescent="0.3">
      <c r="J54" s="39"/>
    </row>
    <row r="55" spans="1:10" ht="15.75" thickBot="1" x14ac:dyDescent="0.3">
      <c r="A55" s="48" t="s">
        <v>146</v>
      </c>
      <c r="B55" s="49"/>
      <c r="C55" s="49"/>
      <c r="D55" s="49"/>
      <c r="E55" s="49"/>
      <c r="F55" s="49"/>
      <c r="G55" s="49"/>
      <c r="H55" s="49"/>
      <c r="I55" s="50"/>
      <c r="J55" s="39"/>
    </row>
    <row r="56" spans="1:10" x14ac:dyDescent="0.25">
      <c r="A56" s="29" t="s">
        <v>91</v>
      </c>
      <c r="B56" s="30" t="s">
        <v>103</v>
      </c>
      <c r="C56" s="30" t="s">
        <v>92</v>
      </c>
      <c r="D56" s="30" t="s">
        <v>104</v>
      </c>
      <c r="E56" s="30" t="s">
        <v>91</v>
      </c>
      <c r="F56" s="31">
        <v>1</v>
      </c>
      <c r="G56" s="32"/>
      <c r="H56" s="33">
        <v>1.9</v>
      </c>
      <c r="I56" s="36">
        <f>H56*F56</f>
        <v>1.9</v>
      </c>
      <c r="J56" s="39">
        <f t="shared" si="0"/>
        <v>3.9014373716632439E-2</v>
      </c>
    </row>
    <row r="57" spans="1:10" x14ac:dyDescent="0.25">
      <c r="A57" s="20" t="s">
        <v>66</v>
      </c>
      <c r="B57" s="3" t="s">
        <v>67</v>
      </c>
      <c r="C57" s="3" t="s">
        <v>68</v>
      </c>
      <c r="D57" s="3">
        <v>2010</v>
      </c>
      <c r="E57" s="3" t="s">
        <v>69</v>
      </c>
      <c r="F57" s="8">
        <v>1</v>
      </c>
      <c r="G57" s="3" t="s">
        <v>70</v>
      </c>
      <c r="H57" s="11">
        <v>1.72</v>
      </c>
      <c r="I57" s="37">
        <f>H57*F57</f>
        <v>1.72</v>
      </c>
      <c r="J57" s="39">
        <f t="shared" si="0"/>
        <v>3.5318275154004104E-2</v>
      </c>
    </row>
    <row r="58" spans="1:10" x14ac:dyDescent="0.25">
      <c r="A58" s="20" t="s">
        <v>71</v>
      </c>
      <c r="B58" s="3" t="s">
        <v>67</v>
      </c>
      <c r="C58" s="3" t="s">
        <v>76</v>
      </c>
      <c r="D58" s="3" t="s">
        <v>73</v>
      </c>
      <c r="E58" s="3" t="s">
        <v>71</v>
      </c>
      <c r="F58" s="8" t="s">
        <v>144</v>
      </c>
      <c r="G58" s="3" t="s">
        <v>77</v>
      </c>
      <c r="H58" s="11">
        <v>0.17</v>
      </c>
      <c r="I58" s="37">
        <f t="shared" ref="I58" si="7">H58*F58</f>
        <v>0.17</v>
      </c>
      <c r="J58" s="39">
        <f t="shared" si="0"/>
        <v>3.4907597535934294E-3</v>
      </c>
    </row>
    <row r="59" spans="1:10" x14ac:dyDescent="0.25">
      <c r="A59" s="20" t="s">
        <v>71</v>
      </c>
      <c r="B59" s="3" t="s">
        <v>67</v>
      </c>
      <c r="C59" s="3" t="s">
        <v>84</v>
      </c>
      <c r="D59" s="3" t="s">
        <v>73</v>
      </c>
      <c r="E59" s="3" t="s">
        <v>85</v>
      </c>
      <c r="F59" s="8">
        <v>1</v>
      </c>
      <c r="G59" s="3" t="s">
        <v>86</v>
      </c>
      <c r="H59" s="11">
        <v>0.17</v>
      </c>
      <c r="I59" s="37">
        <f>H59*F59</f>
        <v>0.17</v>
      </c>
      <c r="J59" s="39">
        <f t="shared" si="0"/>
        <v>3.4907597535934294E-3</v>
      </c>
    </row>
    <row r="60" spans="1:10" x14ac:dyDescent="0.25">
      <c r="A60" s="20" t="s">
        <v>5</v>
      </c>
      <c r="B60" s="3" t="s">
        <v>6</v>
      </c>
      <c r="C60" s="3" t="s">
        <v>19</v>
      </c>
      <c r="D60" s="3" t="s">
        <v>8</v>
      </c>
      <c r="E60" s="3" t="s">
        <v>20</v>
      </c>
      <c r="F60" s="8" t="s">
        <v>144</v>
      </c>
      <c r="G60" s="3" t="s">
        <v>21</v>
      </c>
      <c r="H60" s="11">
        <v>0.28000000000000003</v>
      </c>
      <c r="I60" s="37">
        <f t="shared" ref="I60" si="8">H60*F60</f>
        <v>0.28000000000000003</v>
      </c>
      <c r="J60" s="39">
        <f t="shared" si="0"/>
        <v>5.7494866529774133E-3</v>
      </c>
    </row>
    <row r="61" spans="1:10" ht="15.75" thickBot="1" x14ac:dyDescent="0.3">
      <c r="A61" s="22" t="s">
        <v>5</v>
      </c>
      <c r="B61" s="23" t="s">
        <v>6</v>
      </c>
      <c r="C61" s="23" t="s">
        <v>7</v>
      </c>
      <c r="D61" s="23" t="s">
        <v>8</v>
      </c>
      <c r="E61" s="23" t="s">
        <v>5</v>
      </c>
      <c r="F61" s="24" t="s">
        <v>144</v>
      </c>
      <c r="G61" s="23" t="s">
        <v>9</v>
      </c>
      <c r="H61" s="25">
        <v>0.28000000000000003</v>
      </c>
      <c r="I61" s="38">
        <f>H61*F61</f>
        <v>0.28000000000000003</v>
      </c>
      <c r="J61" s="39">
        <f t="shared" si="0"/>
        <v>5.7494866529774133E-3</v>
      </c>
    </row>
    <row r="62" spans="1:10" x14ac:dyDescent="0.25">
      <c r="I62" s="40">
        <f>SUM(I56:I61)</f>
        <v>4.5200000000000005</v>
      </c>
      <c r="J62" s="41">
        <f t="shared" si="0"/>
        <v>9.2813141683778244E-2</v>
      </c>
    </row>
    <row r="63" spans="1:10" ht="15.75" thickBot="1" x14ac:dyDescent="0.3">
      <c r="J63" s="39"/>
    </row>
    <row r="64" spans="1:10" ht="15.75" thickBot="1" x14ac:dyDescent="0.3">
      <c r="A64" s="48" t="s">
        <v>147</v>
      </c>
      <c r="B64" s="49"/>
      <c r="C64" s="49"/>
      <c r="D64" s="49"/>
      <c r="E64" s="49"/>
      <c r="F64" s="49"/>
      <c r="G64" s="49"/>
      <c r="H64" s="49"/>
      <c r="I64" s="50"/>
      <c r="J64" s="39"/>
    </row>
    <row r="65" spans="1:10" x14ac:dyDescent="0.25">
      <c r="A65" s="29" t="s">
        <v>87</v>
      </c>
      <c r="B65" s="30" t="s">
        <v>88</v>
      </c>
      <c r="C65" s="30" t="s">
        <v>89</v>
      </c>
      <c r="D65" s="30" t="s">
        <v>105</v>
      </c>
      <c r="E65" s="30" t="s">
        <v>90</v>
      </c>
      <c r="F65" s="31">
        <v>1</v>
      </c>
      <c r="G65" s="32"/>
      <c r="H65" s="33">
        <v>0.06</v>
      </c>
      <c r="I65" s="36">
        <f>H65*F65</f>
        <v>0.06</v>
      </c>
      <c r="J65" s="39">
        <f t="shared" si="0"/>
        <v>1.2320328542094455E-3</v>
      </c>
    </row>
    <row r="66" spans="1:10" x14ac:dyDescent="0.25">
      <c r="A66" s="20" t="s">
        <v>71</v>
      </c>
      <c r="B66" s="3" t="s">
        <v>67</v>
      </c>
      <c r="C66" s="3" t="s">
        <v>72</v>
      </c>
      <c r="D66" s="3" t="s">
        <v>73</v>
      </c>
      <c r="E66" s="3" t="s">
        <v>74</v>
      </c>
      <c r="F66" s="8" t="s">
        <v>144</v>
      </c>
      <c r="G66" s="3" t="s">
        <v>75</v>
      </c>
      <c r="H66" s="11">
        <v>0.17</v>
      </c>
      <c r="I66" s="37">
        <f t="shared" ref="I66" si="9">H66*F66</f>
        <v>0.17</v>
      </c>
      <c r="J66" s="39">
        <f t="shared" si="0"/>
        <v>3.4907597535934294E-3</v>
      </c>
    </row>
    <row r="67" spans="1:10" x14ac:dyDescent="0.25">
      <c r="A67" s="20" t="s">
        <v>57</v>
      </c>
      <c r="B67" s="3" t="s">
        <v>122</v>
      </c>
      <c r="C67" s="3" t="s">
        <v>58</v>
      </c>
      <c r="D67" s="3" t="s">
        <v>123</v>
      </c>
      <c r="E67" s="3" t="s">
        <v>122</v>
      </c>
      <c r="F67" s="8">
        <v>6</v>
      </c>
      <c r="G67" s="4"/>
      <c r="H67" s="11">
        <v>0.05</v>
      </c>
      <c r="I67" s="37">
        <f>H67*F67</f>
        <v>0.30000000000000004</v>
      </c>
      <c r="J67" s="39">
        <f t="shared" si="0"/>
        <v>6.1601642710472282E-3</v>
      </c>
    </row>
    <row r="68" spans="1:10" ht="15.75" thickBot="1" x14ac:dyDescent="0.3">
      <c r="A68" s="22" t="s">
        <v>41</v>
      </c>
      <c r="B68" s="28" t="s">
        <v>111</v>
      </c>
      <c r="C68" s="23" t="s">
        <v>42</v>
      </c>
      <c r="D68" s="23" t="s">
        <v>105</v>
      </c>
      <c r="E68" s="23" t="s">
        <v>43</v>
      </c>
      <c r="F68" s="24">
        <v>1</v>
      </c>
      <c r="G68" s="27"/>
      <c r="H68" s="25">
        <v>1.83</v>
      </c>
      <c r="I68" s="38">
        <f>H68*F68</f>
        <v>1.83</v>
      </c>
      <c r="J68" s="39">
        <f t="shared" si="0"/>
        <v>3.7577002053388091E-2</v>
      </c>
    </row>
    <row r="69" spans="1:10" x14ac:dyDescent="0.25">
      <c r="I69" s="40">
        <f>SUM(I65:I68)</f>
        <v>2.3600000000000003</v>
      </c>
      <c r="J69" s="41">
        <f t="shared" ref="J69:J71" si="10">I69/$I$71</f>
        <v>4.8459958932238194E-2</v>
      </c>
    </row>
    <row r="70" spans="1:10" x14ac:dyDescent="0.25">
      <c r="J70" s="39"/>
    </row>
    <row r="71" spans="1:10" x14ac:dyDescent="0.25">
      <c r="H71" t="s">
        <v>153</v>
      </c>
      <c r="I71" s="35">
        <f>I69+I62+I53+I42+I35+I25+I18</f>
        <v>48.7</v>
      </c>
      <c r="J71" s="39">
        <f t="shared" si="10"/>
        <v>1</v>
      </c>
    </row>
  </sheetData>
  <mergeCells count="11">
    <mergeCell ref="A64:I64"/>
    <mergeCell ref="A55:I55"/>
    <mergeCell ref="A44:I44"/>
    <mergeCell ref="A37:I37"/>
    <mergeCell ref="A27:I27"/>
    <mergeCell ref="L24:N24"/>
    <mergeCell ref="A20:I20"/>
    <mergeCell ref="A3:I3"/>
    <mergeCell ref="L21:N21"/>
    <mergeCell ref="L22:N22"/>
    <mergeCell ref="L23:N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BOM</vt:lpstr>
      <vt:lpstr>Function</vt:lpstr>
      <vt:lpstr>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2020-11-19T21:54:07Z</dcterms:created>
  <dcterms:modified xsi:type="dcterms:W3CDTF">2020-11-27T10:04:18Z</dcterms:modified>
</cp:coreProperties>
</file>