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7" i="1" l="1"/>
  <c r="H56" i="1"/>
  <c r="G56" i="1"/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1" i="1"/>
  <c r="R32" i="1"/>
  <c r="R39" i="1"/>
  <c r="Q9" i="1"/>
  <c r="R9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R28" i="1" s="1"/>
  <c r="Q29" i="1"/>
  <c r="Q30" i="1"/>
  <c r="R30" i="1" s="1"/>
  <c r="Q31" i="1"/>
  <c r="Q32" i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Q8" i="1"/>
  <c r="R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J39" i="1"/>
  <c r="K39" i="1" s="1"/>
  <c r="E39" i="1"/>
  <c r="J38" i="1"/>
  <c r="K38" i="1" s="1"/>
  <c r="E38" i="1"/>
  <c r="J37" i="1"/>
  <c r="K37" i="1" s="1"/>
  <c r="E37" i="1"/>
  <c r="J36" i="1"/>
  <c r="K36" i="1" s="1"/>
  <c r="F36" i="1"/>
  <c r="E36" i="1"/>
  <c r="K35" i="1"/>
  <c r="J35" i="1"/>
  <c r="E35" i="1"/>
  <c r="K34" i="1"/>
  <c r="J34" i="1"/>
  <c r="F34" i="1"/>
  <c r="E34" i="1"/>
  <c r="J33" i="1"/>
  <c r="K33" i="1" s="1"/>
  <c r="E33" i="1"/>
  <c r="J32" i="1"/>
  <c r="K32" i="1" s="1"/>
  <c r="F32" i="1"/>
  <c r="E32" i="1"/>
  <c r="K31" i="1"/>
  <c r="J31" i="1"/>
  <c r="E31" i="1"/>
  <c r="K30" i="1"/>
  <c r="J30" i="1"/>
  <c r="F30" i="1"/>
  <c r="E30" i="1"/>
  <c r="J29" i="1"/>
  <c r="K29" i="1" s="1"/>
  <c r="E29" i="1"/>
  <c r="J28" i="1"/>
  <c r="K28" i="1" s="1"/>
  <c r="F28" i="1"/>
  <c r="E28" i="1"/>
  <c r="K27" i="1"/>
  <c r="J27" i="1"/>
  <c r="E27" i="1"/>
  <c r="K26" i="1"/>
  <c r="J26" i="1"/>
  <c r="F26" i="1"/>
  <c r="E26" i="1"/>
  <c r="J25" i="1"/>
  <c r="K25" i="1" s="1"/>
  <c r="E25" i="1"/>
  <c r="J24" i="1"/>
  <c r="K24" i="1" s="1"/>
  <c r="F24" i="1"/>
  <c r="E24" i="1"/>
  <c r="K23" i="1"/>
  <c r="J23" i="1"/>
  <c r="E23" i="1"/>
  <c r="K22" i="1"/>
  <c r="J22" i="1"/>
  <c r="F22" i="1"/>
  <c r="E22" i="1"/>
  <c r="J21" i="1"/>
  <c r="K21" i="1" s="1"/>
  <c r="E21" i="1"/>
  <c r="J20" i="1"/>
  <c r="K20" i="1" s="1"/>
  <c r="F20" i="1"/>
  <c r="E20" i="1"/>
  <c r="K19" i="1"/>
  <c r="J19" i="1"/>
  <c r="E19" i="1"/>
  <c r="K18" i="1"/>
  <c r="J18" i="1"/>
  <c r="E18" i="1"/>
  <c r="K17" i="1"/>
  <c r="J17" i="1"/>
  <c r="E17" i="1"/>
  <c r="K16" i="1"/>
  <c r="J16" i="1"/>
  <c r="E16" i="1"/>
  <c r="K15" i="1"/>
  <c r="J15" i="1"/>
  <c r="E15" i="1"/>
  <c r="K14" i="1"/>
  <c r="J14" i="1"/>
  <c r="E14" i="1"/>
  <c r="K13" i="1"/>
  <c r="J13" i="1"/>
  <c r="E13" i="1"/>
  <c r="K12" i="1"/>
  <c r="J12" i="1"/>
  <c r="E12" i="1"/>
  <c r="K11" i="1"/>
  <c r="J11" i="1"/>
  <c r="E11" i="1"/>
  <c r="K10" i="1"/>
  <c r="J10" i="1"/>
  <c r="E10" i="1"/>
  <c r="K9" i="1"/>
  <c r="J9" i="1"/>
  <c r="E9" i="1"/>
  <c r="L8" i="1"/>
  <c r="K8" i="1"/>
  <c r="J8" i="1"/>
  <c r="E8" i="1"/>
  <c r="J7" i="1"/>
  <c r="K7" i="1" s="1"/>
  <c r="E7" i="1"/>
  <c r="K6" i="1"/>
  <c r="J6" i="1"/>
  <c r="E6" i="1"/>
  <c r="J5" i="1"/>
  <c r="K5" i="1" s="1"/>
  <c r="E5" i="1"/>
  <c r="K4" i="1"/>
  <c r="J4" i="1"/>
  <c r="E4" i="1"/>
  <c r="J3" i="1"/>
  <c r="K3" i="1" s="1"/>
  <c r="E3" i="1"/>
  <c r="K2" i="1"/>
  <c r="J2" i="1"/>
  <c r="E2" i="1"/>
</calcChain>
</file>

<file path=xl/sharedStrings.xml><?xml version="1.0" encoding="utf-8"?>
<sst xmlns="http://schemas.openxmlformats.org/spreadsheetml/2006/main" count="56" uniqueCount="56">
  <si>
    <t>min</t>
  </si>
  <si>
    <t>max</t>
  </si>
  <si>
    <t>occurrence</t>
  </si>
  <si>
    <t>vitesse (tours/s)</t>
  </si>
  <si>
    <t>poids (mg)</t>
  </si>
  <si>
    <t>rayon de l'hélice (cm)</t>
  </si>
  <si>
    <t>vitesse angulaire (degré/s)</t>
  </si>
  <si>
    <t>vitesse verticale (cm/s)</t>
  </si>
  <si>
    <t>vitesse horizontale (cm/s)</t>
  </si>
  <si>
    <t xml:space="preserve">finesse </t>
  </si>
  <si>
    <t>Fradiale</t>
  </si>
  <si>
    <t>3,10 cm2: aire de l'aile</t>
  </si>
  <si>
    <t>2B1</t>
  </si>
  <si>
    <t>5B1</t>
  </si>
  <si>
    <t>8A1</t>
  </si>
  <si>
    <t>8B1</t>
  </si>
  <si>
    <t>9C1</t>
  </si>
  <si>
    <t>11B1</t>
  </si>
  <si>
    <t>poids00</t>
  </si>
  <si>
    <t>poids01</t>
  </si>
  <si>
    <t>poids10</t>
  </si>
  <si>
    <t>poids11</t>
  </si>
  <si>
    <t>poids20</t>
  </si>
  <si>
    <t>poids21</t>
  </si>
  <si>
    <t>poids22</t>
  </si>
  <si>
    <t>poids30</t>
  </si>
  <si>
    <t>poids31</t>
  </si>
  <si>
    <t>poids40</t>
  </si>
  <si>
    <t>poids41</t>
  </si>
  <si>
    <t>poids42</t>
  </si>
  <si>
    <t>poids50</t>
  </si>
  <si>
    <t>poids51</t>
  </si>
  <si>
    <t>poids60</t>
  </si>
  <si>
    <t>poids61</t>
  </si>
  <si>
    <t>poids70</t>
  </si>
  <si>
    <t>poids71</t>
  </si>
  <si>
    <t>poids80</t>
  </si>
  <si>
    <t>poids81</t>
  </si>
  <si>
    <t>poids90</t>
  </si>
  <si>
    <t>poids91</t>
  </si>
  <si>
    <t>poids100</t>
  </si>
  <si>
    <t>poids101</t>
  </si>
  <si>
    <t>poids110</t>
  </si>
  <si>
    <t>poids111</t>
  </si>
  <si>
    <t>poids120</t>
  </si>
  <si>
    <t>poids121</t>
  </si>
  <si>
    <t>poids130</t>
  </si>
  <si>
    <t>poids131</t>
  </si>
  <si>
    <t>poids160</t>
  </si>
  <si>
    <t>poids161</t>
  </si>
  <si>
    <t>poids42fail</t>
  </si>
  <si>
    <t>poids43fail</t>
  </si>
  <si>
    <t>poids44fail</t>
  </si>
  <si>
    <t>poids92fail</t>
  </si>
  <si>
    <t>Mean</t>
  </si>
  <si>
    <t>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</si>
</sst>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radiale en fonction de la vitesse de rotation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Sheet1!$E$8:$E$37</c:f>
              <c:numCache>
                <c:formatCode>General</c:formatCode>
                <c:ptCount val="30"/>
                <c:pt idx="0">
                  <c:v>28.16901408450704</c:v>
                </c:pt>
                <c:pt idx="1">
                  <c:v>27.253668763102723</c:v>
                </c:pt>
                <c:pt idx="2">
                  <c:v>29.947916666666664</c:v>
                </c:pt>
                <c:pt idx="3">
                  <c:v>29.411764705882348</c:v>
                </c:pt>
                <c:pt idx="4">
                  <c:v>31.680440771349865</c:v>
                </c:pt>
                <c:pt idx="5">
                  <c:v>31.746031746031747</c:v>
                </c:pt>
                <c:pt idx="6">
                  <c:v>31.630170316301701</c:v>
                </c:pt>
                <c:pt idx="7">
                  <c:v>33.057851239669425</c:v>
                </c:pt>
                <c:pt idx="8">
                  <c:v>33.003300330032999</c:v>
                </c:pt>
                <c:pt idx="9">
                  <c:v>35.384615384615387</c:v>
                </c:pt>
                <c:pt idx="10">
                  <c:v>35.493827160493829</c:v>
                </c:pt>
                <c:pt idx="11">
                  <c:v>35.947712418300654</c:v>
                </c:pt>
                <c:pt idx="12">
                  <c:v>37.878787878787875</c:v>
                </c:pt>
                <c:pt idx="13">
                  <c:v>37.800687285223361</c:v>
                </c:pt>
                <c:pt idx="14">
                  <c:v>38.043478260869563</c:v>
                </c:pt>
                <c:pt idx="15">
                  <c:v>38.152610441767067</c:v>
                </c:pt>
                <c:pt idx="16">
                  <c:v>40.229885057471265</c:v>
                </c:pt>
                <c:pt idx="17">
                  <c:v>40.697674418604649</c:v>
                </c:pt>
                <c:pt idx="18">
                  <c:v>41.152263374485599</c:v>
                </c:pt>
                <c:pt idx="19">
                  <c:v>41.125541125541126</c:v>
                </c:pt>
                <c:pt idx="20">
                  <c:v>42.222222222222214</c:v>
                </c:pt>
                <c:pt idx="21">
                  <c:v>42.410714285714285</c:v>
                </c:pt>
                <c:pt idx="22">
                  <c:v>42.929292929292927</c:v>
                </c:pt>
                <c:pt idx="23">
                  <c:v>42.857142857142861</c:v>
                </c:pt>
                <c:pt idx="24">
                  <c:v>43.147208121827411</c:v>
                </c:pt>
                <c:pt idx="25">
                  <c:v>43.209876543209873</c:v>
                </c:pt>
                <c:pt idx="26">
                  <c:v>44.041450777202073</c:v>
                </c:pt>
                <c:pt idx="27">
                  <c:v>44.19889502762431</c:v>
                </c:pt>
                <c:pt idx="28">
                  <c:v>44.871794871794862</c:v>
                </c:pt>
                <c:pt idx="29">
                  <c:v>44.585987261146499</c:v>
                </c:pt>
              </c:numCache>
            </c:numRef>
          </c:xVal>
          <c:yVal>
            <c:numRef>
              <c:f>Sheet1!$L$8:$L$37</c:f>
              <c:numCache>
                <c:formatCode>0.000000000000000</c:formatCode>
                <c:ptCount val="30"/>
                <c:pt idx="0">
                  <c:v>1.0698257816417389E-4</c:v>
                </c:pt>
                <c:pt idx="1">
                  <c:v>1.3189391194119398E-4</c:v>
                </c:pt>
                <c:pt idx="2">
                  <c:v>1.7705285759149822E-4</c:v>
                </c:pt>
                <c:pt idx="3">
                  <c:v>1.6341313756168072E-4</c:v>
                </c:pt>
                <c:pt idx="4">
                  <c:v>2.0862067467078519E-4</c:v>
                </c:pt>
                <c:pt idx="5">
                  <c:v>2.4313411952103746E-4</c:v>
                </c:pt>
                <c:pt idx="6">
                  <c:v>2.2910024193943153E-4</c:v>
                </c:pt>
                <c:pt idx="7">
                  <c:v>2.7947779992088824E-4</c:v>
                </c:pt>
                <c:pt idx="8">
                  <c:v>2.4100595562739501E-4</c:v>
                </c:pt>
                <c:pt idx="9">
                  <c:v>3.998017952579395E-4</c:v>
                </c:pt>
                <c:pt idx="10">
                  <c:v>3.4740100401439375E-4</c:v>
                </c:pt>
                <c:pt idx="11">
                  <c:v>3.2966389211665497E-4</c:v>
                </c:pt>
                <c:pt idx="12">
                  <c:v>4.1048002115642081E-4</c:v>
                </c:pt>
                <c:pt idx="13">
                  <c:v>3.6638374710339745E-4</c:v>
                </c:pt>
                <c:pt idx="14">
                  <c:v>4.616860024885796E-4</c:v>
                </c:pt>
                <c:pt idx="15">
                  <c:v>4.755444956973754E-4</c:v>
                </c:pt>
                <c:pt idx="16">
                  <c:v>4.6161556290007103E-4</c:v>
                </c:pt>
                <c:pt idx="17">
                  <c:v>5.5345786943102244E-4</c:v>
                </c:pt>
                <c:pt idx="18">
                  <c:v>6.5240950334124852E-4</c:v>
                </c:pt>
                <c:pt idx="19">
                  <c:v>5.5051645021722757E-4</c:v>
                </c:pt>
                <c:pt idx="20">
                  <c:v>7.0466161791910931E-4</c:v>
                </c:pt>
                <c:pt idx="21">
                  <c:v>6.5194786944994699E-4</c:v>
                </c:pt>
                <c:pt idx="22">
                  <c:v>8.814539874696561E-4</c:v>
                </c:pt>
                <c:pt idx="23">
                  <c:v>6.1710383479542704E-4</c:v>
                </c:pt>
                <c:pt idx="24">
                  <c:v>7.0967961231192388E-4</c:v>
                </c:pt>
                <c:pt idx="25">
                  <c:v>7.2898925370339844E-4</c:v>
                </c:pt>
                <c:pt idx="26">
                  <c:v>6.142048951929607E-4</c:v>
                </c:pt>
                <c:pt idx="27">
                  <c:v>6.1930036433407607E-4</c:v>
                </c:pt>
                <c:pt idx="28">
                  <c:v>7.1972399673611727E-4</c:v>
                </c:pt>
                <c:pt idx="29">
                  <c:v>9.0683881897459266E-4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6368"/>
        <c:axId val="62906944"/>
      </c:scatterChart>
      <c:valAx>
        <c:axId val="62906368"/>
        <c:scaling>
          <c:orientation val="minMax"/>
          <c:max val="46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62906944"/>
        <c:crosses val="autoZero"/>
        <c:crossBetween val="midCat"/>
      </c:valAx>
      <c:valAx>
        <c:axId val="62906944"/>
        <c:scaling>
          <c:orientation val="minMax"/>
        </c:scaling>
        <c:delete val="0"/>
        <c:axPos val="l"/>
        <c:majorGridlines/>
        <c:numFmt formatCode="0.000000000000000" sourceLinked="1"/>
        <c:majorTickMark val="out"/>
        <c:minorTickMark val="none"/>
        <c:tickLblPos val="nextTo"/>
        <c:crossAx val="629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 b="0"/>
              <a:t>vitesse verticale en fonction de la masse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295538057742787E-2"/>
          <c:y val="0.26876166520851558"/>
          <c:w val="0.86775790026246724"/>
          <c:h val="0.5874806794983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428976377952758E-2"/>
                  <c:y val="-0.18542833187518226"/>
                </c:manualLayout>
              </c:layout>
              <c:numFmt formatCode="General" sourceLinked="0"/>
            </c:trendlineLbl>
          </c:trendline>
          <c:xVal>
            <c:numRef>
              <c:f>Sheet1!$F$8:$F$39</c:f>
              <c:numCache>
                <c:formatCode>General</c:formatCode>
                <c:ptCount val="32"/>
                <c:pt idx="0">
                  <c:v>29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44</c:v>
                </c:pt>
                <c:pt idx="8">
                  <c:v>44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54</c:v>
                </c:pt>
                <c:pt idx="13">
                  <c:v>54</c:v>
                </c:pt>
                <c:pt idx="14">
                  <c:v>59</c:v>
                </c:pt>
                <c:pt idx="15">
                  <c:v>59</c:v>
                </c:pt>
                <c:pt idx="16">
                  <c:v>64</c:v>
                </c:pt>
                <c:pt idx="17">
                  <c:v>64</c:v>
                </c:pt>
                <c:pt idx="18">
                  <c:v>69</c:v>
                </c:pt>
                <c:pt idx="19">
                  <c:v>69</c:v>
                </c:pt>
                <c:pt idx="20">
                  <c:v>74</c:v>
                </c:pt>
                <c:pt idx="21">
                  <c:v>74</c:v>
                </c:pt>
                <c:pt idx="22">
                  <c:v>79</c:v>
                </c:pt>
                <c:pt idx="23">
                  <c:v>79</c:v>
                </c:pt>
                <c:pt idx="24">
                  <c:v>84</c:v>
                </c:pt>
                <c:pt idx="25">
                  <c:v>84</c:v>
                </c:pt>
                <c:pt idx="26">
                  <c:v>89</c:v>
                </c:pt>
                <c:pt idx="27">
                  <c:v>89</c:v>
                </c:pt>
                <c:pt idx="28">
                  <c:v>94</c:v>
                </c:pt>
                <c:pt idx="29">
                  <c:v>94</c:v>
                </c:pt>
                <c:pt idx="30">
                  <c:v>109</c:v>
                </c:pt>
                <c:pt idx="31">
                  <c:v>109</c:v>
                </c:pt>
              </c:numCache>
            </c:numRef>
          </c:xVal>
          <c:yVal>
            <c:numRef>
              <c:f>Sheet1!$I$8:$I$39</c:f>
              <c:numCache>
                <c:formatCode>General</c:formatCode>
                <c:ptCount val="32"/>
                <c:pt idx="0">
                  <c:v>70.345652000000001</c:v>
                </c:pt>
                <c:pt idx="1">
                  <c:v>83.945279999999997</c:v>
                </c:pt>
                <c:pt idx="2">
                  <c:v>105.21706</c:v>
                </c:pt>
                <c:pt idx="3">
                  <c:v>88.014077</c:v>
                </c:pt>
                <c:pt idx="4">
                  <c:v>106.91322</c:v>
                </c:pt>
                <c:pt idx="5">
                  <c:v>110.00774</c:v>
                </c:pt>
                <c:pt idx="6">
                  <c:v>104.34905999999999</c:v>
                </c:pt>
                <c:pt idx="7">
                  <c:v>106.74419</c:v>
                </c:pt>
                <c:pt idx="8">
                  <c:v>130.80759</c:v>
                </c:pt>
                <c:pt idx="9">
                  <c:v>123.84551999999999</c:v>
                </c:pt>
                <c:pt idx="10">
                  <c:v>127.64136999999999</c:v>
                </c:pt>
                <c:pt idx="11">
                  <c:v>122.57384999999999</c:v>
                </c:pt>
                <c:pt idx="12">
                  <c:v>127.43234</c:v>
                </c:pt>
                <c:pt idx="13">
                  <c:v>129.56412</c:v>
                </c:pt>
                <c:pt idx="14">
                  <c:v>145.92269999999999</c:v>
                </c:pt>
                <c:pt idx="15">
                  <c:v>148.06271000000001</c:v>
                </c:pt>
                <c:pt idx="16">
                  <c:v>150.56909999999999</c:v>
                </c:pt>
                <c:pt idx="17">
                  <c:v>147.68995000000001</c:v>
                </c:pt>
                <c:pt idx="18">
                  <c:v>167.45647</c:v>
                </c:pt>
                <c:pt idx="19">
                  <c:v>169.27887999999999</c:v>
                </c:pt>
                <c:pt idx="20">
                  <c:v>174.36589000000001</c:v>
                </c:pt>
                <c:pt idx="21">
                  <c:v>188.61571000000001</c:v>
                </c:pt>
                <c:pt idx="22">
                  <c:v>197.37037000000001</c:v>
                </c:pt>
                <c:pt idx="23">
                  <c:v>195.46207000000001</c:v>
                </c:pt>
                <c:pt idx="24">
                  <c:v>203.48137</c:v>
                </c:pt>
                <c:pt idx="25">
                  <c:v>208.70437000000001</c:v>
                </c:pt>
                <c:pt idx="26">
                  <c:v>209.15877</c:v>
                </c:pt>
                <c:pt idx="27">
                  <c:v>215.99716000000001</c:v>
                </c:pt>
                <c:pt idx="28">
                  <c:v>233.89059</c:v>
                </c:pt>
                <c:pt idx="29">
                  <c:v>232.58989</c:v>
                </c:pt>
                <c:pt idx="30">
                  <c:v>257.16514999999998</c:v>
                </c:pt>
                <c:pt idx="31">
                  <c:v>270.77879999999999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8672"/>
        <c:axId val="62909248"/>
      </c:scatterChart>
      <c:valAx>
        <c:axId val="629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09248"/>
        <c:crosses val="autoZero"/>
        <c:crossBetween val="midCat"/>
      </c:valAx>
      <c:valAx>
        <c:axId val="629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0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vitesse en fonction</a:t>
            </a:r>
            <a:r>
              <a:rPr lang="fr-FR" baseline="0"/>
              <a:t> de la masse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2990594925634292E-2"/>
                  <c:y val="-1.9549431321084866E-2"/>
                </c:manualLayout>
              </c:layout>
              <c:numFmt formatCode="General" sourceLinked="0"/>
            </c:trendlineLbl>
          </c:trendline>
          <c:xVal>
            <c:numRef>
              <c:f>Sheet1!$F$8:$F$39</c:f>
              <c:numCache>
                <c:formatCode>General</c:formatCode>
                <c:ptCount val="32"/>
                <c:pt idx="0">
                  <c:v>29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44</c:v>
                </c:pt>
                <c:pt idx="8">
                  <c:v>44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54</c:v>
                </c:pt>
                <c:pt idx="13">
                  <c:v>54</c:v>
                </c:pt>
                <c:pt idx="14">
                  <c:v>59</c:v>
                </c:pt>
                <c:pt idx="15">
                  <c:v>59</c:v>
                </c:pt>
                <c:pt idx="16">
                  <c:v>64</c:v>
                </c:pt>
                <c:pt idx="17">
                  <c:v>64</c:v>
                </c:pt>
                <c:pt idx="18">
                  <c:v>69</c:v>
                </c:pt>
                <c:pt idx="19">
                  <c:v>69</c:v>
                </c:pt>
                <c:pt idx="20">
                  <c:v>74</c:v>
                </c:pt>
                <c:pt idx="21">
                  <c:v>74</c:v>
                </c:pt>
                <c:pt idx="22">
                  <c:v>79</c:v>
                </c:pt>
                <c:pt idx="23">
                  <c:v>79</c:v>
                </c:pt>
                <c:pt idx="24">
                  <c:v>84</c:v>
                </c:pt>
                <c:pt idx="25">
                  <c:v>84</c:v>
                </c:pt>
                <c:pt idx="26">
                  <c:v>89</c:v>
                </c:pt>
                <c:pt idx="27">
                  <c:v>89</c:v>
                </c:pt>
                <c:pt idx="28">
                  <c:v>94</c:v>
                </c:pt>
                <c:pt idx="29">
                  <c:v>94</c:v>
                </c:pt>
                <c:pt idx="30">
                  <c:v>109</c:v>
                </c:pt>
                <c:pt idx="31">
                  <c:v>109</c:v>
                </c:pt>
              </c:numCache>
            </c:numRef>
          </c:xVal>
          <c:yVal>
            <c:numRef>
              <c:f>Sheet1!$M$8:$M$39</c:f>
              <c:numCache>
                <c:formatCode>General</c:formatCode>
                <c:ptCount val="32"/>
                <c:pt idx="0">
                  <c:v>95.930050074381398</c:v>
                </c:pt>
                <c:pt idx="1">
                  <c:v>106.93152067071335</c:v>
                </c:pt>
                <c:pt idx="2">
                  <c:v>121.53368662130006</c:v>
                </c:pt>
                <c:pt idx="3">
                  <c:v>111.12147891257446</c:v>
                </c:pt>
                <c:pt idx="4">
                  <c:v>127.48122449425617</c:v>
                </c:pt>
                <c:pt idx="5">
                  <c:v>130.63533788100304</c:v>
                </c:pt>
                <c:pt idx="6">
                  <c:v>123.21548670999346</c:v>
                </c:pt>
                <c:pt idx="7">
                  <c:v>131.05917303157625</c:v>
                </c:pt>
                <c:pt idx="8">
                  <c:v>145.85761002916988</c:v>
                </c:pt>
                <c:pt idx="9">
                  <c:v>140.33374610286003</c:v>
                </c:pt>
                <c:pt idx="10">
                  <c:v>145.36413798499842</c:v>
                </c:pt>
                <c:pt idx="11">
                  <c:v>140.76916314037396</c:v>
                </c:pt>
                <c:pt idx="12">
                  <c:v>149.78355378721909</c:v>
                </c:pt>
                <c:pt idx="13">
                  <c:v>146.77344680538593</c:v>
                </c:pt>
                <c:pt idx="14">
                  <c:v>161.16143909614954</c:v>
                </c:pt>
                <c:pt idx="15">
                  <c:v>165.18681190434737</c:v>
                </c:pt>
                <c:pt idx="16">
                  <c:v>165.95703222789248</c:v>
                </c:pt>
                <c:pt idx="17">
                  <c:v>163.93796472665775</c:v>
                </c:pt>
                <c:pt idx="18">
                  <c:v>180.01292788121447</c:v>
                </c:pt>
                <c:pt idx="19">
                  <c:v>182.4997692736051</c:v>
                </c:pt>
                <c:pt idx="20">
                  <c:v>183.44875629278434</c:v>
                </c:pt>
                <c:pt idx="21">
                  <c:v>200.54555700734429</c:v>
                </c:pt>
                <c:pt idx="22">
                  <c:v>206.08813423613179</c:v>
                </c:pt>
                <c:pt idx="23">
                  <c:v>204.42783216030838</c:v>
                </c:pt>
                <c:pt idx="24">
                  <c:v>213.4248136735911</c:v>
                </c:pt>
                <c:pt idx="25">
                  <c:v>215.95666274376012</c:v>
                </c:pt>
                <c:pt idx="26">
                  <c:v>213.45278517100232</c:v>
                </c:pt>
                <c:pt idx="27">
                  <c:v>221.40385793006385</c:v>
                </c:pt>
                <c:pt idx="28">
                  <c:v>237.08326690312583</c:v>
                </c:pt>
                <c:pt idx="29">
                  <c:v>238.68719012202101</c:v>
                </c:pt>
                <c:pt idx="30">
                  <c:v>262.34088986646543</c:v>
                </c:pt>
                <c:pt idx="31">
                  <c:v>273.96907145329834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0976"/>
        <c:axId val="62911552"/>
      </c:scatterChart>
      <c:valAx>
        <c:axId val="629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11552"/>
        <c:crosses val="autoZero"/>
        <c:crossBetween val="midCat"/>
      </c:valAx>
      <c:valAx>
        <c:axId val="629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1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Force radiale</a:t>
            </a:r>
            <a:r>
              <a:rPr lang="fr-FR" baseline="0"/>
              <a:t> en fonction de la vitesse de rotation</a:t>
            </a:r>
            <a:endParaRPr lang="fr-FR"/>
          </a:p>
        </c:rich>
      </c:tx>
      <c:layout>
        <c:manualLayout>
          <c:xMode val="edge"/>
          <c:yMode val="edge"/>
          <c:x val="0.26114726494218771"/>
          <c:y val="8.79629629629629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90972194465541"/>
          <c:y val="7.4548702245552628E-2"/>
          <c:w val="0.87834419174760514"/>
          <c:h val="0.76254669616312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2903496533401754E-4"/>
                  <c:y val="0.2655249343832021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Sheet1!$E$8:$E$37</c:f>
              <c:numCache>
                <c:formatCode>General</c:formatCode>
                <c:ptCount val="30"/>
                <c:pt idx="0">
                  <c:v>28.16901408450704</c:v>
                </c:pt>
                <c:pt idx="1">
                  <c:v>27.253668763102723</c:v>
                </c:pt>
                <c:pt idx="2">
                  <c:v>29.947916666666664</c:v>
                </c:pt>
                <c:pt idx="3">
                  <c:v>29.411764705882348</c:v>
                </c:pt>
                <c:pt idx="4">
                  <c:v>31.680440771349865</c:v>
                </c:pt>
                <c:pt idx="5">
                  <c:v>31.746031746031747</c:v>
                </c:pt>
                <c:pt idx="6">
                  <c:v>31.630170316301701</c:v>
                </c:pt>
                <c:pt idx="7">
                  <c:v>33.057851239669425</c:v>
                </c:pt>
                <c:pt idx="8">
                  <c:v>33.003300330032999</c:v>
                </c:pt>
                <c:pt idx="9">
                  <c:v>35.384615384615387</c:v>
                </c:pt>
                <c:pt idx="10">
                  <c:v>35.493827160493829</c:v>
                </c:pt>
                <c:pt idx="11">
                  <c:v>35.947712418300654</c:v>
                </c:pt>
                <c:pt idx="12">
                  <c:v>37.878787878787875</c:v>
                </c:pt>
                <c:pt idx="13">
                  <c:v>37.800687285223361</c:v>
                </c:pt>
                <c:pt idx="14">
                  <c:v>38.043478260869563</c:v>
                </c:pt>
                <c:pt idx="15">
                  <c:v>38.152610441767067</c:v>
                </c:pt>
                <c:pt idx="16">
                  <c:v>40.229885057471265</c:v>
                </c:pt>
                <c:pt idx="17">
                  <c:v>40.697674418604649</c:v>
                </c:pt>
                <c:pt idx="18">
                  <c:v>41.152263374485599</c:v>
                </c:pt>
                <c:pt idx="19">
                  <c:v>41.125541125541126</c:v>
                </c:pt>
                <c:pt idx="20">
                  <c:v>42.222222222222214</c:v>
                </c:pt>
                <c:pt idx="21">
                  <c:v>42.410714285714285</c:v>
                </c:pt>
                <c:pt idx="22">
                  <c:v>42.929292929292927</c:v>
                </c:pt>
                <c:pt idx="23">
                  <c:v>42.857142857142861</c:v>
                </c:pt>
                <c:pt idx="24">
                  <c:v>43.147208121827411</c:v>
                </c:pt>
                <c:pt idx="25">
                  <c:v>43.209876543209873</c:v>
                </c:pt>
                <c:pt idx="26">
                  <c:v>44.041450777202073</c:v>
                </c:pt>
                <c:pt idx="27">
                  <c:v>44.19889502762431</c:v>
                </c:pt>
                <c:pt idx="28">
                  <c:v>44.871794871794862</c:v>
                </c:pt>
                <c:pt idx="29">
                  <c:v>44.585987261146499</c:v>
                </c:pt>
              </c:numCache>
            </c:numRef>
          </c:xVal>
          <c:yVal>
            <c:numRef>
              <c:f>Sheet1!$R$8:$R$39</c:f>
              <c:numCache>
                <c:formatCode>General</c:formatCode>
                <c:ptCount val="32"/>
                <c:pt idx="0">
                  <c:v>9.2649630452528968E-5</c:v>
                </c:pt>
                <c:pt idx="1">
                  <c:v>8.477977238888699E-5</c:v>
                </c:pt>
                <c:pt idx="2">
                  <c:v>1.2519527623140451E-4</c:v>
                </c:pt>
                <c:pt idx="3">
                  <c:v>1.1555053770483456E-4</c:v>
                </c:pt>
                <c:pt idx="4">
                  <c:v>1.4751709375542484E-4</c:v>
                </c:pt>
                <c:pt idx="5">
                  <c:v>1.7192178465114615E-4</c:v>
                </c:pt>
                <c:pt idx="6">
                  <c:v>1.5914640073740754E-4</c:v>
                </c:pt>
                <c:pt idx="7">
                  <c:v>1.9414159307250994E-4</c:v>
                </c:pt>
                <c:pt idx="8">
                  <c:v>1.6741680440703963E-4</c:v>
                </c:pt>
                <c:pt idx="9">
                  <c:v>2.7772566360046195E-4</c:v>
                </c:pt>
                <c:pt idx="10">
                  <c:v>2.4132501534445837E-4</c:v>
                </c:pt>
                <c:pt idx="11">
                  <c:v>2.2900378209692626E-4</c:v>
                </c:pt>
                <c:pt idx="12">
                  <c:v>2.7994670126709869E-4</c:v>
                </c:pt>
                <c:pt idx="13">
                  <c:v>2.4987311467807022E-4</c:v>
                </c:pt>
                <c:pt idx="14">
                  <c:v>3.1486909656102188E-4</c:v>
                </c:pt>
                <c:pt idx="15">
                  <c:v>3.2432056620235791E-4</c:v>
                </c:pt>
                <c:pt idx="16">
                  <c:v>3.1482105687717556E-4</c:v>
                </c:pt>
                <c:pt idx="17">
                  <c:v>3.7745735931564174E-4</c:v>
                </c:pt>
                <c:pt idx="18">
                  <c:v>4.3654716656501115E-4</c:v>
                </c:pt>
                <c:pt idx="19">
                  <c:v>3.6836740614437966E-4</c:v>
                </c:pt>
                <c:pt idx="20">
                  <c:v>4.5294775702007378E-4</c:v>
                </c:pt>
                <c:pt idx="21">
                  <c:v>4.3623827319940877E-4</c:v>
                </c:pt>
                <c:pt idx="22">
                  <c:v>4.4072699373482816E-4</c:v>
                </c:pt>
                <c:pt idx="23">
                  <c:v>4.0485654264220633E-4</c:v>
                </c:pt>
                <c:pt idx="24">
                  <c:v>4.6559171734772051E-4</c:v>
                </c:pt>
                <c:pt idx="25">
                  <c:v>5.1547324470579362E-4</c:v>
                </c:pt>
                <c:pt idx="26">
                  <c:v>4.7050824689904181E-4</c:v>
                </c:pt>
                <c:pt idx="27">
                  <c:v>4.7441160271967749E-4</c:v>
                </c:pt>
                <c:pt idx="28">
                  <c:v>4.8158935434705906E-4</c:v>
                </c:pt>
                <c:pt idx="29">
                  <c:v>5.2014137813223831E-4</c:v>
                </c:pt>
                <c:pt idx="30">
                  <c:v>4.754068909805864E-4</c:v>
                </c:pt>
                <c:pt idx="31">
                  <c:v>5.426355718062475E-4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3280"/>
        <c:axId val="62913856"/>
      </c:scatterChart>
      <c:valAx>
        <c:axId val="62913280"/>
        <c:scaling>
          <c:orientation val="minMax"/>
          <c:max val="46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Vitesse</a:t>
                </a:r>
                <a:r>
                  <a:rPr lang="fr-FR" sz="1200" baseline="0"/>
                  <a:t> de rotation propre (tours/s)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39031019092156621"/>
              <c:y val="0.90736940324242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913856"/>
        <c:crosses val="autoZero"/>
        <c:crossBetween val="midCat"/>
      </c:valAx>
      <c:valAx>
        <c:axId val="629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400"/>
                  <a:t>Force</a:t>
                </a:r>
                <a:r>
                  <a:rPr lang="fr-FR" sz="1400" baseline="0"/>
                  <a:t> radiale (Newtons)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1.6158919221391746E-2"/>
              <c:y val="0.169849122386478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91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Sheet1!$I$8:$I$39</c:f>
              <c:numCache>
                <c:formatCode>General</c:formatCode>
                <c:ptCount val="32"/>
                <c:pt idx="0">
                  <c:v>70.345652000000001</c:v>
                </c:pt>
                <c:pt idx="1">
                  <c:v>83.945279999999997</c:v>
                </c:pt>
                <c:pt idx="2">
                  <c:v>105.21706</c:v>
                </c:pt>
                <c:pt idx="3">
                  <c:v>88.014077</c:v>
                </c:pt>
                <c:pt idx="4">
                  <c:v>106.91322</c:v>
                </c:pt>
                <c:pt idx="5">
                  <c:v>110.00774</c:v>
                </c:pt>
                <c:pt idx="6">
                  <c:v>104.34905999999999</c:v>
                </c:pt>
                <c:pt idx="7">
                  <c:v>106.74419</c:v>
                </c:pt>
                <c:pt idx="8">
                  <c:v>130.80759</c:v>
                </c:pt>
                <c:pt idx="9">
                  <c:v>123.84551999999999</c:v>
                </c:pt>
                <c:pt idx="10">
                  <c:v>127.64136999999999</c:v>
                </c:pt>
                <c:pt idx="11">
                  <c:v>122.57384999999999</c:v>
                </c:pt>
                <c:pt idx="12">
                  <c:v>127.43234</c:v>
                </c:pt>
                <c:pt idx="13">
                  <c:v>129.56412</c:v>
                </c:pt>
                <c:pt idx="14">
                  <c:v>145.92269999999999</c:v>
                </c:pt>
                <c:pt idx="15">
                  <c:v>148.06271000000001</c:v>
                </c:pt>
                <c:pt idx="16">
                  <c:v>150.56909999999999</c:v>
                </c:pt>
                <c:pt idx="17">
                  <c:v>147.68995000000001</c:v>
                </c:pt>
                <c:pt idx="18">
                  <c:v>167.45647</c:v>
                </c:pt>
                <c:pt idx="19">
                  <c:v>169.27887999999999</c:v>
                </c:pt>
                <c:pt idx="20">
                  <c:v>174.36589000000001</c:v>
                </c:pt>
                <c:pt idx="21">
                  <c:v>188.61571000000001</c:v>
                </c:pt>
                <c:pt idx="22">
                  <c:v>197.37037000000001</c:v>
                </c:pt>
                <c:pt idx="23">
                  <c:v>195.46207000000001</c:v>
                </c:pt>
                <c:pt idx="24">
                  <c:v>203.48137</c:v>
                </c:pt>
                <c:pt idx="25">
                  <c:v>208.70437000000001</c:v>
                </c:pt>
                <c:pt idx="26">
                  <c:v>209.15877</c:v>
                </c:pt>
                <c:pt idx="27">
                  <c:v>215.99716000000001</c:v>
                </c:pt>
                <c:pt idx="28">
                  <c:v>233.89059</c:v>
                </c:pt>
                <c:pt idx="29">
                  <c:v>232.58989</c:v>
                </c:pt>
                <c:pt idx="30">
                  <c:v>257.16514999999998</c:v>
                </c:pt>
                <c:pt idx="31">
                  <c:v>270.77879999999999</c:v>
                </c:pt>
              </c:numCache>
            </c:numRef>
          </c:xVal>
          <c:yVal>
            <c:numRef>
              <c:f>Sheet1!$J$8:$J$39</c:f>
              <c:numCache>
                <c:formatCode>General</c:formatCode>
                <c:ptCount val="32"/>
                <c:pt idx="0">
                  <c:v>65.223184159991902</c:v>
                </c:pt>
                <c:pt idx="1">
                  <c:v>66.238509031173081</c:v>
                </c:pt>
                <c:pt idx="2">
                  <c:v>60.826041040994696</c:v>
                </c:pt>
                <c:pt idx="3">
                  <c:v>67.834396330739168</c:v>
                </c:pt>
                <c:pt idx="4">
                  <c:v>69.433608488876203</c:v>
                </c:pt>
                <c:pt idx="5">
                  <c:v>70.454869550487643</c:v>
                </c:pt>
                <c:pt idx="6">
                  <c:v>65.52350602872967</c:v>
                </c:pt>
                <c:pt idx="7">
                  <c:v>76.040678172702656</c:v>
                </c:pt>
                <c:pt idx="8">
                  <c:v>64.527643702627884</c:v>
                </c:pt>
                <c:pt idx="9">
                  <c:v>65.998844468608581</c:v>
                </c:pt>
                <c:pt idx="10">
                  <c:v>69.558703816594814</c:v>
                </c:pt>
                <c:pt idx="11">
                  <c:v>69.221446007857423</c:v>
                </c:pt>
                <c:pt idx="12">
                  <c:v>78.715384184117099</c:v>
                </c:pt>
                <c:pt idx="13">
                  <c:v>68.960738799399877</c:v>
                </c:pt>
                <c:pt idx="14">
                  <c:v>68.407419745608863</c:v>
                </c:pt>
                <c:pt idx="15">
                  <c:v>73.240130629171688</c:v>
                </c:pt>
                <c:pt idx="16">
                  <c:v>69.790276336175538</c:v>
                </c:pt>
                <c:pt idx="17">
                  <c:v>71.157114526352046</c:v>
                </c:pt>
                <c:pt idx="18">
                  <c:v>66.052894406728427</c:v>
                </c:pt>
                <c:pt idx="19">
                  <c:v>68.196968927252939</c:v>
                </c:pt>
                <c:pt idx="20">
                  <c:v>57.008618557874911</c:v>
                </c:pt>
                <c:pt idx="21">
                  <c:v>68.136879709756826</c:v>
                </c:pt>
                <c:pt idx="22">
                  <c:v>59.306459336171592</c:v>
                </c:pt>
                <c:pt idx="23">
                  <c:v>59.877522937061336</c:v>
                </c:pt>
                <c:pt idx="24">
                  <c:v>64.385426569451155</c:v>
                </c:pt>
                <c:pt idx="25">
                  <c:v>55.495640606494938</c:v>
                </c:pt>
                <c:pt idx="26">
                  <c:v>42.59930080817248</c:v>
                </c:pt>
                <c:pt idx="27">
                  <c:v>48.630187931472058</c:v>
                </c:pt>
                <c:pt idx="28">
                  <c:v>38.777149907009559</c:v>
                </c:pt>
                <c:pt idx="29">
                  <c:v>53.605203088260964</c:v>
                </c:pt>
                <c:pt idx="30">
                  <c:v>51.853911341445162</c:v>
                </c:pt>
                <c:pt idx="31">
                  <c:v>41.68805084844449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6992"/>
        <c:axId val="128116416"/>
      </c:scatterChart>
      <c:valAx>
        <c:axId val="1281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16416"/>
        <c:crosses val="autoZero"/>
        <c:crossBetween val="midCat"/>
      </c:valAx>
      <c:valAx>
        <c:axId val="1281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64</xdr:row>
      <xdr:rowOff>95250</xdr:rowOff>
    </xdr:from>
    <xdr:to>
      <xdr:col>12</xdr:col>
      <xdr:colOff>190500</xdr:colOff>
      <xdr:row>83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1228725</xdr:colOff>
      <xdr:row>41</xdr:row>
      <xdr:rowOff>4762</xdr:rowOff>
    </xdr:from>
    <xdr:to>
      <xdr:col>15</xdr:col>
      <xdr:colOff>228600</xdr:colOff>
      <xdr:row>55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971550</xdr:colOff>
      <xdr:row>56</xdr:row>
      <xdr:rowOff>14287</xdr:rowOff>
    </xdr:from>
    <xdr:to>
      <xdr:col>18</xdr:col>
      <xdr:colOff>409575</xdr:colOff>
      <xdr:row>70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72</xdr:row>
      <xdr:rowOff>128586</xdr:rowOff>
    </xdr:from>
    <xdr:to>
      <xdr:col>13</xdr:col>
      <xdr:colOff>466725</xdr:colOff>
      <xdr:row>89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1038225</xdr:colOff>
      <xdr:row>23</xdr:row>
      <xdr:rowOff>185737</xdr:rowOff>
    </xdr:from>
    <xdr:to>
      <xdr:col>14</xdr:col>
      <xdr:colOff>457200</xdr:colOff>
      <xdr:row>38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G33" workbookViewId="0">
      <selection activeCell="J43" sqref="J43"/>
    </sheetView>
  </sheetViews>
  <sheetFormatPr defaultRowHeight="15" x14ac:dyDescent="0.25"/>
  <cols>
    <col min="7" max="7" width="18.5703125" customWidth="1"/>
    <col min="8" max="8" width="15.28515625" customWidth="1"/>
    <col min="9" max="9" width="12.42578125" customWidth="1"/>
    <col min="10" max="10" width="21.5703125" customWidth="1"/>
    <col min="11" max="11" width="15.28515625" customWidth="1"/>
    <col min="12" max="12" width="22.140625" customWidth="1"/>
    <col min="18" max="18" width="12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25">
      <c r="A2" t="s">
        <v>12</v>
      </c>
      <c r="B2">
        <v>3.9E-2</v>
      </c>
      <c r="C2">
        <v>0.372</v>
      </c>
      <c r="D2">
        <v>15</v>
      </c>
      <c r="E2">
        <f t="shared" ref="E2:E39" si="0">D2/(2*(C2-B2))</f>
        <v>22.522522522522522</v>
      </c>
      <c r="G2">
        <v>3.0659621000000001</v>
      </c>
      <c r="H2">
        <v>1027.1093000000001</v>
      </c>
      <c r="I2">
        <v>120.85431</v>
      </c>
      <c r="J2">
        <f t="shared" ref="J2:J39" si="1">G2*H2*PI()/180</f>
        <v>54.96178275467048</v>
      </c>
      <c r="K2">
        <f t="shared" ref="K2:K39" si="2">J2/I2</f>
        <v>0.45477718382298887</v>
      </c>
    </row>
    <row r="3" spans="1:18" x14ac:dyDescent="0.25">
      <c r="A3" t="s">
        <v>13</v>
      </c>
      <c r="B3">
        <v>0.06</v>
      </c>
      <c r="C3">
        <v>0.40500000000000003</v>
      </c>
      <c r="D3">
        <v>15</v>
      </c>
      <c r="E3">
        <f t="shared" si="0"/>
        <v>21.739130434782606</v>
      </c>
      <c r="G3">
        <v>4.2622292999999996</v>
      </c>
      <c r="H3">
        <v>769.01796999999999</v>
      </c>
      <c r="I3">
        <v>111.78261000000001</v>
      </c>
      <c r="J3">
        <f t="shared" si="1"/>
        <v>57.207196617546977</v>
      </c>
      <c r="K3">
        <f t="shared" si="2"/>
        <v>0.51177188131093887</v>
      </c>
    </row>
    <row r="4" spans="1:18" x14ac:dyDescent="0.25">
      <c r="A4" t="s">
        <v>14</v>
      </c>
      <c r="B4" s="1">
        <v>6.0000000000000001E-3</v>
      </c>
      <c r="C4" s="1">
        <v>0.22500000000000001</v>
      </c>
      <c r="D4">
        <v>9</v>
      </c>
      <c r="E4">
        <f t="shared" si="0"/>
        <v>20.547945205479451</v>
      </c>
      <c r="G4">
        <v>3.5492585000000001</v>
      </c>
      <c r="H4">
        <v>907.22254999999996</v>
      </c>
      <c r="I4">
        <v>130.7158</v>
      </c>
      <c r="J4">
        <f t="shared" si="1"/>
        <v>56.199032011493294</v>
      </c>
      <c r="K4">
        <f t="shared" si="2"/>
        <v>0.4299329691704698</v>
      </c>
    </row>
    <row r="5" spans="1:18" x14ac:dyDescent="0.25">
      <c r="A5" t="s">
        <v>15</v>
      </c>
      <c r="B5" s="1">
        <v>6.0000000000000001E-3</v>
      </c>
      <c r="C5" s="1">
        <v>0.255</v>
      </c>
      <c r="D5">
        <v>11</v>
      </c>
      <c r="E5">
        <f t="shared" si="0"/>
        <v>22.08835341365462</v>
      </c>
      <c r="G5">
        <v>8.2045923999999992</v>
      </c>
      <c r="H5">
        <v>544.68651999999997</v>
      </c>
      <c r="I5">
        <v>109.0634</v>
      </c>
      <c r="J5">
        <f t="shared" si="1"/>
        <v>77.997557941489532</v>
      </c>
      <c r="K5">
        <f t="shared" si="2"/>
        <v>0.71515795346091848</v>
      </c>
    </row>
    <row r="6" spans="1:18" x14ac:dyDescent="0.25">
      <c r="A6" t="s">
        <v>16</v>
      </c>
      <c r="B6" s="1">
        <v>7.2000000000000008E-2</v>
      </c>
      <c r="C6" s="1">
        <v>0.41699999999999998</v>
      </c>
      <c r="D6">
        <v>15</v>
      </c>
      <c r="E6">
        <f t="shared" si="0"/>
        <v>21.739130434782609</v>
      </c>
      <c r="G6">
        <v>7.8022770000000001</v>
      </c>
      <c r="H6">
        <v>539.96286999999995</v>
      </c>
      <c r="I6">
        <v>111.34705</v>
      </c>
      <c r="J6">
        <f t="shared" si="1"/>
        <v>73.529672119969163</v>
      </c>
      <c r="K6">
        <f t="shared" si="2"/>
        <v>0.66036479745057608</v>
      </c>
    </row>
    <row r="7" spans="1:18" x14ac:dyDescent="0.25">
      <c r="A7" t="s">
        <v>17</v>
      </c>
      <c r="B7" s="1">
        <v>8.1000000000000003E-2</v>
      </c>
      <c r="C7" s="1">
        <v>0.46800000000000003</v>
      </c>
      <c r="D7">
        <v>17</v>
      </c>
      <c r="E7">
        <f t="shared" si="0"/>
        <v>21.963824289405686</v>
      </c>
      <c r="G7">
        <v>13.093914</v>
      </c>
      <c r="H7">
        <v>309.67678000000001</v>
      </c>
      <c r="I7">
        <v>78.143631999999997</v>
      </c>
      <c r="J7">
        <f t="shared" si="1"/>
        <v>70.771026410262394</v>
      </c>
      <c r="K7">
        <f t="shared" si="2"/>
        <v>0.9056531491940687</v>
      </c>
    </row>
    <row r="8" spans="1:18" x14ac:dyDescent="0.25">
      <c r="A8" t="s">
        <v>18</v>
      </c>
      <c r="B8" s="1">
        <v>0.22500000000000001</v>
      </c>
      <c r="C8" s="1">
        <v>0.65100000000000002</v>
      </c>
      <c r="D8">
        <v>24</v>
      </c>
      <c r="E8">
        <f t="shared" si="0"/>
        <v>28.16901408450704</v>
      </c>
      <c r="F8">
        <v>29</v>
      </c>
      <c r="G8">
        <v>11.519894000000001</v>
      </c>
      <c r="H8">
        <v>324.39648999999997</v>
      </c>
      <c r="I8">
        <v>70.345652000000001</v>
      </c>
      <c r="J8">
        <f t="shared" si="1"/>
        <v>65.223184159991902</v>
      </c>
      <c r="K8">
        <f t="shared" si="2"/>
        <v>0.9271814576399392</v>
      </c>
      <c r="L8" s="2">
        <f t="shared" ref="L8:L39" si="3">G8*H8*H8*F8*10^-6*0.01*(2*3.14/360)*(2*3.14/360)</f>
        <v>1.0698257816417389E-4</v>
      </c>
      <c r="M8">
        <f>SQRT(J8*J8+I8*I8)</f>
        <v>95.930050074381398</v>
      </c>
      <c r="N8">
        <f>F8*10^-5</f>
        <v>2.9E-4</v>
      </c>
      <c r="O8">
        <f>L8/N8</f>
        <v>0.36890544194542718</v>
      </c>
      <c r="P8">
        <v>30</v>
      </c>
      <c r="Q8">
        <f>COS(P8/180*PI())</f>
        <v>0.86602540378443871</v>
      </c>
      <c r="R8">
        <f>Q8*L8</f>
        <v>9.2649630452528968E-5</v>
      </c>
    </row>
    <row r="9" spans="1:18" x14ac:dyDescent="0.25">
      <c r="A9" t="s">
        <v>19</v>
      </c>
      <c r="B9" s="1">
        <v>8.1000000000000003E-2</v>
      </c>
      <c r="C9" s="1">
        <v>0.55800000000000005</v>
      </c>
      <c r="D9">
        <v>26</v>
      </c>
      <c r="E9">
        <f t="shared" si="0"/>
        <v>27.253668763102723</v>
      </c>
      <c r="F9">
        <v>29</v>
      </c>
      <c r="G9">
        <v>9.6372671000000008</v>
      </c>
      <c r="H9">
        <v>393.80324000000002</v>
      </c>
      <c r="I9">
        <v>83.945279999999997</v>
      </c>
      <c r="J9">
        <f t="shared" si="1"/>
        <v>66.238509031173081</v>
      </c>
      <c r="K9">
        <f t="shared" si="2"/>
        <v>0.78906770018723005</v>
      </c>
      <c r="L9" s="2">
        <f t="shared" si="3"/>
        <v>1.3189391194119398E-4</v>
      </c>
      <c r="M9">
        <f t="shared" ref="M9:M39" si="4">SQRT(J9*J9+I9*I9)</f>
        <v>106.93152067071335</v>
      </c>
      <c r="N9">
        <f t="shared" ref="N9:N39" si="5">F9*10^-5</f>
        <v>2.9E-4</v>
      </c>
      <c r="O9">
        <f t="shared" ref="O9:O39" si="6">L9/N9</f>
        <v>0.45480659290066888</v>
      </c>
      <c r="P9">
        <v>50</v>
      </c>
      <c r="Q9">
        <f t="shared" ref="Q9:Q39" si="7">COS(P9/180*PI())</f>
        <v>0.64278760968653936</v>
      </c>
      <c r="R9">
        <f t="shared" ref="R9:R39" si="8">Q9*L9</f>
        <v>8.477977238888699E-5</v>
      </c>
    </row>
    <row r="10" spans="1:18" x14ac:dyDescent="0.25">
      <c r="A10" t="s">
        <v>20</v>
      </c>
      <c r="B10" s="1">
        <v>4.8000000000000001E-2</v>
      </c>
      <c r="C10" s="1">
        <v>0.432</v>
      </c>
      <c r="D10">
        <v>23</v>
      </c>
      <c r="E10">
        <f t="shared" si="0"/>
        <v>29.947916666666664</v>
      </c>
      <c r="F10">
        <v>34</v>
      </c>
      <c r="G10">
        <v>7.0976508000000003</v>
      </c>
      <c r="H10">
        <v>491.01816000000002</v>
      </c>
      <c r="I10">
        <v>105.21706</v>
      </c>
      <c r="J10">
        <f t="shared" si="1"/>
        <v>60.826041040994696</v>
      </c>
      <c r="K10">
        <f t="shared" si="2"/>
        <v>0.57810055746658096</v>
      </c>
      <c r="L10" s="2">
        <f t="shared" si="3"/>
        <v>1.7705285759149822E-4</v>
      </c>
      <c r="M10">
        <f t="shared" si="4"/>
        <v>121.53368662130006</v>
      </c>
      <c r="N10">
        <f t="shared" si="5"/>
        <v>3.4000000000000002E-4</v>
      </c>
      <c r="O10">
        <f t="shared" si="6"/>
        <v>0.52074369879852411</v>
      </c>
      <c r="P10">
        <v>45</v>
      </c>
      <c r="Q10">
        <f t="shared" si="7"/>
        <v>0.70710678118654757</v>
      </c>
      <c r="R10">
        <f t="shared" si="8"/>
        <v>1.2519527623140451E-4</v>
      </c>
    </row>
    <row r="11" spans="1:18" x14ac:dyDescent="0.25">
      <c r="A11" t="s">
        <v>21</v>
      </c>
      <c r="B11" s="1">
        <v>9.6000000000000002E-2</v>
      </c>
      <c r="C11" s="1">
        <v>0.55500000000000005</v>
      </c>
      <c r="D11">
        <v>27</v>
      </c>
      <c r="E11">
        <f t="shared" si="0"/>
        <v>29.411764705882348</v>
      </c>
      <c r="F11">
        <v>34</v>
      </c>
      <c r="G11">
        <v>9.5642612000000007</v>
      </c>
      <c r="H11">
        <v>406.36955999999998</v>
      </c>
      <c r="I11">
        <v>88.014077</v>
      </c>
      <c r="J11">
        <f t="shared" si="1"/>
        <v>67.834396330739168</v>
      </c>
      <c r="K11">
        <f t="shared" si="2"/>
        <v>0.77072212358415315</v>
      </c>
      <c r="L11" s="2">
        <f t="shared" si="3"/>
        <v>1.6341313756168072E-4</v>
      </c>
      <c r="M11">
        <f t="shared" si="4"/>
        <v>111.12147891257446</v>
      </c>
      <c r="N11">
        <f t="shared" si="5"/>
        <v>3.4000000000000002E-4</v>
      </c>
      <c r="O11">
        <f t="shared" si="6"/>
        <v>0.48062687518141384</v>
      </c>
      <c r="P11">
        <v>45</v>
      </c>
      <c r="Q11">
        <f t="shared" si="7"/>
        <v>0.70710678118654757</v>
      </c>
      <c r="R11">
        <f t="shared" si="8"/>
        <v>1.1555053770483456E-4</v>
      </c>
    </row>
    <row r="12" spans="1:18" x14ac:dyDescent="0.25">
      <c r="A12" t="s">
        <v>22</v>
      </c>
      <c r="B12" s="1">
        <v>0.06</v>
      </c>
      <c r="C12" s="1">
        <v>0.42299999999999999</v>
      </c>
      <c r="D12">
        <v>23</v>
      </c>
      <c r="E12">
        <f t="shared" si="0"/>
        <v>31.680440771349865</v>
      </c>
      <c r="F12">
        <v>39</v>
      </c>
      <c r="G12">
        <v>9.0033946</v>
      </c>
      <c r="H12">
        <v>441.86142000000001</v>
      </c>
      <c r="I12">
        <v>106.91322</v>
      </c>
      <c r="J12">
        <f t="shared" si="1"/>
        <v>69.433608488876203</v>
      </c>
      <c r="K12">
        <f t="shared" si="2"/>
        <v>0.64943894205857988</v>
      </c>
      <c r="L12" s="2">
        <f t="shared" si="3"/>
        <v>2.0862067467078519E-4</v>
      </c>
      <c r="M12">
        <f t="shared" si="4"/>
        <v>127.48122449425617</v>
      </c>
      <c r="N12">
        <f t="shared" si="5"/>
        <v>3.9000000000000005E-4</v>
      </c>
      <c r="O12">
        <f t="shared" si="6"/>
        <v>0.53492480684816712</v>
      </c>
      <c r="P12">
        <v>45</v>
      </c>
      <c r="Q12">
        <f t="shared" si="7"/>
        <v>0.70710678118654757</v>
      </c>
      <c r="R12">
        <f t="shared" si="8"/>
        <v>1.4751709375542484E-4</v>
      </c>
    </row>
    <row r="13" spans="1:18" x14ac:dyDescent="0.25">
      <c r="A13" t="s">
        <v>23</v>
      </c>
      <c r="B13" s="1">
        <v>0.13500000000000001</v>
      </c>
      <c r="C13" s="1">
        <v>0.51300000000000001</v>
      </c>
      <c r="D13">
        <v>24</v>
      </c>
      <c r="E13">
        <f t="shared" si="0"/>
        <v>31.746031746031747</v>
      </c>
      <c r="F13">
        <v>39</v>
      </c>
      <c r="G13">
        <v>7.9542691000000003</v>
      </c>
      <c r="H13">
        <v>507.49687</v>
      </c>
      <c r="I13">
        <v>110.00774</v>
      </c>
      <c r="J13">
        <f t="shared" si="1"/>
        <v>70.454869550487643</v>
      </c>
      <c r="K13">
        <f t="shared" si="2"/>
        <v>0.64045374944060884</v>
      </c>
      <c r="L13" s="2">
        <f t="shared" si="3"/>
        <v>2.4313411952103746E-4</v>
      </c>
      <c r="M13">
        <f t="shared" si="4"/>
        <v>130.63533788100304</v>
      </c>
      <c r="N13">
        <f t="shared" si="5"/>
        <v>3.9000000000000005E-4</v>
      </c>
      <c r="O13">
        <f t="shared" si="6"/>
        <v>0.62342081928471138</v>
      </c>
      <c r="P13">
        <v>45</v>
      </c>
      <c r="Q13">
        <f t="shared" si="7"/>
        <v>0.70710678118654757</v>
      </c>
      <c r="R13">
        <f t="shared" si="8"/>
        <v>1.7192178465114615E-4</v>
      </c>
    </row>
    <row r="14" spans="1:18" x14ac:dyDescent="0.25">
      <c r="A14" t="s">
        <v>24</v>
      </c>
      <c r="B14" s="1">
        <v>0.108</v>
      </c>
      <c r="C14" s="1">
        <v>0.51900000000000002</v>
      </c>
      <c r="D14">
        <v>26</v>
      </c>
      <c r="E14">
        <f t="shared" si="0"/>
        <v>31.630170316301701</v>
      </c>
      <c r="F14">
        <v>39</v>
      </c>
      <c r="G14">
        <v>7.3011768000000004</v>
      </c>
      <c r="H14">
        <v>514.19386999999995</v>
      </c>
      <c r="I14">
        <v>104.34905999999999</v>
      </c>
      <c r="J14">
        <f t="shared" si="1"/>
        <v>65.52350602872967</v>
      </c>
      <c r="K14">
        <f t="shared" si="2"/>
        <v>0.62792617421498265</v>
      </c>
      <c r="L14" s="2">
        <f t="shared" si="3"/>
        <v>2.2910024193943153E-4</v>
      </c>
      <c r="M14">
        <f t="shared" si="4"/>
        <v>123.21548670999346</v>
      </c>
      <c r="N14">
        <f t="shared" si="5"/>
        <v>3.9000000000000005E-4</v>
      </c>
      <c r="O14">
        <f t="shared" si="6"/>
        <v>0.5874365177934141</v>
      </c>
      <c r="P14">
        <v>46</v>
      </c>
      <c r="Q14">
        <f t="shared" si="7"/>
        <v>0.69465837045899737</v>
      </c>
      <c r="R14">
        <f t="shared" si="8"/>
        <v>1.5914640073740754E-4</v>
      </c>
    </row>
    <row r="15" spans="1:18" x14ac:dyDescent="0.25">
      <c r="A15" t="s">
        <v>25</v>
      </c>
      <c r="B15" s="1">
        <v>7.4999999999999997E-2</v>
      </c>
      <c r="C15" s="1">
        <v>0.438</v>
      </c>
      <c r="D15">
        <v>24</v>
      </c>
      <c r="E15">
        <f t="shared" si="0"/>
        <v>33.057851239669425</v>
      </c>
      <c r="F15">
        <v>44</v>
      </c>
      <c r="G15">
        <v>9.0940402999999996</v>
      </c>
      <c r="H15">
        <v>479.08407999999997</v>
      </c>
      <c r="I15">
        <v>106.74419</v>
      </c>
      <c r="J15">
        <f t="shared" si="1"/>
        <v>76.040678172702656</v>
      </c>
      <c r="K15">
        <f t="shared" si="2"/>
        <v>0.71236362534300601</v>
      </c>
      <c r="L15" s="2">
        <f t="shared" si="3"/>
        <v>2.7947779992088824E-4</v>
      </c>
      <c r="M15">
        <f t="shared" si="4"/>
        <v>131.05917303157625</v>
      </c>
      <c r="N15">
        <f t="shared" si="5"/>
        <v>4.4000000000000002E-4</v>
      </c>
      <c r="O15">
        <f t="shared" si="6"/>
        <v>0.63517681800201875</v>
      </c>
      <c r="P15">
        <v>46</v>
      </c>
      <c r="Q15">
        <f t="shared" si="7"/>
        <v>0.69465837045899737</v>
      </c>
      <c r="R15">
        <f t="shared" si="8"/>
        <v>1.9414159307250994E-4</v>
      </c>
    </row>
    <row r="16" spans="1:18" x14ac:dyDescent="0.25">
      <c r="A16" t="s">
        <v>26</v>
      </c>
      <c r="B16" s="1">
        <v>4.4999999999999998E-2</v>
      </c>
      <c r="C16" s="1">
        <v>0.34800000000000003</v>
      </c>
      <c r="D16">
        <v>20</v>
      </c>
      <c r="E16">
        <f t="shared" si="0"/>
        <v>33.003300330032999</v>
      </c>
      <c r="F16">
        <v>44</v>
      </c>
      <c r="G16">
        <v>7.5940957000000004</v>
      </c>
      <c r="H16">
        <v>486.84685999999999</v>
      </c>
      <c r="I16">
        <v>130.80759</v>
      </c>
      <c r="J16">
        <f t="shared" si="1"/>
        <v>64.527643702627884</v>
      </c>
      <c r="K16">
        <f t="shared" si="2"/>
        <v>0.49330198425510235</v>
      </c>
      <c r="L16" s="2">
        <f t="shared" si="3"/>
        <v>2.4100595562739501E-4</v>
      </c>
      <c r="M16">
        <f t="shared" si="4"/>
        <v>145.85761002916988</v>
      </c>
      <c r="N16">
        <f t="shared" si="5"/>
        <v>4.4000000000000002E-4</v>
      </c>
      <c r="O16">
        <f t="shared" si="6"/>
        <v>0.54774080824407956</v>
      </c>
      <c r="P16">
        <v>46</v>
      </c>
      <c r="Q16">
        <f t="shared" si="7"/>
        <v>0.69465837045899737</v>
      </c>
      <c r="R16">
        <f t="shared" si="8"/>
        <v>1.6741680440703963E-4</v>
      </c>
    </row>
    <row r="17" spans="1:18" x14ac:dyDescent="0.25">
      <c r="A17" t="s">
        <v>27</v>
      </c>
      <c r="B17" s="1">
        <v>2.1000000000000001E-2</v>
      </c>
      <c r="C17" s="1">
        <v>0.34600000000000003</v>
      </c>
      <c r="D17">
        <v>23</v>
      </c>
      <c r="E17">
        <f t="shared" si="0"/>
        <v>35.384615384615387</v>
      </c>
      <c r="F17">
        <v>49</v>
      </c>
      <c r="G17">
        <v>5.3331470000000003</v>
      </c>
      <c r="H17">
        <v>709.04763000000003</v>
      </c>
      <c r="I17">
        <v>123.84551999999999</v>
      </c>
      <c r="J17">
        <f t="shared" si="1"/>
        <v>65.998844468608581</v>
      </c>
      <c r="K17">
        <f t="shared" si="2"/>
        <v>0.53291265173426206</v>
      </c>
      <c r="L17" s="2">
        <f t="shared" si="3"/>
        <v>3.998017952579395E-4</v>
      </c>
      <c r="M17">
        <f t="shared" si="4"/>
        <v>140.33374610286003</v>
      </c>
      <c r="N17">
        <f t="shared" si="5"/>
        <v>4.9000000000000009E-4</v>
      </c>
      <c r="O17">
        <f t="shared" si="6"/>
        <v>0.81592203113865192</v>
      </c>
      <c r="P17">
        <v>46</v>
      </c>
      <c r="Q17">
        <f t="shared" si="7"/>
        <v>0.69465837045899737</v>
      </c>
      <c r="R17">
        <f t="shared" si="8"/>
        <v>2.7772566360046195E-4</v>
      </c>
    </row>
    <row r="18" spans="1:18" x14ac:dyDescent="0.25">
      <c r="A18" t="s">
        <v>28</v>
      </c>
      <c r="B18" s="1">
        <v>3.6000000000000004E-2</v>
      </c>
      <c r="C18" s="1">
        <v>0.36</v>
      </c>
      <c r="D18">
        <v>23</v>
      </c>
      <c r="E18">
        <f t="shared" si="0"/>
        <v>35.493827160493829</v>
      </c>
      <c r="F18">
        <v>49</v>
      </c>
      <c r="G18">
        <v>6.8175372999999997</v>
      </c>
      <c r="H18">
        <v>584.58354999999995</v>
      </c>
      <c r="I18">
        <v>127.64136999999999</v>
      </c>
      <c r="J18">
        <f t="shared" si="1"/>
        <v>69.558703816594814</v>
      </c>
      <c r="K18">
        <f t="shared" si="2"/>
        <v>0.54495422461067922</v>
      </c>
      <c r="L18" s="2">
        <f t="shared" si="3"/>
        <v>3.4740100401439375E-4</v>
      </c>
      <c r="M18">
        <f t="shared" si="4"/>
        <v>145.36413798499842</v>
      </c>
      <c r="N18">
        <f t="shared" si="5"/>
        <v>4.9000000000000009E-4</v>
      </c>
      <c r="O18">
        <f t="shared" si="6"/>
        <v>0.70898164084570137</v>
      </c>
      <c r="P18">
        <v>46</v>
      </c>
      <c r="Q18">
        <f t="shared" si="7"/>
        <v>0.69465837045899737</v>
      </c>
      <c r="R18">
        <f t="shared" si="8"/>
        <v>2.4132501534445837E-4</v>
      </c>
    </row>
    <row r="19" spans="1:18" x14ac:dyDescent="0.25">
      <c r="A19" t="s">
        <v>29</v>
      </c>
      <c r="B19" s="1">
        <v>2.7E-2</v>
      </c>
      <c r="C19" s="1">
        <v>0.33300000000000002</v>
      </c>
      <c r="D19">
        <v>22</v>
      </c>
      <c r="E19">
        <f t="shared" si="0"/>
        <v>35.947712418300654</v>
      </c>
      <c r="F19">
        <v>49</v>
      </c>
      <c r="G19">
        <v>7.1148473000000001</v>
      </c>
      <c r="H19">
        <v>557.43947000000003</v>
      </c>
      <c r="I19">
        <v>122.57384999999999</v>
      </c>
      <c r="J19">
        <f t="shared" si="1"/>
        <v>69.221446007857423</v>
      </c>
      <c r="K19">
        <f t="shared" si="2"/>
        <v>0.56473257556858525</v>
      </c>
      <c r="L19" s="2">
        <f t="shared" si="3"/>
        <v>3.2966389211665497E-4</v>
      </c>
      <c r="M19">
        <f t="shared" si="4"/>
        <v>140.76916314037396</v>
      </c>
      <c r="N19">
        <f t="shared" si="5"/>
        <v>4.9000000000000009E-4</v>
      </c>
      <c r="O19">
        <f t="shared" si="6"/>
        <v>0.67278345329929568</v>
      </c>
      <c r="P19">
        <v>46</v>
      </c>
      <c r="Q19">
        <f t="shared" si="7"/>
        <v>0.69465837045899737</v>
      </c>
      <c r="R19">
        <f t="shared" si="8"/>
        <v>2.2900378209692626E-4</v>
      </c>
    </row>
    <row r="20" spans="1:18" x14ac:dyDescent="0.25">
      <c r="A20" t="s">
        <v>30</v>
      </c>
      <c r="B20" s="1">
        <v>7.2000000000000008E-2</v>
      </c>
      <c r="C20" s="1">
        <v>0.40200000000000002</v>
      </c>
      <c r="D20">
        <v>25</v>
      </c>
      <c r="E20">
        <f t="shared" si="0"/>
        <v>37.878787878787875</v>
      </c>
      <c r="F20">
        <f>F19+5</f>
        <v>54</v>
      </c>
      <c r="G20">
        <v>8.1429267000000003</v>
      </c>
      <c r="H20">
        <v>553.86220000000003</v>
      </c>
      <c r="I20">
        <v>127.43234</v>
      </c>
      <c r="J20">
        <f t="shared" si="1"/>
        <v>78.715384184117099</v>
      </c>
      <c r="K20">
        <f t="shared" si="2"/>
        <v>0.61770335680971644</v>
      </c>
      <c r="L20" s="2">
        <f t="shared" si="3"/>
        <v>4.1048002115642081E-4</v>
      </c>
      <c r="M20">
        <f t="shared" si="4"/>
        <v>149.78355378721909</v>
      </c>
      <c r="N20">
        <f t="shared" si="5"/>
        <v>5.4000000000000001E-4</v>
      </c>
      <c r="O20">
        <f t="shared" si="6"/>
        <v>0.76014818732670519</v>
      </c>
      <c r="P20">
        <v>47</v>
      </c>
      <c r="Q20">
        <f t="shared" si="7"/>
        <v>0.68199836006249848</v>
      </c>
      <c r="R20">
        <f t="shared" si="8"/>
        <v>2.7994670126709869E-4</v>
      </c>
    </row>
    <row r="21" spans="1:18" x14ac:dyDescent="0.25">
      <c r="A21" t="s">
        <v>31</v>
      </c>
      <c r="B21" s="1">
        <v>4.4999999999999998E-2</v>
      </c>
      <c r="C21" s="1">
        <v>0.33600000000000002</v>
      </c>
      <c r="D21">
        <v>22</v>
      </c>
      <c r="E21">
        <f t="shared" si="0"/>
        <v>37.800687285223361</v>
      </c>
      <c r="F21">
        <v>54</v>
      </c>
      <c r="G21">
        <v>7.0019809000000004</v>
      </c>
      <c r="H21">
        <v>564.29164000000003</v>
      </c>
      <c r="I21">
        <v>129.56412</v>
      </c>
      <c r="J21">
        <f t="shared" si="1"/>
        <v>68.960738799399877</v>
      </c>
      <c r="K21">
        <f t="shared" si="2"/>
        <v>0.53225182094703283</v>
      </c>
      <c r="L21" s="2">
        <f t="shared" si="3"/>
        <v>3.6638374710339745E-4</v>
      </c>
      <c r="M21">
        <f t="shared" si="4"/>
        <v>146.77344680538593</v>
      </c>
      <c r="N21">
        <f t="shared" si="5"/>
        <v>5.4000000000000001E-4</v>
      </c>
      <c r="O21">
        <f t="shared" si="6"/>
        <v>0.67848842056184711</v>
      </c>
      <c r="P21">
        <v>47</v>
      </c>
      <c r="Q21">
        <f t="shared" si="7"/>
        <v>0.68199836006249848</v>
      </c>
      <c r="R21">
        <f t="shared" si="8"/>
        <v>2.4987311467807022E-4</v>
      </c>
    </row>
    <row r="22" spans="1:18" x14ac:dyDescent="0.25">
      <c r="A22" t="s">
        <v>32</v>
      </c>
      <c r="B22" s="1">
        <v>0.03</v>
      </c>
      <c r="C22" s="1">
        <v>0.30599999999999999</v>
      </c>
      <c r="D22">
        <v>21</v>
      </c>
      <c r="E22">
        <f t="shared" si="0"/>
        <v>38.043478260869563</v>
      </c>
      <c r="F22">
        <f>F21+5</f>
        <v>59</v>
      </c>
      <c r="G22">
        <v>5.9740833000000002</v>
      </c>
      <c r="H22">
        <v>656.07663000000002</v>
      </c>
      <c r="I22">
        <v>145.92269999999999</v>
      </c>
      <c r="J22">
        <f t="shared" si="1"/>
        <v>68.407419745608863</v>
      </c>
      <c r="K22">
        <f t="shared" si="2"/>
        <v>0.4687921738400459</v>
      </c>
      <c r="L22" s="2">
        <f t="shared" si="3"/>
        <v>4.616860024885796E-4</v>
      </c>
      <c r="M22">
        <f t="shared" si="4"/>
        <v>161.16143909614954</v>
      </c>
      <c r="N22">
        <f t="shared" si="5"/>
        <v>5.9000000000000003E-4</v>
      </c>
      <c r="O22">
        <f t="shared" si="6"/>
        <v>0.78251864828572815</v>
      </c>
      <c r="P22">
        <v>47</v>
      </c>
      <c r="Q22">
        <f t="shared" si="7"/>
        <v>0.68199836006249848</v>
      </c>
      <c r="R22">
        <f t="shared" si="8"/>
        <v>3.1486909656102188E-4</v>
      </c>
    </row>
    <row r="23" spans="1:18" x14ac:dyDescent="0.25">
      <c r="A23" t="s">
        <v>33</v>
      </c>
      <c r="B23" s="1">
        <v>3.6000000000000004E-2</v>
      </c>
      <c r="C23" s="1">
        <v>0.28500000000000003</v>
      </c>
      <c r="D23">
        <v>19</v>
      </c>
      <c r="E23">
        <f t="shared" si="0"/>
        <v>38.152610441767067</v>
      </c>
      <c r="F23">
        <v>59</v>
      </c>
      <c r="G23">
        <v>6.6484227000000002</v>
      </c>
      <c r="H23">
        <v>631.17984000000001</v>
      </c>
      <c r="I23">
        <v>148.06271000000001</v>
      </c>
      <c r="J23">
        <f t="shared" si="1"/>
        <v>73.240130629171688</v>
      </c>
      <c r="K23">
        <f t="shared" si="2"/>
        <v>0.49465615366064608</v>
      </c>
      <c r="L23" s="2">
        <f t="shared" si="3"/>
        <v>4.755444956973754E-4</v>
      </c>
      <c r="M23">
        <f t="shared" si="4"/>
        <v>165.18681190434737</v>
      </c>
      <c r="N23">
        <f t="shared" si="5"/>
        <v>5.9000000000000003E-4</v>
      </c>
      <c r="O23">
        <f t="shared" si="6"/>
        <v>0.80600761982605995</v>
      </c>
      <c r="P23">
        <v>47</v>
      </c>
      <c r="Q23">
        <f t="shared" si="7"/>
        <v>0.68199836006249848</v>
      </c>
      <c r="R23">
        <f t="shared" si="8"/>
        <v>3.2432056620235791E-4</v>
      </c>
    </row>
    <row r="24" spans="1:18" x14ac:dyDescent="0.25">
      <c r="A24" t="s">
        <v>34</v>
      </c>
      <c r="B24" s="1">
        <v>0.03</v>
      </c>
      <c r="C24" s="1">
        <v>0.29099999999999998</v>
      </c>
      <c r="D24">
        <v>21</v>
      </c>
      <c r="E24">
        <f t="shared" si="0"/>
        <v>40.229885057471265</v>
      </c>
      <c r="F24">
        <f>F23+5</f>
        <v>64</v>
      </c>
      <c r="G24">
        <v>6.7460401000000001</v>
      </c>
      <c r="H24">
        <v>592.74599999999998</v>
      </c>
      <c r="I24">
        <v>150.56909999999999</v>
      </c>
      <c r="J24">
        <f t="shared" si="1"/>
        <v>69.790276336175538</v>
      </c>
      <c r="K24">
        <f t="shared" si="2"/>
        <v>0.46350995214938218</v>
      </c>
      <c r="L24" s="2">
        <f t="shared" si="3"/>
        <v>4.6161556290007103E-4</v>
      </c>
      <c r="M24">
        <f t="shared" si="4"/>
        <v>165.95703222789248</v>
      </c>
      <c r="N24">
        <f t="shared" si="5"/>
        <v>6.4000000000000005E-4</v>
      </c>
      <c r="O24">
        <f t="shared" si="6"/>
        <v>0.72127431703136091</v>
      </c>
      <c r="P24">
        <v>47</v>
      </c>
      <c r="Q24">
        <f t="shared" si="7"/>
        <v>0.68199836006249848</v>
      </c>
      <c r="R24">
        <f t="shared" si="8"/>
        <v>3.1482105687717556E-4</v>
      </c>
    </row>
    <row r="25" spans="1:18" x14ac:dyDescent="0.25">
      <c r="A25" t="s">
        <v>35</v>
      </c>
      <c r="B25" s="1">
        <v>2.4E-2</v>
      </c>
      <c r="C25" s="1">
        <v>0.28200000000000003</v>
      </c>
      <c r="D25">
        <v>21</v>
      </c>
      <c r="E25">
        <f t="shared" si="0"/>
        <v>40.697674418604649</v>
      </c>
      <c r="F25">
        <v>64</v>
      </c>
      <c r="G25">
        <v>5.8491346000000002</v>
      </c>
      <c r="H25">
        <v>697.02659000000006</v>
      </c>
      <c r="I25">
        <v>147.68995000000001</v>
      </c>
      <c r="J25">
        <f t="shared" si="1"/>
        <v>71.157114526352046</v>
      </c>
      <c r="K25">
        <f t="shared" si="2"/>
        <v>0.48180065418366003</v>
      </c>
      <c r="L25" s="2">
        <f t="shared" si="3"/>
        <v>5.5345786943102244E-4</v>
      </c>
      <c r="M25">
        <f t="shared" si="4"/>
        <v>163.93796472665775</v>
      </c>
      <c r="N25">
        <f t="shared" si="5"/>
        <v>6.4000000000000005E-4</v>
      </c>
      <c r="O25">
        <f t="shared" si="6"/>
        <v>0.8647779209859725</v>
      </c>
      <c r="P25">
        <v>47</v>
      </c>
      <c r="Q25">
        <f t="shared" si="7"/>
        <v>0.68199836006249848</v>
      </c>
      <c r="R25">
        <f t="shared" si="8"/>
        <v>3.7745735931564174E-4</v>
      </c>
    </row>
    <row r="26" spans="1:18" x14ac:dyDescent="0.25">
      <c r="A26" t="s">
        <v>36</v>
      </c>
      <c r="B26" s="1">
        <v>8.7000000000000008E-2</v>
      </c>
      <c r="C26" s="1">
        <v>0.33</v>
      </c>
      <c r="D26">
        <v>20</v>
      </c>
      <c r="E26">
        <f t="shared" si="0"/>
        <v>41.152263374485599</v>
      </c>
      <c r="F26">
        <f>F25+5</f>
        <v>69</v>
      </c>
      <c r="G26">
        <v>4.6096937000000002</v>
      </c>
      <c r="H26">
        <v>820.99860000000001</v>
      </c>
      <c r="I26">
        <v>167.45647</v>
      </c>
      <c r="J26">
        <f t="shared" si="1"/>
        <v>66.052894406728427</v>
      </c>
      <c r="K26">
        <f t="shared" si="2"/>
        <v>0.39444814766923264</v>
      </c>
      <c r="L26" s="2">
        <f t="shared" si="3"/>
        <v>6.5240950334124852E-4</v>
      </c>
      <c r="M26">
        <f t="shared" si="4"/>
        <v>180.01292788121447</v>
      </c>
      <c r="N26">
        <f t="shared" si="5"/>
        <v>6.9000000000000008E-4</v>
      </c>
      <c r="O26">
        <f t="shared" si="6"/>
        <v>0.94552101933514265</v>
      </c>
      <c r="P26">
        <v>48</v>
      </c>
      <c r="Q26">
        <f t="shared" si="7"/>
        <v>0.66913060635885824</v>
      </c>
      <c r="R26">
        <f t="shared" si="8"/>
        <v>4.3654716656501115E-4</v>
      </c>
    </row>
    <row r="27" spans="1:18" x14ac:dyDescent="0.25">
      <c r="A27" t="s">
        <v>37</v>
      </c>
      <c r="B27" s="1">
        <v>0</v>
      </c>
      <c r="C27" s="1">
        <v>0.23100000000000001</v>
      </c>
      <c r="D27">
        <v>19</v>
      </c>
      <c r="E27">
        <f t="shared" si="0"/>
        <v>41.125541125541126</v>
      </c>
      <c r="F27">
        <v>69</v>
      </c>
      <c r="G27">
        <v>5.8232908999999999</v>
      </c>
      <c r="H27">
        <v>670.99490000000003</v>
      </c>
      <c r="I27">
        <v>169.27887999999999</v>
      </c>
      <c r="J27">
        <f t="shared" si="1"/>
        <v>68.196968927252939</v>
      </c>
      <c r="K27">
        <f t="shared" si="2"/>
        <v>0.40286755753141174</v>
      </c>
      <c r="L27" s="2">
        <f t="shared" si="3"/>
        <v>5.5051645021722757E-4</v>
      </c>
      <c r="M27">
        <f t="shared" si="4"/>
        <v>182.4997692736051</v>
      </c>
      <c r="N27">
        <f t="shared" si="5"/>
        <v>6.9000000000000008E-4</v>
      </c>
      <c r="O27">
        <f t="shared" si="6"/>
        <v>0.79784992785105435</v>
      </c>
      <c r="P27">
        <v>48</v>
      </c>
      <c r="Q27">
        <f t="shared" si="7"/>
        <v>0.66913060635885824</v>
      </c>
      <c r="R27">
        <f t="shared" si="8"/>
        <v>3.6836740614437966E-4</v>
      </c>
    </row>
    <row r="28" spans="1:18" x14ac:dyDescent="0.25">
      <c r="A28" t="s">
        <v>38</v>
      </c>
      <c r="B28" s="1">
        <v>5.1000000000000004E-2</v>
      </c>
      <c r="C28" s="1">
        <v>0.27600000000000002</v>
      </c>
      <c r="D28">
        <v>19</v>
      </c>
      <c r="E28">
        <f t="shared" si="0"/>
        <v>42.222222222222214</v>
      </c>
      <c r="F28">
        <f>F27+5</f>
        <v>74</v>
      </c>
      <c r="G28">
        <v>3.4095078000000001</v>
      </c>
      <c r="H28">
        <v>958.01313000000005</v>
      </c>
      <c r="I28">
        <v>174.36589000000001</v>
      </c>
      <c r="J28">
        <f t="shared" si="1"/>
        <v>57.008618557874911</v>
      </c>
      <c r="K28">
        <f t="shared" si="2"/>
        <v>0.32694822684571456</v>
      </c>
      <c r="L28" s="2">
        <f t="shared" si="3"/>
        <v>7.0466161791910931E-4</v>
      </c>
      <c r="M28">
        <f t="shared" si="4"/>
        <v>183.44875629278434</v>
      </c>
      <c r="N28">
        <f t="shared" si="5"/>
        <v>7.400000000000001E-4</v>
      </c>
      <c r="O28">
        <f t="shared" si="6"/>
        <v>0.9522454296204178</v>
      </c>
      <c r="P28">
        <v>50</v>
      </c>
      <c r="Q28">
        <f t="shared" si="7"/>
        <v>0.64278760968653936</v>
      </c>
      <c r="R28">
        <f t="shared" si="8"/>
        <v>4.5294775702007378E-4</v>
      </c>
    </row>
    <row r="29" spans="1:18" x14ac:dyDescent="0.25">
      <c r="A29" t="s">
        <v>39</v>
      </c>
      <c r="B29" s="1">
        <v>0.03</v>
      </c>
      <c r="C29" s="1">
        <v>0.254</v>
      </c>
      <c r="D29">
        <v>19</v>
      </c>
      <c r="E29">
        <f t="shared" si="0"/>
        <v>42.410714285714285</v>
      </c>
      <c r="F29">
        <v>74</v>
      </c>
      <c r="G29">
        <v>5.2643272999999997</v>
      </c>
      <c r="H29">
        <v>741.58680000000004</v>
      </c>
      <c r="I29">
        <v>188.61571000000001</v>
      </c>
      <c r="J29">
        <f t="shared" si="1"/>
        <v>68.136879709756826</v>
      </c>
      <c r="K29">
        <f t="shared" si="2"/>
        <v>0.36124710772902652</v>
      </c>
      <c r="L29" s="2">
        <f t="shared" si="3"/>
        <v>6.5194786944994699E-4</v>
      </c>
      <c r="M29">
        <f t="shared" si="4"/>
        <v>200.54555700734429</v>
      </c>
      <c r="N29">
        <f t="shared" si="5"/>
        <v>7.400000000000001E-4</v>
      </c>
      <c r="O29">
        <f t="shared" si="6"/>
        <v>0.88101063439182015</v>
      </c>
      <c r="P29">
        <v>48</v>
      </c>
      <c r="Q29">
        <f t="shared" si="7"/>
        <v>0.66913060635885824</v>
      </c>
      <c r="R29">
        <f t="shared" si="8"/>
        <v>4.3623827319940877E-4</v>
      </c>
    </row>
    <row r="30" spans="1:18" x14ac:dyDescent="0.25">
      <c r="A30" t="s">
        <v>40</v>
      </c>
      <c r="B30" s="1">
        <v>2.4E-2</v>
      </c>
      <c r="C30" s="1">
        <v>0.222</v>
      </c>
      <c r="D30">
        <v>17</v>
      </c>
      <c r="E30">
        <f t="shared" si="0"/>
        <v>42.929292929292927</v>
      </c>
      <c r="F30">
        <f>F29+5</f>
        <v>79</v>
      </c>
      <c r="G30">
        <v>3.1491329000000001</v>
      </c>
      <c r="H30">
        <v>1079.0302999999999</v>
      </c>
      <c r="I30">
        <v>197.37037000000001</v>
      </c>
      <c r="J30">
        <f t="shared" si="1"/>
        <v>59.306459336171592</v>
      </c>
      <c r="K30">
        <f t="shared" si="2"/>
        <v>0.30048309346621577</v>
      </c>
      <c r="L30" s="2">
        <f t="shared" si="3"/>
        <v>8.814539874696561E-4</v>
      </c>
      <c r="M30">
        <f t="shared" si="4"/>
        <v>206.08813423613179</v>
      </c>
      <c r="N30">
        <f t="shared" si="5"/>
        <v>7.9000000000000001E-4</v>
      </c>
      <c r="O30">
        <f t="shared" si="6"/>
        <v>1.1157645411008306</v>
      </c>
      <c r="P30">
        <v>60</v>
      </c>
      <c r="Q30">
        <f t="shared" si="7"/>
        <v>0.50000000000000011</v>
      </c>
      <c r="R30">
        <f t="shared" si="8"/>
        <v>4.4072699373482816E-4</v>
      </c>
    </row>
    <row r="31" spans="1:18" x14ac:dyDescent="0.25">
      <c r="A31" t="s">
        <v>41</v>
      </c>
      <c r="B31" s="1">
        <v>3.6000000000000004E-2</v>
      </c>
      <c r="C31" s="1">
        <v>0.246</v>
      </c>
      <c r="D31">
        <v>18</v>
      </c>
      <c r="E31">
        <f t="shared" si="0"/>
        <v>42.857142857142861</v>
      </c>
      <c r="F31">
        <v>79</v>
      </c>
      <c r="G31">
        <v>4.5851763999999999</v>
      </c>
      <c r="H31">
        <v>748.22189000000003</v>
      </c>
      <c r="I31">
        <v>195.46207000000001</v>
      </c>
      <c r="J31">
        <f t="shared" si="1"/>
        <v>59.877522937061336</v>
      </c>
      <c r="K31">
        <f t="shared" si="2"/>
        <v>0.30633832403934602</v>
      </c>
      <c r="L31" s="2">
        <f t="shared" si="3"/>
        <v>6.1710383479542704E-4</v>
      </c>
      <c r="M31">
        <f t="shared" si="4"/>
        <v>204.42783216030838</v>
      </c>
      <c r="N31">
        <f t="shared" si="5"/>
        <v>7.9000000000000001E-4</v>
      </c>
      <c r="O31">
        <f t="shared" si="6"/>
        <v>0.7811440946777557</v>
      </c>
      <c r="P31">
        <v>49</v>
      </c>
      <c r="Q31">
        <f t="shared" si="7"/>
        <v>0.65605902899050739</v>
      </c>
      <c r="R31">
        <f t="shared" si="8"/>
        <v>4.0485654264220633E-4</v>
      </c>
    </row>
    <row r="32" spans="1:18" x14ac:dyDescent="0.25">
      <c r="A32" t="s">
        <v>42</v>
      </c>
      <c r="B32" s="1">
        <v>2.7E-2</v>
      </c>
      <c r="C32" s="1">
        <v>0.224</v>
      </c>
      <c r="D32">
        <v>17</v>
      </c>
      <c r="E32">
        <f t="shared" si="0"/>
        <v>43.147208121827411</v>
      </c>
      <c r="F32">
        <f>F31+5</f>
        <v>84</v>
      </c>
      <c r="G32">
        <v>4.9017556999999998</v>
      </c>
      <c r="H32">
        <v>752.59018000000003</v>
      </c>
      <c r="I32">
        <v>203.48137</v>
      </c>
      <c r="J32">
        <f t="shared" si="1"/>
        <v>64.385426569451155</v>
      </c>
      <c r="K32">
        <f t="shared" si="2"/>
        <v>0.31641927007593451</v>
      </c>
      <c r="L32" s="2">
        <f t="shared" si="3"/>
        <v>7.0967961231192388E-4</v>
      </c>
      <c r="M32">
        <f t="shared" si="4"/>
        <v>213.4248136735911</v>
      </c>
      <c r="N32">
        <f t="shared" si="5"/>
        <v>8.4000000000000003E-4</v>
      </c>
      <c r="O32">
        <f t="shared" si="6"/>
        <v>0.84485668132371883</v>
      </c>
      <c r="P32">
        <v>49</v>
      </c>
      <c r="Q32">
        <f t="shared" si="7"/>
        <v>0.65605902899050739</v>
      </c>
      <c r="R32">
        <f t="shared" si="8"/>
        <v>4.6559171734772051E-4</v>
      </c>
    </row>
    <row r="33" spans="1:18" x14ac:dyDescent="0.25">
      <c r="A33" t="s">
        <v>43</v>
      </c>
      <c r="B33" s="1">
        <v>3.3000000000000002E-2</v>
      </c>
      <c r="C33" s="1">
        <v>0.19500000000000001</v>
      </c>
      <c r="D33">
        <v>14</v>
      </c>
      <c r="E33">
        <f t="shared" si="0"/>
        <v>43.209876543209873</v>
      </c>
      <c r="F33">
        <v>84</v>
      </c>
      <c r="G33">
        <v>3.5451568</v>
      </c>
      <c r="H33">
        <v>896.90418999999997</v>
      </c>
      <c r="I33">
        <v>208.70437000000001</v>
      </c>
      <c r="J33">
        <f t="shared" si="1"/>
        <v>55.495640606494938</v>
      </c>
      <c r="K33">
        <f t="shared" si="2"/>
        <v>0.26590550359101217</v>
      </c>
      <c r="L33" s="2">
        <f t="shared" si="3"/>
        <v>7.2898925370339844E-4</v>
      </c>
      <c r="M33">
        <f t="shared" si="4"/>
        <v>215.95666274376012</v>
      </c>
      <c r="N33">
        <f t="shared" si="5"/>
        <v>8.4000000000000003E-4</v>
      </c>
      <c r="O33">
        <f t="shared" si="6"/>
        <v>0.86784434964690282</v>
      </c>
      <c r="P33">
        <v>45</v>
      </c>
      <c r="Q33">
        <f t="shared" si="7"/>
        <v>0.70710678118654757</v>
      </c>
      <c r="R33">
        <f t="shared" si="8"/>
        <v>5.1547324470579362E-4</v>
      </c>
    </row>
    <row r="34" spans="1:18" x14ac:dyDescent="0.25">
      <c r="A34" t="s">
        <v>44</v>
      </c>
      <c r="B34" s="1">
        <v>5.7000000000000002E-2</v>
      </c>
      <c r="C34" s="1">
        <v>0.25</v>
      </c>
      <c r="D34">
        <v>17</v>
      </c>
      <c r="E34">
        <f t="shared" si="0"/>
        <v>44.041450777202073</v>
      </c>
      <c r="F34">
        <f>F33+5</f>
        <v>89</v>
      </c>
      <c r="G34">
        <v>2.6268859999999998</v>
      </c>
      <c r="H34">
        <v>929.14581999999996</v>
      </c>
      <c r="I34">
        <v>209.15877</v>
      </c>
      <c r="J34">
        <f t="shared" si="1"/>
        <v>42.59930080817248</v>
      </c>
      <c r="K34">
        <f t="shared" si="2"/>
        <v>0.20366968503483013</v>
      </c>
      <c r="L34" s="2">
        <f t="shared" si="3"/>
        <v>6.142048951929607E-4</v>
      </c>
      <c r="M34">
        <f t="shared" si="4"/>
        <v>213.45278517100232</v>
      </c>
      <c r="N34">
        <f t="shared" si="5"/>
        <v>8.9000000000000006E-4</v>
      </c>
      <c r="O34">
        <f t="shared" si="6"/>
        <v>0.6901178597673715</v>
      </c>
      <c r="P34">
        <v>40</v>
      </c>
      <c r="Q34">
        <f t="shared" si="7"/>
        <v>0.76604444311897801</v>
      </c>
      <c r="R34">
        <f t="shared" si="8"/>
        <v>4.7050824689904181E-4</v>
      </c>
    </row>
    <row r="35" spans="1:18" x14ac:dyDescent="0.25">
      <c r="A35" t="s">
        <v>45</v>
      </c>
      <c r="B35" s="1">
        <v>4.2000000000000003E-2</v>
      </c>
      <c r="C35" s="1">
        <v>0.223</v>
      </c>
      <c r="D35">
        <v>16</v>
      </c>
      <c r="E35">
        <f t="shared" si="0"/>
        <v>44.19889502762431</v>
      </c>
      <c r="F35">
        <v>89</v>
      </c>
      <c r="G35">
        <v>3.395159</v>
      </c>
      <c r="H35">
        <v>820.66981999999996</v>
      </c>
      <c r="I35">
        <v>215.99716000000001</v>
      </c>
      <c r="J35">
        <f t="shared" si="1"/>
        <v>48.630187931472058</v>
      </c>
      <c r="K35">
        <f t="shared" si="2"/>
        <v>0.22514271915182615</v>
      </c>
      <c r="L35" s="2">
        <f t="shared" si="3"/>
        <v>6.1930036433407607E-4</v>
      </c>
      <c r="M35">
        <f t="shared" si="4"/>
        <v>221.40385793006385</v>
      </c>
      <c r="N35">
        <f t="shared" si="5"/>
        <v>8.9000000000000006E-4</v>
      </c>
      <c r="O35">
        <f t="shared" si="6"/>
        <v>0.69584310599334387</v>
      </c>
      <c r="P35">
        <v>40</v>
      </c>
      <c r="Q35">
        <f t="shared" si="7"/>
        <v>0.76604444311897801</v>
      </c>
      <c r="R35">
        <f t="shared" si="8"/>
        <v>4.7441160271967749E-4</v>
      </c>
    </row>
    <row r="36" spans="1:18" x14ac:dyDescent="0.25">
      <c r="A36" t="s">
        <v>46</v>
      </c>
      <c r="B36" s="1">
        <v>0.14699999999999999</v>
      </c>
      <c r="C36" s="1">
        <v>0.22500000000000001</v>
      </c>
      <c r="D36">
        <v>7</v>
      </c>
      <c r="E36">
        <f t="shared" si="0"/>
        <v>44.871794871794862</v>
      </c>
      <c r="F36">
        <f>F35+5</f>
        <v>94</v>
      </c>
      <c r="G36">
        <v>1.9618834000000001</v>
      </c>
      <c r="H36">
        <v>1132.4664</v>
      </c>
      <c r="I36">
        <v>233.89059</v>
      </c>
      <c r="J36">
        <f t="shared" si="1"/>
        <v>38.777149907009559</v>
      </c>
      <c r="K36">
        <f t="shared" si="2"/>
        <v>0.16579183415206897</v>
      </c>
      <c r="L36" s="2">
        <f t="shared" si="3"/>
        <v>7.1972399673611727E-4</v>
      </c>
      <c r="M36">
        <f t="shared" si="4"/>
        <v>237.08326690312583</v>
      </c>
      <c r="N36">
        <f t="shared" si="5"/>
        <v>9.4000000000000008E-4</v>
      </c>
      <c r="O36">
        <f t="shared" si="6"/>
        <v>0.76566382631501828</v>
      </c>
      <c r="P36">
        <v>48</v>
      </c>
      <c r="Q36">
        <f t="shared" si="7"/>
        <v>0.66913060635885824</v>
      </c>
      <c r="R36">
        <f t="shared" si="8"/>
        <v>4.8158935434705906E-4</v>
      </c>
    </row>
    <row r="37" spans="1:18" x14ac:dyDescent="0.25">
      <c r="A37" t="s">
        <v>47</v>
      </c>
      <c r="B37" s="1">
        <v>6.6000000000000003E-2</v>
      </c>
      <c r="C37" s="1">
        <v>0.223</v>
      </c>
      <c r="D37">
        <v>14</v>
      </c>
      <c r="E37">
        <f t="shared" si="0"/>
        <v>44.585987261146499</v>
      </c>
      <c r="F37">
        <v>94</v>
      </c>
      <c r="G37">
        <v>2.9755769999999999</v>
      </c>
      <c r="H37">
        <v>1032.1869999999999</v>
      </c>
      <c r="I37">
        <v>232.58989</v>
      </c>
      <c r="J37">
        <f t="shared" si="1"/>
        <v>53.605203088260964</v>
      </c>
      <c r="K37">
        <f t="shared" si="2"/>
        <v>0.23047090777789594</v>
      </c>
      <c r="L37" s="2">
        <f t="shared" si="3"/>
        <v>9.0683881897459266E-4</v>
      </c>
      <c r="M37">
        <f t="shared" si="4"/>
        <v>238.68719012202101</v>
      </c>
      <c r="N37">
        <f t="shared" si="5"/>
        <v>9.4000000000000008E-4</v>
      </c>
      <c r="O37">
        <f t="shared" si="6"/>
        <v>0.9647221478453113</v>
      </c>
      <c r="P37">
        <v>55</v>
      </c>
      <c r="Q37">
        <f t="shared" si="7"/>
        <v>0.57357643635104616</v>
      </c>
      <c r="R37">
        <f t="shared" si="8"/>
        <v>5.2014137813223831E-4</v>
      </c>
    </row>
    <row r="38" spans="1:18" x14ac:dyDescent="0.25">
      <c r="A38" t="s">
        <v>48</v>
      </c>
      <c r="B38" s="1">
        <v>4.2000000000000003E-2</v>
      </c>
      <c r="C38" s="1">
        <v>0.14100000000000001</v>
      </c>
      <c r="D38">
        <v>7</v>
      </c>
      <c r="E38">
        <f t="shared" si="0"/>
        <v>35.353535353535349</v>
      </c>
      <c r="F38">
        <v>109</v>
      </c>
      <c r="G38">
        <v>4.2781390000000004</v>
      </c>
      <c r="H38">
        <v>694.46324000000004</v>
      </c>
      <c r="I38">
        <v>257.16514999999998</v>
      </c>
      <c r="J38">
        <f t="shared" si="1"/>
        <v>51.853911341445162</v>
      </c>
      <c r="K38">
        <f t="shared" si="2"/>
        <v>0.20163661888652162</v>
      </c>
      <c r="L38" s="2">
        <f t="shared" si="3"/>
        <v>6.8437509889423783E-4</v>
      </c>
      <c r="M38">
        <f t="shared" si="4"/>
        <v>262.34088986646543</v>
      </c>
      <c r="N38">
        <f t="shared" si="5"/>
        <v>1.09E-3</v>
      </c>
      <c r="O38">
        <f t="shared" si="6"/>
        <v>0.62786706320572272</v>
      </c>
      <c r="P38">
        <v>46</v>
      </c>
      <c r="Q38">
        <f t="shared" si="7"/>
        <v>0.69465837045899737</v>
      </c>
      <c r="R38">
        <f t="shared" si="8"/>
        <v>4.754068909805864E-4</v>
      </c>
    </row>
    <row r="39" spans="1:18" x14ac:dyDescent="0.25">
      <c r="A39" t="s">
        <v>49</v>
      </c>
      <c r="B39" s="1">
        <v>3.9E-2</v>
      </c>
      <c r="C39" s="1">
        <v>0.189</v>
      </c>
      <c r="D39">
        <v>11</v>
      </c>
      <c r="E39">
        <f t="shared" si="0"/>
        <v>36.666666666666671</v>
      </c>
      <c r="F39">
        <v>109</v>
      </c>
      <c r="G39">
        <v>2.1470539</v>
      </c>
      <c r="H39">
        <v>1112.4775999999999</v>
      </c>
      <c r="I39">
        <v>270.77879999999999</v>
      </c>
      <c r="J39">
        <f t="shared" si="1"/>
        <v>41.68805084844449</v>
      </c>
      <c r="K39">
        <f t="shared" si="2"/>
        <v>0.15395611048000984</v>
      </c>
      <c r="L39" s="2">
        <f t="shared" si="3"/>
        <v>8.8138627078983094E-4</v>
      </c>
      <c r="M39">
        <f t="shared" si="4"/>
        <v>273.96907145329834</v>
      </c>
      <c r="N39">
        <f t="shared" si="5"/>
        <v>1.09E-3</v>
      </c>
      <c r="O39">
        <f t="shared" si="6"/>
        <v>0.80861125760534946</v>
      </c>
      <c r="P39">
        <v>52</v>
      </c>
      <c r="Q39">
        <f t="shared" si="7"/>
        <v>0.61566147532565829</v>
      </c>
      <c r="R39">
        <f t="shared" si="8"/>
        <v>5.426355718062475E-4</v>
      </c>
    </row>
    <row r="40" spans="1:18" x14ac:dyDescent="0.25">
      <c r="A40" t="s">
        <v>50</v>
      </c>
      <c r="B40" s="1"/>
      <c r="C40" s="1"/>
      <c r="I40">
        <v>142.15162000000001</v>
      </c>
    </row>
    <row r="41" spans="1:18" x14ac:dyDescent="0.25">
      <c r="A41" t="s">
        <v>51</v>
      </c>
      <c r="B41" s="1"/>
      <c r="C41" s="1"/>
      <c r="I41">
        <v>138.54574</v>
      </c>
    </row>
    <row r="42" spans="1:18" x14ac:dyDescent="0.25">
      <c r="A42" t="s">
        <v>52</v>
      </c>
      <c r="I42">
        <v>144.91703999999999</v>
      </c>
    </row>
    <row r="43" spans="1:18" x14ac:dyDescent="0.25">
      <c r="A43" t="s">
        <v>53</v>
      </c>
      <c r="I43">
        <v>251.88750999999999</v>
      </c>
    </row>
    <row r="53" spans="6:8" x14ac:dyDescent="0.25">
      <c r="G53">
        <v>142.15162000000001</v>
      </c>
      <c r="H53">
        <v>140.33374610286003</v>
      </c>
    </row>
    <row r="54" spans="6:8" x14ac:dyDescent="0.25">
      <c r="G54">
        <v>138.54574</v>
      </c>
      <c r="H54">
        <v>145.36413798499842</v>
      </c>
    </row>
    <row r="55" spans="6:8" x14ac:dyDescent="0.25">
      <c r="G55">
        <v>144.91703999999999</v>
      </c>
      <c r="H55">
        <v>140.76916314037396</v>
      </c>
    </row>
    <row r="56" spans="6:8" x14ac:dyDescent="0.25">
      <c r="F56" t="s">
        <v>54</v>
      </c>
      <c r="G56">
        <f>(G55+G54+G53)/3</f>
        <v>141.87146666666663</v>
      </c>
      <c r="H56">
        <f>(H55+H54+H53)/3</f>
        <v>142.15568240941082</v>
      </c>
    </row>
    <row r="57" spans="6:8" x14ac:dyDescent="0.25">
      <c r="F57" t="s">
        <v>55</v>
      </c>
      <c r="G57">
        <f>COUNT(G53:G55,G53:G55)</f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2011-03-25T14:43:52Z</dcterms:created>
  <dcterms:modified xsi:type="dcterms:W3CDTF">2011-04-01T16:52:31Z</dcterms:modified>
</cp:coreProperties>
</file>