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Y:\Product_6_resilient_coffee\Datasets\soils\"/>
    </mc:Choice>
  </mc:AlternateContent>
  <bookViews>
    <workbookView xWindow="4725" yWindow="0" windowWidth="28800" windowHeight="133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B43" i="1"/>
  <c r="D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B44" i="1"/>
  <c r="D44" i="1"/>
  <c r="F44" i="1"/>
  <c r="G44" i="1"/>
  <c r="I44" i="1"/>
  <c r="J44" i="1"/>
  <c r="K44" i="1"/>
  <c r="L44" i="1"/>
  <c r="M44" i="1"/>
  <c r="N44" i="1"/>
  <c r="O44" i="1"/>
  <c r="P44" i="1"/>
  <c r="Q44" i="1"/>
  <c r="R44" i="1"/>
  <c r="S44" i="1"/>
  <c r="T44" i="1"/>
  <c r="B45" i="1"/>
  <c r="D45" i="1"/>
  <c r="F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B46" i="1"/>
  <c r="D46" i="1"/>
  <c r="F46" i="1"/>
  <c r="G46" i="1"/>
  <c r="I46" i="1"/>
  <c r="J46" i="1"/>
  <c r="K46" i="1"/>
  <c r="L46" i="1"/>
  <c r="M46" i="1"/>
  <c r="N46" i="1"/>
  <c r="O46" i="1"/>
  <c r="P46" i="1"/>
  <c r="Q46" i="1"/>
  <c r="R46" i="1"/>
  <c r="S46" i="1"/>
  <c r="T46" i="1"/>
  <c r="B47" i="1"/>
  <c r="D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B48" i="1"/>
  <c r="D48" i="1"/>
  <c r="F48" i="1"/>
  <c r="G48" i="1"/>
  <c r="I48" i="1"/>
  <c r="J48" i="1"/>
  <c r="K48" i="1"/>
  <c r="L48" i="1"/>
  <c r="M48" i="1"/>
  <c r="N48" i="1"/>
  <c r="O48" i="1"/>
  <c r="P48" i="1"/>
  <c r="Q48" i="1"/>
  <c r="R48" i="1"/>
  <c r="S48" i="1"/>
  <c r="T48" i="1"/>
  <c r="B49" i="1"/>
  <c r="D49" i="1"/>
  <c r="F49" i="1"/>
  <c r="G49" i="1"/>
  <c r="I49" i="1"/>
  <c r="J49" i="1"/>
  <c r="K49" i="1"/>
  <c r="L49" i="1"/>
  <c r="M49" i="1"/>
  <c r="N49" i="1"/>
  <c r="O49" i="1"/>
  <c r="P49" i="1"/>
  <c r="Q49" i="1"/>
  <c r="R49" i="1"/>
  <c r="S49" i="1"/>
  <c r="T49" i="1"/>
  <c r="B50" i="1"/>
  <c r="D50" i="1"/>
  <c r="F50" i="1"/>
  <c r="G50" i="1"/>
  <c r="H50" i="1"/>
  <c r="I50" i="1" s="1"/>
  <c r="J50" i="1"/>
  <c r="K50" i="1"/>
  <c r="L50" i="1"/>
  <c r="M50" i="1"/>
  <c r="N50" i="1"/>
  <c r="O50" i="1"/>
  <c r="P50" i="1"/>
  <c r="Q50" i="1"/>
  <c r="R50" i="1"/>
  <c r="S50" i="1"/>
  <c r="T50" i="1"/>
  <c r="B51" i="1"/>
  <c r="D51" i="1"/>
  <c r="F51" i="1"/>
  <c r="G51" i="1"/>
  <c r="I51" i="1" s="1"/>
  <c r="J51" i="1"/>
  <c r="K51" i="1"/>
  <c r="L51" i="1"/>
  <c r="M51" i="1"/>
  <c r="N51" i="1"/>
  <c r="O51" i="1"/>
  <c r="P51" i="1"/>
  <c r="Q51" i="1"/>
  <c r="R51" i="1"/>
  <c r="S51" i="1"/>
  <c r="T51" i="1"/>
  <c r="B52" i="1"/>
  <c r="D52" i="1"/>
  <c r="F52" i="1"/>
  <c r="G52" i="1"/>
  <c r="I52" i="1" s="1"/>
  <c r="J52" i="1"/>
  <c r="K52" i="1"/>
  <c r="L52" i="1"/>
  <c r="M52" i="1"/>
  <c r="N52" i="1"/>
  <c r="O52" i="1"/>
  <c r="P52" i="1"/>
  <c r="Q52" i="1"/>
  <c r="R52" i="1"/>
  <c r="S52" i="1"/>
  <c r="T52" i="1"/>
  <c r="B53" i="1"/>
  <c r="D53" i="1"/>
  <c r="F53" i="1"/>
  <c r="G53" i="1"/>
  <c r="I53" i="1" s="1"/>
  <c r="H53" i="1"/>
  <c r="J53" i="1"/>
  <c r="K53" i="1"/>
  <c r="L53" i="1"/>
  <c r="M53" i="1"/>
  <c r="N53" i="1"/>
  <c r="O53" i="1"/>
  <c r="P53" i="1"/>
  <c r="Q53" i="1"/>
  <c r="R53" i="1"/>
  <c r="S53" i="1"/>
  <c r="T53" i="1"/>
  <c r="B54" i="1"/>
  <c r="D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B55" i="1"/>
  <c r="D55" i="1"/>
  <c r="F55" i="1"/>
  <c r="G55" i="1"/>
  <c r="I55" i="1"/>
  <c r="J55" i="1"/>
  <c r="K55" i="1"/>
  <c r="L55" i="1"/>
  <c r="M55" i="1"/>
  <c r="N55" i="1"/>
  <c r="O55" i="1"/>
  <c r="P55" i="1"/>
  <c r="Q55" i="1"/>
  <c r="R55" i="1"/>
  <c r="S55" i="1"/>
  <c r="T55" i="1"/>
  <c r="B56" i="1"/>
  <c r="D56" i="1"/>
  <c r="F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B57" i="1"/>
  <c r="D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B58" i="1"/>
  <c r="D58" i="1"/>
  <c r="F58" i="1"/>
  <c r="G58" i="1"/>
  <c r="H58" i="1"/>
  <c r="I58" i="1" s="1"/>
  <c r="J58" i="1"/>
  <c r="K58" i="1"/>
  <c r="L58" i="1"/>
  <c r="M58" i="1"/>
  <c r="N58" i="1"/>
  <c r="O58" i="1"/>
  <c r="P58" i="1"/>
  <c r="Q58" i="1"/>
  <c r="R58" i="1"/>
  <c r="S58" i="1"/>
  <c r="T58" i="1"/>
  <c r="B59" i="1"/>
  <c r="D59" i="1"/>
  <c r="F59" i="1"/>
  <c r="G59" i="1"/>
  <c r="H59" i="1"/>
  <c r="I59" i="1" s="1"/>
  <c r="J59" i="1"/>
  <c r="K59" i="1"/>
  <c r="L59" i="1"/>
  <c r="M59" i="1"/>
  <c r="N59" i="1"/>
  <c r="O59" i="1"/>
  <c r="P59" i="1"/>
  <c r="Q59" i="1"/>
  <c r="R59" i="1"/>
  <c r="S59" i="1"/>
  <c r="T59" i="1"/>
  <c r="B60" i="1"/>
  <c r="D60" i="1"/>
  <c r="F60" i="1"/>
  <c r="G60" i="1"/>
  <c r="I60" i="1" s="1"/>
  <c r="J60" i="1"/>
  <c r="K60" i="1"/>
  <c r="L60" i="1"/>
  <c r="M60" i="1"/>
  <c r="N60" i="1"/>
  <c r="O60" i="1"/>
  <c r="P60" i="1"/>
  <c r="Q60" i="1"/>
  <c r="R60" i="1"/>
  <c r="S60" i="1"/>
  <c r="T60" i="1"/>
  <c r="B61" i="1"/>
  <c r="D61" i="1"/>
  <c r="F61" i="1"/>
  <c r="I61" i="1"/>
  <c r="J61" i="1"/>
  <c r="K61" i="1"/>
  <c r="L61" i="1"/>
  <c r="M61" i="1"/>
  <c r="N61" i="1"/>
  <c r="O61" i="1"/>
  <c r="P61" i="1"/>
  <c r="Q61" i="1"/>
  <c r="R61" i="1"/>
  <c r="S61" i="1"/>
  <c r="T61" i="1"/>
  <c r="B62" i="1"/>
  <c r="D62" i="1"/>
  <c r="F62" i="1"/>
  <c r="I62" i="1"/>
  <c r="J62" i="1"/>
  <c r="K62" i="1"/>
  <c r="L62" i="1"/>
  <c r="M62" i="1"/>
  <c r="N62" i="1"/>
  <c r="O62" i="1"/>
  <c r="P62" i="1"/>
  <c r="Q62" i="1"/>
  <c r="R62" i="1"/>
  <c r="S62" i="1"/>
  <c r="T62" i="1"/>
  <c r="B63" i="1"/>
  <c r="D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B64" i="1"/>
  <c r="D64" i="1"/>
  <c r="B65" i="1"/>
  <c r="D65" i="1"/>
  <c r="B66" i="1"/>
  <c r="D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B67" i="1"/>
  <c r="D67" i="1"/>
  <c r="B68" i="1"/>
  <c r="D68" i="1"/>
  <c r="B69" i="1"/>
  <c r="D69" i="1"/>
  <c r="B70" i="1"/>
  <c r="D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B71" i="1"/>
  <c r="D71" i="1"/>
</calcChain>
</file>

<file path=xl/sharedStrings.xml><?xml version="1.0" encoding="utf-8"?>
<sst xmlns="http://schemas.openxmlformats.org/spreadsheetml/2006/main" count="621" uniqueCount="108">
  <si>
    <t>Capa</t>
  </si>
  <si>
    <t>66OSP</t>
  </si>
  <si>
    <t>66OSP01</t>
  </si>
  <si>
    <t>Ap</t>
  </si>
  <si>
    <t>BC</t>
  </si>
  <si>
    <t>66CHI</t>
  </si>
  <si>
    <t>66CHIP01</t>
  </si>
  <si>
    <t>Bw</t>
  </si>
  <si>
    <t>66PAR</t>
  </si>
  <si>
    <t>66PARP01</t>
  </si>
  <si>
    <t>AB</t>
  </si>
  <si>
    <t>Bw1</t>
  </si>
  <si>
    <t>Bw2</t>
  </si>
  <si>
    <t>66CAT</t>
  </si>
  <si>
    <t>66CATP01</t>
  </si>
  <si>
    <t>C</t>
  </si>
  <si>
    <t>66CATP02</t>
  </si>
  <si>
    <t>66MNI</t>
  </si>
  <si>
    <t>66MNIP01</t>
  </si>
  <si>
    <t>66BEL</t>
  </si>
  <si>
    <t>66BELP01</t>
  </si>
  <si>
    <t>66CHU</t>
  </si>
  <si>
    <t>66CHUP01</t>
  </si>
  <si>
    <t>CR</t>
  </si>
  <si>
    <t>66MAL</t>
  </si>
  <si>
    <t>66MALP01</t>
  </si>
  <si>
    <t>Bt</t>
  </si>
  <si>
    <t>2Bw</t>
  </si>
  <si>
    <t>66MALP02</t>
  </si>
  <si>
    <t>66MALP03</t>
  </si>
  <si>
    <t>66BAL</t>
  </si>
  <si>
    <t>66BALP01</t>
  </si>
  <si>
    <t>66BALP02</t>
  </si>
  <si>
    <t>66PCA</t>
  </si>
  <si>
    <t>66PCAP01</t>
  </si>
  <si>
    <t>66GMA</t>
  </si>
  <si>
    <t>66GMAP01</t>
  </si>
  <si>
    <t>66PUM</t>
  </si>
  <si>
    <t>66PUMP01</t>
  </si>
  <si>
    <t>Arcilloso cascajoso</t>
  </si>
  <si>
    <t>Ar Cascajoso</t>
  </si>
  <si>
    <t>Franco limoso</t>
  </si>
  <si>
    <t>FL</t>
  </si>
  <si>
    <t>Franco arcillo-limoso</t>
  </si>
  <si>
    <t>FArL</t>
  </si>
  <si>
    <t>Arcilloso</t>
  </si>
  <si>
    <t>Ar</t>
  </si>
  <si>
    <t>Franco arcilloso cascajoso</t>
  </si>
  <si>
    <t>FAr Cascajoso</t>
  </si>
  <si>
    <t>Franco arenoso</t>
  </si>
  <si>
    <t>FA</t>
  </si>
  <si>
    <t>N.A.</t>
  </si>
  <si>
    <t>Franco arcilloso</t>
  </si>
  <si>
    <t>FAr</t>
  </si>
  <si>
    <t>Franco arcillo-limoso cascajoso</t>
  </si>
  <si>
    <t>FArL Cascajoso</t>
  </si>
  <si>
    <t>Bloques subangulares</t>
  </si>
  <si>
    <t>Sin estructura</t>
  </si>
  <si>
    <t>Migajas, conglomerados y terrones</t>
  </si>
  <si>
    <t>2.06</t>
  </si>
  <si>
    <t>ID</t>
  </si>
  <si>
    <t>Codigo_identificador_del_perfil_de_suelos</t>
  </si>
  <si>
    <t>Simbolo_del_horizonte</t>
  </si>
  <si>
    <t>Profundidad_inicial_del_horizonte</t>
  </si>
  <si>
    <t>Profundidad_final_del_horizonte</t>
  </si>
  <si>
    <t>Grosor_del_horizonte</t>
  </si>
  <si>
    <t>Textura_determinada_en_campo</t>
  </si>
  <si>
    <t>Tipo_de_estructura_del_suelo</t>
  </si>
  <si>
    <t>pH_del_suelo</t>
  </si>
  <si>
    <t>Textura_determinada_en_campo_Simbolo</t>
  </si>
  <si>
    <t>Materia_organica_total</t>
  </si>
  <si>
    <t>Humedad_gravimetrica</t>
  </si>
  <si>
    <t>Humedad_aprovechable</t>
  </si>
  <si>
    <t>Densidad_real</t>
  </si>
  <si>
    <t>Densidad_aparente</t>
  </si>
  <si>
    <t>Porosidad_total</t>
  </si>
  <si>
    <t>Codigo</t>
  </si>
  <si>
    <t>Codigo_capa</t>
  </si>
  <si>
    <t>66CHI3</t>
  </si>
  <si>
    <t>66CHIBAL2</t>
  </si>
  <si>
    <t>66CHIBAL3</t>
  </si>
  <si>
    <t>66CHIBEL1</t>
  </si>
  <si>
    <t>66CHIBEL2</t>
  </si>
  <si>
    <t>66CHICAT1</t>
  </si>
  <si>
    <t>66CHICAT2</t>
  </si>
  <si>
    <t>66CHICAT3</t>
  </si>
  <si>
    <t>66CHICHU1</t>
  </si>
  <si>
    <t>66CHICHU2</t>
  </si>
  <si>
    <t>66CHICHU3</t>
  </si>
  <si>
    <t>66CHIGMAO*</t>
  </si>
  <si>
    <t>66CHIMAL2</t>
  </si>
  <si>
    <t>66CHIMAL3</t>
  </si>
  <si>
    <t>66CHIMNI1</t>
  </si>
  <si>
    <t>66CHIMNI2</t>
  </si>
  <si>
    <t>66CHIOSP2</t>
  </si>
  <si>
    <t>66CHIPAR1</t>
  </si>
  <si>
    <t>66CHIPAR2</t>
  </si>
  <si>
    <t>66CHIPAR3</t>
  </si>
  <si>
    <t>66GMA3</t>
  </si>
  <si>
    <t>66MCA2</t>
  </si>
  <si>
    <t>66MCA3</t>
  </si>
  <si>
    <t>66MNI3</t>
  </si>
  <si>
    <t>66PUL1</t>
  </si>
  <si>
    <t>66PUL2</t>
  </si>
  <si>
    <t>66PUL3</t>
  </si>
  <si>
    <t>66PUM3</t>
  </si>
  <si>
    <t>66VEI2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</si>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</sst>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4">
    <xf numFmtId="0" fontId="0" fillId="0" borderId="0" xfId="0"/>
    <xf numFmtId="0" fontId="1" fillId="0" borderId="0" xfId="0" applyFont="1" applyAlignment="1">
      <alignment wrapText="1"/>
    </xf>
    <xf numFmtId="0" fontId="0" fillId="0" borderId="0" xfId="0"/>
    <xf numFmtId="10" fontId="0" fillId="0" borderId="0" xfId="0" applyNumberForma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1"/>
  <sheetViews>
    <sheetView tabSelected="1" workbookViewId="0"/>
  </sheetViews>
  <sheetFormatPr defaultRowHeight="15" x14ac:dyDescent="0.25"/>
  <cols>
    <col min="1" max="1" width="3" style="2" bestFit="1" customWidth="1"/>
    <col min="2" max="2" width="11.85546875" customWidth="1"/>
    <col min="3" max="3" width="18" customWidth="1"/>
    <col min="4" max="4" width="8.42578125" bestFit="1" customWidth="1"/>
    <col min="5" max="5" width="13.5703125" style="2" customWidth="1"/>
    <col min="6" max="6" width="8.85546875" bestFit="1" customWidth="1"/>
    <col min="7" max="7" width="9" bestFit="1" customWidth="1"/>
    <col min="8" max="8" width="8.7109375" bestFit="1" customWidth="1"/>
    <col min="10" max="10" width="33.42578125" customWidth="1"/>
    <col min="11" max="11" width="14" bestFit="1" customWidth="1"/>
    <col min="12" max="12" width="32.42578125" bestFit="1" customWidth="1"/>
    <col min="14" max="14" width="9" style="2" bestFit="1" customWidth="1"/>
    <col min="17" max="17" width="9" bestFit="1" customWidth="1"/>
    <col min="18" max="18" width="8.28515625" bestFit="1" customWidth="1"/>
    <col min="19" max="19" width="8.42578125" bestFit="1" customWidth="1"/>
    <col min="20" max="20" width="9" bestFit="1" customWidth="1"/>
  </cols>
  <sheetData>
    <row r="1" spans="1:20" ht="60" x14ac:dyDescent="0.25">
      <c r="A1" s="2" t="s">
        <v>60</v>
      </c>
      <c r="B1" s="1" t="s">
        <v>76</v>
      </c>
      <c r="C1" s="1" t="s">
        <v>61</v>
      </c>
      <c r="D1" s="1" t="s">
        <v>0</v>
      </c>
      <c r="E1" s="1" t="s">
        <v>77</v>
      </c>
      <c r="F1" s="1" t="s">
        <v>62</v>
      </c>
      <c r="G1" s="1" t="s">
        <v>63</v>
      </c>
      <c r="H1" s="1" t="s">
        <v>64</v>
      </c>
      <c r="I1" s="1" t="s">
        <v>65</v>
      </c>
      <c r="J1" s="1" t="s">
        <v>66</v>
      </c>
      <c r="K1" s="1" t="s">
        <v>69</v>
      </c>
      <c r="L1" s="1" t="s">
        <v>67</v>
      </c>
      <c r="M1" s="1" t="s">
        <v>68</v>
      </c>
      <c r="N1" s="1" t="s">
        <v>70</v>
      </c>
      <c r="O1" s="1" t="s">
        <v>71</v>
      </c>
      <c r="P1" s="1" t="s">
        <v>71</v>
      </c>
      <c r="Q1" s="1" t="s">
        <v>72</v>
      </c>
      <c r="R1" s="1" t="s">
        <v>73</v>
      </c>
      <c r="S1" s="1" t="s">
        <v>74</v>
      </c>
      <c r="T1" s="1" t="s">
        <v>75</v>
      </c>
    </row>
    <row r="2" spans="1:20" x14ac:dyDescent="0.25">
      <c r="A2" s="2">
        <v>1</v>
      </c>
      <c r="B2" t="s">
        <v>1</v>
      </c>
      <c r="C2" t="s">
        <v>2</v>
      </c>
      <c r="D2">
        <v>1</v>
      </c>
      <c r="E2" s="2" t="str">
        <f>CONCATENATE(B2,D2)</f>
        <v>66OSP1</v>
      </c>
      <c r="F2" t="s">
        <v>3</v>
      </c>
      <c r="G2">
        <v>0</v>
      </c>
      <c r="H2">
        <v>10</v>
      </c>
      <c r="I2">
        <v>10</v>
      </c>
      <c r="J2" t="s">
        <v>39</v>
      </c>
      <c r="K2" t="s">
        <v>40</v>
      </c>
      <c r="L2" t="s">
        <v>56</v>
      </c>
      <c r="M2">
        <v>5.9</v>
      </c>
      <c r="N2" s="3">
        <v>3.7999999999999999E-2</v>
      </c>
      <c r="O2" t="s">
        <v>107</v>
      </c>
      <c r="P2" t="s">
        <v>107</v>
      </c>
      <c r="Q2" t="s">
        <v>107</v>
      </c>
      <c r="R2" t="s">
        <v>107</v>
      </c>
      <c r="S2" t="s">
        <v>107</v>
      </c>
      <c r="T2" t="s">
        <v>107</v>
      </c>
    </row>
    <row r="3" spans="1:20" x14ac:dyDescent="0.25">
      <c r="A3" s="2">
        <v>2</v>
      </c>
      <c r="B3" t="s">
        <v>1</v>
      </c>
      <c r="C3" t="s">
        <v>2</v>
      </c>
      <c r="D3">
        <v>2</v>
      </c>
      <c r="E3" s="2" t="str">
        <f t="shared" ref="E3:E42" si="0">CONCATENATE(B3,D3)</f>
        <v>66OSP2</v>
      </c>
      <c r="F3" t="s">
        <v>4</v>
      </c>
      <c r="G3">
        <v>10</v>
      </c>
      <c r="H3">
        <v>30</v>
      </c>
      <c r="I3">
        <v>20</v>
      </c>
      <c r="J3" t="s">
        <v>39</v>
      </c>
      <c r="K3" t="s">
        <v>40</v>
      </c>
      <c r="L3" t="s">
        <v>56</v>
      </c>
      <c r="M3">
        <v>6</v>
      </c>
      <c r="N3" s="3">
        <v>1.0999999999999999E-2</v>
      </c>
      <c r="O3" t="s">
        <v>107</v>
      </c>
      <c r="P3" t="s">
        <v>107</v>
      </c>
      <c r="Q3" t="s">
        <v>107</v>
      </c>
      <c r="R3" t="s">
        <v>107</v>
      </c>
      <c r="S3" t="s">
        <v>107</v>
      </c>
      <c r="T3" t="s">
        <v>107</v>
      </c>
    </row>
    <row r="4" spans="1:20" x14ac:dyDescent="0.25">
      <c r="A4" s="2">
        <v>3</v>
      </c>
      <c r="B4" t="s">
        <v>5</v>
      </c>
      <c r="C4" t="s">
        <v>6</v>
      </c>
      <c r="D4">
        <v>1</v>
      </c>
      <c r="E4" s="2" t="str">
        <f t="shared" si="0"/>
        <v>66CHI1</v>
      </c>
      <c r="F4" t="s">
        <v>3</v>
      </c>
      <c r="G4">
        <v>0</v>
      </c>
      <c r="H4">
        <v>50</v>
      </c>
      <c r="I4">
        <v>50</v>
      </c>
      <c r="J4" t="s">
        <v>41</v>
      </c>
      <c r="K4" t="s">
        <v>42</v>
      </c>
      <c r="L4" t="s">
        <v>56</v>
      </c>
      <c r="M4">
        <v>4.5999999999999996</v>
      </c>
      <c r="N4" s="3">
        <v>0.13600000000000001</v>
      </c>
      <c r="O4">
        <v>38.200000000000003</v>
      </c>
      <c r="P4">
        <v>30.5</v>
      </c>
      <c r="Q4">
        <v>7.7000000000000028</v>
      </c>
      <c r="R4">
        <v>2.09</v>
      </c>
      <c r="S4">
        <v>0.68</v>
      </c>
      <c r="T4">
        <v>67.5</v>
      </c>
    </row>
    <row r="5" spans="1:20" x14ac:dyDescent="0.25">
      <c r="A5" s="2">
        <v>4</v>
      </c>
      <c r="B5" t="s">
        <v>5</v>
      </c>
      <c r="C5" t="s">
        <v>6</v>
      </c>
      <c r="D5">
        <v>2</v>
      </c>
      <c r="E5" s="2" t="str">
        <f t="shared" si="0"/>
        <v>66CHI2</v>
      </c>
      <c r="F5" t="s">
        <v>7</v>
      </c>
      <c r="G5">
        <v>50</v>
      </c>
      <c r="H5">
        <v>100</v>
      </c>
      <c r="I5">
        <v>50</v>
      </c>
      <c r="J5" t="s">
        <v>41</v>
      </c>
      <c r="K5" t="s">
        <v>42</v>
      </c>
      <c r="L5" t="s">
        <v>56</v>
      </c>
      <c r="M5">
        <v>5.4</v>
      </c>
      <c r="N5" s="3">
        <v>3.7999999999999999E-2</v>
      </c>
      <c r="O5">
        <v>47.4</v>
      </c>
      <c r="P5">
        <v>42.1</v>
      </c>
      <c r="Q5">
        <v>5.2999999999999972</v>
      </c>
      <c r="R5" t="s">
        <v>59</v>
      </c>
      <c r="S5">
        <v>0.5</v>
      </c>
      <c r="T5">
        <v>75.5</v>
      </c>
    </row>
    <row r="6" spans="1:20" x14ac:dyDescent="0.25">
      <c r="A6" s="2">
        <v>5</v>
      </c>
      <c r="B6" t="s">
        <v>8</v>
      </c>
      <c r="C6" t="s">
        <v>9</v>
      </c>
      <c r="D6">
        <v>1</v>
      </c>
      <c r="E6" s="2" t="str">
        <f t="shared" si="0"/>
        <v>66PAR1</v>
      </c>
      <c r="F6" t="s">
        <v>3</v>
      </c>
      <c r="G6">
        <v>0</v>
      </c>
      <c r="H6">
        <v>40</v>
      </c>
      <c r="I6">
        <v>40</v>
      </c>
      <c r="J6" t="s">
        <v>43</v>
      </c>
      <c r="K6" t="s">
        <v>44</v>
      </c>
      <c r="L6" t="s">
        <v>56</v>
      </c>
      <c r="M6">
        <v>5.5</v>
      </c>
      <c r="N6" s="3">
        <v>2.1999999999999999E-2</v>
      </c>
      <c r="O6">
        <v>29.8</v>
      </c>
      <c r="P6">
        <v>23.4</v>
      </c>
      <c r="Q6">
        <v>6.4000000000000021</v>
      </c>
      <c r="R6">
        <v>2.5</v>
      </c>
      <c r="S6">
        <v>1.1000000000000001</v>
      </c>
      <c r="T6">
        <v>53.7</v>
      </c>
    </row>
    <row r="7" spans="1:20" x14ac:dyDescent="0.25">
      <c r="A7" s="2">
        <v>6</v>
      </c>
      <c r="B7" t="s">
        <v>8</v>
      </c>
      <c r="C7" t="s">
        <v>9</v>
      </c>
      <c r="D7">
        <v>2</v>
      </c>
      <c r="E7" s="2" t="str">
        <f t="shared" si="0"/>
        <v>66PAR2</v>
      </c>
      <c r="F7" t="s">
        <v>10</v>
      </c>
      <c r="G7">
        <v>40</v>
      </c>
      <c r="H7">
        <v>70</v>
      </c>
      <c r="I7">
        <v>30</v>
      </c>
      <c r="J7" t="s">
        <v>45</v>
      </c>
      <c r="K7" t="s">
        <v>46</v>
      </c>
      <c r="L7" t="s">
        <v>56</v>
      </c>
      <c r="M7">
        <v>5.6</v>
      </c>
      <c r="N7" s="3">
        <v>1.2999999999999999E-2</v>
      </c>
      <c r="O7">
        <v>28.6</v>
      </c>
      <c r="P7">
        <v>25.2</v>
      </c>
      <c r="Q7">
        <v>3.4000000000000021</v>
      </c>
      <c r="R7">
        <v>2.7</v>
      </c>
      <c r="S7">
        <v>1.2</v>
      </c>
      <c r="T7">
        <v>55.5</v>
      </c>
    </row>
    <row r="8" spans="1:20" x14ac:dyDescent="0.25">
      <c r="A8" s="2">
        <v>7</v>
      </c>
      <c r="B8" t="s">
        <v>8</v>
      </c>
      <c r="C8" t="s">
        <v>9</v>
      </c>
      <c r="D8">
        <v>3</v>
      </c>
      <c r="E8" s="2" t="str">
        <f t="shared" si="0"/>
        <v>66PAR3</v>
      </c>
      <c r="F8" t="s">
        <v>11</v>
      </c>
      <c r="G8">
        <v>70</v>
      </c>
      <c r="H8">
        <v>100</v>
      </c>
      <c r="I8">
        <v>30</v>
      </c>
      <c r="J8" t="s">
        <v>45</v>
      </c>
      <c r="K8" t="s">
        <v>46</v>
      </c>
      <c r="L8" t="s">
        <v>56</v>
      </c>
      <c r="M8">
        <v>5.5</v>
      </c>
      <c r="N8" s="3">
        <v>6.0000000000000001E-3</v>
      </c>
      <c r="O8" t="s">
        <v>107</v>
      </c>
      <c r="P8" t="s">
        <v>107</v>
      </c>
      <c r="Q8" t="s">
        <v>107</v>
      </c>
      <c r="R8" t="s">
        <v>107</v>
      </c>
      <c r="S8" t="s">
        <v>107</v>
      </c>
      <c r="T8" t="s">
        <v>107</v>
      </c>
    </row>
    <row r="9" spans="1:20" x14ac:dyDescent="0.25">
      <c r="A9" s="2">
        <v>8</v>
      </c>
      <c r="B9" t="s">
        <v>8</v>
      </c>
      <c r="C9" t="s">
        <v>9</v>
      </c>
      <c r="D9">
        <v>4</v>
      </c>
      <c r="E9" s="2" t="str">
        <f t="shared" si="0"/>
        <v>66PAR4</v>
      </c>
      <c r="F9" t="s">
        <v>12</v>
      </c>
      <c r="G9">
        <v>100</v>
      </c>
      <c r="H9">
        <v>120</v>
      </c>
      <c r="I9">
        <v>20</v>
      </c>
      <c r="J9" t="s">
        <v>45</v>
      </c>
      <c r="K9" t="s">
        <v>46</v>
      </c>
      <c r="L9" t="s">
        <v>56</v>
      </c>
      <c r="M9">
        <v>5.4</v>
      </c>
      <c r="N9" s="3">
        <v>6.0000000000000001E-3</v>
      </c>
      <c r="O9" t="s">
        <v>107</v>
      </c>
      <c r="P9" t="s">
        <v>107</v>
      </c>
      <c r="Q9" t="s">
        <v>107</v>
      </c>
      <c r="R9" t="s">
        <v>107</v>
      </c>
      <c r="S9" t="s">
        <v>107</v>
      </c>
      <c r="T9" t="s">
        <v>107</v>
      </c>
    </row>
    <row r="10" spans="1:20" x14ac:dyDescent="0.25">
      <c r="A10" s="2">
        <v>9</v>
      </c>
      <c r="B10" t="s">
        <v>13</v>
      </c>
      <c r="C10" t="s">
        <v>14</v>
      </c>
      <c r="D10">
        <v>1</v>
      </c>
      <c r="E10" s="2" t="str">
        <f t="shared" si="0"/>
        <v>66CAT1</v>
      </c>
      <c r="F10" t="s">
        <v>3</v>
      </c>
      <c r="G10">
        <v>0</v>
      </c>
      <c r="H10">
        <v>10</v>
      </c>
      <c r="I10">
        <v>10</v>
      </c>
      <c r="J10" t="s">
        <v>47</v>
      </c>
      <c r="K10" t="s">
        <v>48</v>
      </c>
      <c r="L10" t="s">
        <v>56</v>
      </c>
      <c r="M10">
        <v>5.7</v>
      </c>
      <c r="N10" s="3">
        <v>8.1000000000000003E-2</v>
      </c>
      <c r="O10" t="s">
        <v>107</v>
      </c>
      <c r="P10" t="s">
        <v>107</v>
      </c>
      <c r="Q10" t="s">
        <v>107</v>
      </c>
      <c r="R10" t="s">
        <v>107</v>
      </c>
      <c r="S10" t="s">
        <v>107</v>
      </c>
      <c r="T10" t="s">
        <v>107</v>
      </c>
    </row>
    <row r="11" spans="1:20" x14ac:dyDescent="0.25">
      <c r="A11" s="2">
        <v>10</v>
      </c>
      <c r="B11" t="s">
        <v>13</v>
      </c>
      <c r="C11" t="s">
        <v>14</v>
      </c>
      <c r="D11">
        <v>2</v>
      </c>
      <c r="E11" s="2" t="str">
        <f t="shared" si="0"/>
        <v>66CAT2</v>
      </c>
      <c r="F11" t="s">
        <v>15</v>
      </c>
      <c r="G11">
        <v>10</v>
      </c>
      <c r="H11">
        <v>70</v>
      </c>
      <c r="I11">
        <v>60</v>
      </c>
      <c r="J11" t="s">
        <v>107</v>
      </c>
      <c r="K11" t="s">
        <v>107</v>
      </c>
      <c r="L11" t="s">
        <v>57</v>
      </c>
      <c r="M11" t="s">
        <v>107</v>
      </c>
      <c r="N11" s="2" t="s">
        <v>107</v>
      </c>
      <c r="O11" t="s">
        <v>107</v>
      </c>
      <c r="P11" t="s">
        <v>107</v>
      </c>
      <c r="Q11" t="s">
        <v>107</v>
      </c>
      <c r="R11" t="s">
        <v>107</v>
      </c>
      <c r="S11" t="s">
        <v>107</v>
      </c>
      <c r="T11" t="s">
        <v>107</v>
      </c>
    </row>
    <row r="12" spans="1:20" x14ac:dyDescent="0.25">
      <c r="A12" s="2">
        <v>11</v>
      </c>
      <c r="B12" t="s">
        <v>13</v>
      </c>
      <c r="C12" t="s">
        <v>16</v>
      </c>
      <c r="D12">
        <v>1</v>
      </c>
      <c r="E12" s="2" t="str">
        <f t="shared" si="0"/>
        <v>66CAT1</v>
      </c>
      <c r="F12" t="s">
        <v>3</v>
      </c>
      <c r="G12">
        <v>0</v>
      </c>
      <c r="H12">
        <v>20</v>
      </c>
      <c r="I12">
        <v>20</v>
      </c>
      <c r="J12" t="s">
        <v>43</v>
      </c>
      <c r="K12" t="s">
        <v>44</v>
      </c>
      <c r="L12" t="s">
        <v>56</v>
      </c>
      <c r="M12">
        <v>5.8</v>
      </c>
      <c r="N12" s="3">
        <v>5.7000000000000002E-2</v>
      </c>
      <c r="O12">
        <v>40</v>
      </c>
      <c r="P12">
        <v>32.5</v>
      </c>
      <c r="Q12">
        <v>7.5</v>
      </c>
      <c r="R12">
        <v>2.1</v>
      </c>
      <c r="S12">
        <v>0.6</v>
      </c>
      <c r="T12">
        <v>70.8</v>
      </c>
    </row>
    <row r="13" spans="1:20" x14ac:dyDescent="0.25">
      <c r="A13" s="2">
        <v>12</v>
      </c>
      <c r="B13" t="s">
        <v>13</v>
      </c>
      <c r="C13" t="s">
        <v>16</v>
      </c>
      <c r="D13">
        <v>2</v>
      </c>
      <c r="E13" s="2" t="str">
        <f t="shared" si="0"/>
        <v>66CAT2</v>
      </c>
      <c r="F13" t="s">
        <v>10</v>
      </c>
      <c r="G13">
        <v>20</v>
      </c>
      <c r="H13">
        <v>40</v>
      </c>
      <c r="I13">
        <v>20</v>
      </c>
      <c r="J13" t="s">
        <v>43</v>
      </c>
      <c r="K13" t="s">
        <v>44</v>
      </c>
      <c r="L13" t="s">
        <v>56</v>
      </c>
      <c r="M13">
        <v>5.9</v>
      </c>
      <c r="N13" s="3">
        <v>1.2999999999999999E-2</v>
      </c>
      <c r="O13">
        <v>33</v>
      </c>
      <c r="P13">
        <v>26.3</v>
      </c>
      <c r="Q13">
        <v>6.6999999999999993</v>
      </c>
      <c r="R13">
        <v>2.4</v>
      </c>
      <c r="S13">
        <v>1</v>
      </c>
      <c r="T13">
        <v>55</v>
      </c>
    </row>
    <row r="14" spans="1:20" x14ac:dyDescent="0.25">
      <c r="A14" s="2">
        <v>13</v>
      </c>
      <c r="B14" t="s">
        <v>13</v>
      </c>
      <c r="C14" t="s">
        <v>16</v>
      </c>
      <c r="D14">
        <v>3</v>
      </c>
      <c r="E14" s="2" t="str">
        <f t="shared" si="0"/>
        <v>66CAT3</v>
      </c>
      <c r="F14" t="s">
        <v>7</v>
      </c>
      <c r="G14">
        <v>40</v>
      </c>
      <c r="H14">
        <v>100</v>
      </c>
      <c r="I14">
        <v>60</v>
      </c>
      <c r="J14" t="s">
        <v>43</v>
      </c>
      <c r="K14" t="s">
        <v>44</v>
      </c>
      <c r="L14" t="s">
        <v>56</v>
      </c>
      <c r="M14">
        <v>5.0999999999999996</v>
      </c>
      <c r="N14" s="3">
        <v>8.0000000000000002E-3</v>
      </c>
      <c r="O14" t="s">
        <v>107</v>
      </c>
      <c r="P14" t="s">
        <v>107</v>
      </c>
      <c r="Q14" t="s">
        <v>107</v>
      </c>
      <c r="R14" t="s">
        <v>107</v>
      </c>
      <c r="S14" t="s">
        <v>107</v>
      </c>
      <c r="T14" t="s">
        <v>107</v>
      </c>
    </row>
    <row r="15" spans="1:20" x14ac:dyDescent="0.25">
      <c r="A15" s="2">
        <v>14</v>
      </c>
      <c r="B15" t="s">
        <v>17</v>
      </c>
      <c r="C15" t="s">
        <v>18</v>
      </c>
      <c r="D15">
        <v>1</v>
      </c>
      <c r="E15" s="2" t="str">
        <f t="shared" si="0"/>
        <v>66MNI1</v>
      </c>
      <c r="F15" t="s">
        <v>3</v>
      </c>
      <c r="G15">
        <v>0</v>
      </c>
      <c r="H15">
        <v>10</v>
      </c>
      <c r="I15">
        <v>10</v>
      </c>
      <c r="J15" t="s">
        <v>41</v>
      </c>
      <c r="K15" t="s">
        <v>42</v>
      </c>
      <c r="L15" t="s">
        <v>56</v>
      </c>
      <c r="M15">
        <v>5.3</v>
      </c>
      <c r="N15" s="3">
        <v>4.4999999999999998E-2</v>
      </c>
      <c r="O15" t="s">
        <v>107</v>
      </c>
      <c r="P15" t="s">
        <v>107</v>
      </c>
      <c r="Q15" t="s">
        <v>107</v>
      </c>
      <c r="R15" t="s">
        <v>107</v>
      </c>
      <c r="S15" t="s">
        <v>107</v>
      </c>
      <c r="T15" t="s">
        <v>107</v>
      </c>
    </row>
    <row r="16" spans="1:20" x14ac:dyDescent="0.25">
      <c r="A16" s="2">
        <v>15</v>
      </c>
      <c r="B16" t="s">
        <v>17</v>
      </c>
      <c r="C16" t="s">
        <v>18</v>
      </c>
      <c r="D16">
        <v>2</v>
      </c>
      <c r="E16" s="2" t="str">
        <f t="shared" si="0"/>
        <v>66MNI2</v>
      </c>
      <c r="F16" t="s">
        <v>7</v>
      </c>
      <c r="G16">
        <v>10</v>
      </c>
      <c r="H16">
        <v>70</v>
      </c>
      <c r="I16">
        <v>60</v>
      </c>
      <c r="J16" t="s">
        <v>41</v>
      </c>
      <c r="K16" t="s">
        <v>42</v>
      </c>
      <c r="L16" t="s">
        <v>56</v>
      </c>
      <c r="M16">
        <v>5.0999999999999996</v>
      </c>
      <c r="N16" s="3">
        <v>1.2999999999999999E-2</v>
      </c>
      <c r="O16" t="s">
        <v>107</v>
      </c>
      <c r="P16" t="s">
        <v>107</v>
      </c>
      <c r="Q16" t="s">
        <v>107</v>
      </c>
      <c r="R16" t="s">
        <v>107</v>
      </c>
      <c r="S16" t="s">
        <v>107</v>
      </c>
      <c r="T16" t="s">
        <v>107</v>
      </c>
    </row>
    <row r="17" spans="1:20" x14ac:dyDescent="0.25">
      <c r="A17" s="2">
        <v>16</v>
      </c>
      <c r="B17" t="s">
        <v>19</v>
      </c>
      <c r="C17" t="s">
        <v>20</v>
      </c>
      <c r="D17">
        <v>1</v>
      </c>
      <c r="E17" s="2" t="str">
        <f t="shared" si="0"/>
        <v>66BEL1</v>
      </c>
      <c r="F17" t="s">
        <v>3</v>
      </c>
      <c r="G17">
        <v>0</v>
      </c>
      <c r="H17">
        <v>40</v>
      </c>
      <c r="I17">
        <v>40</v>
      </c>
      <c r="J17" t="s">
        <v>41</v>
      </c>
      <c r="K17" t="s">
        <v>42</v>
      </c>
      <c r="L17" t="s">
        <v>58</v>
      </c>
      <c r="M17">
        <v>5.2</v>
      </c>
      <c r="N17" s="3">
        <v>5.5E-2</v>
      </c>
      <c r="O17" t="s">
        <v>107</v>
      </c>
      <c r="P17" t="s">
        <v>107</v>
      </c>
      <c r="Q17" t="s">
        <v>107</v>
      </c>
      <c r="R17" t="s">
        <v>107</v>
      </c>
      <c r="S17" t="s">
        <v>107</v>
      </c>
      <c r="T17" t="s">
        <v>107</v>
      </c>
    </row>
    <row r="18" spans="1:20" x14ac:dyDescent="0.25">
      <c r="A18" s="2">
        <v>17</v>
      </c>
      <c r="B18" t="s">
        <v>19</v>
      </c>
      <c r="C18" t="s">
        <v>20</v>
      </c>
      <c r="D18">
        <v>2</v>
      </c>
      <c r="E18" s="2" t="str">
        <f t="shared" si="0"/>
        <v>66BEL2</v>
      </c>
      <c r="F18" t="s">
        <v>10</v>
      </c>
      <c r="G18">
        <v>40</v>
      </c>
      <c r="H18">
        <v>60</v>
      </c>
      <c r="I18">
        <v>20</v>
      </c>
      <c r="J18" t="s">
        <v>41</v>
      </c>
      <c r="K18" t="s">
        <v>42</v>
      </c>
      <c r="L18" t="s">
        <v>56</v>
      </c>
      <c r="M18">
        <v>5.8</v>
      </c>
      <c r="N18" s="3">
        <v>2.9000000000000001E-2</v>
      </c>
      <c r="O18" t="s">
        <v>107</v>
      </c>
      <c r="P18" t="s">
        <v>107</v>
      </c>
      <c r="Q18" t="s">
        <v>107</v>
      </c>
      <c r="R18" t="s">
        <v>107</v>
      </c>
      <c r="S18" t="s">
        <v>107</v>
      </c>
      <c r="T18" t="s">
        <v>107</v>
      </c>
    </row>
    <row r="19" spans="1:20" x14ac:dyDescent="0.25">
      <c r="A19" s="2">
        <v>18</v>
      </c>
      <c r="B19" t="s">
        <v>19</v>
      </c>
      <c r="C19" t="s">
        <v>20</v>
      </c>
      <c r="D19">
        <v>3</v>
      </c>
      <c r="E19" s="2" t="str">
        <f t="shared" si="0"/>
        <v>66BEL3</v>
      </c>
      <c r="F19" t="s">
        <v>7</v>
      </c>
      <c r="G19">
        <v>60</v>
      </c>
      <c r="H19">
        <v>100</v>
      </c>
      <c r="I19">
        <v>40</v>
      </c>
      <c r="J19" t="s">
        <v>41</v>
      </c>
      <c r="K19" t="s">
        <v>42</v>
      </c>
      <c r="L19" t="s">
        <v>56</v>
      </c>
      <c r="M19">
        <v>5.5</v>
      </c>
      <c r="N19" s="3">
        <v>8.9999999999999993E-3</v>
      </c>
      <c r="O19" t="s">
        <v>107</v>
      </c>
      <c r="P19" t="s">
        <v>107</v>
      </c>
      <c r="Q19" t="s">
        <v>107</v>
      </c>
      <c r="R19" t="s">
        <v>107</v>
      </c>
      <c r="S19" t="s">
        <v>107</v>
      </c>
      <c r="T19" t="s">
        <v>107</v>
      </c>
    </row>
    <row r="20" spans="1:20" x14ac:dyDescent="0.25">
      <c r="A20" s="2">
        <v>19</v>
      </c>
      <c r="B20" t="s">
        <v>21</v>
      </c>
      <c r="C20" t="s">
        <v>22</v>
      </c>
      <c r="D20">
        <v>1</v>
      </c>
      <c r="E20" s="2" t="str">
        <f t="shared" si="0"/>
        <v>66CHU1</v>
      </c>
      <c r="F20" t="s">
        <v>3</v>
      </c>
      <c r="G20">
        <v>0</v>
      </c>
      <c r="H20">
        <v>15</v>
      </c>
      <c r="I20">
        <v>15</v>
      </c>
      <c r="J20" t="s">
        <v>49</v>
      </c>
      <c r="K20" t="s">
        <v>50</v>
      </c>
      <c r="L20" t="s">
        <v>56</v>
      </c>
      <c r="M20">
        <v>5.7</v>
      </c>
      <c r="N20" s="3">
        <v>3.1E-2</v>
      </c>
      <c r="O20" t="s">
        <v>107</v>
      </c>
      <c r="P20" t="s">
        <v>107</v>
      </c>
      <c r="Q20" t="s">
        <v>107</v>
      </c>
      <c r="R20" t="s">
        <v>107</v>
      </c>
      <c r="S20" t="s">
        <v>107</v>
      </c>
      <c r="T20" t="s">
        <v>107</v>
      </c>
    </row>
    <row r="21" spans="1:20" x14ac:dyDescent="0.25">
      <c r="A21" s="2">
        <v>20</v>
      </c>
      <c r="B21" t="s">
        <v>21</v>
      </c>
      <c r="C21" t="s">
        <v>22</v>
      </c>
      <c r="D21">
        <v>2</v>
      </c>
      <c r="E21" s="2" t="str">
        <f t="shared" si="0"/>
        <v>66CHU2</v>
      </c>
      <c r="F21" t="s">
        <v>7</v>
      </c>
      <c r="G21">
        <v>15</v>
      </c>
      <c r="H21">
        <v>35</v>
      </c>
      <c r="I21">
        <v>20</v>
      </c>
      <c r="J21" t="s">
        <v>49</v>
      </c>
      <c r="K21" t="s">
        <v>50</v>
      </c>
      <c r="L21" t="s">
        <v>56</v>
      </c>
      <c r="M21">
        <v>6</v>
      </c>
      <c r="N21" s="3">
        <v>1.7999999999999999E-2</v>
      </c>
      <c r="O21" t="s">
        <v>107</v>
      </c>
      <c r="P21" t="s">
        <v>107</v>
      </c>
      <c r="Q21" t="s">
        <v>107</v>
      </c>
      <c r="R21" t="s">
        <v>107</v>
      </c>
      <c r="S21" t="s">
        <v>107</v>
      </c>
      <c r="T21" t="s">
        <v>107</v>
      </c>
    </row>
    <row r="22" spans="1:20" x14ac:dyDescent="0.25">
      <c r="A22" s="2">
        <v>21</v>
      </c>
      <c r="B22" t="s">
        <v>21</v>
      </c>
      <c r="C22" t="s">
        <v>22</v>
      </c>
      <c r="D22">
        <v>3</v>
      </c>
      <c r="E22" s="2" t="str">
        <f t="shared" si="0"/>
        <v>66CHU3</v>
      </c>
      <c r="F22" t="s">
        <v>23</v>
      </c>
      <c r="G22">
        <v>35</v>
      </c>
      <c r="H22">
        <v>100</v>
      </c>
      <c r="I22">
        <v>65</v>
      </c>
      <c r="J22" t="s">
        <v>51</v>
      </c>
      <c r="K22" t="s">
        <v>51</v>
      </c>
      <c r="L22" t="s">
        <v>107</v>
      </c>
      <c r="M22" t="s">
        <v>107</v>
      </c>
      <c r="N22" s="2" t="s">
        <v>107</v>
      </c>
      <c r="O22" t="s">
        <v>107</v>
      </c>
      <c r="P22" t="s">
        <v>107</v>
      </c>
      <c r="Q22" t="s">
        <v>107</v>
      </c>
      <c r="R22" t="s">
        <v>107</v>
      </c>
      <c r="S22" t="s">
        <v>107</v>
      </c>
      <c r="T22" t="s">
        <v>107</v>
      </c>
    </row>
    <row r="23" spans="1:20" x14ac:dyDescent="0.25">
      <c r="A23" s="2">
        <v>22</v>
      </c>
      <c r="B23" t="s">
        <v>24</v>
      </c>
      <c r="C23" t="s">
        <v>25</v>
      </c>
      <c r="D23">
        <v>1</v>
      </c>
      <c r="E23" s="2" t="str">
        <f t="shared" si="0"/>
        <v>66MAL1</v>
      </c>
      <c r="F23" t="s">
        <v>3</v>
      </c>
      <c r="G23">
        <v>0</v>
      </c>
      <c r="H23">
        <v>29</v>
      </c>
      <c r="I23">
        <v>29</v>
      </c>
      <c r="J23" t="s">
        <v>52</v>
      </c>
      <c r="K23" t="s">
        <v>53</v>
      </c>
      <c r="L23" t="s">
        <v>56</v>
      </c>
      <c r="M23">
        <v>4.9000000000000004</v>
      </c>
      <c r="N23" s="3">
        <v>4.8000000000000001E-2</v>
      </c>
      <c r="O23">
        <v>25.8</v>
      </c>
      <c r="P23">
        <v>20.3</v>
      </c>
      <c r="Q23" t="s">
        <v>107</v>
      </c>
      <c r="R23" t="s">
        <v>107</v>
      </c>
      <c r="S23" t="s">
        <v>107</v>
      </c>
      <c r="T23" t="s">
        <v>107</v>
      </c>
    </row>
    <row r="24" spans="1:20" x14ac:dyDescent="0.25">
      <c r="A24" s="2">
        <v>23</v>
      </c>
      <c r="B24" t="s">
        <v>24</v>
      </c>
      <c r="C24" t="s">
        <v>25</v>
      </c>
      <c r="D24">
        <v>2</v>
      </c>
      <c r="E24" s="2" t="str">
        <f t="shared" si="0"/>
        <v>66MAL2</v>
      </c>
      <c r="F24" t="s">
        <v>26</v>
      </c>
      <c r="G24">
        <v>29</v>
      </c>
      <c r="H24">
        <v>51</v>
      </c>
      <c r="I24">
        <v>22</v>
      </c>
      <c r="J24" t="s">
        <v>45</v>
      </c>
      <c r="K24" t="s">
        <v>46</v>
      </c>
      <c r="L24" t="s">
        <v>56</v>
      </c>
      <c r="M24">
        <v>5.0999999999999996</v>
      </c>
      <c r="N24" s="3">
        <v>1.7000000000000001E-2</v>
      </c>
      <c r="O24">
        <v>33.299999999999997</v>
      </c>
      <c r="P24">
        <v>29.8</v>
      </c>
      <c r="Q24" t="s">
        <v>107</v>
      </c>
      <c r="R24" t="s">
        <v>107</v>
      </c>
      <c r="S24" t="s">
        <v>107</v>
      </c>
      <c r="T24" t="s">
        <v>107</v>
      </c>
    </row>
    <row r="25" spans="1:20" x14ac:dyDescent="0.25">
      <c r="A25" s="2">
        <v>24</v>
      </c>
      <c r="B25" t="s">
        <v>24</v>
      </c>
      <c r="C25" t="s">
        <v>25</v>
      </c>
      <c r="D25">
        <v>3</v>
      </c>
      <c r="E25" s="2" t="str">
        <f t="shared" si="0"/>
        <v>66MAL3</v>
      </c>
      <c r="F25" t="s">
        <v>27</v>
      </c>
      <c r="G25">
        <v>51</v>
      </c>
      <c r="H25">
        <v>100</v>
      </c>
      <c r="I25">
        <v>49</v>
      </c>
      <c r="J25" t="s">
        <v>41</v>
      </c>
      <c r="K25" t="s">
        <v>42</v>
      </c>
      <c r="L25" t="s">
        <v>56</v>
      </c>
      <c r="M25">
        <v>5.5</v>
      </c>
      <c r="N25" s="3">
        <v>8.9999999999999993E-3</v>
      </c>
      <c r="O25" t="s">
        <v>107</v>
      </c>
      <c r="P25" t="s">
        <v>107</v>
      </c>
      <c r="Q25" t="s">
        <v>107</v>
      </c>
      <c r="R25" t="s">
        <v>107</v>
      </c>
      <c r="S25" t="s">
        <v>107</v>
      </c>
      <c r="T25" t="s">
        <v>107</v>
      </c>
    </row>
    <row r="26" spans="1:20" x14ac:dyDescent="0.25">
      <c r="A26" s="2">
        <v>25</v>
      </c>
      <c r="B26" t="s">
        <v>24</v>
      </c>
      <c r="C26" t="s">
        <v>28</v>
      </c>
      <c r="D26">
        <v>1</v>
      </c>
      <c r="E26" s="2" t="str">
        <f t="shared" si="0"/>
        <v>66MAL1</v>
      </c>
      <c r="F26" t="s">
        <v>3</v>
      </c>
      <c r="G26">
        <v>0</v>
      </c>
      <c r="H26">
        <v>26</v>
      </c>
      <c r="I26">
        <v>26</v>
      </c>
      <c r="J26" t="s">
        <v>52</v>
      </c>
      <c r="K26" t="s">
        <v>53</v>
      </c>
      <c r="L26" t="s">
        <v>56</v>
      </c>
      <c r="M26">
        <v>5.6</v>
      </c>
      <c r="N26" s="3">
        <v>5.2999999999999999E-2</v>
      </c>
      <c r="O26" t="s">
        <v>107</v>
      </c>
      <c r="P26" t="s">
        <v>107</v>
      </c>
      <c r="Q26" t="s">
        <v>107</v>
      </c>
      <c r="R26" t="s">
        <v>107</v>
      </c>
      <c r="S26" t="s">
        <v>107</v>
      </c>
      <c r="T26" t="s">
        <v>107</v>
      </c>
    </row>
    <row r="27" spans="1:20" x14ac:dyDescent="0.25">
      <c r="A27" s="2">
        <v>26</v>
      </c>
      <c r="B27" t="s">
        <v>24</v>
      </c>
      <c r="C27" t="s">
        <v>28</v>
      </c>
      <c r="D27">
        <v>2</v>
      </c>
      <c r="E27" s="2" t="str">
        <f t="shared" si="0"/>
        <v>66MAL2</v>
      </c>
      <c r="F27" t="s">
        <v>26</v>
      </c>
      <c r="G27">
        <v>26</v>
      </c>
      <c r="H27">
        <v>60</v>
      </c>
      <c r="I27">
        <v>34</v>
      </c>
      <c r="J27" t="s">
        <v>45</v>
      </c>
      <c r="K27" t="s">
        <v>46</v>
      </c>
      <c r="L27" t="s">
        <v>56</v>
      </c>
      <c r="M27">
        <v>5.9</v>
      </c>
      <c r="N27" s="3">
        <v>2.5999999999999999E-2</v>
      </c>
      <c r="O27" t="s">
        <v>107</v>
      </c>
      <c r="P27" t="s">
        <v>107</v>
      </c>
      <c r="Q27" t="s">
        <v>107</v>
      </c>
      <c r="R27" t="s">
        <v>107</v>
      </c>
      <c r="S27" t="s">
        <v>107</v>
      </c>
      <c r="T27" t="s">
        <v>107</v>
      </c>
    </row>
    <row r="28" spans="1:20" x14ac:dyDescent="0.25">
      <c r="A28" s="2">
        <v>27</v>
      </c>
      <c r="B28" t="s">
        <v>24</v>
      </c>
      <c r="C28" t="s">
        <v>28</v>
      </c>
      <c r="D28">
        <v>3</v>
      </c>
      <c r="E28" s="2" t="str">
        <f t="shared" si="0"/>
        <v>66MAL3</v>
      </c>
      <c r="F28" t="s">
        <v>27</v>
      </c>
      <c r="G28">
        <v>60</v>
      </c>
      <c r="H28">
        <v>100</v>
      </c>
      <c r="I28">
        <v>40</v>
      </c>
      <c r="J28" t="s">
        <v>41</v>
      </c>
      <c r="K28" t="s">
        <v>42</v>
      </c>
      <c r="L28" t="s">
        <v>56</v>
      </c>
      <c r="M28">
        <v>6.6</v>
      </c>
      <c r="N28" s="3">
        <v>8.0000000000000002E-3</v>
      </c>
      <c r="O28" t="s">
        <v>107</v>
      </c>
      <c r="P28" t="s">
        <v>107</v>
      </c>
      <c r="Q28" t="s">
        <v>107</v>
      </c>
      <c r="R28" t="s">
        <v>107</v>
      </c>
      <c r="S28" t="s">
        <v>107</v>
      </c>
      <c r="T28" t="s">
        <v>107</v>
      </c>
    </row>
    <row r="29" spans="1:20" x14ac:dyDescent="0.25">
      <c r="A29" s="2">
        <v>28</v>
      </c>
      <c r="B29" t="s">
        <v>24</v>
      </c>
      <c r="C29" t="s">
        <v>29</v>
      </c>
      <c r="D29">
        <v>1</v>
      </c>
      <c r="E29" s="2" t="str">
        <f t="shared" si="0"/>
        <v>66MAL1</v>
      </c>
      <c r="F29" t="s">
        <v>3</v>
      </c>
      <c r="G29">
        <v>0</v>
      </c>
      <c r="H29">
        <v>62</v>
      </c>
      <c r="I29">
        <v>62</v>
      </c>
      <c r="J29" t="s">
        <v>52</v>
      </c>
      <c r="K29" t="s">
        <v>53</v>
      </c>
      <c r="L29" t="s">
        <v>56</v>
      </c>
      <c r="M29">
        <v>6.5</v>
      </c>
      <c r="N29" s="3">
        <v>0.02</v>
      </c>
      <c r="O29" t="s">
        <v>107</v>
      </c>
      <c r="P29" t="s">
        <v>107</v>
      </c>
      <c r="Q29" t="s">
        <v>107</v>
      </c>
      <c r="R29" t="s">
        <v>107</v>
      </c>
      <c r="S29" t="s">
        <v>107</v>
      </c>
      <c r="T29" t="s">
        <v>107</v>
      </c>
    </row>
    <row r="30" spans="1:20" x14ac:dyDescent="0.25">
      <c r="A30" s="2">
        <v>29</v>
      </c>
      <c r="B30" t="s">
        <v>24</v>
      </c>
      <c r="C30" t="s">
        <v>29</v>
      </c>
      <c r="D30">
        <v>2</v>
      </c>
      <c r="E30" s="2" t="str">
        <f t="shared" si="0"/>
        <v>66MAL2</v>
      </c>
      <c r="F30" t="s">
        <v>26</v>
      </c>
      <c r="G30">
        <v>62</v>
      </c>
      <c r="H30">
        <v>100</v>
      </c>
      <c r="I30">
        <v>38</v>
      </c>
      <c r="J30" t="s">
        <v>45</v>
      </c>
      <c r="K30" t="s">
        <v>46</v>
      </c>
      <c r="L30" t="s">
        <v>56</v>
      </c>
      <c r="M30">
        <v>6.5</v>
      </c>
      <c r="N30" s="3">
        <v>4.0000000000000001E-3</v>
      </c>
      <c r="O30" t="s">
        <v>107</v>
      </c>
      <c r="P30" t="s">
        <v>107</v>
      </c>
      <c r="Q30" t="s">
        <v>107</v>
      </c>
      <c r="R30" t="s">
        <v>107</v>
      </c>
      <c r="S30" t="s">
        <v>107</v>
      </c>
      <c r="T30" t="s">
        <v>107</v>
      </c>
    </row>
    <row r="31" spans="1:20" x14ac:dyDescent="0.25">
      <c r="A31" s="2">
        <v>30</v>
      </c>
      <c r="B31" t="s">
        <v>30</v>
      </c>
      <c r="C31" t="s">
        <v>31</v>
      </c>
      <c r="D31">
        <v>1</v>
      </c>
      <c r="E31" s="2" t="str">
        <f t="shared" si="0"/>
        <v>66BAL1</v>
      </c>
      <c r="F31" t="s">
        <v>3</v>
      </c>
      <c r="G31">
        <v>0</v>
      </c>
      <c r="H31">
        <v>40</v>
      </c>
      <c r="I31">
        <v>40</v>
      </c>
      <c r="J31" t="s">
        <v>43</v>
      </c>
      <c r="K31" t="s">
        <v>44</v>
      </c>
      <c r="L31" t="s">
        <v>56</v>
      </c>
      <c r="M31">
        <v>5.6</v>
      </c>
      <c r="N31" s="3">
        <v>4.9000000000000002E-2</v>
      </c>
      <c r="O31" t="s">
        <v>107</v>
      </c>
      <c r="P31" t="s">
        <v>107</v>
      </c>
      <c r="Q31" t="s">
        <v>107</v>
      </c>
      <c r="R31" t="s">
        <v>107</v>
      </c>
      <c r="S31" t="s">
        <v>107</v>
      </c>
      <c r="T31" t="s">
        <v>107</v>
      </c>
    </row>
    <row r="32" spans="1:20" x14ac:dyDescent="0.25">
      <c r="A32" s="2">
        <v>31</v>
      </c>
      <c r="B32" t="s">
        <v>30</v>
      </c>
      <c r="C32" t="s">
        <v>31</v>
      </c>
      <c r="D32">
        <v>2</v>
      </c>
      <c r="E32" s="2" t="str">
        <f t="shared" si="0"/>
        <v>66BAL2</v>
      </c>
      <c r="F32" t="s">
        <v>10</v>
      </c>
      <c r="G32">
        <v>40</v>
      </c>
      <c r="H32">
        <v>65</v>
      </c>
      <c r="I32">
        <v>25</v>
      </c>
      <c r="J32" t="s">
        <v>43</v>
      </c>
      <c r="K32" t="s">
        <v>44</v>
      </c>
      <c r="L32" t="s">
        <v>56</v>
      </c>
      <c r="M32">
        <v>5.7</v>
      </c>
      <c r="N32" s="3">
        <v>1.9E-2</v>
      </c>
      <c r="O32" t="s">
        <v>107</v>
      </c>
      <c r="P32" t="s">
        <v>107</v>
      </c>
      <c r="Q32" t="s">
        <v>107</v>
      </c>
      <c r="R32" t="s">
        <v>107</v>
      </c>
      <c r="S32" t="s">
        <v>107</v>
      </c>
      <c r="T32" t="s">
        <v>107</v>
      </c>
    </row>
    <row r="33" spans="1:20" x14ac:dyDescent="0.25">
      <c r="A33" s="2">
        <v>32</v>
      </c>
      <c r="B33" t="s">
        <v>30</v>
      </c>
      <c r="C33" t="s">
        <v>31</v>
      </c>
      <c r="D33">
        <v>3</v>
      </c>
      <c r="E33" s="2" t="str">
        <f t="shared" si="0"/>
        <v>66BAL3</v>
      </c>
      <c r="F33" t="s">
        <v>7</v>
      </c>
      <c r="G33">
        <v>65</v>
      </c>
      <c r="H33">
        <v>100</v>
      </c>
      <c r="I33">
        <v>35</v>
      </c>
      <c r="J33" t="s">
        <v>52</v>
      </c>
      <c r="K33" t="s">
        <v>53</v>
      </c>
      <c r="L33" t="s">
        <v>56</v>
      </c>
      <c r="M33">
        <v>5.9</v>
      </c>
      <c r="N33" s="3">
        <v>8.0000000000000002E-3</v>
      </c>
      <c r="O33" t="s">
        <v>107</v>
      </c>
      <c r="P33" t="s">
        <v>107</v>
      </c>
      <c r="Q33" t="s">
        <v>107</v>
      </c>
      <c r="R33" t="s">
        <v>107</v>
      </c>
      <c r="S33" t="s">
        <v>107</v>
      </c>
      <c r="T33" t="s">
        <v>107</v>
      </c>
    </row>
    <row r="34" spans="1:20" x14ac:dyDescent="0.25">
      <c r="A34" s="2">
        <v>33</v>
      </c>
      <c r="B34" t="s">
        <v>30</v>
      </c>
      <c r="C34" t="s">
        <v>32</v>
      </c>
      <c r="D34">
        <v>1</v>
      </c>
      <c r="E34" s="2" t="str">
        <f t="shared" si="0"/>
        <v>66BAL1</v>
      </c>
      <c r="F34" t="s">
        <v>3</v>
      </c>
      <c r="G34">
        <v>0</v>
      </c>
      <c r="H34">
        <v>17</v>
      </c>
      <c r="I34">
        <v>17</v>
      </c>
      <c r="J34" t="s">
        <v>39</v>
      </c>
      <c r="K34" t="s">
        <v>40</v>
      </c>
      <c r="L34" t="s">
        <v>56</v>
      </c>
      <c r="M34">
        <v>5.4</v>
      </c>
      <c r="N34" s="3">
        <v>7.5999999999999998E-2</v>
      </c>
      <c r="O34" t="s">
        <v>107</v>
      </c>
      <c r="P34" t="s">
        <v>107</v>
      </c>
      <c r="Q34" t="s">
        <v>107</v>
      </c>
      <c r="R34" t="s">
        <v>107</v>
      </c>
      <c r="S34" t="s">
        <v>107</v>
      </c>
      <c r="T34" t="s">
        <v>107</v>
      </c>
    </row>
    <row r="35" spans="1:20" x14ac:dyDescent="0.25">
      <c r="A35" s="2">
        <v>34</v>
      </c>
      <c r="B35" t="s">
        <v>30</v>
      </c>
      <c r="C35" t="s">
        <v>32</v>
      </c>
      <c r="D35">
        <v>2</v>
      </c>
      <c r="E35" s="2" t="str">
        <f t="shared" si="0"/>
        <v>66BAL2</v>
      </c>
      <c r="F35" t="s">
        <v>7</v>
      </c>
      <c r="G35">
        <v>17</v>
      </c>
      <c r="H35">
        <v>45</v>
      </c>
      <c r="I35">
        <v>28</v>
      </c>
      <c r="J35" t="s">
        <v>54</v>
      </c>
      <c r="K35" t="s">
        <v>55</v>
      </c>
      <c r="L35" t="s">
        <v>56</v>
      </c>
      <c r="M35">
        <v>5.6</v>
      </c>
      <c r="N35" s="3">
        <v>1.9E-2</v>
      </c>
      <c r="O35" t="s">
        <v>107</v>
      </c>
      <c r="P35" t="s">
        <v>107</v>
      </c>
      <c r="Q35" t="s">
        <v>107</v>
      </c>
      <c r="R35" t="s">
        <v>107</v>
      </c>
      <c r="S35" t="s">
        <v>107</v>
      </c>
      <c r="T35" t="s">
        <v>107</v>
      </c>
    </row>
    <row r="36" spans="1:20" x14ac:dyDescent="0.25">
      <c r="A36" s="2">
        <v>35</v>
      </c>
      <c r="B36" t="s">
        <v>33</v>
      </c>
      <c r="C36" t="s">
        <v>34</v>
      </c>
      <c r="D36">
        <v>1</v>
      </c>
      <c r="E36" s="2" t="str">
        <f t="shared" si="0"/>
        <v>66PCA1</v>
      </c>
      <c r="F36" t="s">
        <v>3</v>
      </c>
      <c r="G36">
        <v>0</v>
      </c>
      <c r="H36">
        <v>22</v>
      </c>
      <c r="I36">
        <v>22</v>
      </c>
      <c r="J36" t="s">
        <v>52</v>
      </c>
      <c r="K36" t="s">
        <v>53</v>
      </c>
      <c r="L36" t="s">
        <v>56</v>
      </c>
      <c r="M36">
        <v>6.1</v>
      </c>
      <c r="N36" s="3">
        <v>0.02</v>
      </c>
      <c r="O36" t="s">
        <v>107</v>
      </c>
      <c r="P36" t="s">
        <v>107</v>
      </c>
      <c r="Q36" t="s">
        <v>107</v>
      </c>
      <c r="R36" t="s">
        <v>107</v>
      </c>
      <c r="S36" t="s">
        <v>107</v>
      </c>
      <c r="T36" t="s">
        <v>107</v>
      </c>
    </row>
    <row r="37" spans="1:20" x14ac:dyDescent="0.25">
      <c r="A37" s="2">
        <v>36</v>
      </c>
      <c r="B37" t="s">
        <v>33</v>
      </c>
      <c r="C37" t="s">
        <v>34</v>
      </c>
      <c r="D37">
        <v>2</v>
      </c>
      <c r="E37" s="2" t="str">
        <f t="shared" si="0"/>
        <v>66PCA2</v>
      </c>
      <c r="F37" t="s">
        <v>10</v>
      </c>
      <c r="G37">
        <v>22</v>
      </c>
      <c r="H37">
        <v>61</v>
      </c>
      <c r="I37">
        <v>39</v>
      </c>
      <c r="J37" t="s">
        <v>45</v>
      </c>
      <c r="K37" t="s">
        <v>46</v>
      </c>
      <c r="L37" t="s">
        <v>56</v>
      </c>
      <c r="M37">
        <v>6.6</v>
      </c>
      <c r="N37" s="3">
        <v>5.4999999999999997E-3</v>
      </c>
      <c r="O37" t="s">
        <v>107</v>
      </c>
      <c r="P37" t="s">
        <v>107</v>
      </c>
      <c r="Q37" t="s">
        <v>107</v>
      </c>
      <c r="R37" t="s">
        <v>107</v>
      </c>
      <c r="S37" t="s">
        <v>107</v>
      </c>
      <c r="T37" t="s">
        <v>107</v>
      </c>
    </row>
    <row r="38" spans="1:20" x14ac:dyDescent="0.25">
      <c r="A38" s="2">
        <v>37</v>
      </c>
      <c r="B38" t="s">
        <v>33</v>
      </c>
      <c r="C38" t="s">
        <v>34</v>
      </c>
      <c r="D38">
        <v>3</v>
      </c>
      <c r="E38" s="2" t="str">
        <f t="shared" si="0"/>
        <v>66PCA3</v>
      </c>
      <c r="F38" t="s">
        <v>26</v>
      </c>
      <c r="G38">
        <v>61</v>
      </c>
      <c r="H38">
        <v>100</v>
      </c>
      <c r="I38">
        <v>39</v>
      </c>
      <c r="J38" t="s">
        <v>45</v>
      </c>
      <c r="K38" t="s">
        <v>46</v>
      </c>
      <c r="L38" t="s">
        <v>56</v>
      </c>
      <c r="M38">
        <v>6.8</v>
      </c>
      <c r="N38" s="3">
        <v>6.0000000000000001E-3</v>
      </c>
      <c r="O38" t="s">
        <v>107</v>
      </c>
      <c r="P38" t="s">
        <v>107</v>
      </c>
      <c r="Q38" t="s">
        <v>107</v>
      </c>
      <c r="R38" t="s">
        <v>107</v>
      </c>
      <c r="S38" t="s">
        <v>107</v>
      </c>
      <c r="T38" t="s">
        <v>107</v>
      </c>
    </row>
    <row r="39" spans="1:20" x14ac:dyDescent="0.25">
      <c r="A39" s="2">
        <v>38</v>
      </c>
      <c r="B39" t="s">
        <v>35</v>
      </c>
      <c r="C39" t="s">
        <v>36</v>
      </c>
      <c r="D39">
        <v>1</v>
      </c>
      <c r="E39" s="2" t="str">
        <f t="shared" si="0"/>
        <v>66GMA1</v>
      </c>
      <c r="F39" t="s">
        <v>3</v>
      </c>
      <c r="G39">
        <v>0</v>
      </c>
      <c r="H39">
        <v>5</v>
      </c>
      <c r="I39">
        <v>5</v>
      </c>
      <c r="J39" t="s">
        <v>45</v>
      </c>
      <c r="K39" t="s">
        <v>46</v>
      </c>
      <c r="L39" t="s">
        <v>56</v>
      </c>
      <c r="M39">
        <v>5.9</v>
      </c>
      <c r="N39" s="3">
        <v>4.1000000000000002E-2</v>
      </c>
      <c r="O39">
        <v>15</v>
      </c>
      <c r="P39">
        <v>10</v>
      </c>
      <c r="Q39">
        <v>5</v>
      </c>
      <c r="R39">
        <v>2.5</v>
      </c>
      <c r="S39">
        <v>1.5</v>
      </c>
      <c r="T39">
        <v>0.39300000000000002</v>
      </c>
    </row>
    <row r="40" spans="1:20" x14ac:dyDescent="0.25">
      <c r="A40" s="2">
        <v>39</v>
      </c>
      <c r="B40" t="s">
        <v>35</v>
      </c>
      <c r="C40" t="s">
        <v>36</v>
      </c>
      <c r="D40">
        <v>2</v>
      </c>
      <c r="E40" s="2" t="str">
        <f t="shared" si="0"/>
        <v>66GMA2</v>
      </c>
      <c r="F40" t="s">
        <v>7</v>
      </c>
      <c r="G40">
        <v>5</v>
      </c>
      <c r="H40">
        <v>100</v>
      </c>
      <c r="I40">
        <v>95</v>
      </c>
      <c r="J40" t="s">
        <v>45</v>
      </c>
      <c r="K40" t="s">
        <v>46</v>
      </c>
      <c r="L40" t="s">
        <v>56</v>
      </c>
      <c r="M40">
        <v>5.9</v>
      </c>
      <c r="N40" s="3">
        <v>1.2999999999999999E-2</v>
      </c>
      <c r="O40" t="s">
        <v>107</v>
      </c>
      <c r="P40" t="s">
        <v>107</v>
      </c>
      <c r="Q40" t="s">
        <v>107</v>
      </c>
      <c r="R40" t="s">
        <v>107</v>
      </c>
      <c r="S40" t="s">
        <v>107</v>
      </c>
      <c r="T40" t="s">
        <v>107</v>
      </c>
    </row>
    <row r="41" spans="1:20" x14ac:dyDescent="0.25">
      <c r="A41" s="2">
        <v>40</v>
      </c>
      <c r="B41" t="s">
        <v>37</v>
      </c>
      <c r="C41" t="s">
        <v>38</v>
      </c>
      <c r="D41">
        <v>1</v>
      </c>
      <c r="E41" s="2" t="str">
        <f t="shared" si="0"/>
        <v>66PUM1</v>
      </c>
      <c r="F41" t="s">
        <v>3</v>
      </c>
      <c r="G41">
        <v>0</v>
      </c>
      <c r="H41">
        <v>28</v>
      </c>
      <c r="I41">
        <v>28</v>
      </c>
      <c r="J41" t="s">
        <v>52</v>
      </c>
      <c r="K41" t="s">
        <v>53</v>
      </c>
      <c r="L41" t="s">
        <v>56</v>
      </c>
      <c r="M41">
        <v>5.9</v>
      </c>
      <c r="N41" s="3">
        <v>4.4999999999999998E-2</v>
      </c>
      <c r="O41" t="s">
        <v>107</v>
      </c>
      <c r="P41" t="s">
        <v>107</v>
      </c>
      <c r="Q41" t="s">
        <v>107</v>
      </c>
      <c r="R41" t="s">
        <v>107</v>
      </c>
      <c r="S41" t="s">
        <v>107</v>
      </c>
      <c r="T41" t="s">
        <v>107</v>
      </c>
    </row>
    <row r="42" spans="1:20" x14ac:dyDescent="0.25">
      <c r="A42" s="2">
        <v>41</v>
      </c>
      <c r="B42" t="s">
        <v>37</v>
      </c>
      <c r="C42" t="s">
        <v>38</v>
      </c>
      <c r="D42">
        <v>2</v>
      </c>
      <c r="E42" s="2" t="str">
        <f t="shared" si="0"/>
        <v>66PUM2</v>
      </c>
      <c r="F42" t="s">
        <v>15</v>
      </c>
      <c r="G42">
        <v>28</v>
      </c>
      <c r="H42">
        <v>100</v>
      </c>
      <c r="I42">
        <v>72</v>
      </c>
      <c r="J42" t="s">
        <v>107</v>
      </c>
      <c r="K42" t="s">
        <v>107</v>
      </c>
      <c r="L42" t="s">
        <v>107</v>
      </c>
      <c r="M42" t="s">
        <v>107</v>
      </c>
      <c r="N42" s="2" t="s">
        <v>107</v>
      </c>
      <c r="O42" t="s">
        <v>107</v>
      </c>
      <c r="P42" t="s">
        <v>107</v>
      </c>
      <c r="Q42" t="s">
        <v>107</v>
      </c>
      <c r="R42" t="s">
        <v>107</v>
      </c>
      <c r="S42" t="s">
        <v>107</v>
      </c>
      <c r="T42" t="s">
        <v>107</v>
      </c>
    </row>
    <row r="43" spans="1:20" x14ac:dyDescent="0.25">
      <c r="A43" s="2">
        <v>42</v>
      </c>
      <c r="B43" t="str">
        <f>LEFT(E43, LEN(E43)-1)</f>
        <v>66CHI</v>
      </c>
      <c r="C43" t="s">
        <v>107</v>
      </c>
      <c r="D43" t="str">
        <f>RIGHT(E43,1)</f>
        <v>3</v>
      </c>
      <c r="E43" s="2" t="s">
        <v>78</v>
      </c>
      <c r="F43" s="2" t="str">
        <f>F5</f>
        <v>Bw</v>
      </c>
      <c r="G43">
        <f>G5</f>
        <v>50</v>
      </c>
      <c r="H43" s="2">
        <f>H5</f>
        <v>100</v>
      </c>
      <c r="I43" s="2">
        <f t="shared" ref="I43:T43" si="1">I5</f>
        <v>50</v>
      </c>
      <c r="J43" s="2" t="str">
        <f t="shared" si="1"/>
        <v>Franco limoso</v>
      </c>
      <c r="K43" s="2" t="str">
        <f t="shared" si="1"/>
        <v>FL</v>
      </c>
      <c r="L43" s="2" t="str">
        <f t="shared" si="1"/>
        <v>Bloques subangulares</v>
      </c>
      <c r="M43" s="2">
        <f t="shared" si="1"/>
        <v>5.4</v>
      </c>
      <c r="N43" s="2">
        <f t="shared" si="1"/>
        <v>3.7999999999999999E-2</v>
      </c>
      <c r="O43" s="2">
        <f t="shared" si="1"/>
        <v>47.4</v>
      </c>
      <c r="P43" s="2">
        <f t="shared" si="1"/>
        <v>42.1</v>
      </c>
      <c r="Q43" s="2">
        <f t="shared" si="1"/>
        <v>5.2999999999999972</v>
      </c>
      <c r="R43" s="2" t="str">
        <f t="shared" si="1"/>
        <v>2.06</v>
      </c>
      <c r="S43" s="2">
        <f t="shared" si="1"/>
        <v>0.5</v>
      </c>
      <c r="T43" s="2">
        <f t="shared" si="1"/>
        <v>75.5</v>
      </c>
    </row>
    <row r="44" spans="1:20" x14ac:dyDescent="0.25">
      <c r="A44" s="2">
        <v>43</v>
      </c>
      <c r="B44" s="2" t="str">
        <f t="shared" ref="B44:B71" si="2">LEFT(E44, LEN(E44)-1)</f>
        <v>66CHIBAL</v>
      </c>
      <c r="C44" s="2" t="s">
        <v>107</v>
      </c>
      <c r="D44" s="2" t="str">
        <f t="shared" ref="D44:D71" si="3">RIGHT(E44,1)</f>
        <v>2</v>
      </c>
      <c r="E44" s="2" t="s">
        <v>79</v>
      </c>
      <c r="F44" s="2" t="str">
        <f>CONCATENATE(F5, "-", F32)</f>
        <v>Bw-AB</v>
      </c>
      <c r="G44">
        <f>MIN(G5,G32)</f>
        <v>40</v>
      </c>
      <c r="H44">
        <v>65</v>
      </c>
      <c r="I44">
        <f>H44-G44</f>
        <v>25</v>
      </c>
      <c r="J44" t="str">
        <f>CONCATENATE(J5, "-", J32)</f>
        <v>Franco limoso-Franco arcillo-limoso</v>
      </c>
      <c r="K44" s="2" t="str">
        <f>CONCATENATE(K5, "-", K32)</f>
        <v>FL-FArL</v>
      </c>
      <c r="L44" s="2" t="str">
        <f>CONCATENATE(L5, "-", L32)</f>
        <v>Bloques subangulares-Bloques subangulares</v>
      </c>
      <c r="M44" s="2">
        <f>AVERAGE(M5,M32)</f>
        <v>5.5500000000000007</v>
      </c>
      <c r="N44" s="2">
        <f t="shared" ref="N44:T44" si="4">AVERAGE(N5,N32)</f>
        <v>2.8499999999999998E-2</v>
      </c>
      <c r="O44" s="2">
        <f t="shared" si="4"/>
        <v>47.4</v>
      </c>
      <c r="P44" s="2">
        <f t="shared" si="4"/>
        <v>42.1</v>
      </c>
      <c r="Q44" s="2">
        <f t="shared" si="4"/>
        <v>5.2999999999999972</v>
      </c>
      <c r="R44" s="2" t="e">
        <f t="shared" si="4"/>
        <v>#DIV/0!</v>
      </c>
      <c r="S44" s="2">
        <f t="shared" si="4"/>
        <v>0.5</v>
      </c>
      <c r="T44" s="2">
        <f t="shared" si="4"/>
        <v>75.5</v>
      </c>
    </row>
    <row r="45" spans="1:20" x14ac:dyDescent="0.25">
      <c r="A45" s="2">
        <v>44</v>
      </c>
      <c r="B45" s="2" t="str">
        <f t="shared" si="2"/>
        <v>66CHIBAL</v>
      </c>
      <c r="C45" s="2" t="s">
        <v>107</v>
      </c>
      <c r="D45" s="2" t="str">
        <f t="shared" si="3"/>
        <v>3</v>
      </c>
      <c r="E45" s="2" t="s">
        <v>80</v>
      </c>
      <c r="F45" s="2" t="str">
        <f>CONCATENATE(F6, "-", F33)</f>
        <v>Ap-Bw</v>
      </c>
      <c r="G45" s="2">
        <v>65</v>
      </c>
      <c r="H45" s="2">
        <f>MAX(H5,H33)</f>
        <v>100</v>
      </c>
      <c r="I45" s="2">
        <f>H45-G45</f>
        <v>35</v>
      </c>
      <c r="J45" s="2" t="str">
        <f>CONCATENATE(J6, "-", J33)</f>
        <v>Franco arcillo-limoso-Franco arcilloso</v>
      </c>
      <c r="K45" s="2" t="str">
        <f>CONCATENATE(K6, "-", K33)</f>
        <v>FArL-FAr</v>
      </c>
      <c r="L45" s="2" t="str">
        <f>CONCATENATE(L6, "-", L33)</f>
        <v>Bloques subangulares-Bloques subangulares</v>
      </c>
      <c r="M45" s="2">
        <f>AVERAGE(M6,M33)</f>
        <v>5.7</v>
      </c>
      <c r="N45" s="2">
        <f t="shared" ref="N45:T45" si="5">AVERAGE(N6,N33)</f>
        <v>1.4999999999999999E-2</v>
      </c>
      <c r="O45" s="2">
        <f t="shared" si="5"/>
        <v>29.8</v>
      </c>
      <c r="P45" s="2">
        <f t="shared" si="5"/>
        <v>23.4</v>
      </c>
      <c r="Q45" s="2">
        <f t="shared" si="5"/>
        <v>6.4000000000000021</v>
      </c>
      <c r="R45" s="2">
        <f t="shared" si="5"/>
        <v>2.5</v>
      </c>
      <c r="S45" s="2">
        <f t="shared" si="5"/>
        <v>1.1000000000000001</v>
      </c>
      <c r="T45" s="2">
        <f t="shared" si="5"/>
        <v>53.7</v>
      </c>
    </row>
    <row r="46" spans="1:20" x14ac:dyDescent="0.25">
      <c r="A46" s="2">
        <v>45</v>
      </c>
      <c r="B46" s="2" t="str">
        <f t="shared" si="2"/>
        <v>66CHIBEL</v>
      </c>
      <c r="C46" s="2" t="s">
        <v>107</v>
      </c>
      <c r="D46" s="2" t="str">
        <f t="shared" si="3"/>
        <v>1</v>
      </c>
      <c r="E46" s="2" t="s">
        <v>81</v>
      </c>
      <c r="F46" s="2" t="str">
        <f>CONCATENATE(F4, "-", F17)</f>
        <v>Ap-Ap</v>
      </c>
      <c r="G46" s="2">
        <f>MIN(G4,G17)</f>
        <v>0</v>
      </c>
      <c r="H46" s="2">
        <v>40</v>
      </c>
      <c r="I46" s="2">
        <f>H46-G46</f>
        <v>40</v>
      </c>
      <c r="J46" s="2" t="str">
        <f>CONCATENATE(J4, "-", J17)</f>
        <v>Franco limoso-Franco limoso</v>
      </c>
      <c r="K46" s="2" t="str">
        <f>CONCATENATE(K4, "-", K17)</f>
        <v>FL-FL</v>
      </c>
      <c r="L46" s="2" t="str">
        <f>CONCATENATE(L4, "-", L17)</f>
        <v>Bloques subangulares-Migajas, conglomerados y terrones</v>
      </c>
      <c r="M46" s="2">
        <f>AVERAGE(M4,M17)</f>
        <v>4.9000000000000004</v>
      </c>
      <c r="N46" s="2">
        <f t="shared" ref="N46:T47" si="6">AVERAGE(N4,N17)</f>
        <v>9.5500000000000002E-2</v>
      </c>
      <c r="O46" s="2">
        <f t="shared" si="6"/>
        <v>38.200000000000003</v>
      </c>
      <c r="P46" s="2">
        <f t="shared" si="6"/>
        <v>30.5</v>
      </c>
      <c r="Q46" s="2">
        <f t="shared" si="6"/>
        <v>7.7000000000000028</v>
      </c>
      <c r="R46" s="2">
        <f t="shared" si="6"/>
        <v>2.09</v>
      </c>
      <c r="S46" s="2">
        <f t="shared" si="6"/>
        <v>0.68</v>
      </c>
      <c r="T46" s="2">
        <f t="shared" si="6"/>
        <v>67.5</v>
      </c>
    </row>
    <row r="47" spans="1:20" x14ac:dyDescent="0.25">
      <c r="A47" s="2">
        <v>46</v>
      </c>
      <c r="B47" s="2" t="str">
        <f t="shared" si="2"/>
        <v>66CHIBEL</v>
      </c>
      <c r="C47" s="2" t="s">
        <v>107</v>
      </c>
      <c r="D47" s="2" t="str">
        <f t="shared" si="3"/>
        <v>2</v>
      </c>
      <c r="E47" s="2" t="s">
        <v>82</v>
      </c>
      <c r="F47" s="2" t="str">
        <f>CONCATENATE(F5, "-", F18)</f>
        <v>Bw-AB</v>
      </c>
      <c r="G47" s="2">
        <f>MIN(G5,G18)</f>
        <v>40</v>
      </c>
      <c r="H47" s="2">
        <f>MAX(H5,H18)</f>
        <v>100</v>
      </c>
      <c r="I47" s="2">
        <f>H47-G47</f>
        <v>60</v>
      </c>
      <c r="J47" s="2" t="str">
        <f>CONCATENATE(J5, "-", J18)</f>
        <v>Franco limoso-Franco limoso</v>
      </c>
      <c r="K47" s="2" t="str">
        <f>CONCATENATE(K5, "-", K18)</f>
        <v>FL-FL</v>
      </c>
      <c r="L47" s="2" t="str">
        <f>CONCATENATE(L5, "-", L18)</f>
        <v>Bloques subangulares-Bloques subangulares</v>
      </c>
      <c r="M47" s="2">
        <f>AVERAGE(M5,M18)</f>
        <v>5.6</v>
      </c>
      <c r="N47" s="2">
        <f t="shared" si="6"/>
        <v>3.3500000000000002E-2</v>
      </c>
      <c r="O47" s="2">
        <f t="shared" si="6"/>
        <v>47.4</v>
      </c>
      <c r="P47" s="2">
        <f t="shared" si="6"/>
        <v>42.1</v>
      </c>
      <c r="Q47" s="2">
        <f t="shared" si="6"/>
        <v>5.2999999999999972</v>
      </c>
      <c r="R47" s="2" t="e">
        <f t="shared" si="6"/>
        <v>#DIV/0!</v>
      </c>
      <c r="S47" s="2">
        <f t="shared" si="6"/>
        <v>0.5</v>
      </c>
      <c r="T47" s="2">
        <f t="shared" si="6"/>
        <v>75.5</v>
      </c>
    </row>
    <row r="48" spans="1:20" x14ac:dyDescent="0.25">
      <c r="A48" s="2">
        <v>47</v>
      </c>
      <c r="B48" s="2" t="str">
        <f t="shared" si="2"/>
        <v>66CHICAT</v>
      </c>
      <c r="C48" s="2" t="s">
        <v>107</v>
      </c>
      <c r="D48" s="2" t="str">
        <f t="shared" si="3"/>
        <v>1</v>
      </c>
      <c r="E48" s="2" t="s">
        <v>83</v>
      </c>
      <c r="F48" s="2" t="str">
        <f>CONCATENATE(F4, "-", F10)</f>
        <v>Ap-Ap</v>
      </c>
      <c r="G48" s="2">
        <f>MIN(G4,G10)</f>
        <v>0</v>
      </c>
      <c r="H48" s="2">
        <v>20</v>
      </c>
      <c r="I48" s="2">
        <f>H48-G48</f>
        <v>20</v>
      </c>
      <c r="J48" s="2" t="str">
        <f>CONCATENATE(J4, "-", J10)</f>
        <v>Franco limoso-Franco arcilloso cascajoso</v>
      </c>
      <c r="K48" s="2" t="str">
        <f>CONCATENATE(K4, "-", K10)</f>
        <v>FL-FAr Cascajoso</v>
      </c>
      <c r="L48" s="2" t="str">
        <f>CONCATENATE(L4, "-", L10)</f>
        <v>Bloques subangulares-Bloques subangulares</v>
      </c>
      <c r="M48" s="2">
        <f>AVERAGE(M4,M10)</f>
        <v>5.15</v>
      </c>
      <c r="N48" s="2">
        <f t="shared" ref="N48:T48" si="7">AVERAGE(N4,N10)</f>
        <v>0.10850000000000001</v>
      </c>
      <c r="O48" s="2">
        <f t="shared" si="7"/>
        <v>38.200000000000003</v>
      </c>
      <c r="P48" s="2">
        <f t="shared" si="7"/>
        <v>30.5</v>
      </c>
      <c r="Q48" s="2">
        <f t="shared" si="7"/>
        <v>7.7000000000000028</v>
      </c>
      <c r="R48" s="2">
        <f t="shared" si="7"/>
        <v>2.09</v>
      </c>
      <c r="S48" s="2">
        <f t="shared" si="7"/>
        <v>0.68</v>
      </c>
      <c r="T48" s="2">
        <f t="shared" si="7"/>
        <v>67.5</v>
      </c>
    </row>
    <row r="49" spans="1:20" x14ac:dyDescent="0.25">
      <c r="A49" s="2">
        <v>48</v>
      </c>
      <c r="B49" s="2" t="str">
        <f t="shared" si="2"/>
        <v>66CHICAT</v>
      </c>
      <c r="C49" s="2" t="s">
        <v>107</v>
      </c>
      <c r="D49" s="2" t="str">
        <f t="shared" si="3"/>
        <v>2</v>
      </c>
      <c r="E49" s="2" t="s">
        <v>84</v>
      </c>
      <c r="F49" s="2" t="str">
        <f>CONCATENATE(F5, "-", F13)</f>
        <v>Bw-AB</v>
      </c>
      <c r="G49" s="2">
        <f>MIN(G5,G13)</f>
        <v>20</v>
      </c>
      <c r="H49" s="2">
        <v>40</v>
      </c>
      <c r="I49" s="2">
        <f>H49-G49</f>
        <v>20</v>
      </c>
      <c r="J49" s="2" t="str">
        <f>CONCATENATE(J5, "-", J13)</f>
        <v>Franco limoso-Franco arcillo-limoso</v>
      </c>
      <c r="K49" s="2" t="str">
        <f>CONCATENATE(K5, "-", K13)</f>
        <v>FL-FArL</v>
      </c>
      <c r="L49" s="2" t="str">
        <f>CONCATENATE(L5, "-", L13)</f>
        <v>Bloques subangulares-Bloques subangulares</v>
      </c>
      <c r="M49" s="2">
        <f>AVERAGE(M5,M13)</f>
        <v>5.65</v>
      </c>
      <c r="N49" s="2">
        <f t="shared" ref="N49:T49" si="8">AVERAGE(N5,N13)</f>
        <v>2.5499999999999998E-2</v>
      </c>
      <c r="O49" s="2">
        <f t="shared" si="8"/>
        <v>40.200000000000003</v>
      </c>
      <c r="P49" s="2">
        <f t="shared" si="8"/>
        <v>34.200000000000003</v>
      </c>
      <c r="Q49" s="2">
        <f t="shared" si="8"/>
        <v>5.9999999999999982</v>
      </c>
      <c r="R49" s="2">
        <f t="shared" si="8"/>
        <v>2.4</v>
      </c>
      <c r="S49" s="2">
        <f t="shared" si="8"/>
        <v>0.75</v>
      </c>
      <c r="T49" s="2">
        <f t="shared" si="8"/>
        <v>65.25</v>
      </c>
    </row>
    <row r="50" spans="1:20" x14ac:dyDescent="0.25">
      <c r="A50" s="2">
        <v>49</v>
      </c>
      <c r="B50" s="2" t="str">
        <f t="shared" si="2"/>
        <v>66CHICAT</v>
      </c>
      <c r="C50" s="2" t="s">
        <v>107</v>
      </c>
      <c r="D50" s="2" t="str">
        <f t="shared" si="3"/>
        <v>3</v>
      </c>
      <c r="E50" s="2" t="s">
        <v>85</v>
      </c>
      <c r="F50" s="2" t="str">
        <f>CONCATENATE(F5, "-", F14)</f>
        <v>Bw-Bw</v>
      </c>
      <c r="G50" s="2">
        <f>MIN(G5,G14)</f>
        <v>40</v>
      </c>
      <c r="H50" s="2">
        <f>MAX(H5,H14)</f>
        <v>100</v>
      </c>
      <c r="I50" s="2">
        <f>H50-G50</f>
        <v>60</v>
      </c>
      <c r="J50" s="2" t="str">
        <f>CONCATENATE(J5, "-", J14)</f>
        <v>Franco limoso-Franco arcillo-limoso</v>
      </c>
      <c r="K50" s="2" t="str">
        <f>CONCATENATE(K5, "-", K14)</f>
        <v>FL-FArL</v>
      </c>
      <c r="L50" s="2" t="str">
        <f>CONCATENATE(L5, "-", L14)</f>
        <v>Bloques subangulares-Bloques subangulares</v>
      </c>
      <c r="M50" s="2">
        <f>AVERAGE(M5,M14)</f>
        <v>5.25</v>
      </c>
      <c r="N50" s="3">
        <f>AVERAGE(N5,N14)</f>
        <v>2.3E-2</v>
      </c>
      <c r="O50" s="2">
        <f>AVERAGE(O5,O14)</f>
        <v>47.4</v>
      </c>
      <c r="P50" s="2">
        <f>AVERAGE(P5,P14)</f>
        <v>42.1</v>
      </c>
      <c r="Q50" s="2">
        <f>AVERAGE(Q5,Q14)</f>
        <v>5.2999999999999972</v>
      </c>
      <c r="R50" s="2" t="e">
        <f>AVERAGE(R5,R14)</f>
        <v>#DIV/0!</v>
      </c>
      <c r="S50" s="2">
        <f>AVERAGE(S5,S14)</f>
        <v>0.5</v>
      </c>
      <c r="T50" s="2">
        <f>AVERAGE(T5,T14)</f>
        <v>75.5</v>
      </c>
    </row>
    <row r="51" spans="1:20" x14ac:dyDescent="0.25">
      <c r="A51" s="2">
        <v>50</v>
      </c>
      <c r="B51" s="2" t="str">
        <f t="shared" si="2"/>
        <v>66CHICHU</v>
      </c>
      <c r="C51" s="2" t="s">
        <v>107</v>
      </c>
      <c r="D51" s="2" t="str">
        <f t="shared" si="3"/>
        <v>1</v>
      </c>
      <c r="E51" s="2" t="s">
        <v>86</v>
      </c>
      <c r="F51" s="2" t="str">
        <f>CONCATENATE(F4, "-", F20)</f>
        <v>Ap-Ap</v>
      </c>
      <c r="G51" s="2">
        <f>MIN(G4,G20)</f>
        <v>0</v>
      </c>
      <c r="H51" s="2">
        <v>15</v>
      </c>
      <c r="I51" s="2">
        <f>H51-G51</f>
        <v>15</v>
      </c>
      <c r="J51" s="2" t="str">
        <f>CONCATENATE(J4, "-", J20)</f>
        <v>Franco limoso-Franco arenoso</v>
      </c>
      <c r="K51" s="2" t="str">
        <f>CONCATENATE(K4, "-", K20)</f>
        <v>FL-FA</v>
      </c>
      <c r="L51" s="2" t="str">
        <f>CONCATENATE(L4, "-", L20)</f>
        <v>Bloques subangulares-Bloques subangulares</v>
      </c>
      <c r="M51" s="2">
        <f>AVERAGE(M4,M20)</f>
        <v>5.15</v>
      </c>
      <c r="N51" s="2">
        <f t="shared" ref="N51:T52" si="9">AVERAGE(N4,N20)</f>
        <v>8.3500000000000005E-2</v>
      </c>
      <c r="O51" s="2">
        <f t="shared" si="9"/>
        <v>38.200000000000003</v>
      </c>
      <c r="P51" s="2">
        <f t="shared" si="9"/>
        <v>30.5</v>
      </c>
      <c r="Q51" s="2">
        <f t="shared" si="9"/>
        <v>7.7000000000000028</v>
      </c>
      <c r="R51" s="2">
        <f t="shared" si="9"/>
        <v>2.09</v>
      </c>
      <c r="S51" s="2">
        <f t="shared" si="9"/>
        <v>0.68</v>
      </c>
      <c r="T51" s="2">
        <f t="shared" si="9"/>
        <v>67.5</v>
      </c>
    </row>
    <row r="52" spans="1:20" x14ac:dyDescent="0.25">
      <c r="A52" s="2">
        <v>51</v>
      </c>
      <c r="B52" s="2" t="str">
        <f t="shared" si="2"/>
        <v>66CHICHU</v>
      </c>
      <c r="C52" s="2" t="s">
        <v>107</v>
      </c>
      <c r="D52" s="2" t="str">
        <f t="shared" si="3"/>
        <v>2</v>
      </c>
      <c r="E52" s="2" t="s">
        <v>87</v>
      </c>
      <c r="F52" s="2" t="str">
        <f>CONCATENATE(F5, "-", F21)</f>
        <v>Bw-Bw</v>
      </c>
      <c r="G52" s="2">
        <f>MIN(G5,G21)</f>
        <v>15</v>
      </c>
      <c r="H52" s="2">
        <v>35</v>
      </c>
      <c r="I52" s="2">
        <f>H52-G52</f>
        <v>20</v>
      </c>
      <c r="J52" s="2" t="str">
        <f>CONCATENATE(J5, "-", J21)</f>
        <v>Franco limoso-Franco arenoso</v>
      </c>
      <c r="K52" s="2" t="str">
        <f>CONCATENATE(K5, "-", K21)</f>
        <v>FL-FA</v>
      </c>
      <c r="L52" s="2" t="str">
        <f>CONCATENATE(L5, "-", L21)</f>
        <v>Bloques subangulares-Bloques subangulares</v>
      </c>
      <c r="M52" s="2">
        <f>AVERAGE(M5,M21)</f>
        <v>5.7</v>
      </c>
      <c r="N52" s="2">
        <f t="shared" si="9"/>
        <v>2.7999999999999997E-2</v>
      </c>
      <c r="O52" s="2">
        <f t="shared" si="9"/>
        <v>47.4</v>
      </c>
      <c r="P52" s="2">
        <f t="shared" si="9"/>
        <v>42.1</v>
      </c>
      <c r="Q52" s="2">
        <f t="shared" si="9"/>
        <v>5.2999999999999972</v>
      </c>
      <c r="R52" s="2" t="e">
        <f t="shared" si="9"/>
        <v>#DIV/0!</v>
      </c>
      <c r="S52" s="2">
        <f t="shared" si="9"/>
        <v>0.5</v>
      </c>
      <c r="T52" s="2">
        <f t="shared" si="9"/>
        <v>75.5</v>
      </c>
    </row>
    <row r="53" spans="1:20" x14ac:dyDescent="0.25">
      <c r="A53" s="2">
        <v>52</v>
      </c>
      <c r="B53" s="2" t="str">
        <f t="shared" si="2"/>
        <v>66CHICHU</v>
      </c>
      <c r="C53" s="2" t="s">
        <v>107</v>
      </c>
      <c r="D53" s="2" t="str">
        <f t="shared" si="3"/>
        <v>3</v>
      </c>
      <c r="E53" s="2" t="s">
        <v>88</v>
      </c>
      <c r="F53" s="2" t="str">
        <f>CONCATENATE(F5, "-", F22)</f>
        <v>Bw-CR</v>
      </c>
      <c r="G53" s="2">
        <f>MIN(G5,G22)</f>
        <v>35</v>
      </c>
      <c r="H53" s="2">
        <f>MAX(H5,H22)</f>
        <v>100</v>
      </c>
      <c r="I53" s="2">
        <f>H53-G53</f>
        <v>65</v>
      </c>
      <c r="J53" s="2" t="str">
        <f>CONCATENATE(J5, "-", J22)</f>
        <v>Franco limoso-N.A.</v>
      </c>
      <c r="K53" s="2" t="str">
        <f>CONCATENATE(K5, "-", K22)</f>
        <v>FL-N.A.</v>
      </c>
      <c r="L53" s="2" t="str">
        <f>CONCATENATE(L5, "-", L22)</f>
        <v>Bloques subangulares-NA</v>
      </c>
      <c r="M53" s="2">
        <f>AVERAGE(M5,M22)</f>
        <v>5.4</v>
      </c>
      <c r="N53" s="3">
        <f>AVERAGE(N5,N22)</f>
        <v>3.7999999999999999E-2</v>
      </c>
      <c r="O53" s="2">
        <f>AVERAGE(O5,O22)</f>
        <v>47.4</v>
      </c>
      <c r="P53" s="2">
        <f>AVERAGE(P5,P22)</f>
        <v>42.1</v>
      </c>
      <c r="Q53" s="2">
        <f>AVERAGE(Q5,Q22)</f>
        <v>5.2999999999999972</v>
      </c>
      <c r="R53" s="2" t="e">
        <f>AVERAGE(R5,R22)</f>
        <v>#DIV/0!</v>
      </c>
      <c r="S53" s="2">
        <f>AVERAGE(S5,S22)</f>
        <v>0.5</v>
      </c>
      <c r="T53" s="2">
        <f>AVERAGE(T5,T22)</f>
        <v>75.5</v>
      </c>
    </row>
    <row r="54" spans="1:20" x14ac:dyDescent="0.25">
      <c r="A54" s="2">
        <v>53</v>
      </c>
      <c r="B54" s="2" t="str">
        <f t="shared" si="2"/>
        <v>66CHIGMAO</v>
      </c>
      <c r="C54" s="2" t="s">
        <v>107</v>
      </c>
      <c r="D54" s="2" t="str">
        <f t="shared" si="3"/>
        <v>*</v>
      </c>
      <c r="E54" s="2" t="s">
        <v>89</v>
      </c>
      <c r="F54" s="2" t="str">
        <f>CONCATENATE(F4, "-", F39)</f>
        <v>Ap-Ap</v>
      </c>
      <c r="G54" s="2">
        <f>MIN(G4,G39)</f>
        <v>0</v>
      </c>
      <c r="H54" s="2">
        <f>MAX(H4,H39)</f>
        <v>50</v>
      </c>
      <c r="I54" s="2">
        <f>H54-G54</f>
        <v>50</v>
      </c>
      <c r="J54" s="2" t="str">
        <f>CONCATENATE(J4, "-", J39)</f>
        <v>Franco limoso-Arcilloso</v>
      </c>
      <c r="K54" s="2" t="str">
        <f>CONCATENATE(K4, "-", K39)</f>
        <v>FL-Ar</v>
      </c>
      <c r="L54" s="2" t="str">
        <f>CONCATENATE(L4, "-", L39)</f>
        <v>Bloques subangulares-Bloques subangulares</v>
      </c>
      <c r="M54" s="2">
        <f>AVERAGE(M4,M39)</f>
        <v>5.25</v>
      </c>
      <c r="N54" s="3">
        <f>AVERAGE(N4,N39)</f>
        <v>8.8500000000000009E-2</v>
      </c>
      <c r="O54" s="2">
        <f>AVERAGE(O4,O39)</f>
        <v>26.6</v>
      </c>
      <c r="P54" s="2">
        <f>AVERAGE(P4,P39)</f>
        <v>20.25</v>
      </c>
      <c r="Q54" s="2">
        <f>AVERAGE(Q4,Q39)</f>
        <v>6.3500000000000014</v>
      </c>
      <c r="R54" s="2">
        <f>AVERAGE(R4,R39)</f>
        <v>2.2949999999999999</v>
      </c>
      <c r="S54" s="2">
        <f>AVERAGE(S4,S39)</f>
        <v>1.0900000000000001</v>
      </c>
      <c r="T54" s="2">
        <f>AVERAGE(T4,T39)</f>
        <v>33.9465</v>
      </c>
    </row>
    <row r="55" spans="1:20" x14ac:dyDescent="0.25">
      <c r="A55" s="2">
        <v>54</v>
      </c>
      <c r="B55" s="2" t="str">
        <f t="shared" si="2"/>
        <v>66CHIMAL</v>
      </c>
      <c r="C55" s="2" t="s">
        <v>107</v>
      </c>
      <c r="D55" s="2" t="str">
        <f t="shared" si="3"/>
        <v>2</v>
      </c>
      <c r="E55" s="2" t="s">
        <v>90</v>
      </c>
      <c r="F55" s="2" t="str">
        <f>CONCATENATE(F5, "-", F24)</f>
        <v>Bw-Bt</v>
      </c>
      <c r="G55" s="2">
        <f>MIN(G5,G24)</f>
        <v>29</v>
      </c>
      <c r="H55" s="2">
        <v>51</v>
      </c>
      <c r="I55" s="2">
        <f>H55-G55</f>
        <v>22</v>
      </c>
      <c r="J55" s="2" t="str">
        <f>CONCATENATE(J5, "-", J24)</f>
        <v>Franco limoso-Arcilloso</v>
      </c>
      <c r="K55" s="2" t="str">
        <f>CONCATENATE(K5, "-", K24)</f>
        <v>FL-Ar</v>
      </c>
      <c r="L55" s="2" t="str">
        <f>CONCATENATE(L5, "-", L24)</f>
        <v>Bloques subangulares-Bloques subangulares</v>
      </c>
      <c r="M55" s="2">
        <f>AVERAGE(M5,M24)</f>
        <v>5.25</v>
      </c>
      <c r="N55" s="3">
        <f>AVERAGE(N5,N24)</f>
        <v>2.75E-2</v>
      </c>
      <c r="O55" s="2">
        <f>AVERAGE(O5,O24)</f>
        <v>40.349999999999994</v>
      </c>
      <c r="P55" s="2">
        <f>AVERAGE(P5,P24)</f>
        <v>35.950000000000003</v>
      </c>
      <c r="Q55" s="2">
        <f>AVERAGE(Q5,Q24)</f>
        <v>5.2999999999999972</v>
      </c>
      <c r="R55" s="2" t="e">
        <f>AVERAGE(R5,R24)</f>
        <v>#DIV/0!</v>
      </c>
      <c r="S55" s="2">
        <f>AVERAGE(S5,S24)</f>
        <v>0.5</v>
      </c>
      <c r="T55" s="2">
        <f>AVERAGE(T5,T24)</f>
        <v>75.5</v>
      </c>
    </row>
    <row r="56" spans="1:20" x14ac:dyDescent="0.25">
      <c r="A56" s="2">
        <v>55</v>
      </c>
      <c r="B56" s="2" t="str">
        <f t="shared" si="2"/>
        <v>66CHIMAL</v>
      </c>
      <c r="C56" s="2" t="s">
        <v>107</v>
      </c>
      <c r="D56" s="2" t="str">
        <f t="shared" si="3"/>
        <v>3</v>
      </c>
      <c r="E56" s="2" t="s">
        <v>91</v>
      </c>
      <c r="F56" s="2" t="str">
        <f>CONCATENATE(F5, "-", F25)</f>
        <v>Bw-2Bw</v>
      </c>
      <c r="G56" s="2">
        <v>51</v>
      </c>
      <c r="H56" s="2">
        <f>MAX(H5,H25)</f>
        <v>100</v>
      </c>
      <c r="I56" s="2">
        <f>H55-G55</f>
        <v>22</v>
      </c>
      <c r="J56" s="2" t="str">
        <f>CONCATENATE(J5, "-", J25)</f>
        <v>Franco limoso-Franco limoso</v>
      </c>
      <c r="K56" s="2" t="str">
        <f>CONCATENATE(K5, "-", K25)</f>
        <v>FL-FL</v>
      </c>
      <c r="L56" s="2" t="str">
        <f>CONCATENATE(L5, "-", L25)</f>
        <v>Bloques subangulares-Bloques subangulares</v>
      </c>
      <c r="M56" s="2">
        <f>AVERAGE(M5,M25)</f>
        <v>5.45</v>
      </c>
      <c r="N56" s="3">
        <f>AVERAGE(N5,N25)</f>
        <v>2.35E-2</v>
      </c>
      <c r="O56" s="2">
        <f>AVERAGE(O5,O25)</f>
        <v>47.4</v>
      </c>
      <c r="P56" s="2">
        <f>AVERAGE(P5,P25)</f>
        <v>42.1</v>
      </c>
      <c r="Q56" s="2">
        <f>AVERAGE(Q5,Q25)</f>
        <v>5.2999999999999972</v>
      </c>
      <c r="R56" s="2" t="e">
        <f>AVERAGE(R5,R25)</f>
        <v>#DIV/0!</v>
      </c>
      <c r="S56" s="2">
        <f>AVERAGE(S5,S25)</f>
        <v>0.5</v>
      </c>
      <c r="T56" s="2">
        <f>AVERAGE(T5,T25)</f>
        <v>75.5</v>
      </c>
    </row>
    <row r="57" spans="1:20" x14ac:dyDescent="0.25">
      <c r="A57" s="2">
        <v>56</v>
      </c>
      <c r="B57" s="2" t="str">
        <f t="shared" si="2"/>
        <v>66CHIMNI</v>
      </c>
      <c r="C57" s="2" t="s">
        <v>107</v>
      </c>
      <c r="D57" s="2" t="str">
        <f t="shared" si="3"/>
        <v>1</v>
      </c>
      <c r="E57" s="2" t="s">
        <v>92</v>
      </c>
      <c r="F57" s="2" t="str">
        <f>CONCATENATE(F4, "-", F15)</f>
        <v>Ap-Ap</v>
      </c>
      <c r="G57" s="2">
        <f>MIN(G4,G15)</f>
        <v>0</v>
      </c>
      <c r="H57" s="2">
        <f>MAX(H4,H15)</f>
        <v>50</v>
      </c>
      <c r="I57" s="2">
        <f>H57-G57</f>
        <v>50</v>
      </c>
      <c r="J57" s="2" t="str">
        <f>CONCATENATE(J4, "-", J15)</f>
        <v>Franco limoso-Franco limoso</v>
      </c>
      <c r="K57" s="2" t="str">
        <f>CONCATENATE(K4, "-", K15)</f>
        <v>FL-FL</v>
      </c>
      <c r="L57" s="2" t="str">
        <f>CONCATENATE(L4, "-", L15)</f>
        <v>Bloques subangulares-Bloques subangulares</v>
      </c>
      <c r="M57" s="2">
        <f>AVERAGE(M4,M15)</f>
        <v>4.9499999999999993</v>
      </c>
      <c r="N57" s="3">
        <f>AVERAGE(N4,N15)</f>
        <v>9.0499999999999997E-2</v>
      </c>
      <c r="O57" s="2">
        <f>AVERAGE(O4,O15)</f>
        <v>38.200000000000003</v>
      </c>
      <c r="P57" s="2">
        <f>AVERAGE(P4,P15)</f>
        <v>30.5</v>
      </c>
      <c r="Q57" s="2">
        <f>AVERAGE(Q4,Q15)</f>
        <v>7.7000000000000028</v>
      </c>
      <c r="R57" s="2">
        <f>AVERAGE(R4,R15)</f>
        <v>2.09</v>
      </c>
      <c r="S57" s="2">
        <f>AVERAGE(S4,S15)</f>
        <v>0.68</v>
      </c>
      <c r="T57" s="2">
        <f>AVERAGE(T4,T15)</f>
        <v>67.5</v>
      </c>
    </row>
    <row r="58" spans="1:20" x14ac:dyDescent="0.25">
      <c r="A58" s="2">
        <v>57</v>
      </c>
      <c r="B58" s="2" t="str">
        <f t="shared" si="2"/>
        <v>66CHIMNI</v>
      </c>
      <c r="C58" s="2" t="s">
        <v>107</v>
      </c>
      <c r="D58" s="2" t="str">
        <f t="shared" si="3"/>
        <v>2</v>
      </c>
      <c r="E58" s="2" t="s">
        <v>93</v>
      </c>
      <c r="F58" s="2" t="str">
        <f>CONCATENATE(F5, "-", F16)</f>
        <v>Bw-Bw</v>
      </c>
      <c r="G58" s="2">
        <f>MIN(G5,G16)</f>
        <v>10</v>
      </c>
      <c r="H58" s="2">
        <f>MAX(H5,H16)</f>
        <v>100</v>
      </c>
      <c r="I58" s="2">
        <f>H58-G58</f>
        <v>90</v>
      </c>
      <c r="J58" s="2" t="str">
        <f>CONCATENATE(J5, "-", J16)</f>
        <v>Franco limoso-Franco limoso</v>
      </c>
      <c r="K58" s="2" t="str">
        <f>CONCATENATE(K5, "-", K16)</f>
        <v>FL-FL</v>
      </c>
      <c r="L58" s="2" t="str">
        <f>CONCATENATE(L5, "-", L16)</f>
        <v>Bloques subangulares-Bloques subangulares</v>
      </c>
      <c r="M58" s="2">
        <f>AVERAGE(M5,M16)</f>
        <v>5.25</v>
      </c>
      <c r="N58" s="3">
        <f>AVERAGE(N5,N16)</f>
        <v>2.5499999999999998E-2</v>
      </c>
      <c r="O58" s="2">
        <f>AVERAGE(O5,O16)</f>
        <v>47.4</v>
      </c>
      <c r="P58" s="2">
        <f>AVERAGE(P5,P16)</f>
        <v>42.1</v>
      </c>
      <c r="Q58" s="2">
        <f>AVERAGE(Q5,Q16)</f>
        <v>5.2999999999999972</v>
      </c>
      <c r="R58" s="2" t="e">
        <f>AVERAGE(R5,R16)</f>
        <v>#DIV/0!</v>
      </c>
      <c r="S58" s="2">
        <f>AVERAGE(S5,S16)</f>
        <v>0.5</v>
      </c>
      <c r="T58" s="2">
        <f>AVERAGE(T5,T16)</f>
        <v>75.5</v>
      </c>
    </row>
    <row r="59" spans="1:20" x14ac:dyDescent="0.25">
      <c r="A59" s="2">
        <v>58</v>
      </c>
      <c r="B59" s="2" t="str">
        <f t="shared" si="2"/>
        <v>66CHIOSP</v>
      </c>
      <c r="C59" s="2" t="s">
        <v>107</v>
      </c>
      <c r="D59" s="2" t="str">
        <f t="shared" si="3"/>
        <v>2</v>
      </c>
      <c r="E59" s="2" t="s">
        <v>94</v>
      </c>
      <c r="F59" s="2" t="str">
        <f>CONCATENATE(F5, "-", F3)</f>
        <v>Bw-BC</v>
      </c>
      <c r="G59" s="2">
        <f>MIN(G5,G3)</f>
        <v>10</v>
      </c>
      <c r="H59" s="2">
        <f>MAX(H5,H3)</f>
        <v>100</v>
      </c>
      <c r="I59" s="2">
        <f>H59-G59</f>
        <v>90</v>
      </c>
      <c r="J59" s="2" t="str">
        <f>CONCATENATE(J5, "-", J3)</f>
        <v>Franco limoso-Arcilloso cascajoso</v>
      </c>
      <c r="K59" s="2" t="str">
        <f>CONCATENATE(K5, "-", K3)</f>
        <v>FL-Ar Cascajoso</v>
      </c>
      <c r="L59" s="2" t="str">
        <f>CONCATENATE(L5, "-", L3)</f>
        <v>Bloques subangulares-Bloques subangulares</v>
      </c>
      <c r="M59" s="2">
        <f>AVERAGE(M5,M3)</f>
        <v>5.7</v>
      </c>
      <c r="N59" s="3">
        <f>AVERAGE(N5,N3)</f>
        <v>2.4500000000000001E-2</v>
      </c>
      <c r="O59" s="2">
        <f>AVERAGE(O5,O3)</f>
        <v>47.4</v>
      </c>
      <c r="P59" s="2">
        <f>AVERAGE(P5,P3)</f>
        <v>42.1</v>
      </c>
      <c r="Q59" s="2">
        <f>AVERAGE(Q5,Q3)</f>
        <v>5.2999999999999972</v>
      </c>
      <c r="R59" s="2" t="e">
        <f>AVERAGE(R5,R3)</f>
        <v>#DIV/0!</v>
      </c>
      <c r="S59" s="2">
        <f>AVERAGE(S5,S3)</f>
        <v>0.5</v>
      </c>
      <c r="T59" s="2">
        <f>AVERAGE(T5,T3)</f>
        <v>75.5</v>
      </c>
    </row>
    <row r="60" spans="1:20" x14ac:dyDescent="0.25">
      <c r="A60" s="2">
        <v>59</v>
      </c>
      <c r="B60" s="2" t="str">
        <f t="shared" si="2"/>
        <v>66CHIPAR</v>
      </c>
      <c r="C60" s="2" t="s">
        <v>107</v>
      </c>
      <c r="D60" s="2" t="str">
        <f t="shared" si="3"/>
        <v>1</v>
      </c>
      <c r="E60" s="2" t="s">
        <v>95</v>
      </c>
      <c r="F60" s="2" t="str">
        <f>CONCATENATE(F6, "-", F4)</f>
        <v>Ap-Ap</v>
      </c>
      <c r="G60" s="2">
        <f>MIN(G6,G4)</f>
        <v>0</v>
      </c>
      <c r="H60" s="2">
        <v>40</v>
      </c>
      <c r="I60" s="2">
        <f>H60-G60</f>
        <v>40</v>
      </c>
      <c r="J60" s="2" t="str">
        <f>CONCATENATE(J6, "-", J4)</f>
        <v>Franco arcillo-limoso-Franco limoso</v>
      </c>
      <c r="K60" s="2" t="str">
        <f>CONCATENATE(K6, "-", K4)</f>
        <v>FArL-FL</v>
      </c>
      <c r="L60" s="2" t="str">
        <f>CONCATENATE(L6, "-", L4)</f>
        <v>Bloques subangulares-Bloques subangulares</v>
      </c>
      <c r="M60" s="2">
        <f>AVERAGE(M6,M4)</f>
        <v>5.05</v>
      </c>
      <c r="N60" s="3">
        <f>AVERAGE(N6,N4)</f>
        <v>7.9000000000000001E-2</v>
      </c>
      <c r="O60" s="2">
        <f>AVERAGE(O6,O4)</f>
        <v>34</v>
      </c>
      <c r="P60" s="2">
        <f>AVERAGE(P6,P4)</f>
        <v>26.95</v>
      </c>
      <c r="Q60" s="2">
        <f>AVERAGE(Q6,Q4)</f>
        <v>7.0500000000000025</v>
      </c>
      <c r="R60" s="2">
        <f>AVERAGE(R6,R4)</f>
        <v>2.2949999999999999</v>
      </c>
      <c r="S60" s="2">
        <f>AVERAGE(S6,S4)</f>
        <v>0.89000000000000012</v>
      </c>
      <c r="T60" s="2">
        <f>AVERAGE(T6,T4)</f>
        <v>60.6</v>
      </c>
    </row>
    <row r="61" spans="1:20" x14ac:dyDescent="0.25">
      <c r="A61" s="2">
        <v>60</v>
      </c>
      <c r="B61" s="2" t="str">
        <f t="shared" si="2"/>
        <v>66CHIPAR</v>
      </c>
      <c r="C61" s="2" t="s">
        <v>107</v>
      </c>
      <c r="D61" s="2" t="str">
        <f t="shared" si="3"/>
        <v>2</v>
      </c>
      <c r="E61" s="2" t="s">
        <v>96</v>
      </c>
      <c r="F61" s="2" t="str">
        <f>CONCATENATE(F7, "-", F5)</f>
        <v>AB-Bw</v>
      </c>
      <c r="G61" s="2">
        <v>40</v>
      </c>
      <c r="H61" s="2">
        <v>70</v>
      </c>
      <c r="I61" s="2">
        <f>H61-G61</f>
        <v>30</v>
      </c>
      <c r="J61" s="2" t="str">
        <f>CONCATENATE(J7, "-", J5)</f>
        <v>Arcilloso-Franco limoso</v>
      </c>
      <c r="K61" s="2" t="str">
        <f>CONCATENATE(K7, "-", K5)</f>
        <v>Ar-FL</v>
      </c>
      <c r="L61" s="2" t="str">
        <f>CONCATENATE(L7, "-", L5)</f>
        <v>Bloques subangulares-Bloques subangulares</v>
      </c>
      <c r="M61" s="2">
        <f>AVERAGE(M7,M5)</f>
        <v>5.5</v>
      </c>
      <c r="N61" s="3">
        <f>AVERAGE(N7,N5)</f>
        <v>2.5499999999999998E-2</v>
      </c>
      <c r="O61" s="2">
        <f>AVERAGE(O7,O5)</f>
        <v>38</v>
      </c>
      <c r="P61" s="2">
        <f>AVERAGE(P7,P5)</f>
        <v>33.65</v>
      </c>
      <c r="Q61" s="2">
        <f>AVERAGE(Q7,Q5)</f>
        <v>4.3499999999999996</v>
      </c>
      <c r="R61" s="2">
        <f>AVERAGE(R7,R5)</f>
        <v>2.7</v>
      </c>
      <c r="S61" s="2">
        <f>AVERAGE(S7,S5)</f>
        <v>0.85</v>
      </c>
      <c r="T61" s="2">
        <f>AVERAGE(T7,T5)</f>
        <v>65.5</v>
      </c>
    </row>
    <row r="62" spans="1:20" x14ac:dyDescent="0.25">
      <c r="A62" s="2">
        <v>61</v>
      </c>
      <c r="B62" s="2" t="str">
        <f t="shared" si="2"/>
        <v>66CHIPAR</v>
      </c>
      <c r="C62" s="2" t="s">
        <v>107</v>
      </c>
      <c r="D62" s="2" t="str">
        <f t="shared" si="3"/>
        <v>3</v>
      </c>
      <c r="E62" s="2" t="s">
        <v>97</v>
      </c>
      <c r="F62" s="2" t="str">
        <f>CONCATENATE(F5, "-", F8)</f>
        <v>Bw-Bw1</v>
      </c>
      <c r="G62" s="2">
        <v>70</v>
      </c>
      <c r="H62" s="2">
        <v>100</v>
      </c>
      <c r="I62" s="2">
        <f>H62-G62</f>
        <v>30</v>
      </c>
      <c r="J62" s="2" t="str">
        <f>CONCATENATE(J5, "-", J8)</f>
        <v>Franco limoso-Arcilloso</v>
      </c>
      <c r="K62" s="2" t="str">
        <f>CONCATENATE(K5, "-", K8)</f>
        <v>FL-Ar</v>
      </c>
      <c r="L62" s="2" t="str">
        <f>CONCATENATE(L5, "-", L8)</f>
        <v>Bloques subangulares-Bloques subangulares</v>
      </c>
      <c r="M62" s="2">
        <f>AVERAGE(M5,M8)</f>
        <v>5.45</v>
      </c>
      <c r="N62" s="3">
        <f>AVERAGE(N5,N8)</f>
        <v>2.1999999999999999E-2</v>
      </c>
      <c r="O62" s="2">
        <f>AVERAGE(O5,O8)</f>
        <v>47.4</v>
      </c>
      <c r="P62" s="2">
        <f>AVERAGE(P5,P8)</f>
        <v>42.1</v>
      </c>
      <c r="Q62" s="2">
        <f>AVERAGE(Q5,Q8)</f>
        <v>5.2999999999999972</v>
      </c>
      <c r="R62" s="2" t="e">
        <f>AVERAGE(R5,R8)</f>
        <v>#DIV/0!</v>
      </c>
      <c r="S62" s="2">
        <f>AVERAGE(S5,S8)</f>
        <v>0.5</v>
      </c>
      <c r="T62" s="2">
        <f>AVERAGE(T5,T8)</f>
        <v>75.5</v>
      </c>
    </row>
    <row r="63" spans="1:20" x14ac:dyDescent="0.25">
      <c r="A63" s="2">
        <v>62</v>
      </c>
      <c r="B63" s="2" t="str">
        <f t="shared" si="2"/>
        <v>66GMA</v>
      </c>
      <c r="C63" s="2" t="s">
        <v>107</v>
      </c>
      <c r="D63" s="2" t="str">
        <f t="shared" si="3"/>
        <v>3</v>
      </c>
      <c r="E63" s="2" t="s">
        <v>98</v>
      </c>
      <c r="F63" t="str">
        <f>F40</f>
        <v>Bw</v>
      </c>
      <c r="G63" s="2">
        <f t="shared" ref="G63:T63" si="10">G40</f>
        <v>5</v>
      </c>
      <c r="H63" s="2">
        <f t="shared" si="10"/>
        <v>100</v>
      </c>
      <c r="I63" s="2">
        <f t="shared" si="10"/>
        <v>95</v>
      </c>
      <c r="J63" s="2" t="str">
        <f t="shared" si="10"/>
        <v>Arcilloso</v>
      </c>
      <c r="K63" s="2" t="str">
        <f t="shared" si="10"/>
        <v>Ar</v>
      </c>
      <c r="L63" s="2" t="str">
        <f t="shared" si="10"/>
        <v>Bloques subangulares</v>
      </c>
      <c r="M63" s="2">
        <f t="shared" si="10"/>
        <v>5.9</v>
      </c>
      <c r="N63" s="2">
        <f t="shared" si="10"/>
        <v>1.2999999999999999E-2</v>
      </c>
      <c r="O63" s="2" t="str">
        <f t="shared" si="10"/>
        <v>NA</v>
      </c>
      <c r="P63" s="2" t="str">
        <f t="shared" si="10"/>
        <v>NA</v>
      </c>
      <c r="Q63" s="2" t="str">
        <f t="shared" si="10"/>
        <v>NA</v>
      </c>
      <c r="R63" s="2" t="str">
        <f t="shared" si="10"/>
        <v>NA</v>
      </c>
      <c r="S63" s="2" t="str">
        <f t="shared" si="10"/>
        <v>NA</v>
      </c>
      <c r="T63" s="2" t="str">
        <f t="shared" si="10"/>
        <v>NA</v>
      </c>
    </row>
    <row r="64" spans="1:20" x14ac:dyDescent="0.25">
      <c r="A64" s="2">
        <v>63</v>
      </c>
      <c r="B64" s="2" t="str">
        <f t="shared" si="2"/>
        <v>66MCA</v>
      </c>
      <c r="C64" s="2" t="s">
        <v>107</v>
      </c>
      <c r="D64" s="2" t="str">
        <f t="shared" si="3"/>
        <v>2</v>
      </c>
      <c r="E64" s="2" t="s">
        <v>99</v>
      </c>
      <c r="F64" t="s">
        <v>107</v>
      </c>
      <c r="G64" s="2" t="s">
        <v>107</v>
      </c>
      <c r="H64" s="2" t="s">
        <v>107</v>
      </c>
      <c r="I64" s="2" t="s">
        <v>107</v>
      </c>
      <c r="J64" s="2" t="s">
        <v>107</v>
      </c>
      <c r="K64" s="2" t="s">
        <v>107</v>
      </c>
      <c r="L64" s="2" t="s">
        <v>107</v>
      </c>
      <c r="M64" s="2" t="s">
        <v>107</v>
      </c>
      <c r="N64" s="2" t="s">
        <v>107</v>
      </c>
      <c r="O64" s="2" t="s">
        <v>107</v>
      </c>
      <c r="P64" s="2" t="s">
        <v>107</v>
      </c>
      <c r="Q64" s="2" t="s">
        <v>107</v>
      </c>
      <c r="R64" s="2" t="s">
        <v>107</v>
      </c>
      <c r="S64" s="2" t="s">
        <v>107</v>
      </c>
      <c r="T64" s="2" t="s">
        <v>107</v>
      </c>
    </row>
    <row r="65" spans="1:20" x14ac:dyDescent="0.25">
      <c r="A65" s="2">
        <v>64</v>
      </c>
      <c r="B65" s="2" t="str">
        <f t="shared" si="2"/>
        <v>66MCA</v>
      </c>
      <c r="C65" s="2" t="s">
        <v>107</v>
      </c>
      <c r="D65" s="2" t="str">
        <f t="shared" si="3"/>
        <v>3</v>
      </c>
      <c r="E65" s="2" t="s">
        <v>100</v>
      </c>
      <c r="F65" s="2" t="s">
        <v>107</v>
      </c>
      <c r="G65" s="2" t="s">
        <v>107</v>
      </c>
      <c r="H65" s="2" t="s">
        <v>107</v>
      </c>
      <c r="I65" s="2" t="s">
        <v>107</v>
      </c>
      <c r="J65" s="2" t="s">
        <v>107</v>
      </c>
      <c r="K65" s="2" t="s">
        <v>107</v>
      </c>
      <c r="L65" s="2" t="s">
        <v>107</v>
      </c>
      <c r="M65" s="2" t="s">
        <v>107</v>
      </c>
      <c r="N65" s="2" t="s">
        <v>107</v>
      </c>
      <c r="O65" s="2" t="s">
        <v>107</v>
      </c>
      <c r="P65" s="2" t="s">
        <v>107</v>
      </c>
      <c r="Q65" s="2" t="s">
        <v>107</v>
      </c>
      <c r="R65" s="2" t="s">
        <v>107</v>
      </c>
      <c r="S65" s="2" t="s">
        <v>107</v>
      </c>
      <c r="T65" s="2" t="s">
        <v>107</v>
      </c>
    </row>
    <row r="66" spans="1:20" x14ac:dyDescent="0.25">
      <c r="A66" s="2">
        <v>65</v>
      </c>
      <c r="B66" s="2" t="str">
        <f t="shared" si="2"/>
        <v>66MNI</v>
      </c>
      <c r="C66" s="2" t="s">
        <v>107</v>
      </c>
      <c r="D66" s="2" t="str">
        <f t="shared" si="3"/>
        <v>3</v>
      </c>
      <c r="E66" s="2" t="s">
        <v>101</v>
      </c>
      <c r="F66" t="str">
        <f>F16</f>
        <v>Bw</v>
      </c>
      <c r="G66" s="2">
        <f t="shared" ref="G66:T66" si="11">G16</f>
        <v>10</v>
      </c>
      <c r="H66" s="2">
        <f t="shared" si="11"/>
        <v>70</v>
      </c>
      <c r="I66" s="2">
        <f t="shared" si="11"/>
        <v>60</v>
      </c>
      <c r="J66" s="2" t="str">
        <f t="shared" si="11"/>
        <v>Franco limoso</v>
      </c>
      <c r="K66" s="2" t="str">
        <f t="shared" si="11"/>
        <v>FL</v>
      </c>
      <c r="L66" s="2" t="str">
        <f t="shared" si="11"/>
        <v>Bloques subangulares</v>
      </c>
      <c r="M66" s="2">
        <f t="shared" si="11"/>
        <v>5.0999999999999996</v>
      </c>
      <c r="N66" s="2">
        <f t="shared" si="11"/>
        <v>1.2999999999999999E-2</v>
      </c>
      <c r="O66" s="2" t="str">
        <f t="shared" si="11"/>
        <v>NA</v>
      </c>
      <c r="P66" s="2" t="str">
        <f t="shared" si="11"/>
        <v>NA</v>
      </c>
      <c r="Q66" s="2" t="str">
        <f t="shared" si="11"/>
        <v>NA</v>
      </c>
      <c r="R66" s="2" t="str">
        <f t="shared" si="11"/>
        <v>NA</v>
      </c>
      <c r="S66" s="2" t="str">
        <f t="shared" si="11"/>
        <v>NA</v>
      </c>
      <c r="T66" s="2" t="str">
        <f t="shared" si="11"/>
        <v>NA</v>
      </c>
    </row>
    <row r="67" spans="1:20" x14ac:dyDescent="0.25">
      <c r="A67" s="2">
        <v>66</v>
      </c>
      <c r="B67" s="2" t="str">
        <f t="shared" si="2"/>
        <v>66PUL</v>
      </c>
      <c r="C67" s="2" t="s">
        <v>107</v>
      </c>
      <c r="D67" s="2" t="str">
        <f t="shared" si="3"/>
        <v>1</v>
      </c>
      <c r="E67" s="2" t="s">
        <v>102</v>
      </c>
      <c r="F67" s="2" t="s">
        <v>107</v>
      </c>
      <c r="G67" s="2" t="s">
        <v>107</v>
      </c>
      <c r="H67" s="2" t="s">
        <v>107</v>
      </c>
      <c r="I67" s="2" t="s">
        <v>107</v>
      </c>
      <c r="J67" s="2" t="s">
        <v>107</v>
      </c>
      <c r="K67" s="2" t="s">
        <v>107</v>
      </c>
      <c r="L67" s="2" t="s">
        <v>107</v>
      </c>
      <c r="M67" s="2" t="s">
        <v>107</v>
      </c>
      <c r="N67" s="2" t="s">
        <v>107</v>
      </c>
      <c r="O67" s="2" t="s">
        <v>107</v>
      </c>
      <c r="P67" s="2" t="s">
        <v>107</v>
      </c>
      <c r="Q67" s="2" t="s">
        <v>107</v>
      </c>
      <c r="R67" s="2" t="s">
        <v>107</v>
      </c>
      <c r="S67" s="2" t="s">
        <v>107</v>
      </c>
      <c r="T67" s="2" t="s">
        <v>107</v>
      </c>
    </row>
    <row r="68" spans="1:20" x14ac:dyDescent="0.25">
      <c r="A68" s="2">
        <v>67</v>
      </c>
      <c r="B68" s="2" t="str">
        <f t="shared" si="2"/>
        <v>66PUL</v>
      </c>
      <c r="C68" s="2" t="s">
        <v>107</v>
      </c>
      <c r="D68" s="2" t="str">
        <f t="shared" si="3"/>
        <v>2</v>
      </c>
      <c r="E68" s="2" t="s">
        <v>103</v>
      </c>
      <c r="F68" s="2" t="s">
        <v>107</v>
      </c>
      <c r="G68" s="2" t="s">
        <v>107</v>
      </c>
      <c r="H68" s="2" t="s">
        <v>107</v>
      </c>
      <c r="I68" s="2" t="s">
        <v>107</v>
      </c>
      <c r="J68" s="2" t="s">
        <v>107</v>
      </c>
      <c r="K68" s="2" t="s">
        <v>107</v>
      </c>
      <c r="L68" s="2" t="s">
        <v>107</v>
      </c>
      <c r="M68" s="2" t="s">
        <v>107</v>
      </c>
      <c r="N68" s="2" t="s">
        <v>107</v>
      </c>
      <c r="O68" s="2" t="s">
        <v>107</v>
      </c>
      <c r="P68" s="2" t="s">
        <v>107</v>
      </c>
      <c r="Q68" s="2" t="s">
        <v>107</v>
      </c>
      <c r="R68" s="2" t="s">
        <v>107</v>
      </c>
      <c r="S68" s="2" t="s">
        <v>107</v>
      </c>
      <c r="T68" s="2" t="s">
        <v>107</v>
      </c>
    </row>
    <row r="69" spans="1:20" x14ac:dyDescent="0.25">
      <c r="A69" s="2">
        <v>68</v>
      </c>
      <c r="B69" s="2" t="str">
        <f t="shared" si="2"/>
        <v>66PUL</v>
      </c>
      <c r="C69" s="2" t="s">
        <v>107</v>
      </c>
      <c r="D69" s="2" t="str">
        <f t="shared" si="3"/>
        <v>3</v>
      </c>
      <c r="E69" s="2" t="s">
        <v>104</v>
      </c>
      <c r="F69" s="2" t="s">
        <v>107</v>
      </c>
      <c r="G69" s="2" t="s">
        <v>107</v>
      </c>
      <c r="H69" s="2" t="s">
        <v>107</v>
      </c>
      <c r="I69" s="2" t="s">
        <v>107</v>
      </c>
      <c r="J69" s="2" t="s">
        <v>107</v>
      </c>
      <c r="K69" s="2" t="s">
        <v>107</v>
      </c>
      <c r="L69" s="2" t="s">
        <v>107</v>
      </c>
      <c r="M69" s="2" t="s">
        <v>107</v>
      </c>
      <c r="N69" s="2" t="s">
        <v>107</v>
      </c>
      <c r="O69" s="2" t="s">
        <v>107</v>
      </c>
      <c r="P69" s="2" t="s">
        <v>107</v>
      </c>
      <c r="Q69" s="2" t="s">
        <v>107</v>
      </c>
      <c r="R69" s="2" t="s">
        <v>107</v>
      </c>
      <c r="S69" s="2" t="s">
        <v>107</v>
      </c>
      <c r="T69" s="2" t="s">
        <v>107</v>
      </c>
    </row>
    <row r="70" spans="1:20" x14ac:dyDescent="0.25">
      <c r="A70" s="2">
        <v>69</v>
      </c>
      <c r="B70" s="2" t="str">
        <f t="shared" si="2"/>
        <v>66PUM</v>
      </c>
      <c r="C70" s="2" t="s">
        <v>107</v>
      </c>
      <c r="D70" s="2" t="str">
        <f t="shared" si="3"/>
        <v>3</v>
      </c>
      <c r="E70" s="2" t="s">
        <v>105</v>
      </c>
      <c r="F70" t="str">
        <f>F42</f>
        <v>C</v>
      </c>
      <c r="G70" s="2">
        <f t="shared" ref="G70:T70" si="12">G42</f>
        <v>28</v>
      </c>
      <c r="H70" s="2">
        <f t="shared" si="12"/>
        <v>100</v>
      </c>
      <c r="I70" s="2">
        <f t="shared" si="12"/>
        <v>72</v>
      </c>
      <c r="J70" s="2" t="str">
        <f t="shared" si="12"/>
        <v>NA</v>
      </c>
      <c r="K70" s="2" t="str">
        <f t="shared" si="12"/>
        <v>NA</v>
      </c>
      <c r="L70" s="2" t="str">
        <f t="shared" si="12"/>
        <v>NA</v>
      </c>
      <c r="M70" s="2" t="str">
        <f t="shared" si="12"/>
        <v>NA</v>
      </c>
      <c r="N70" s="2" t="str">
        <f t="shared" si="12"/>
        <v>NA</v>
      </c>
      <c r="O70" s="2" t="str">
        <f t="shared" si="12"/>
        <v>NA</v>
      </c>
      <c r="P70" s="2" t="str">
        <f t="shared" si="12"/>
        <v>NA</v>
      </c>
      <c r="Q70" s="2" t="str">
        <f t="shared" si="12"/>
        <v>NA</v>
      </c>
      <c r="R70" s="2" t="str">
        <f t="shared" si="12"/>
        <v>NA</v>
      </c>
      <c r="S70" s="2" t="str">
        <f t="shared" si="12"/>
        <v>NA</v>
      </c>
      <c r="T70" s="2" t="str">
        <f t="shared" si="12"/>
        <v>NA</v>
      </c>
    </row>
    <row r="71" spans="1:20" x14ac:dyDescent="0.25">
      <c r="A71" s="2">
        <v>70</v>
      </c>
      <c r="B71" s="2" t="str">
        <f t="shared" si="2"/>
        <v>66VEI</v>
      </c>
      <c r="C71" s="2" t="s">
        <v>107</v>
      </c>
      <c r="D71" s="2" t="str">
        <f t="shared" si="3"/>
        <v>2</v>
      </c>
      <c r="E71" s="2" t="s">
        <v>106</v>
      </c>
      <c r="F71" s="2" t="s">
        <v>107</v>
      </c>
      <c r="G71" s="2" t="s">
        <v>107</v>
      </c>
      <c r="H71" s="2" t="s">
        <v>107</v>
      </c>
      <c r="I71" s="2" t="s">
        <v>107</v>
      </c>
      <c r="J71" s="2" t="s">
        <v>107</v>
      </c>
      <c r="K71" s="2" t="s">
        <v>107</v>
      </c>
      <c r="L71" s="2" t="s">
        <v>107</v>
      </c>
      <c r="M71" s="2" t="s">
        <v>107</v>
      </c>
      <c r="N71" s="2" t="s">
        <v>107</v>
      </c>
      <c r="O71" s="2" t="s">
        <v>107</v>
      </c>
      <c r="P71" s="2" t="s">
        <v>107</v>
      </c>
      <c r="Q71" s="2" t="s">
        <v>107</v>
      </c>
      <c r="R71" s="2" t="s">
        <v>107</v>
      </c>
      <c r="S71" s="2" t="s">
        <v>107</v>
      </c>
      <c r="T71" s="2" t="s">
        <v>107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Cenicafe - FNC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Carlos Garcia Lopez</dc:creator>
  <cp:lastModifiedBy>Navarro Racines, Carlos Eduardo (CIAT-CCAFS)</cp:lastModifiedBy>
  <dcterms:created xsi:type="dcterms:W3CDTF">2017-03-01T19:02:05Z</dcterms:created>
  <dcterms:modified xsi:type="dcterms:W3CDTF">2017-03-02T18:53:42Z</dcterms:modified>
</cp:coreProperties>
</file>