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900" yWindow="0" windowWidth="35980" windowHeight="21140" tabRatio="500" firstSheet="1" activeTab="5"/>
  </bookViews>
  <sheets>
    <sheet name="Word population" sheetId="8" r:id="rId1"/>
    <sheet name="Bison population in the US" sheetId="3" r:id="rId2"/>
    <sheet name="Paramecium population" sheetId="1" r:id="rId3"/>
    <sheet name="Breeding seals male" sheetId="4" r:id="rId4"/>
    <sheet name="Mouse lymphocytic leukemia" sheetId="5" r:id="rId5"/>
    <sheet name="T cell human leukemia" sheetId="6" r:id="rId6"/>
  </sheets>
  <definedNames>
    <definedName name="solver_adj" localSheetId="1" hidden="1">'Bison population in the US'!$I$2:$I$3</definedName>
    <definedName name="solver_adj" localSheetId="3" hidden="1">'Breeding seals male'!$G$2:$G$4</definedName>
    <definedName name="solver_adj" localSheetId="4" hidden="1">'Mouse lymphocytic leukemia'!$I$2:$I$3</definedName>
    <definedName name="solver_adj" localSheetId="2" hidden="1">'Paramecium population'!$G$2:$G$4</definedName>
    <definedName name="solver_adj" localSheetId="5" hidden="1">'T cell human leukemia'!$G$2:$G$4</definedName>
    <definedName name="solver_adj" localSheetId="0" hidden="1">'Word population'!$I$2:$I$3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2" hidden="1">0.0001</definedName>
    <definedName name="solver_cvg" localSheetId="5" hidden="1">0.0001</definedName>
    <definedName name="solver_cvg" localSheetId="0" hidden="1">0.0001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drv" localSheetId="2" hidden="1">1</definedName>
    <definedName name="solver_drv" localSheetId="5" hidden="1">1</definedName>
    <definedName name="solver_drv" localSheetId="0" hidden="1">1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2" hidden="1">1</definedName>
    <definedName name="solver_eng" localSheetId="5" hidden="1">1</definedName>
    <definedName name="solver_eng" localSheetId="0" hidden="1">1</definedName>
    <definedName name="solver_est" localSheetId="0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2" hidden="1">2147483647</definedName>
    <definedName name="solver_itr" localSheetId="5" hidden="1">2147483647</definedName>
    <definedName name="solver_itr" localSheetId="0" hidden="1">2147483647</definedName>
    <definedName name="solver_lin" localSheetId="1" hidden="1">2</definedName>
    <definedName name="solver_lin" localSheetId="3" hidden="1">2</definedName>
    <definedName name="solver_lin" localSheetId="4" hidden="1">2</definedName>
    <definedName name="solver_lin" localSheetId="2" hidden="1">2</definedName>
    <definedName name="solver_lin" localSheetId="5" hidden="1">2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2" hidden="1">2147483647</definedName>
    <definedName name="solver_mip" localSheetId="5" hidden="1">2147483647</definedName>
    <definedName name="solver_mip" localSheetId="0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2" hidden="1">30</definedName>
    <definedName name="solver_mni" localSheetId="5" hidden="1">30</definedName>
    <definedName name="solver_mni" localSheetId="0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2" hidden="1">0.075</definedName>
    <definedName name="solver_mrt" localSheetId="5" hidden="1">0.075</definedName>
    <definedName name="solver_mrt" localSheetId="0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2" hidden="1">2</definedName>
    <definedName name="solver_msl" localSheetId="5" hidden="1">2</definedName>
    <definedName name="solver_msl" localSheetId="0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2" hidden="1">1</definedName>
    <definedName name="solver_neg" localSheetId="5" hidden="1">1</definedName>
    <definedName name="solver_neg" localSheetId="0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2" hidden="1">2147483647</definedName>
    <definedName name="solver_nod" localSheetId="5" hidden="1">2147483647</definedName>
    <definedName name="solver_nod" localSheetId="0" hidden="1">2147483647</definedName>
    <definedName name="solver_num" localSheetId="1" hidden="1">0</definedName>
    <definedName name="solver_num" localSheetId="3" hidden="1">0</definedName>
    <definedName name="solver_num" localSheetId="4" hidden="1">0</definedName>
    <definedName name="solver_num" localSheetId="2" hidden="1">0</definedName>
    <definedName name="solver_num" localSheetId="5" hidden="1">0</definedName>
    <definedName name="solver_num" localSheetId="0" hidden="1">0</definedName>
    <definedName name="solver_nwt" localSheetId="0" hidden="1">1</definedName>
    <definedName name="solver_opt" localSheetId="1" hidden="1">'Bison population in the US'!$F$16</definedName>
    <definedName name="solver_opt" localSheetId="3" hidden="1">'Breeding seals male'!$E$19</definedName>
    <definedName name="solver_opt" localSheetId="4" hidden="1">'Mouse lymphocytic leukemia'!$F$10</definedName>
    <definedName name="solver_opt" localSheetId="2" hidden="1">'Paramecium population'!$E$29</definedName>
    <definedName name="solver_opt" localSheetId="5" hidden="1">'T cell human leukemia'!$E$22</definedName>
    <definedName name="solver_opt" localSheetId="0" hidden="1">'Word population'!$F$13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2" hidden="1">0.000001</definedName>
    <definedName name="solver_pre" localSheetId="5" hidden="1">0.000001</definedName>
    <definedName name="solver_pre" localSheetId="0" hidden="1">0.000001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bv" localSheetId="2" hidden="1">1</definedName>
    <definedName name="solver_rbv" localSheetId="5" hidden="1">1</definedName>
    <definedName name="solver_rbv" localSheetId="0" hidden="1">1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2" hidden="1">2</definedName>
    <definedName name="solver_rlx" localSheetId="5" hidden="1">2</definedName>
    <definedName name="solver_rlx" localSheetId="0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2" hidden="1">0</definedName>
    <definedName name="solver_rsd" localSheetId="5" hidden="1">0</definedName>
    <definedName name="solver_rsd" localSheetId="0" hidden="1">0</definedName>
    <definedName name="solver_scl" localSheetId="1" hidden="1">1</definedName>
    <definedName name="solver_scl" localSheetId="3" hidden="1">1</definedName>
    <definedName name="solver_scl" localSheetId="4" hidden="1">1</definedName>
    <definedName name="solver_scl" localSheetId="2" hidden="1">1</definedName>
    <definedName name="solver_scl" localSheetId="5" hidden="1">1</definedName>
    <definedName name="solver_scl" localSheetId="0" hidden="1">1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2" hidden="1">2</definedName>
    <definedName name="solver_sho" localSheetId="5" hidden="1">2</definedName>
    <definedName name="solver_sho" localSheetId="0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2" hidden="1">100</definedName>
    <definedName name="solver_ssz" localSheetId="5" hidden="1">100</definedName>
    <definedName name="solver_ssz" localSheetId="0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2" hidden="1">2147483647</definedName>
    <definedName name="solver_tim" localSheetId="5" hidden="1">2147483647</definedName>
    <definedName name="solver_tim" localSheetId="0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2" hidden="1">0.01</definedName>
    <definedName name="solver_tol" localSheetId="5" hidden="1">0.01</definedName>
    <definedName name="solver_tol" localSheetId="0" hidden="1">0.01</definedName>
    <definedName name="solver_typ" localSheetId="1" hidden="1">2</definedName>
    <definedName name="solver_typ" localSheetId="3" hidden="1">2</definedName>
    <definedName name="solver_typ" localSheetId="4" hidden="1">2</definedName>
    <definedName name="solver_typ" localSheetId="2" hidden="1">2</definedName>
    <definedName name="solver_typ" localSheetId="5" hidden="1">2</definedName>
    <definedName name="solver_typ" localSheetId="0" hidden="1">2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al" localSheetId="2" hidden="1">0</definedName>
    <definedName name="solver_val" localSheetId="5" hidden="1">0</definedName>
    <definedName name="solver_val" localSheetId="0" hidden="1">0</definedName>
    <definedName name="solver_ver" localSheetId="1" hidden="1">2</definedName>
    <definedName name="solver_ver" localSheetId="3" hidden="1">2</definedName>
    <definedName name="solver_ver" localSheetId="4" hidden="1">2</definedName>
    <definedName name="solver_ver" localSheetId="2" hidden="1">2</definedName>
    <definedName name="solver_ver" localSheetId="5" hidden="1">2</definedName>
    <definedName name="solver_ver" localSheetId="0" hidden="1">3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19" i="6" l="1"/>
  <c r="D19" i="6"/>
  <c r="E19" i="6"/>
  <c r="C20" i="6"/>
  <c r="D20" i="6"/>
  <c r="E20" i="6"/>
  <c r="C21" i="6"/>
  <c r="D21" i="6"/>
  <c r="E21" i="6"/>
  <c r="C2" i="6"/>
  <c r="D2" i="6"/>
  <c r="E2" i="6"/>
  <c r="C3" i="6"/>
  <c r="D3" i="6"/>
  <c r="E3" i="6"/>
  <c r="C4" i="6"/>
  <c r="D4" i="6"/>
  <c r="E4" i="6"/>
  <c r="C5" i="6"/>
  <c r="D5" i="6"/>
  <c r="E5" i="6"/>
  <c r="C6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2" i="6"/>
  <c r="D12" i="6"/>
  <c r="E12" i="6"/>
  <c r="C13" i="6"/>
  <c r="D13" i="6"/>
  <c r="E13" i="6"/>
  <c r="C14" i="6"/>
  <c r="D14" i="6"/>
  <c r="E14" i="6"/>
  <c r="C15" i="6"/>
  <c r="D15" i="6"/>
  <c r="E15" i="6"/>
  <c r="C16" i="6"/>
  <c r="D16" i="6"/>
  <c r="E16" i="6"/>
  <c r="C17" i="6"/>
  <c r="D17" i="6"/>
  <c r="E17" i="6"/>
  <c r="C18" i="6"/>
  <c r="D18" i="6"/>
  <c r="E18" i="6"/>
  <c r="E22" i="6"/>
  <c r="D2" i="8"/>
  <c r="E2" i="8"/>
  <c r="F2" i="8"/>
  <c r="D3" i="8"/>
  <c r="E3" i="8"/>
  <c r="F3" i="8"/>
  <c r="D4" i="8"/>
  <c r="E4" i="8"/>
  <c r="F4" i="8"/>
  <c r="D5" i="8"/>
  <c r="E5" i="8"/>
  <c r="F5" i="8"/>
  <c r="D6" i="8"/>
  <c r="E6" i="8"/>
  <c r="F6" i="8"/>
  <c r="D7" i="8"/>
  <c r="E7" i="8"/>
  <c r="F7" i="8"/>
  <c r="D8" i="8"/>
  <c r="E8" i="8"/>
  <c r="F8" i="8"/>
  <c r="D9" i="8"/>
  <c r="E9" i="8"/>
  <c r="F9" i="8"/>
  <c r="D10" i="8"/>
  <c r="E10" i="8"/>
  <c r="F10" i="8"/>
  <c r="D11" i="8"/>
  <c r="E11" i="8"/>
  <c r="F11" i="8"/>
  <c r="D12" i="8"/>
  <c r="E12" i="8"/>
  <c r="F12" i="8"/>
  <c r="F13" i="8"/>
  <c r="G12" i="8"/>
  <c r="C12" i="8"/>
  <c r="G11" i="8"/>
  <c r="C11" i="8"/>
  <c r="G10" i="8"/>
  <c r="C10" i="8"/>
  <c r="G9" i="8"/>
  <c r="C9" i="8"/>
  <c r="G8" i="8"/>
  <c r="C8" i="8"/>
  <c r="G7" i="8"/>
  <c r="C7" i="8"/>
  <c r="G6" i="8"/>
  <c r="C6" i="8"/>
  <c r="G5" i="8"/>
  <c r="C5" i="8"/>
  <c r="G4" i="8"/>
  <c r="C4" i="8"/>
  <c r="G3" i="8"/>
  <c r="C3" i="8"/>
  <c r="G2" i="8"/>
  <c r="C2" i="8"/>
  <c r="D2" i="5"/>
  <c r="C2" i="5"/>
  <c r="E2" i="5"/>
  <c r="F2" i="5"/>
  <c r="D3" i="5"/>
  <c r="C3" i="5"/>
  <c r="E3" i="5"/>
  <c r="F3" i="5"/>
  <c r="D4" i="5"/>
  <c r="C4" i="5"/>
  <c r="E4" i="5"/>
  <c r="F4" i="5"/>
  <c r="D5" i="5"/>
  <c r="C5" i="5"/>
  <c r="E5" i="5"/>
  <c r="F5" i="5"/>
  <c r="D6" i="5"/>
  <c r="C6" i="5"/>
  <c r="E6" i="5"/>
  <c r="F6" i="5"/>
  <c r="D7" i="5"/>
  <c r="C7" i="5"/>
  <c r="E7" i="5"/>
  <c r="F7" i="5"/>
  <c r="D8" i="5"/>
  <c r="C8" i="5"/>
  <c r="E8" i="5"/>
  <c r="F8" i="5"/>
  <c r="D9" i="5"/>
  <c r="C9" i="5"/>
  <c r="E9" i="5"/>
  <c r="F9" i="5"/>
  <c r="F10" i="5"/>
  <c r="G9" i="5"/>
  <c r="G8" i="5"/>
  <c r="G7" i="5"/>
  <c r="G6" i="5"/>
  <c r="G5" i="5"/>
  <c r="G4" i="5"/>
  <c r="G3" i="5"/>
  <c r="G2" i="5"/>
  <c r="C2" i="4"/>
  <c r="D2" i="4"/>
  <c r="E2" i="4"/>
  <c r="C3" i="4"/>
  <c r="D3" i="4"/>
  <c r="E3" i="4"/>
  <c r="C4" i="4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E19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E29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2" i="3"/>
  <c r="G10" i="3"/>
  <c r="G3" i="3"/>
  <c r="G4" i="3"/>
  <c r="G5" i="3"/>
  <c r="G6" i="3"/>
  <c r="G7" i="3"/>
  <c r="G8" i="3"/>
  <c r="G9" i="3"/>
  <c r="G11" i="3"/>
  <c r="G12" i="3"/>
  <c r="G13" i="3"/>
  <c r="G14" i="3"/>
  <c r="G15" i="3"/>
  <c r="G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2" i="3"/>
  <c r="F2" i="3"/>
  <c r="F16" i="3"/>
</calcChain>
</file>

<file path=xl/sharedStrings.xml><?xml version="1.0" encoding="utf-8"?>
<sst xmlns="http://schemas.openxmlformats.org/spreadsheetml/2006/main" count="76" uniqueCount="30">
  <si>
    <t>Number of bisons</t>
  </si>
  <si>
    <t>Year</t>
  </si>
  <si>
    <t>log (Number of Bisons)</t>
  </si>
  <si>
    <t>Fitted value</t>
  </si>
  <si>
    <t>Residuals</t>
  </si>
  <si>
    <t>Parameters</t>
  </si>
  <si>
    <t>N0</t>
  </si>
  <si>
    <t>r</t>
  </si>
  <si>
    <t>Square of the residuals</t>
  </si>
  <si>
    <t>Sum of the squre of the residuals</t>
  </si>
  <si>
    <t>fitted population size at year 1902</t>
  </si>
  <si>
    <t>growth rate with unit 1/year</t>
  </si>
  <si>
    <t>Fitted number of bisons</t>
  </si>
  <si>
    <t>Population density [cells cm^-3]</t>
  </si>
  <si>
    <t>Time [hours]</t>
  </si>
  <si>
    <t>Fitted values</t>
  </si>
  <si>
    <t>K</t>
  </si>
  <si>
    <t>Fitted initial population density</t>
  </si>
  <si>
    <t>Intrinsic growth rate</t>
  </si>
  <si>
    <t>Carrying capacity</t>
  </si>
  <si>
    <t>Breeding seals male [thousands]</t>
  </si>
  <si>
    <t>Day</t>
  </si>
  <si>
    <t>Number of cells</t>
  </si>
  <si>
    <t>log (Number of cells)</t>
  </si>
  <si>
    <t>Fitted number of cells</t>
  </si>
  <si>
    <t>year</t>
  </si>
  <si>
    <t>population</t>
  </si>
  <si>
    <t>log (population)</t>
  </si>
  <si>
    <t>fitted population size at year 1800</t>
  </si>
  <si>
    <t>Fitted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</si>
</sst>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Word population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'Word population'!$A$2:$A$12</c:f>
              <c:numCache>
                <c:formatCode>General</c:formatCode>
                <c:ptCount val="11"/>
                <c:pt idx="0">
                  <c:v>1800.0</c:v>
                </c:pt>
                <c:pt idx="1">
                  <c:v>1850.0</c:v>
                </c:pt>
                <c:pt idx="2">
                  <c:v>1900.0</c:v>
                </c:pt>
                <c:pt idx="3">
                  <c:v>1950.0</c:v>
                </c:pt>
                <c:pt idx="4">
                  <c:v>1960.0</c:v>
                </c:pt>
                <c:pt idx="5">
                  <c:v>1965.0</c:v>
                </c:pt>
                <c:pt idx="6">
                  <c:v>1970.0</c:v>
                </c:pt>
                <c:pt idx="7">
                  <c:v>1975.0</c:v>
                </c:pt>
                <c:pt idx="8">
                  <c:v>1980.0</c:v>
                </c:pt>
                <c:pt idx="9">
                  <c:v>1985.0</c:v>
                </c:pt>
                <c:pt idx="10">
                  <c:v>1990.0</c:v>
                </c:pt>
              </c:numCache>
            </c:numRef>
          </c:xVal>
          <c:yVal>
            <c:numRef>
              <c:f>'Word population'!$G$2:$G$12</c:f>
              <c:numCache>
                <c:formatCode>0.00</c:formatCode>
                <c:ptCount val="11"/>
                <c:pt idx="0">
                  <c:v>7.54137845288218E8</c:v>
                </c:pt>
                <c:pt idx="1">
                  <c:v>1.20829380580414E9</c:v>
                </c:pt>
                <c:pt idx="2">
                  <c:v>1.93595100718846E9</c:v>
                </c:pt>
                <c:pt idx="3">
                  <c:v>3.1018170284666E9</c:v>
                </c:pt>
                <c:pt idx="4">
                  <c:v>3.40847834009566E9</c:v>
                </c:pt>
                <c:pt idx="5">
                  <c:v>3.57299756197235E9</c:v>
                </c:pt>
                <c:pt idx="6">
                  <c:v>3.7454577392157E9</c:v>
                </c:pt>
                <c:pt idx="7">
                  <c:v>3.92624216303882E9</c:v>
                </c:pt>
                <c:pt idx="8">
                  <c:v>4.11575262521899E9</c:v>
                </c:pt>
                <c:pt idx="9">
                  <c:v>4.31441031107624E9</c:v>
                </c:pt>
                <c:pt idx="10">
                  <c:v>4.52265673555407E9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2D8-415E-9EE7-C78023B84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28552"/>
        <c:axId val="-2119137256"/>
      </c:scatte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'Word population'!$A$2:$A$12</c:f>
              <c:numCache>
                <c:formatCode>General</c:formatCode>
                <c:ptCount val="11"/>
                <c:pt idx="0">
                  <c:v>1800.0</c:v>
                </c:pt>
                <c:pt idx="1">
                  <c:v>1850.0</c:v>
                </c:pt>
                <c:pt idx="2">
                  <c:v>1900.0</c:v>
                </c:pt>
                <c:pt idx="3">
                  <c:v>1950.0</c:v>
                </c:pt>
                <c:pt idx="4">
                  <c:v>1960.0</c:v>
                </c:pt>
                <c:pt idx="5">
                  <c:v>1965.0</c:v>
                </c:pt>
                <c:pt idx="6">
                  <c:v>1970.0</c:v>
                </c:pt>
                <c:pt idx="7">
                  <c:v>1975.0</c:v>
                </c:pt>
                <c:pt idx="8">
                  <c:v>1980.0</c:v>
                </c:pt>
                <c:pt idx="9">
                  <c:v>1985.0</c:v>
                </c:pt>
                <c:pt idx="10">
                  <c:v>1990.0</c:v>
                </c:pt>
              </c:numCache>
            </c:numRef>
          </c:xVal>
          <c:yVal>
            <c:numRef>
              <c:f>'Word population'!$B$2:$B$12</c:f>
              <c:numCache>
                <c:formatCode>General</c:formatCode>
                <c:ptCount val="11"/>
                <c:pt idx="0">
                  <c:v>9.1E8</c:v>
                </c:pt>
                <c:pt idx="1">
                  <c:v>1.13E9</c:v>
                </c:pt>
                <c:pt idx="2">
                  <c:v>1.6E9</c:v>
                </c:pt>
                <c:pt idx="3">
                  <c:v>2.525E9</c:v>
                </c:pt>
                <c:pt idx="4">
                  <c:v>3.307E9</c:v>
                </c:pt>
                <c:pt idx="5">
                  <c:v>3.354E9</c:v>
                </c:pt>
                <c:pt idx="6">
                  <c:v>3.696E9</c:v>
                </c:pt>
                <c:pt idx="7">
                  <c:v>4.066E9</c:v>
                </c:pt>
                <c:pt idx="8">
                  <c:v>4.432E9</c:v>
                </c:pt>
                <c:pt idx="9">
                  <c:v>4.822E9</c:v>
                </c:pt>
                <c:pt idx="10">
                  <c:v>5.318E9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D8-415E-9EE7-C78023B84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28552"/>
        <c:axId val="-2119137256"/>
      </c:scatterChart>
      <c:valAx>
        <c:axId val="-211912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37256"/>
        <c:crosses val="autoZero"/>
        <c:crossBetween val="midCat"/>
      </c:valAx>
      <c:valAx>
        <c:axId val="-211913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2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52496387389779"/>
          <c:y val="0.111496688741722"/>
          <c:w val="0.927117402459524"/>
          <c:h val="0.8402959795588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'Bison population in the US'!$B$1</c:f>
              <c:strCache>
                <c:ptCount val="1"/>
                <c:pt idx="0">
                  <c:v>Number of bisons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'Bison population in the US'!$A$2:$A$16</c:f>
              <c:numCache>
                <c:formatCode>General</c:formatCode>
                <c:ptCount val="15"/>
                <c:pt idx="0">
                  <c:v>1902.0</c:v>
                </c:pt>
                <c:pt idx="1">
                  <c:v>1903.0</c:v>
                </c:pt>
                <c:pt idx="2">
                  <c:v>1904.0</c:v>
                </c:pt>
                <c:pt idx="3">
                  <c:v>1905.0</c:v>
                </c:pt>
                <c:pt idx="4">
                  <c:v>1906.0</c:v>
                </c:pt>
                <c:pt idx="5">
                  <c:v>1907.0</c:v>
                </c:pt>
                <c:pt idx="6">
                  <c:v>1908.0</c:v>
                </c:pt>
                <c:pt idx="7">
                  <c:v>1909.0</c:v>
                </c:pt>
                <c:pt idx="8">
                  <c:v>1910.0</c:v>
                </c:pt>
                <c:pt idx="9">
                  <c:v>1911.0</c:v>
                </c:pt>
                <c:pt idx="10">
                  <c:v>1912.0</c:v>
                </c:pt>
                <c:pt idx="11">
                  <c:v>1913.0</c:v>
                </c:pt>
                <c:pt idx="12">
                  <c:v>1914.0</c:v>
                </c:pt>
                <c:pt idx="13">
                  <c:v>1915.0</c:v>
                </c:pt>
              </c:numCache>
            </c:numRef>
          </c:xVal>
          <c:yVal>
            <c:numRef>
              <c:f>'Bison population in the US'!$B$2:$B$16</c:f>
              <c:numCache>
                <c:formatCode>General</c:formatCode>
                <c:ptCount val="15"/>
                <c:pt idx="0">
                  <c:v>21.0</c:v>
                </c:pt>
                <c:pt idx="1">
                  <c:v>27.0</c:v>
                </c:pt>
                <c:pt idx="2">
                  <c:v>39.0</c:v>
                </c:pt>
                <c:pt idx="3">
                  <c:v>43.0</c:v>
                </c:pt>
                <c:pt idx="4">
                  <c:v>57.0</c:v>
                </c:pt>
                <c:pt idx="5">
                  <c:v>58.0</c:v>
                </c:pt>
                <c:pt idx="6">
                  <c:v>72.0</c:v>
                </c:pt>
                <c:pt idx="7">
                  <c:v>95.0</c:v>
                </c:pt>
                <c:pt idx="8">
                  <c:v>120.0</c:v>
                </c:pt>
                <c:pt idx="9">
                  <c:v>139.0</c:v>
                </c:pt>
                <c:pt idx="10">
                  <c:v>141.0</c:v>
                </c:pt>
                <c:pt idx="11">
                  <c:v>160.0</c:v>
                </c:pt>
                <c:pt idx="12">
                  <c:v>192.0</c:v>
                </c:pt>
                <c:pt idx="13">
                  <c:v>237.0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D9-C848-BA68-D17D1F2A5825}"/>
            </c:ext>
          </c:extLst>
        </c:ser>
        <c:ser>
          <c:idx val="1"/>
          <c:order val="1"/>
          <c:tx>
            <c:v>Fitted values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'Bison population in the US'!$A$2:$A$15</c:f>
              <c:numCache>
                <c:formatCode>General</c:formatCode>
                <c:ptCount val="14"/>
                <c:pt idx="0">
                  <c:v>1902.0</c:v>
                </c:pt>
                <c:pt idx="1">
                  <c:v>1903.0</c:v>
                </c:pt>
                <c:pt idx="2">
                  <c:v>1904.0</c:v>
                </c:pt>
                <c:pt idx="3">
                  <c:v>1905.0</c:v>
                </c:pt>
                <c:pt idx="4">
                  <c:v>1906.0</c:v>
                </c:pt>
                <c:pt idx="5">
                  <c:v>1907.0</c:v>
                </c:pt>
                <c:pt idx="6">
                  <c:v>1908.0</c:v>
                </c:pt>
                <c:pt idx="7">
                  <c:v>1909.0</c:v>
                </c:pt>
                <c:pt idx="8">
                  <c:v>1910.0</c:v>
                </c:pt>
                <c:pt idx="9">
                  <c:v>1911.0</c:v>
                </c:pt>
                <c:pt idx="10">
                  <c:v>1912.0</c:v>
                </c:pt>
                <c:pt idx="11">
                  <c:v>1913.0</c:v>
                </c:pt>
                <c:pt idx="12">
                  <c:v>1914.0</c:v>
                </c:pt>
                <c:pt idx="13">
                  <c:v>1915.0</c:v>
                </c:pt>
              </c:numCache>
            </c:numRef>
          </c:xVal>
          <c:yVal>
            <c:numRef>
              <c:f>'Bison population in the US'!$G$2:$G$15</c:f>
              <c:numCache>
                <c:formatCode>0.00</c:formatCode>
                <c:ptCount val="14"/>
                <c:pt idx="0">
                  <c:v>24.82725147583818</c:v>
                </c:pt>
                <c:pt idx="1">
                  <c:v>29.66599753378925</c:v>
                </c:pt>
                <c:pt idx="2">
                  <c:v>35.44779858258869</c:v>
                </c:pt>
                <c:pt idx="3">
                  <c:v>42.35645280158148</c:v>
                </c:pt>
                <c:pt idx="4">
                  <c:v>50.61158000411944</c:v>
                </c:pt>
                <c:pt idx="5">
                  <c:v>60.47560315102078</c:v>
                </c:pt>
                <c:pt idx="6">
                  <c:v>72.26209053702874</c:v>
                </c:pt>
                <c:pt idx="7">
                  <c:v>86.34572384076501</c:v>
                </c:pt>
                <c:pt idx="8">
                  <c:v>103.1742089133894</c:v>
                </c:pt>
                <c:pt idx="9">
                  <c:v>123.2825079390683</c:v>
                </c:pt>
                <c:pt idx="10">
                  <c:v>147.3098453946473</c:v>
                </c:pt>
                <c:pt idx="11">
                  <c:v>176.0200284124664</c:v>
                </c:pt>
                <c:pt idx="12">
                  <c:v>210.3257275121087</c:v>
                </c:pt>
                <c:pt idx="13">
                  <c:v>251.317489563391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C3-6446-9725-6CCF8DD35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075976"/>
        <c:axId val="-2116069736"/>
      </c:scatterChart>
      <c:valAx>
        <c:axId val="-211607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069736"/>
        <c:crosses val="autoZero"/>
        <c:crossBetween val="midCat"/>
      </c:valAx>
      <c:valAx>
        <c:axId val="-211606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07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'Bison population in the US'!$C$1</c:f>
              <c:strCache>
                <c:ptCount val="1"/>
                <c:pt idx="0">
                  <c:v>log (Number of Bisons)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'Bison population in the US'!$A$2:$A$16</c:f>
              <c:numCache>
                <c:formatCode>General</c:formatCode>
                <c:ptCount val="15"/>
                <c:pt idx="0">
                  <c:v>1902.0</c:v>
                </c:pt>
                <c:pt idx="1">
                  <c:v>1903.0</c:v>
                </c:pt>
                <c:pt idx="2">
                  <c:v>1904.0</c:v>
                </c:pt>
                <c:pt idx="3">
                  <c:v>1905.0</c:v>
                </c:pt>
                <c:pt idx="4">
                  <c:v>1906.0</c:v>
                </c:pt>
                <c:pt idx="5">
                  <c:v>1907.0</c:v>
                </c:pt>
                <c:pt idx="6">
                  <c:v>1908.0</c:v>
                </c:pt>
                <c:pt idx="7">
                  <c:v>1909.0</c:v>
                </c:pt>
                <c:pt idx="8">
                  <c:v>1910.0</c:v>
                </c:pt>
                <c:pt idx="9">
                  <c:v>1911.0</c:v>
                </c:pt>
                <c:pt idx="10">
                  <c:v>1912.0</c:v>
                </c:pt>
                <c:pt idx="11">
                  <c:v>1913.0</c:v>
                </c:pt>
                <c:pt idx="12">
                  <c:v>1914.0</c:v>
                </c:pt>
                <c:pt idx="13">
                  <c:v>1915.0</c:v>
                </c:pt>
              </c:numCache>
            </c:numRef>
          </c:xVal>
          <c:yVal>
            <c:numRef>
              <c:f>'Bison population in the US'!$C$2:$C$16</c:f>
              <c:numCache>
                <c:formatCode>0.0000</c:formatCode>
                <c:ptCount val="15"/>
                <c:pt idx="0">
                  <c:v>3.044522437723423</c:v>
                </c:pt>
                <c:pt idx="1">
                  <c:v>3.29583686600433</c:v>
                </c:pt>
                <c:pt idx="2">
                  <c:v>3.663561646129646</c:v>
                </c:pt>
                <c:pt idx="3">
                  <c:v>3.761200115693562</c:v>
                </c:pt>
                <c:pt idx="4">
                  <c:v>4.04305126783455</c:v>
                </c:pt>
                <c:pt idx="5">
                  <c:v>4.060443010546419</c:v>
                </c:pt>
                <c:pt idx="6">
                  <c:v>4.276666119016055</c:v>
                </c:pt>
                <c:pt idx="7">
                  <c:v>4.553876891600541</c:v>
                </c:pt>
                <c:pt idx="8">
                  <c:v>4.787491742782045</c:v>
                </c:pt>
                <c:pt idx="9">
                  <c:v>4.934473933130691</c:v>
                </c:pt>
                <c:pt idx="10">
                  <c:v>4.948759890378168</c:v>
                </c:pt>
                <c:pt idx="11">
                  <c:v>5.075173815233826</c:v>
                </c:pt>
                <c:pt idx="12">
                  <c:v>5.257495372027781</c:v>
                </c:pt>
                <c:pt idx="13">
                  <c:v>5.468060141135131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82-7644-A56A-90A489911442}"/>
            </c:ext>
          </c:extLst>
        </c:ser>
        <c:ser>
          <c:idx val="1"/>
          <c:order val="1"/>
          <c:tx>
            <c:v>Fitted values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'Bison population in the US'!$A$2:$A$15</c:f>
              <c:numCache>
                <c:formatCode>General</c:formatCode>
                <c:ptCount val="14"/>
                <c:pt idx="0">
                  <c:v>1902.0</c:v>
                </c:pt>
                <c:pt idx="1">
                  <c:v>1903.0</c:v>
                </c:pt>
                <c:pt idx="2">
                  <c:v>1904.0</c:v>
                </c:pt>
                <c:pt idx="3">
                  <c:v>1905.0</c:v>
                </c:pt>
                <c:pt idx="4">
                  <c:v>1906.0</c:v>
                </c:pt>
                <c:pt idx="5">
                  <c:v>1907.0</c:v>
                </c:pt>
                <c:pt idx="6">
                  <c:v>1908.0</c:v>
                </c:pt>
                <c:pt idx="7">
                  <c:v>1909.0</c:v>
                </c:pt>
                <c:pt idx="8">
                  <c:v>1910.0</c:v>
                </c:pt>
                <c:pt idx="9">
                  <c:v>1911.0</c:v>
                </c:pt>
                <c:pt idx="10">
                  <c:v>1912.0</c:v>
                </c:pt>
                <c:pt idx="11">
                  <c:v>1913.0</c:v>
                </c:pt>
                <c:pt idx="12">
                  <c:v>1914.0</c:v>
                </c:pt>
                <c:pt idx="13">
                  <c:v>1915.0</c:v>
                </c:pt>
              </c:numCache>
            </c:numRef>
          </c:xVal>
          <c:yVal>
            <c:numRef>
              <c:f>'Bison population in the US'!$D$2:$D$16</c:f>
              <c:numCache>
                <c:formatCode>0.0000</c:formatCode>
                <c:ptCount val="15"/>
                <c:pt idx="0">
                  <c:v>3.211941899709557</c:v>
                </c:pt>
                <c:pt idx="1">
                  <c:v>3.39000152576885</c:v>
                </c:pt>
                <c:pt idx="2">
                  <c:v>3.568061151828142</c:v>
                </c:pt>
                <c:pt idx="3">
                  <c:v>3.746120777887435</c:v>
                </c:pt>
                <c:pt idx="4">
                  <c:v>3.924180403946728</c:v>
                </c:pt>
                <c:pt idx="5">
                  <c:v>4.102240030006021</c:v>
                </c:pt>
                <c:pt idx="6">
                  <c:v>4.280299656065313</c:v>
                </c:pt>
                <c:pt idx="7">
                  <c:v>4.458359282124606</c:v>
                </c:pt>
                <c:pt idx="8">
                  <c:v>4.636418908183899</c:v>
                </c:pt>
                <c:pt idx="9">
                  <c:v>4.814478534243192</c:v>
                </c:pt>
                <c:pt idx="10">
                  <c:v>4.992538160302485</c:v>
                </c:pt>
                <c:pt idx="11">
                  <c:v>5.170597786361778</c:v>
                </c:pt>
                <c:pt idx="12">
                  <c:v>5.34865741242107</c:v>
                </c:pt>
                <c:pt idx="13">
                  <c:v>5.526717038480363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82-7644-A56A-90A489911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246888"/>
        <c:axId val="-2117240712"/>
      </c:scatterChart>
      <c:valAx>
        <c:axId val="-211724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240712"/>
        <c:crosses val="autoZero"/>
        <c:crossBetween val="midCat"/>
      </c:valAx>
      <c:valAx>
        <c:axId val="-2117240712"/>
        <c:scaling>
          <c:orientation val="minMax"/>
          <c:min val="3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24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'Paramecium population'!$B$1</c:f>
              <c:strCache>
                <c:ptCount val="1"/>
                <c:pt idx="0">
                  <c:v>Population density [cells cm^-3]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'Paramecium population'!$A$2:$A$29</c:f>
              <c:numCache>
                <c:formatCode>General</c:formatCode>
                <c:ptCount val="28"/>
                <c:pt idx="0">
                  <c:v>1.01</c:v>
                </c:pt>
                <c:pt idx="1">
                  <c:v>2.09</c:v>
                </c:pt>
                <c:pt idx="2">
                  <c:v>3.14</c:v>
                </c:pt>
                <c:pt idx="3">
                  <c:v>4.03</c:v>
                </c:pt>
                <c:pt idx="4">
                  <c:v>5.15</c:v>
                </c:pt>
                <c:pt idx="5">
                  <c:v>6.14</c:v>
                </c:pt>
                <c:pt idx="6">
                  <c:v>7.22</c:v>
                </c:pt>
                <c:pt idx="7">
                  <c:v>8.08</c:v>
                </c:pt>
                <c:pt idx="8">
                  <c:v>9.12</c:v>
                </c:pt>
                <c:pt idx="9">
                  <c:v>10.17</c:v>
                </c:pt>
                <c:pt idx="10">
                  <c:v>11.05</c:v>
                </c:pt>
                <c:pt idx="11">
                  <c:v>12.28</c:v>
                </c:pt>
                <c:pt idx="12">
                  <c:v>13.1</c:v>
                </c:pt>
                <c:pt idx="13">
                  <c:v>14.21</c:v>
                </c:pt>
                <c:pt idx="14">
                  <c:v>15.15</c:v>
                </c:pt>
                <c:pt idx="15">
                  <c:v>16.14</c:v>
                </c:pt>
                <c:pt idx="16">
                  <c:v>17.17</c:v>
                </c:pt>
                <c:pt idx="17">
                  <c:v>18.25</c:v>
                </c:pt>
                <c:pt idx="18">
                  <c:v>19.08</c:v>
                </c:pt>
                <c:pt idx="19">
                  <c:v>20.19</c:v>
                </c:pt>
                <c:pt idx="20">
                  <c:v>22.23</c:v>
                </c:pt>
                <c:pt idx="21">
                  <c:v>23.22</c:v>
                </c:pt>
                <c:pt idx="22">
                  <c:v>24.09</c:v>
                </c:pt>
                <c:pt idx="23">
                  <c:v>26.21</c:v>
                </c:pt>
                <c:pt idx="24">
                  <c:v>27.08</c:v>
                </c:pt>
                <c:pt idx="25">
                  <c:v>27.99</c:v>
                </c:pt>
                <c:pt idx="26">
                  <c:v>29.34</c:v>
                </c:pt>
              </c:numCache>
            </c:numRef>
          </c:xVal>
          <c:yVal>
            <c:numRef>
              <c:f>'Paramecium population'!$B$2:$B$29</c:f>
              <c:numCache>
                <c:formatCode>General</c:formatCode>
                <c:ptCount val="28"/>
                <c:pt idx="0">
                  <c:v>3.34</c:v>
                </c:pt>
                <c:pt idx="1">
                  <c:v>5.0</c:v>
                </c:pt>
                <c:pt idx="2">
                  <c:v>7.769999999999999</c:v>
                </c:pt>
                <c:pt idx="3">
                  <c:v>15.03</c:v>
                </c:pt>
                <c:pt idx="4">
                  <c:v>12.77</c:v>
                </c:pt>
                <c:pt idx="5">
                  <c:v>18.35</c:v>
                </c:pt>
                <c:pt idx="6">
                  <c:v>22.8</c:v>
                </c:pt>
                <c:pt idx="7">
                  <c:v>41.81</c:v>
                </c:pt>
                <c:pt idx="8">
                  <c:v>46.82</c:v>
                </c:pt>
                <c:pt idx="9">
                  <c:v>71.42</c:v>
                </c:pt>
                <c:pt idx="10">
                  <c:v>94.62</c:v>
                </c:pt>
                <c:pt idx="11">
                  <c:v>139.07</c:v>
                </c:pt>
                <c:pt idx="12">
                  <c:v>188.85</c:v>
                </c:pt>
                <c:pt idx="13">
                  <c:v>194.98</c:v>
                </c:pt>
                <c:pt idx="14">
                  <c:v>246.43</c:v>
                </c:pt>
                <c:pt idx="15">
                  <c:v>277.18</c:v>
                </c:pt>
                <c:pt idx="16">
                  <c:v>293.95</c:v>
                </c:pt>
                <c:pt idx="17">
                  <c:v>288.89</c:v>
                </c:pt>
                <c:pt idx="18">
                  <c:v>260.9</c:v>
                </c:pt>
                <c:pt idx="19">
                  <c:v>288.85</c:v>
                </c:pt>
                <c:pt idx="20">
                  <c:v>272.03</c:v>
                </c:pt>
                <c:pt idx="21">
                  <c:v>286.56</c:v>
                </c:pt>
                <c:pt idx="22">
                  <c:v>269.76</c:v>
                </c:pt>
                <c:pt idx="23">
                  <c:v>236.15</c:v>
                </c:pt>
                <c:pt idx="24">
                  <c:v>255.72</c:v>
                </c:pt>
                <c:pt idx="25">
                  <c:v>242.84</c:v>
                </c:pt>
                <c:pt idx="26">
                  <c:v>246.17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8A-FC49-ACA5-CDB6E1E7E00F}"/>
            </c:ext>
          </c:extLst>
        </c:ser>
        <c:ser>
          <c:idx val="1"/>
          <c:order val="1"/>
          <c:tx>
            <c:v>Fitted values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'Paramecium population'!$A$2:$A$28</c:f>
              <c:numCache>
                <c:formatCode>General</c:formatCode>
                <c:ptCount val="27"/>
                <c:pt idx="0">
                  <c:v>1.01</c:v>
                </c:pt>
                <c:pt idx="1">
                  <c:v>2.09</c:v>
                </c:pt>
                <c:pt idx="2">
                  <c:v>3.14</c:v>
                </c:pt>
                <c:pt idx="3">
                  <c:v>4.03</c:v>
                </c:pt>
                <c:pt idx="4">
                  <c:v>5.15</c:v>
                </c:pt>
                <c:pt idx="5">
                  <c:v>6.14</c:v>
                </c:pt>
                <c:pt idx="6">
                  <c:v>7.22</c:v>
                </c:pt>
                <c:pt idx="7">
                  <c:v>8.08</c:v>
                </c:pt>
                <c:pt idx="8">
                  <c:v>9.12</c:v>
                </c:pt>
                <c:pt idx="9">
                  <c:v>10.17</c:v>
                </c:pt>
                <c:pt idx="10">
                  <c:v>11.05</c:v>
                </c:pt>
                <c:pt idx="11">
                  <c:v>12.28</c:v>
                </c:pt>
                <c:pt idx="12">
                  <c:v>13.1</c:v>
                </c:pt>
                <c:pt idx="13">
                  <c:v>14.21</c:v>
                </c:pt>
                <c:pt idx="14">
                  <c:v>15.15</c:v>
                </c:pt>
                <c:pt idx="15">
                  <c:v>16.14</c:v>
                </c:pt>
                <c:pt idx="16">
                  <c:v>17.17</c:v>
                </c:pt>
                <c:pt idx="17">
                  <c:v>18.25</c:v>
                </c:pt>
                <c:pt idx="18">
                  <c:v>19.08</c:v>
                </c:pt>
                <c:pt idx="19">
                  <c:v>20.19</c:v>
                </c:pt>
                <c:pt idx="20">
                  <c:v>22.23</c:v>
                </c:pt>
                <c:pt idx="21">
                  <c:v>23.22</c:v>
                </c:pt>
                <c:pt idx="22">
                  <c:v>24.09</c:v>
                </c:pt>
                <c:pt idx="23">
                  <c:v>26.21</c:v>
                </c:pt>
                <c:pt idx="24">
                  <c:v>27.08</c:v>
                </c:pt>
                <c:pt idx="25">
                  <c:v>27.99</c:v>
                </c:pt>
                <c:pt idx="26">
                  <c:v>29.34</c:v>
                </c:pt>
              </c:numCache>
            </c:numRef>
          </c:xVal>
          <c:yVal>
            <c:numRef>
              <c:f>'Paramecium population'!$C$2:$C$28</c:f>
              <c:numCache>
                <c:formatCode>0.00</c:formatCode>
                <c:ptCount val="27"/>
                <c:pt idx="0">
                  <c:v>0.353209654889083</c:v>
                </c:pt>
                <c:pt idx="1">
                  <c:v>0.68282132835496</c:v>
                </c:pt>
                <c:pt idx="2">
                  <c:v>1.294667692491539</c:v>
                </c:pt>
                <c:pt idx="3">
                  <c:v>2.223331286310455</c:v>
                </c:pt>
                <c:pt idx="4">
                  <c:v>4.374516667237782</c:v>
                </c:pt>
                <c:pt idx="5">
                  <c:v>7.907187717045375</c:v>
                </c:pt>
                <c:pt idx="6">
                  <c:v>14.89675137218581</c:v>
                </c:pt>
                <c:pt idx="7">
                  <c:v>24.27766018607531</c:v>
                </c:pt>
                <c:pt idx="8">
                  <c:v>42.46268878309324</c:v>
                </c:pt>
                <c:pt idx="9">
                  <c:v>70.68795441844426</c:v>
                </c:pt>
                <c:pt idx="10">
                  <c:v>102.035346682565</c:v>
                </c:pt>
                <c:pt idx="11">
                  <c:v>152.0435647615411</c:v>
                </c:pt>
                <c:pt idx="12">
                  <c:v>183.6998584575924</c:v>
                </c:pt>
                <c:pt idx="13">
                  <c:v>218.0619508349854</c:v>
                </c:pt>
                <c:pt idx="14">
                  <c:v>238.106919351432</c:v>
                </c:pt>
                <c:pt idx="15">
                  <c:v>251.6300878598338</c:v>
                </c:pt>
                <c:pt idx="16">
                  <c:v>259.9224682607968</c:v>
                </c:pt>
                <c:pt idx="17">
                  <c:v>264.7291716898154</c:v>
                </c:pt>
                <c:pt idx="18">
                  <c:v>266.8284364710063</c:v>
                </c:pt>
                <c:pt idx="19">
                  <c:v>268.4147031210905</c:v>
                </c:pt>
                <c:pt idx="20">
                  <c:v>269.5906681687663</c:v>
                </c:pt>
                <c:pt idx="21">
                  <c:v>269.8070057919307</c:v>
                </c:pt>
                <c:pt idx="22">
                  <c:v>269.9144205151902</c:v>
                </c:pt>
                <c:pt idx="23">
                  <c:v>270.0256203182916</c:v>
                </c:pt>
                <c:pt idx="24">
                  <c:v>270.0429023855205</c:v>
                </c:pt>
                <c:pt idx="25">
                  <c:v>270.0534048894064</c:v>
                </c:pt>
                <c:pt idx="26">
                  <c:v>270.0613336348927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8A-FC49-ACA5-CDB6E1E7E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185320"/>
        <c:axId val="-2117178952"/>
      </c:scatterChart>
      <c:valAx>
        <c:axId val="-2117185320"/>
        <c:scaling>
          <c:orientation val="minMax"/>
          <c:max val="3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178952"/>
        <c:crosses val="autoZero"/>
        <c:crossBetween val="midCat"/>
      </c:valAx>
      <c:valAx>
        <c:axId val="-211717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18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'Breeding seals male'!$B$1</c:f>
              <c:strCache>
                <c:ptCount val="1"/>
                <c:pt idx="0">
                  <c:v>Breeding seals male [thousands]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'Breeding seals male'!$A$2:$A$19</c:f>
              <c:numCache>
                <c:formatCode>General</c:formatCode>
                <c:ptCount val="18"/>
                <c:pt idx="0">
                  <c:v>1911.62</c:v>
                </c:pt>
                <c:pt idx="1">
                  <c:v>1914.0</c:v>
                </c:pt>
                <c:pt idx="2">
                  <c:v>1915.58</c:v>
                </c:pt>
                <c:pt idx="3">
                  <c:v>1918.25</c:v>
                </c:pt>
                <c:pt idx="4">
                  <c:v>1922.64</c:v>
                </c:pt>
                <c:pt idx="5">
                  <c:v>1924.11</c:v>
                </c:pt>
                <c:pt idx="6">
                  <c:v>1925.44</c:v>
                </c:pt>
                <c:pt idx="7">
                  <c:v>1932.14</c:v>
                </c:pt>
                <c:pt idx="8">
                  <c:v>1933.52</c:v>
                </c:pt>
                <c:pt idx="9">
                  <c:v>1937.94</c:v>
                </c:pt>
                <c:pt idx="10">
                  <c:v>1939.3</c:v>
                </c:pt>
                <c:pt idx="11">
                  <c:v>1941.43</c:v>
                </c:pt>
                <c:pt idx="12">
                  <c:v>1943.91</c:v>
                </c:pt>
                <c:pt idx="13">
                  <c:v>1946.06</c:v>
                </c:pt>
                <c:pt idx="14">
                  <c:v>1947.94</c:v>
                </c:pt>
                <c:pt idx="15">
                  <c:v>1949.03</c:v>
                </c:pt>
                <c:pt idx="16">
                  <c:v>1951.14</c:v>
                </c:pt>
              </c:numCache>
            </c:numRef>
          </c:xVal>
          <c:yVal>
            <c:numRef>
              <c:f>'Breeding seals male'!$B$2:$B$19</c:f>
              <c:numCache>
                <c:formatCode>General</c:formatCode>
                <c:ptCount val="18"/>
                <c:pt idx="0">
                  <c:v>1.25</c:v>
                </c:pt>
                <c:pt idx="1">
                  <c:v>1.33</c:v>
                </c:pt>
                <c:pt idx="2">
                  <c:v>2.97</c:v>
                </c:pt>
                <c:pt idx="3">
                  <c:v>4.65</c:v>
                </c:pt>
                <c:pt idx="4">
                  <c:v>3.2</c:v>
                </c:pt>
                <c:pt idx="5">
                  <c:v>3.37</c:v>
                </c:pt>
                <c:pt idx="6">
                  <c:v>3.26</c:v>
                </c:pt>
                <c:pt idx="7">
                  <c:v>8.33</c:v>
                </c:pt>
                <c:pt idx="8">
                  <c:v>8.46</c:v>
                </c:pt>
                <c:pt idx="9">
                  <c:v>10.51</c:v>
                </c:pt>
                <c:pt idx="10">
                  <c:v>9.07</c:v>
                </c:pt>
                <c:pt idx="11">
                  <c:v>10.82</c:v>
                </c:pt>
                <c:pt idx="12">
                  <c:v>10.99</c:v>
                </c:pt>
                <c:pt idx="13">
                  <c:v>10.27</c:v>
                </c:pt>
                <c:pt idx="14">
                  <c:v>10.91</c:v>
                </c:pt>
                <c:pt idx="15">
                  <c:v>9.26</c:v>
                </c:pt>
                <c:pt idx="16">
                  <c:v>9.38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B7-D743-A16E-367485BDF0A2}"/>
            </c:ext>
          </c:extLst>
        </c:ser>
        <c:ser>
          <c:idx val="1"/>
          <c:order val="1"/>
          <c:tx>
            <c:v>Fitted values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'Breeding seals male'!$A$2:$A$18</c:f>
              <c:numCache>
                <c:formatCode>General</c:formatCode>
                <c:ptCount val="17"/>
                <c:pt idx="0">
                  <c:v>1911.62</c:v>
                </c:pt>
                <c:pt idx="1">
                  <c:v>1914.0</c:v>
                </c:pt>
                <c:pt idx="2">
                  <c:v>1915.58</c:v>
                </c:pt>
                <c:pt idx="3">
                  <c:v>1918.25</c:v>
                </c:pt>
                <c:pt idx="4">
                  <c:v>1922.64</c:v>
                </c:pt>
                <c:pt idx="5">
                  <c:v>1924.11</c:v>
                </c:pt>
                <c:pt idx="6">
                  <c:v>1925.44</c:v>
                </c:pt>
                <c:pt idx="7">
                  <c:v>1932.14</c:v>
                </c:pt>
                <c:pt idx="8">
                  <c:v>1933.52</c:v>
                </c:pt>
                <c:pt idx="9">
                  <c:v>1937.94</c:v>
                </c:pt>
                <c:pt idx="10">
                  <c:v>1939.3</c:v>
                </c:pt>
                <c:pt idx="11">
                  <c:v>1941.43</c:v>
                </c:pt>
                <c:pt idx="12">
                  <c:v>1943.91</c:v>
                </c:pt>
                <c:pt idx="13">
                  <c:v>1946.06</c:v>
                </c:pt>
                <c:pt idx="14">
                  <c:v>1947.94</c:v>
                </c:pt>
                <c:pt idx="15">
                  <c:v>1949.03</c:v>
                </c:pt>
                <c:pt idx="16">
                  <c:v>1951.14</c:v>
                </c:pt>
              </c:numCache>
            </c:numRef>
          </c:xVal>
          <c:yVal>
            <c:numRef>
              <c:f>'Breeding seals male'!$C$2:$C$18</c:f>
              <c:numCache>
                <c:formatCode>0.00</c:formatCode>
                <c:ptCount val="17"/>
                <c:pt idx="0">
                  <c:v>1.063656670346322</c:v>
                </c:pt>
                <c:pt idx="1">
                  <c:v>1.463186508820619</c:v>
                </c:pt>
                <c:pt idx="2">
                  <c:v>1.793514861757253</c:v>
                </c:pt>
                <c:pt idx="3">
                  <c:v>2.4831298250868</c:v>
                </c:pt>
                <c:pt idx="4">
                  <c:v>3.970742068807985</c:v>
                </c:pt>
                <c:pt idx="5">
                  <c:v>4.546385367333135</c:v>
                </c:pt>
                <c:pt idx="6">
                  <c:v>5.085768746436813</c:v>
                </c:pt>
                <c:pt idx="7">
                  <c:v>7.692611420029862</c:v>
                </c:pt>
                <c:pt idx="8">
                  <c:v>8.139995803484167</c:v>
                </c:pt>
                <c:pt idx="9">
                  <c:v>9.27189425466171</c:v>
                </c:pt>
                <c:pt idx="10">
                  <c:v>9.530692965186457</c:v>
                </c:pt>
                <c:pt idx="11">
                  <c:v>9.86253076295149</c:v>
                </c:pt>
                <c:pt idx="12">
                  <c:v>10.15326168278763</c:v>
                </c:pt>
                <c:pt idx="13">
                  <c:v>10.3390517805589</c:v>
                </c:pt>
                <c:pt idx="14">
                  <c:v>10.46228723603226</c:v>
                </c:pt>
                <c:pt idx="15">
                  <c:v>10.52021270437198</c:v>
                </c:pt>
                <c:pt idx="16">
                  <c:v>10.60972564176807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B7-D743-A16E-367485BDF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132968"/>
        <c:axId val="-2117126808"/>
      </c:scatterChart>
      <c:valAx>
        <c:axId val="-211713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126808"/>
        <c:crosses val="autoZero"/>
        <c:crossBetween val="midCat"/>
      </c:valAx>
      <c:valAx>
        <c:axId val="-211712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13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'Mouse lymphocytic leukemia'!$A$2:$A$9</c:f>
              <c:numCache>
                <c:formatCode>General</c:formatCode>
                <c:ptCount val="8"/>
                <c:pt idx="0">
                  <c:v>1.204</c:v>
                </c:pt>
                <c:pt idx="1">
                  <c:v>2.035</c:v>
                </c:pt>
                <c:pt idx="2">
                  <c:v>3.363</c:v>
                </c:pt>
                <c:pt idx="3">
                  <c:v>4.817</c:v>
                </c:pt>
                <c:pt idx="4">
                  <c:v>6.561</c:v>
                </c:pt>
                <c:pt idx="5">
                  <c:v>8.18</c:v>
                </c:pt>
                <c:pt idx="6">
                  <c:v>9.384</c:v>
                </c:pt>
                <c:pt idx="7">
                  <c:v>10.505</c:v>
                </c:pt>
              </c:numCache>
            </c:numRef>
          </c:xVal>
          <c:yVal>
            <c:numRef>
              <c:f>'Mouse lymphocytic leukemia'!$B$2:$B$9</c:f>
              <c:numCache>
                <c:formatCode>General</c:formatCode>
                <c:ptCount val="8"/>
                <c:pt idx="0">
                  <c:v>16.272</c:v>
                </c:pt>
                <c:pt idx="1">
                  <c:v>185.662</c:v>
                </c:pt>
                <c:pt idx="2">
                  <c:v>1800.971</c:v>
                </c:pt>
                <c:pt idx="3">
                  <c:v>18946.676</c:v>
                </c:pt>
                <c:pt idx="4">
                  <c:v>199323.944</c:v>
                </c:pt>
                <c:pt idx="5">
                  <c:v>1.933497489E6</c:v>
                </c:pt>
                <c:pt idx="6">
                  <c:v>2.2060346765E7</c:v>
                </c:pt>
                <c:pt idx="7">
                  <c:v>1.31505141005E8</c:v>
                </c:pt>
              </c:numCache>
            </c:numRef>
          </c:yVal>
          <c:smooth val="0"/>
        </c:ser>
        <c:ser>
          <c:idx val="1"/>
          <c:order val="1"/>
          <c:spPr>
            <a:ln w="31750">
              <a:solidFill>
                <a:schemeClr val="accent2"/>
              </a:solidFill>
            </a:ln>
          </c:spPr>
          <c:xVal>
            <c:numRef>
              <c:f>'Mouse lymphocytic leukemia'!$A$2:$A$9</c:f>
              <c:numCache>
                <c:formatCode>General</c:formatCode>
                <c:ptCount val="8"/>
                <c:pt idx="0">
                  <c:v>1.204</c:v>
                </c:pt>
                <c:pt idx="1">
                  <c:v>2.035</c:v>
                </c:pt>
                <c:pt idx="2">
                  <c:v>3.363</c:v>
                </c:pt>
                <c:pt idx="3">
                  <c:v>4.817</c:v>
                </c:pt>
                <c:pt idx="4">
                  <c:v>6.561</c:v>
                </c:pt>
                <c:pt idx="5">
                  <c:v>8.18</c:v>
                </c:pt>
                <c:pt idx="6">
                  <c:v>9.384</c:v>
                </c:pt>
                <c:pt idx="7">
                  <c:v>10.505</c:v>
                </c:pt>
              </c:numCache>
            </c:numRef>
          </c:xVal>
          <c:yVal>
            <c:numRef>
              <c:f>'Mouse lymphocytic leukemia'!$G$2:$G$9</c:f>
              <c:numCache>
                <c:formatCode>0.00</c:formatCode>
                <c:ptCount val="8"/>
                <c:pt idx="0">
                  <c:v>34.78897126056292</c:v>
                </c:pt>
                <c:pt idx="1">
                  <c:v>134.455408184949</c:v>
                </c:pt>
                <c:pt idx="2">
                  <c:v>1166.451027874968</c:v>
                </c:pt>
                <c:pt idx="3">
                  <c:v>12421.64405636208</c:v>
                </c:pt>
                <c:pt idx="4">
                  <c:v>212025.907472013</c:v>
                </c:pt>
                <c:pt idx="5">
                  <c:v>2.95311927213978E6</c:v>
                </c:pt>
                <c:pt idx="6">
                  <c:v>2.09390981041664E7</c:v>
                </c:pt>
                <c:pt idx="7">
                  <c:v>1.29715519956934E8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265240"/>
        <c:axId val="-2083995400"/>
      </c:scatterChart>
      <c:valAx>
        <c:axId val="-206626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3995400"/>
        <c:crosses val="autoZero"/>
        <c:crossBetween val="midCat"/>
      </c:valAx>
      <c:valAx>
        <c:axId val="-208399540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265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'T cell human leukemia'!$A$2:$A$21</c:f>
              <c:numCache>
                <c:formatCode>General</c:formatCode>
                <c:ptCount val="20"/>
                <c:pt idx="0">
                  <c:v>0.0</c:v>
                </c:pt>
                <c:pt idx="1">
                  <c:v>0.494</c:v>
                </c:pt>
                <c:pt idx="2">
                  <c:v>1.01</c:v>
                </c:pt>
                <c:pt idx="3">
                  <c:v>1.504</c:v>
                </c:pt>
                <c:pt idx="4">
                  <c:v>2.02</c:v>
                </c:pt>
                <c:pt idx="5">
                  <c:v>2.514</c:v>
                </c:pt>
                <c:pt idx="6">
                  <c:v>3.008</c:v>
                </c:pt>
                <c:pt idx="7">
                  <c:v>3.513</c:v>
                </c:pt>
                <c:pt idx="8">
                  <c:v>3.986</c:v>
                </c:pt>
                <c:pt idx="9">
                  <c:v>4.479</c:v>
                </c:pt>
                <c:pt idx="10">
                  <c:v>5.008</c:v>
                </c:pt>
                <c:pt idx="11">
                  <c:v>5.479</c:v>
                </c:pt>
                <c:pt idx="12">
                  <c:v>5.973</c:v>
                </c:pt>
                <c:pt idx="13">
                  <c:v>6.467</c:v>
                </c:pt>
                <c:pt idx="14">
                  <c:v>7.006</c:v>
                </c:pt>
                <c:pt idx="15">
                  <c:v>7.478</c:v>
                </c:pt>
                <c:pt idx="16">
                  <c:v>7.995</c:v>
                </c:pt>
                <c:pt idx="17">
                  <c:v>8.465</c:v>
                </c:pt>
                <c:pt idx="18">
                  <c:v>8.959</c:v>
                </c:pt>
                <c:pt idx="19">
                  <c:v>9.486</c:v>
                </c:pt>
              </c:numCache>
            </c:numRef>
          </c:xVal>
          <c:yVal>
            <c:numRef>
              <c:f>'T cell human leukemia'!$B$2:$B$21</c:f>
              <c:numCache>
                <c:formatCode>General</c:formatCode>
                <c:ptCount val="20"/>
                <c:pt idx="0">
                  <c:v>49881.235</c:v>
                </c:pt>
                <c:pt idx="1">
                  <c:v>92636.58</c:v>
                </c:pt>
                <c:pt idx="2">
                  <c:v>156769.596</c:v>
                </c:pt>
                <c:pt idx="3">
                  <c:v>192399.05</c:v>
                </c:pt>
                <c:pt idx="4">
                  <c:v>256532.067</c:v>
                </c:pt>
                <c:pt idx="5">
                  <c:v>420427.553</c:v>
                </c:pt>
                <c:pt idx="6">
                  <c:v>545130.6409999999</c:v>
                </c:pt>
                <c:pt idx="7">
                  <c:v>858669.834</c:v>
                </c:pt>
                <c:pt idx="8">
                  <c:v>1.343230404E6</c:v>
                </c:pt>
                <c:pt idx="9">
                  <c:v>1.20783848E6</c:v>
                </c:pt>
                <c:pt idx="10">
                  <c:v>1.752969121E6</c:v>
                </c:pt>
                <c:pt idx="11">
                  <c:v>1.567695962E6</c:v>
                </c:pt>
                <c:pt idx="12">
                  <c:v>1.674584323E6</c:v>
                </c:pt>
                <c:pt idx="13">
                  <c:v>1.995249406E6</c:v>
                </c:pt>
                <c:pt idx="14">
                  <c:v>2.102137767E6</c:v>
                </c:pt>
                <c:pt idx="15">
                  <c:v>2.337292162E6</c:v>
                </c:pt>
                <c:pt idx="16">
                  <c:v>2.529691211E6</c:v>
                </c:pt>
                <c:pt idx="17">
                  <c:v>2.380047506E6</c:v>
                </c:pt>
                <c:pt idx="18">
                  <c:v>2.408551069E6</c:v>
                </c:pt>
                <c:pt idx="19">
                  <c:v>2.636579572E6</c:v>
                </c:pt>
              </c:numCache>
            </c:numRef>
          </c:yVal>
          <c:smooth val="0"/>
        </c:ser>
        <c:ser>
          <c:idx val="1"/>
          <c:order val="1"/>
          <c:spPr>
            <a:ln w="31750">
              <a:solidFill>
                <a:schemeClr val="accent2"/>
              </a:solidFill>
            </a:ln>
          </c:spPr>
          <c:xVal>
            <c:numRef>
              <c:f>'T cell human leukemia'!$A$2:$A$21</c:f>
              <c:numCache>
                <c:formatCode>General</c:formatCode>
                <c:ptCount val="20"/>
                <c:pt idx="0">
                  <c:v>0.0</c:v>
                </c:pt>
                <c:pt idx="1">
                  <c:v>0.494</c:v>
                </c:pt>
                <c:pt idx="2">
                  <c:v>1.01</c:v>
                </c:pt>
                <c:pt idx="3">
                  <c:v>1.504</c:v>
                </c:pt>
                <c:pt idx="4">
                  <c:v>2.02</c:v>
                </c:pt>
                <c:pt idx="5">
                  <c:v>2.514</c:v>
                </c:pt>
                <c:pt idx="6">
                  <c:v>3.008</c:v>
                </c:pt>
                <c:pt idx="7">
                  <c:v>3.513</c:v>
                </c:pt>
                <c:pt idx="8">
                  <c:v>3.986</c:v>
                </c:pt>
                <c:pt idx="9">
                  <c:v>4.479</c:v>
                </c:pt>
                <c:pt idx="10">
                  <c:v>5.008</c:v>
                </c:pt>
                <c:pt idx="11">
                  <c:v>5.479</c:v>
                </c:pt>
                <c:pt idx="12">
                  <c:v>5.973</c:v>
                </c:pt>
                <c:pt idx="13">
                  <c:v>6.467</c:v>
                </c:pt>
                <c:pt idx="14">
                  <c:v>7.006</c:v>
                </c:pt>
                <c:pt idx="15">
                  <c:v>7.478</c:v>
                </c:pt>
                <c:pt idx="16">
                  <c:v>7.995</c:v>
                </c:pt>
                <c:pt idx="17">
                  <c:v>8.465</c:v>
                </c:pt>
                <c:pt idx="18">
                  <c:v>8.959</c:v>
                </c:pt>
                <c:pt idx="19">
                  <c:v>9.486</c:v>
                </c:pt>
              </c:numCache>
            </c:numRef>
          </c:xVal>
          <c:yVal>
            <c:numRef>
              <c:f>'T cell human leukemia'!$C$2:$C$21</c:f>
              <c:numCache>
                <c:formatCode>0.00</c:formatCode>
                <c:ptCount val="20"/>
                <c:pt idx="0">
                  <c:v>87995.05325553143</c:v>
                </c:pt>
                <c:pt idx="1">
                  <c:v>124986.1764143381</c:v>
                </c:pt>
                <c:pt idx="2">
                  <c:v>179101.2402594002</c:v>
                </c:pt>
                <c:pt idx="3">
                  <c:v>250469.4925863767</c:v>
                </c:pt>
                <c:pt idx="4">
                  <c:v>350998.7130795011</c:v>
                </c:pt>
                <c:pt idx="5">
                  <c:v>476990.1081516212</c:v>
                </c:pt>
                <c:pt idx="6">
                  <c:v>635049.8791648854</c:v>
                </c:pt>
                <c:pt idx="7">
                  <c:v>829033.5517863326</c:v>
                </c:pt>
                <c:pt idx="8">
                  <c:v>1.03496933126077E6</c:v>
                </c:pt>
                <c:pt idx="9">
                  <c:v>1.26381311861571E6</c:v>
                </c:pt>
                <c:pt idx="10">
                  <c:v>1.50919088966118E6</c:v>
                </c:pt>
                <c:pt idx="11">
                  <c:v>1.71338540014972E6</c:v>
                </c:pt>
                <c:pt idx="12">
                  <c:v>1.9022612130084E6</c:v>
                </c:pt>
                <c:pt idx="13">
                  <c:v>2.05969672976106E6</c:v>
                </c:pt>
                <c:pt idx="14">
                  <c:v>2.19500560355794E6</c:v>
                </c:pt>
                <c:pt idx="15">
                  <c:v>2.28524871962377E6</c:v>
                </c:pt>
                <c:pt idx="16">
                  <c:v>2.35895514393997E6</c:v>
                </c:pt>
                <c:pt idx="17">
                  <c:v>2.40787579246985E6</c:v>
                </c:pt>
                <c:pt idx="18">
                  <c:v>2.44518219680762E6</c:v>
                </c:pt>
                <c:pt idx="19">
                  <c:v>2.47320385007878E6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538680"/>
        <c:axId val="-2081874296"/>
      </c:scatterChart>
      <c:valAx>
        <c:axId val="-206753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1874296"/>
        <c:crosses val="autoZero"/>
        <c:crossBetween val="midCat"/>
      </c:valAx>
      <c:valAx>
        <c:axId val="-2081874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538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3</xdr:row>
      <xdr:rowOff>166687</xdr:rowOff>
    </xdr:from>
    <xdr:to>
      <xdr:col>18</xdr:col>
      <xdr:colOff>571500</xdr:colOff>
      <xdr:row>38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xmlns="" id="{80CD5797-D471-42C7-894F-69DADE0F6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4</xdr:row>
      <xdr:rowOff>82550</xdr:rowOff>
    </xdr:from>
    <xdr:to>
      <xdr:col>17</xdr:col>
      <xdr:colOff>800100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09C18B6-9F17-A145-AE32-640EA65D7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330200</xdr:colOff>
      <xdr:row>30</xdr:row>
      <xdr:rowOff>19050</xdr:rowOff>
    </xdr:from>
    <xdr:to>
      <xdr:col>18</xdr:col>
      <xdr:colOff>0</xdr:colOff>
      <xdr:row>54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9BFD9C8-660D-F646-8D1A-5C2C845A4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5</xdr:row>
      <xdr:rowOff>12700</xdr:rowOff>
    </xdr:from>
    <xdr:to>
      <xdr:col>19</xdr:col>
      <xdr:colOff>622300</xdr:colOff>
      <xdr:row>40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CCA8FAA-3838-A141-BFE8-719AE6481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5</xdr:row>
      <xdr:rowOff>12700</xdr:rowOff>
    </xdr:from>
    <xdr:to>
      <xdr:col>16</xdr:col>
      <xdr:colOff>571500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FDA1D63-021E-A94F-86D8-FFBD297AD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298450</xdr:colOff>
      <xdr:row>10</xdr:row>
      <xdr:rowOff>101600</xdr:rowOff>
    </xdr:from>
    <xdr:to>
      <xdr:col>17</xdr:col>
      <xdr:colOff>673100</xdr:colOff>
      <xdr:row>37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730250</xdr:colOff>
      <xdr:row>10</xdr:row>
      <xdr:rowOff>12700</xdr:rowOff>
    </xdr:from>
    <xdr:to>
      <xdr:col>18</xdr:col>
      <xdr:colOff>88900</xdr:colOff>
      <xdr:row>42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G45" sqref="G45"/>
    </sheetView>
  </sheetViews>
  <sheetFormatPr baseColWidth="10" defaultRowHeight="15" x14ac:dyDescent="0"/>
  <cols>
    <col min="3" max="3" width="13.6640625" bestFit="1" customWidth="1"/>
    <col min="4" max="4" width="10.33203125" bestFit="1" customWidth="1"/>
    <col min="5" max="5" width="8.6640625" bestFit="1" customWidth="1"/>
    <col min="6" max="6" width="19.6640625" bestFit="1" customWidth="1"/>
    <col min="7" max="7" width="20.1640625" bestFit="1" customWidth="1"/>
  </cols>
  <sheetData>
    <row r="1" spans="1:10">
      <c r="A1" t="s">
        <v>25</v>
      </c>
      <c r="B1" t="s">
        <v>26</v>
      </c>
      <c r="C1" t="s">
        <v>27</v>
      </c>
      <c r="D1" t="s">
        <v>3</v>
      </c>
      <c r="E1" t="s">
        <v>4</v>
      </c>
      <c r="F1" t="s">
        <v>8</v>
      </c>
      <c r="G1" t="s">
        <v>29</v>
      </c>
      <c r="H1" t="s">
        <v>5</v>
      </c>
    </row>
    <row r="2" spans="1:10">
      <c r="A2">
        <v>1800</v>
      </c>
      <c r="B2">
        <v>910000000</v>
      </c>
      <c r="C2" s="1">
        <f>LN(B2)</f>
        <v>20.628955157475168</v>
      </c>
      <c r="D2" s="1">
        <f>LN($I$2*EXP($I$3*(A2-$A$2)))</f>
        <v>20.44108572794757</v>
      </c>
      <c r="E2" s="1">
        <f>C2-D2</f>
        <v>0.18786942952759844</v>
      </c>
      <c r="F2" s="1">
        <f>E2^2</f>
        <v>3.529492255102528E-2</v>
      </c>
      <c r="G2" s="4">
        <f>EXP(D2)</f>
        <v>754137845.28821778</v>
      </c>
      <c r="H2" t="s">
        <v>6</v>
      </c>
      <c r="I2">
        <v>754137845.28821743</v>
      </c>
      <c r="J2" t="s">
        <v>28</v>
      </c>
    </row>
    <row r="3" spans="1:10">
      <c r="A3">
        <v>1850</v>
      </c>
      <c r="B3">
        <v>1130000000</v>
      </c>
      <c r="C3" s="1">
        <f t="shared" ref="C3:C12" si="0">LN(B3)</f>
        <v>20.845483469670661</v>
      </c>
      <c r="D3" s="1">
        <f t="shared" ref="D3:D12" si="1">LN($I$2*EXP($I$3*(A3-$A$2)))</f>
        <v>20.912475123611927</v>
      </c>
      <c r="E3" s="1">
        <f t="shared" ref="E3:E12" si="2">C3-D3</f>
        <v>-6.6991653941265383E-2</v>
      </c>
      <c r="F3" s="1">
        <f t="shared" ref="F3:F12" si="3">E3^2</f>
        <v>4.4878816977862576E-3</v>
      </c>
      <c r="G3" s="4">
        <f t="shared" ref="G3:G12" si="4">EXP(D3)</f>
        <v>1208293805.8041444</v>
      </c>
      <c r="H3" t="s">
        <v>7</v>
      </c>
      <c r="I3">
        <v>9.4277879132871126E-3</v>
      </c>
      <c r="J3" t="s">
        <v>11</v>
      </c>
    </row>
    <row r="4" spans="1:10">
      <c r="A4">
        <v>1900</v>
      </c>
      <c r="B4">
        <v>1600000000</v>
      </c>
      <c r="C4" s="1">
        <f t="shared" si="0"/>
        <v>21.193269466192145</v>
      </c>
      <c r="D4" s="1">
        <f t="shared" si="1"/>
        <v>21.38386451927628</v>
      </c>
      <c r="E4" s="1">
        <f t="shared" si="2"/>
        <v>-0.19059505308413449</v>
      </c>
      <c r="F4" s="1">
        <f t="shared" si="3"/>
        <v>3.6326474260144043E-2</v>
      </c>
      <c r="G4" s="4">
        <f t="shared" si="4"/>
        <v>1935951007.1884573</v>
      </c>
    </row>
    <row r="5" spans="1:10">
      <c r="A5">
        <v>1950</v>
      </c>
      <c r="B5">
        <v>2525000000</v>
      </c>
      <c r="C5" s="1">
        <f t="shared" si="0"/>
        <v>21.649506899673735</v>
      </c>
      <c r="D5" s="1">
        <f t="shared" si="1"/>
        <v>21.855253914940636</v>
      </c>
      <c r="E5" s="1">
        <f t="shared" si="2"/>
        <v>-0.2057470152669012</v>
      </c>
      <c r="F5" s="1">
        <f t="shared" si="3"/>
        <v>4.2331834291238477E-2</v>
      </c>
      <c r="G5" s="4">
        <f t="shared" si="4"/>
        <v>3101817028.4666042</v>
      </c>
    </row>
    <row r="6" spans="1:10">
      <c r="A6">
        <v>1960</v>
      </c>
      <c r="B6">
        <v>3307000000</v>
      </c>
      <c r="C6" s="1">
        <f t="shared" si="0"/>
        <v>21.919307270946067</v>
      </c>
      <c r="D6" s="1">
        <f t="shared" si="1"/>
        <v>21.949531794073508</v>
      </c>
      <c r="E6" s="1">
        <f t="shared" si="2"/>
        <v>-3.0224523127440506E-2</v>
      </c>
      <c r="F6" s="1">
        <f t="shared" si="3"/>
        <v>9.1352179828118598E-4</v>
      </c>
      <c r="G6" s="4">
        <f t="shared" si="4"/>
        <v>3408478340.095664</v>
      </c>
    </row>
    <row r="7" spans="1:10">
      <c r="A7">
        <v>1965</v>
      </c>
      <c r="B7">
        <v>3354000000</v>
      </c>
      <c r="C7" s="1">
        <f t="shared" si="0"/>
        <v>21.93341950034743</v>
      </c>
      <c r="D7" s="1">
        <f t="shared" si="1"/>
        <v>21.996670733639942</v>
      </c>
      <c r="E7" s="1">
        <f t="shared" si="2"/>
        <v>-6.3251233292511699E-2</v>
      </c>
      <c r="F7" s="1">
        <f t="shared" si="3"/>
        <v>4.0007185130237401E-3</v>
      </c>
      <c r="G7" s="4">
        <f t="shared" si="4"/>
        <v>3572997561.9723487</v>
      </c>
    </row>
    <row r="8" spans="1:10">
      <c r="A8">
        <v>1970</v>
      </c>
      <c r="B8">
        <v>3696000000</v>
      </c>
      <c r="C8" s="1">
        <f t="shared" si="0"/>
        <v>22.03051699072585</v>
      </c>
      <c r="D8" s="1">
        <f t="shared" si="1"/>
        <v>22.043809673206379</v>
      </c>
      <c r="E8" s="1">
        <f t="shared" si="2"/>
        <v>-1.3292682480528839E-2</v>
      </c>
      <c r="F8" s="1">
        <f t="shared" si="3"/>
        <v>1.7669540752815834E-4</v>
      </c>
      <c r="G8" s="4">
        <f t="shared" si="4"/>
        <v>3745457739.2157016</v>
      </c>
    </row>
    <row r="9" spans="1:10">
      <c r="A9">
        <v>1975</v>
      </c>
      <c r="B9">
        <v>4066000000</v>
      </c>
      <c r="C9" s="1">
        <f t="shared" si="0"/>
        <v>22.125925552152566</v>
      </c>
      <c r="D9" s="1">
        <f t="shared" si="1"/>
        <v>22.090948612772813</v>
      </c>
      <c r="E9" s="1">
        <f t="shared" si="2"/>
        <v>3.4976939379752991E-2</v>
      </c>
      <c r="F9" s="1">
        <f t="shared" si="3"/>
        <v>1.2233862883749157E-3</v>
      </c>
      <c r="G9" s="4">
        <f t="shared" si="4"/>
        <v>3926242163.0388203</v>
      </c>
    </row>
    <row r="10" spans="1:10">
      <c r="A10">
        <v>1980</v>
      </c>
      <c r="B10">
        <v>4432000000</v>
      </c>
      <c r="C10" s="1">
        <f t="shared" si="0"/>
        <v>22.212116786391395</v>
      </c>
      <c r="D10" s="1">
        <f t="shared" si="1"/>
        <v>22.13808755233925</v>
      </c>
      <c r="E10" s="1">
        <f t="shared" si="2"/>
        <v>7.4029234052144233E-2</v>
      </c>
      <c r="F10" s="1">
        <f t="shared" si="3"/>
        <v>5.480327494347151E-3</v>
      </c>
      <c r="G10" s="4">
        <f>EXP(D10)</f>
        <v>4115752625.2189903</v>
      </c>
    </row>
    <row r="11" spans="1:10">
      <c r="A11">
        <v>1985</v>
      </c>
      <c r="B11">
        <v>4822000000</v>
      </c>
      <c r="C11" s="1">
        <f t="shared" si="0"/>
        <v>22.29645461670539</v>
      </c>
      <c r="D11" s="1">
        <f t="shared" si="1"/>
        <v>22.185226491905684</v>
      </c>
      <c r="E11" s="1">
        <f t="shared" si="2"/>
        <v>0.11122812479970534</v>
      </c>
      <c r="F11" s="1">
        <f t="shared" si="3"/>
        <v>1.2371695746458826E-2</v>
      </c>
      <c r="G11" s="4">
        <f t="shared" si="4"/>
        <v>4314410311.0762358</v>
      </c>
    </row>
    <row r="12" spans="1:10">
      <c r="A12">
        <v>1990</v>
      </c>
      <c r="B12">
        <v>5318000000</v>
      </c>
      <c r="C12" s="1">
        <f t="shared" si="0"/>
        <v>22.394363129767239</v>
      </c>
      <c r="D12" s="1">
        <f t="shared" si="1"/>
        <v>22.232365431472122</v>
      </c>
      <c r="E12" s="1">
        <f t="shared" si="2"/>
        <v>0.16199769829511723</v>
      </c>
      <c r="F12" s="3">
        <f t="shared" si="3"/>
        <v>2.6243254252915828E-2</v>
      </c>
      <c r="G12" s="4">
        <f t="shared" si="4"/>
        <v>4522656735.5540695</v>
      </c>
    </row>
    <row r="13" spans="1:10">
      <c r="C13" s="1"/>
      <c r="D13" s="1"/>
      <c r="E13" s="2" t="s">
        <v>9</v>
      </c>
      <c r="F13" s="1">
        <f>SUM(F2:F12)</f>
        <v>0.16885071230112383</v>
      </c>
      <c r="G13" s="4"/>
    </row>
    <row r="14" spans="1:10">
      <c r="C14" s="1"/>
      <c r="D14" s="1"/>
      <c r="E14" s="1"/>
      <c r="F14" s="1"/>
      <c r="G14" s="4"/>
    </row>
    <row r="15" spans="1:10">
      <c r="C15" s="1"/>
      <c r="D15" s="1"/>
      <c r="E15" s="1"/>
      <c r="F15" s="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H3" sqref="H3"/>
    </sheetView>
  </sheetViews>
  <sheetFormatPr baseColWidth="10" defaultRowHeight="15" x14ac:dyDescent="0"/>
  <cols>
    <col min="1" max="1" width="12.1640625" customWidth="1"/>
    <col min="2" max="2" width="15.6640625" bestFit="1" customWidth="1"/>
    <col min="3" max="3" width="20.33203125" bestFit="1" customWidth="1"/>
    <col min="4" max="4" width="19.5" customWidth="1"/>
    <col min="6" max="6" width="20.1640625" bestFit="1" customWidth="1"/>
    <col min="7" max="7" width="20.83203125" bestFit="1" customWidth="1"/>
  </cols>
  <sheetData>
    <row r="1" spans="1:10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8</v>
      </c>
      <c r="G1" t="s">
        <v>12</v>
      </c>
      <c r="H1" t="s">
        <v>5</v>
      </c>
    </row>
    <row r="2" spans="1:10">
      <c r="A2">
        <v>1902</v>
      </c>
      <c r="B2">
        <v>21</v>
      </c>
      <c r="C2" s="1">
        <f>LN(B2)</f>
        <v>3.044522437723423</v>
      </c>
      <c r="D2" s="1">
        <f>LN($I$2*EXP($I$3*(A2-$A$2)))</f>
        <v>3.2119418997095566</v>
      </c>
      <c r="E2" s="1">
        <f>C2-D2</f>
        <v>-0.16741946198613356</v>
      </c>
      <c r="F2" s="1">
        <f>E2^2</f>
        <v>2.802927625172642E-2</v>
      </c>
      <c r="G2" s="4">
        <f>EXP(D2)</f>
        <v>24.827251475838182</v>
      </c>
      <c r="H2" t="s">
        <v>6</v>
      </c>
      <c r="I2">
        <v>24.827251475838185</v>
      </c>
      <c r="J2" t="s">
        <v>10</v>
      </c>
    </row>
    <row r="3" spans="1:10">
      <c r="A3">
        <v>1903</v>
      </c>
      <c r="B3">
        <v>27</v>
      </c>
      <c r="C3" s="1">
        <f t="shared" ref="C3:C15" si="0">LN(B3)</f>
        <v>3.2958368660043291</v>
      </c>
      <c r="D3" s="1">
        <f t="shared" ref="D3:D15" si="1">LN($I$2*EXP($I$3*(A3-$A$2)))</f>
        <v>3.3900015257688496</v>
      </c>
      <c r="E3" s="1">
        <f t="shared" ref="E3:E15" si="2">C3-D3</f>
        <v>-9.4164659764520486E-2</v>
      </c>
      <c r="F3" s="1">
        <f t="shared" ref="F3:F15" si="3">E3^2</f>
        <v>8.8669831485679029E-3</v>
      </c>
      <c r="G3" s="4">
        <f t="shared" ref="G3:G15" si="4">EXP(D3)</f>
        <v>29.665997533789252</v>
      </c>
      <c r="H3" t="s">
        <v>7</v>
      </c>
      <c r="I3">
        <v>0.17805962605929282</v>
      </c>
      <c r="J3" t="s">
        <v>11</v>
      </c>
    </row>
    <row r="4" spans="1:10">
      <c r="A4">
        <v>1904</v>
      </c>
      <c r="B4">
        <v>39</v>
      </c>
      <c r="C4" s="1">
        <f t="shared" si="0"/>
        <v>3.6635616461296463</v>
      </c>
      <c r="D4" s="1">
        <f t="shared" si="1"/>
        <v>3.5680611518281422</v>
      </c>
      <c r="E4" s="1">
        <f t="shared" si="2"/>
        <v>9.5500494301504091E-2</v>
      </c>
      <c r="F4" s="1">
        <f t="shared" si="3"/>
        <v>9.1203444118316147E-3</v>
      </c>
      <c r="G4" s="4">
        <f t="shared" si="4"/>
        <v>35.447798582588689</v>
      </c>
    </row>
    <row r="5" spans="1:10">
      <c r="A5">
        <v>1905</v>
      </c>
      <c r="B5">
        <v>43</v>
      </c>
      <c r="C5" s="1">
        <f t="shared" si="0"/>
        <v>3.7612001156935624</v>
      </c>
      <c r="D5" s="1">
        <f t="shared" si="1"/>
        <v>3.7461207778874352</v>
      </c>
      <c r="E5" s="1">
        <f t="shared" si="2"/>
        <v>1.5079337806127135E-2</v>
      </c>
      <c r="F5" s="1">
        <f t="shared" si="3"/>
        <v>2.2738642867129512E-4</v>
      </c>
      <c r="G5" s="4">
        <f t="shared" si="4"/>
        <v>42.356452801581483</v>
      </c>
    </row>
    <row r="6" spans="1:10">
      <c r="A6">
        <v>1906</v>
      </c>
      <c r="B6">
        <v>57</v>
      </c>
      <c r="C6" s="1">
        <f t="shared" si="0"/>
        <v>4.0430512678345503</v>
      </c>
      <c r="D6" s="1">
        <f t="shared" si="1"/>
        <v>3.9241804039467278</v>
      </c>
      <c r="E6" s="1">
        <f t="shared" si="2"/>
        <v>0.11887086388782242</v>
      </c>
      <c r="F6" s="1">
        <f t="shared" si="3"/>
        <v>1.4130282281437204E-2</v>
      </c>
      <c r="G6" s="4">
        <f t="shared" si="4"/>
        <v>50.611580004119439</v>
      </c>
    </row>
    <row r="7" spans="1:10">
      <c r="A7">
        <v>1907</v>
      </c>
      <c r="B7">
        <v>58</v>
      </c>
      <c r="C7" s="1">
        <f t="shared" si="0"/>
        <v>4.0604430105464191</v>
      </c>
      <c r="D7" s="1">
        <f t="shared" si="1"/>
        <v>4.1022400300060209</v>
      </c>
      <c r="E7" s="1">
        <f t="shared" si="2"/>
        <v>-4.1797019459601792E-2</v>
      </c>
      <c r="F7" s="1">
        <f t="shared" si="3"/>
        <v>1.7469908357063309E-3</v>
      </c>
      <c r="G7" s="4">
        <f t="shared" si="4"/>
        <v>60.475603151020778</v>
      </c>
    </row>
    <row r="8" spans="1:10">
      <c r="A8">
        <v>1908</v>
      </c>
      <c r="B8">
        <v>72</v>
      </c>
      <c r="C8" s="1">
        <f t="shared" si="0"/>
        <v>4.2766661190160553</v>
      </c>
      <c r="D8" s="1">
        <f t="shared" si="1"/>
        <v>4.2802996560653135</v>
      </c>
      <c r="E8" s="1">
        <f t="shared" si="2"/>
        <v>-3.6335370492581731E-3</v>
      </c>
      <c r="F8" s="1">
        <f t="shared" si="3"/>
        <v>1.3202591488331792E-5</v>
      </c>
      <c r="G8" s="4">
        <f t="shared" si="4"/>
        <v>72.26209053702874</v>
      </c>
    </row>
    <row r="9" spans="1:10">
      <c r="A9">
        <v>1909</v>
      </c>
      <c r="B9">
        <v>95</v>
      </c>
      <c r="C9" s="1">
        <f t="shared" si="0"/>
        <v>4.5538768916005408</v>
      </c>
      <c r="D9" s="1">
        <f t="shared" si="1"/>
        <v>4.4583592821246061</v>
      </c>
      <c r="E9" s="1">
        <f t="shared" si="2"/>
        <v>9.5517609475934684E-2</v>
      </c>
      <c r="F9" s="1">
        <f t="shared" si="3"/>
        <v>9.123613719997167E-3</v>
      </c>
      <c r="G9" s="4">
        <f t="shared" si="4"/>
        <v>86.345723840765018</v>
      </c>
    </row>
    <row r="10" spans="1:10">
      <c r="A10">
        <v>1910</v>
      </c>
      <c r="B10">
        <v>120</v>
      </c>
      <c r="C10" s="1">
        <f t="shared" si="0"/>
        <v>4.7874917427820458</v>
      </c>
      <c r="D10" s="1">
        <f t="shared" si="1"/>
        <v>4.6364189081838996</v>
      </c>
      <c r="E10" s="1">
        <f t="shared" si="2"/>
        <v>0.15107283459814624</v>
      </c>
      <c r="F10" s="1">
        <f t="shared" si="3"/>
        <v>2.2823001353518852E-2</v>
      </c>
      <c r="G10" s="4">
        <f>EXP(D10)</f>
        <v>103.17420891338941</v>
      </c>
    </row>
    <row r="11" spans="1:10">
      <c r="A11">
        <v>1911</v>
      </c>
      <c r="B11">
        <v>139</v>
      </c>
      <c r="C11" s="1">
        <f t="shared" si="0"/>
        <v>4.9344739331306915</v>
      </c>
      <c r="D11" s="1">
        <f t="shared" si="1"/>
        <v>4.8144785342431922</v>
      </c>
      <c r="E11" s="1">
        <f t="shared" si="2"/>
        <v>0.11999539888749933</v>
      </c>
      <c r="F11" s="1">
        <f t="shared" si="3"/>
        <v>1.4398895754170075E-2</v>
      </c>
      <c r="G11" s="4">
        <f t="shared" si="4"/>
        <v>123.2825079390683</v>
      </c>
    </row>
    <row r="12" spans="1:10">
      <c r="A12">
        <v>1912</v>
      </c>
      <c r="B12">
        <v>141</v>
      </c>
      <c r="C12" s="1">
        <f t="shared" si="0"/>
        <v>4.9487598903781684</v>
      </c>
      <c r="D12" s="1">
        <f t="shared" si="1"/>
        <v>4.9925381603024848</v>
      </c>
      <c r="E12" s="1">
        <f t="shared" si="2"/>
        <v>-4.3778269924316326E-2</v>
      </c>
      <c r="F12" s="1">
        <f t="shared" si="3"/>
        <v>1.9165369175662994E-3</v>
      </c>
      <c r="G12" s="4">
        <f t="shared" si="4"/>
        <v>147.30984539464734</v>
      </c>
    </row>
    <row r="13" spans="1:10">
      <c r="A13">
        <v>1913</v>
      </c>
      <c r="B13">
        <v>160</v>
      </c>
      <c r="C13" s="1">
        <f t="shared" si="0"/>
        <v>5.0751738152338266</v>
      </c>
      <c r="D13" s="1">
        <f t="shared" si="1"/>
        <v>5.1705977863617782</v>
      </c>
      <c r="E13" s="1">
        <f t="shared" si="2"/>
        <v>-9.5423971127951646E-2</v>
      </c>
      <c r="F13" s="1">
        <f t="shared" si="3"/>
        <v>9.1057342658281484E-3</v>
      </c>
      <c r="G13" s="4">
        <f t="shared" si="4"/>
        <v>176.02002841246642</v>
      </c>
    </row>
    <row r="14" spans="1:10">
      <c r="A14">
        <v>1914</v>
      </c>
      <c r="B14">
        <v>192</v>
      </c>
      <c r="C14" s="1">
        <f t="shared" si="0"/>
        <v>5.2574953720277815</v>
      </c>
      <c r="D14" s="1">
        <f t="shared" si="1"/>
        <v>5.3486574124210708</v>
      </c>
      <c r="E14" s="1">
        <f t="shared" si="2"/>
        <v>-9.1162040393289345E-2</v>
      </c>
      <c r="F14" s="1">
        <f t="shared" si="3"/>
        <v>8.3105176086677186E-3</v>
      </c>
      <c r="G14" s="4">
        <f t="shared" si="4"/>
        <v>210.32572751210873</v>
      </c>
    </row>
    <row r="15" spans="1:10">
      <c r="A15">
        <v>1915</v>
      </c>
      <c r="B15">
        <v>237</v>
      </c>
      <c r="C15" s="1">
        <f t="shared" si="0"/>
        <v>5.4680601411351315</v>
      </c>
      <c r="D15" s="1">
        <f t="shared" si="1"/>
        <v>5.5267170384803634</v>
      </c>
      <c r="E15" s="1">
        <f t="shared" si="2"/>
        <v>-5.865689734523194E-2</v>
      </c>
      <c r="F15" s="3">
        <f t="shared" si="3"/>
        <v>3.4406316061690776E-3</v>
      </c>
      <c r="G15" s="4">
        <f t="shared" si="4"/>
        <v>251.31748956339098</v>
      </c>
    </row>
    <row r="16" spans="1:10">
      <c r="E16" s="2" t="s">
        <v>9</v>
      </c>
      <c r="F16" s="1">
        <f>SUM(F2:F15)</f>
        <v>0.13125339717534643</v>
      </c>
      <c r="G16" s="1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L53" sqref="L53"/>
    </sheetView>
  </sheetViews>
  <sheetFormatPr baseColWidth="10" defaultRowHeight="15" x14ac:dyDescent="0"/>
  <cols>
    <col min="1" max="1" width="11.6640625" bestFit="1" customWidth="1"/>
    <col min="2" max="2" width="27.83203125" bestFit="1" customWidth="1"/>
    <col min="3" max="3" width="11.6640625" bestFit="1" customWidth="1"/>
    <col min="4" max="4" width="9" bestFit="1" customWidth="1"/>
    <col min="5" max="5" width="20.1640625" bestFit="1" customWidth="1"/>
  </cols>
  <sheetData>
    <row r="1" spans="1:8">
      <c r="A1" t="s">
        <v>14</v>
      </c>
      <c r="B1" t="s">
        <v>13</v>
      </c>
      <c r="C1" t="s">
        <v>15</v>
      </c>
      <c r="D1" t="s">
        <v>4</v>
      </c>
      <c r="E1" t="s">
        <v>8</v>
      </c>
      <c r="F1" t="s">
        <v>5</v>
      </c>
    </row>
    <row r="2" spans="1:8">
      <c r="A2">
        <v>1.01</v>
      </c>
      <c r="B2">
        <v>3.34</v>
      </c>
      <c r="C2" s="4">
        <f>$G$4/(($G$4-$G$2)/$G$2*EXP(-$G$3*(A2-$A$2))+1)</f>
        <v>0.35320965488908312</v>
      </c>
      <c r="D2" s="4">
        <f>C2-B2</f>
        <v>-2.9867903451109168</v>
      </c>
      <c r="E2" s="4">
        <f>D2^2</f>
        <v>8.92091656564779</v>
      </c>
      <c r="F2" t="s">
        <v>6</v>
      </c>
      <c r="G2">
        <v>0.35320965488908312</v>
      </c>
      <c r="H2" t="s">
        <v>17</v>
      </c>
    </row>
    <row r="3" spans="1:8">
      <c r="A3">
        <v>2.09</v>
      </c>
      <c r="B3">
        <v>5</v>
      </c>
      <c r="C3" s="4">
        <f t="shared" ref="C3:C28" si="0">$G$4/(($G$4-$G$2)/$G$2*EXP(-$G$3*(A3-$A$2))+1)</f>
        <v>0.68282132835496001</v>
      </c>
      <c r="D3" s="4">
        <f t="shared" ref="D3:D28" si="1">C3-B3</f>
        <v>-4.3171786716450402</v>
      </c>
      <c r="E3" s="4">
        <f t="shared" ref="E3:E28" si="2">D3^2</f>
        <v>18.638031682906835</v>
      </c>
      <c r="F3" t="s">
        <v>7</v>
      </c>
      <c r="G3">
        <v>0.61147615523207433</v>
      </c>
      <c r="H3" t="s">
        <v>18</v>
      </c>
    </row>
    <row r="4" spans="1:8">
      <c r="A4">
        <v>3.14</v>
      </c>
      <c r="B4">
        <v>7.77</v>
      </c>
      <c r="C4" s="4">
        <f t="shared" si="0"/>
        <v>1.2946676924915392</v>
      </c>
      <c r="D4" s="4">
        <f t="shared" si="1"/>
        <v>-6.4753323075084603</v>
      </c>
      <c r="E4" s="4">
        <f t="shared" si="2"/>
        <v>41.929928492662839</v>
      </c>
      <c r="F4" t="s">
        <v>16</v>
      </c>
      <c r="G4">
        <v>270.06751377929419</v>
      </c>
      <c r="H4" t="s">
        <v>19</v>
      </c>
    </row>
    <row r="5" spans="1:8">
      <c r="A5">
        <v>4.03</v>
      </c>
      <c r="B5">
        <v>15.03</v>
      </c>
      <c r="C5" s="4">
        <f t="shared" si="0"/>
        <v>2.2233312863104553</v>
      </c>
      <c r="D5" s="4">
        <f t="shared" si="1"/>
        <v>-12.806668713689543</v>
      </c>
      <c r="E5" s="4">
        <f t="shared" si="2"/>
        <v>164.01076354219458</v>
      </c>
    </row>
    <row r="6" spans="1:8">
      <c r="A6">
        <v>5.15</v>
      </c>
      <c r="B6">
        <v>12.77</v>
      </c>
      <c r="C6" s="4">
        <f t="shared" si="0"/>
        <v>4.3745166672377822</v>
      </c>
      <c r="D6" s="4">
        <f t="shared" si="1"/>
        <v>-8.3954833327622183</v>
      </c>
      <c r="E6" s="4">
        <f t="shared" si="2"/>
        <v>70.484140390688196</v>
      </c>
    </row>
    <row r="7" spans="1:8">
      <c r="A7">
        <v>6.14</v>
      </c>
      <c r="B7">
        <v>18.350000000000001</v>
      </c>
      <c r="C7" s="4">
        <f t="shared" si="0"/>
        <v>7.9071877170453746</v>
      </c>
      <c r="D7" s="4">
        <f t="shared" si="1"/>
        <v>-10.442812282954627</v>
      </c>
      <c r="E7" s="4">
        <f t="shared" si="2"/>
        <v>109.05232837702802</v>
      </c>
    </row>
    <row r="8" spans="1:8">
      <c r="A8">
        <v>7.22</v>
      </c>
      <c r="B8">
        <v>22.8</v>
      </c>
      <c r="C8" s="4">
        <f t="shared" si="0"/>
        <v>14.896751372185808</v>
      </c>
      <c r="D8" s="4">
        <f t="shared" si="1"/>
        <v>-7.9032486278141931</v>
      </c>
      <c r="E8" s="4">
        <f t="shared" si="2"/>
        <v>62.461338873046927</v>
      </c>
    </row>
    <row r="9" spans="1:8">
      <c r="A9">
        <v>8.08</v>
      </c>
      <c r="B9">
        <v>41.81</v>
      </c>
      <c r="C9" s="4">
        <f t="shared" si="0"/>
        <v>24.277660186075309</v>
      </c>
      <c r="D9" s="4">
        <f t="shared" si="1"/>
        <v>-17.532339813924693</v>
      </c>
      <c r="E9" s="4">
        <f t="shared" si="2"/>
        <v>307.38293935092895</v>
      </c>
    </row>
    <row r="10" spans="1:8">
      <c r="A10">
        <v>9.1199999999999992</v>
      </c>
      <c r="B10">
        <v>46.82</v>
      </c>
      <c r="C10" s="4">
        <f t="shared" si="0"/>
        <v>42.462688783093242</v>
      </c>
      <c r="D10" s="4">
        <f t="shared" si="1"/>
        <v>-4.3573112169067585</v>
      </c>
      <c r="E10" s="4">
        <f t="shared" si="2"/>
        <v>18.986161040981457</v>
      </c>
    </row>
    <row r="11" spans="1:8">
      <c r="A11">
        <v>10.17</v>
      </c>
      <c r="B11">
        <v>71.42</v>
      </c>
      <c r="C11" s="4">
        <f t="shared" si="0"/>
        <v>70.687954418444264</v>
      </c>
      <c r="D11" s="4">
        <f t="shared" si="1"/>
        <v>-0.73204558155573807</v>
      </c>
      <c r="E11" s="4">
        <f t="shared" si="2"/>
        <v>0.53589073347527871</v>
      </c>
    </row>
    <row r="12" spans="1:8">
      <c r="A12">
        <v>11.05</v>
      </c>
      <c r="B12">
        <v>94.62</v>
      </c>
      <c r="C12" s="4">
        <f t="shared" si="0"/>
        <v>102.03534668256496</v>
      </c>
      <c r="D12" s="4">
        <f t="shared" si="1"/>
        <v>7.4153466825649588</v>
      </c>
      <c r="E12" s="4">
        <f t="shared" si="2"/>
        <v>54.98736642262714</v>
      </c>
    </row>
    <row r="13" spans="1:8">
      <c r="A13">
        <v>12.28</v>
      </c>
      <c r="B13">
        <v>139.07</v>
      </c>
      <c r="C13" s="4">
        <f t="shared" si="0"/>
        <v>152.04356476154109</v>
      </c>
      <c r="D13" s="4">
        <f t="shared" si="1"/>
        <v>12.973564761541098</v>
      </c>
      <c r="E13" s="4">
        <f t="shared" si="2"/>
        <v>168.31338262190093</v>
      </c>
    </row>
    <row r="14" spans="1:8">
      <c r="A14">
        <v>13.1</v>
      </c>
      <c r="B14">
        <v>188.85</v>
      </c>
      <c r="C14" s="4">
        <f t="shared" si="0"/>
        <v>183.69985845759237</v>
      </c>
      <c r="D14" s="4">
        <f t="shared" si="1"/>
        <v>-5.1501415424076242</v>
      </c>
      <c r="E14" s="4">
        <f t="shared" si="2"/>
        <v>26.523957906832784</v>
      </c>
    </row>
    <row r="15" spans="1:8">
      <c r="A15">
        <v>14.21</v>
      </c>
      <c r="B15">
        <v>194.98</v>
      </c>
      <c r="C15" s="4">
        <f t="shared" si="0"/>
        <v>218.0619508349854</v>
      </c>
      <c r="D15" s="4">
        <f t="shared" si="1"/>
        <v>23.081950834985406</v>
      </c>
      <c r="E15" s="4">
        <f t="shared" si="2"/>
        <v>532.7764543486835</v>
      </c>
    </row>
    <row r="16" spans="1:8">
      <c r="A16">
        <v>15.15</v>
      </c>
      <c r="B16">
        <v>246.43</v>
      </c>
      <c r="C16" s="4">
        <f t="shared" si="0"/>
        <v>238.10691935143203</v>
      </c>
      <c r="D16" s="4">
        <f t="shared" si="1"/>
        <v>-8.3230806485679807</v>
      </c>
      <c r="E16" s="4">
        <f t="shared" si="2"/>
        <v>69.273671482566797</v>
      </c>
    </row>
    <row r="17" spans="1:5">
      <c r="A17">
        <v>16.14</v>
      </c>
      <c r="B17">
        <v>277.18</v>
      </c>
      <c r="C17" s="4">
        <f t="shared" si="0"/>
        <v>251.63008785983379</v>
      </c>
      <c r="D17" s="4">
        <f t="shared" si="1"/>
        <v>-25.549912140166214</v>
      </c>
      <c r="E17" s="4">
        <f t="shared" si="2"/>
        <v>652.79801037021286</v>
      </c>
    </row>
    <row r="18" spans="1:5">
      <c r="A18">
        <v>17.170000000000002</v>
      </c>
      <c r="B18">
        <v>293.95</v>
      </c>
      <c r="C18" s="4">
        <f t="shared" si="0"/>
        <v>259.92246826079679</v>
      </c>
      <c r="D18" s="4">
        <f t="shared" si="1"/>
        <v>-34.027531739203198</v>
      </c>
      <c r="E18" s="4">
        <f t="shared" si="2"/>
        <v>1157.8729162624811</v>
      </c>
    </row>
    <row r="19" spans="1:5">
      <c r="A19">
        <v>18.25</v>
      </c>
      <c r="B19">
        <v>288.89</v>
      </c>
      <c r="C19" s="4">
        <f t="shared" si="0"/>
        <v>264.72917168981536</v>
      </c>
      <c r="D19" s="4">
        <f t="shared" si="1"/>
        <v>-24.160828310184627</v>
      </c>
      <c r="E19" s="4">
        <f t="shared" si="2"/>
        <v>583.74562463421898</v>
      </c>
    </row>
    <row r="20" spans="1:5">
      <c r="A20">
        <v>19.079999999999998</v>
      </c>
      <c r="B20">
        <v>260.89999999999998</v>
      </c>
      <c r="C20" s="4">
        <f t="shared" si="0"/>
        <v>266.82843647100634</v>
      </c>
      <c r="D20" s="4">
        <f t="shared" si="1"/>
        <v>5.9284364710063642</v>
      </c>
      <c r="E20" s="4">
        <f t="shared" si="2"/>
        <v>35.146358990758394</v>
      </c>
    </row>
    <row r="21" spans="1:5">
      <c r="A21">
        <v>20.190000000000001</v>
      </c>
      <c r="B21">
        <v>288.85000000000002</v>
      </c>
      <c r="C21" s="4">
        <f t="shared" si="0"/>
        <v>268.4147031210905</v>
      </c>
      <c r="D21" s="4">
        <f t="shared" si="1"/>
        <v>-20.435296878909526</v>
      </c>
      <c r="E21" s="4">
        <f t="shared" si="2"/>
        <v>417.60135852916943</v>
      </c>
    </row>
    <row r="22" spans="1:5">
      <c r="A22">
        <v>22.23</v>
      </c>
      <c r="B22">
        <v>272.02999999999997</v>
      </c>
      <c r="C22" s="4">
        <f t="shared" si="0"/>
        <v>269.59066816876634</v>
      </c>
      <c r="D22" s="4">
        <f t="shared" si="1"/>
        <v>-2.4393318312336305</v>
      </c>
      <c r="E22" s="4">
        <f t="shared" si="2"/>
        <v>5.9503397828696176</v>
      </c>
    </row>
    <row r="23" spans="1:5">
      <c r="A23">
        <v>23.22</v>
      </c>
      <c r="B23">
        <v>286.56</v>
      </c>
      <c r="C23" s="4">
        <f t="shared" si="0"/>
        <v>269.80700579193075</v>
      </c>
      <c r="D23" s="4">
        <f t="shared" si="1"/>
        <v>-16.752994208069254</v>
      </c>
      <c r="E23" s="4">
        <f t="shared" si="2"/>
        <v>280.66281493560194</v>
      </c>
    </row>
    <row r="24" spans="1:5">
      <c r="A24">
        <v>24.09</v>
      </c>
      <c r="B24">
        <v>269.76</v>
      </c>
      <c r="C24" s="4">
        <f t="shared" si="0"/>
        <v>269.91442051519022</v>
      </c>
      <c r="D24" s="4">
        <f t="shared" si="1"/>
        <v>0.15442051519022471</v>
      </c>
      <c r="E24" s="4">
        <f t="shared" si="2"/>
        <v>2.3845695511614418E-2</v>
      </c>
    </row>
    <row r="25" spans="1:5">
      <c r="A25">
        <v>26.21</v>
      </c>
      <c r="B25">
        <v>236.15</v>
      </c>
      <c r="C25" s="4">
        <f t="shared" si="0"/>
        <v>270.0256203182916</v>
      </c>
      <c r="D25" s="4">
        <f t="shared" si="1"/>
        <v>33.875620318291595</v>
      </c>
      <c r="E25" s="4">
        <f t="shared" si="2"/>
        <v>1147.5576519490503</v>
      </c>
    </row>
    <row r="26" spans="1:5">
      <c r="A26">
        <v>27.08</v>
      </c>
      <c r="B26">
        <v>255.72</v>
      </c>
      <c r="C26" s="4">
        <f t="shared" si="0"/>
        <v>270.04290238552056</v>
      </c>
      <c r="D26" s="4">
        <f t="shared" si="1"/>
        <v>14.322902385520564</v>
      </c>
      <c r="E26" s="4">
        <f t="shared" si="2"/>
        <v>205.14553274515066</v>
      </c>
    </row>
    <row r="27" spans="1:5">
      <c r="A27">
        <v>27.99</v>
      </c>
      <c r="B27">
        <v>242.84</v>
      </c>
      <c r="C27" s="4">
        <f t="shared" si="0"/>
        <v>270.05340488940641</v>
      </c>
      <c r="D27" s="4">
        <f t="shared" si="1"/>
        <v>27.213404889406405</v>
      </c>
      <c r="E27" s="4">
        <f t="shared" si="2"/>
        <v>740.5694056747684</v>
      </c>
    </row>
    <row r="28" spans="1:5">
      <c r="A28">
        <v>29.34</v>
      </c>
      <c r="B28">
        <v>246.17</v>
      </c>
      <c r="C28" s="4">
        <f t="shared" si="0"/>
        <v>270.06133363489272</v>
      </c>
      <c r="D28" s="4">
        <f t="shared" si="1"/>
        <v>23.891333634892732</v>
      </c>
      <c r="E28" s="5">
        <f t="shared" si="2"/>
        <v>570.7958228537567</v>
      </c>
    </row>
    <row r="29" spans="1:5">
      <c r="D29" s="2" t="s">
        <v>9</v>
      </c>
      <c r="E29">
        <f>SUM(E2:E28)</f>
        <v>7452.1469542557215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" sqref="C1:H1048576"/>
    </sheetView>
  </sheetViews>
  <sheetFormatPr baseColWidth="10" defaultRowHeight="15" x14ac:dyDescent="0"/>
  <cols>
    <col min="1" max="1" width="11.6640625" bestFit="1" customWidth="1"/>
    <col min="2" max="2" width="27.83203125" bestFit="1" customWidth="1"/>
    <col min="3" max="3" width="11.6640625" bestFit="1" customWidth="1"/>
    <col min="4" max="4" width="9" bestFit="1" customWidth="1"/>
    <col min="5" max="5" width="20.1640625" bestFit="1" customWidth="1"/>
  </cols>
  <sheetData>
    <row r="1" spans="1:8">
      <c r="A1" t="s">
        <v>1</v>
      </c>
      <c r="B1" t="s">
        <v>20</v>
      </c>
      <c r="C1" t="s">
        <v>15</v>
      </c>
      <c r="D1" t="s">
        <v>4</v>
      </c>
      <c r="E1" t="s">
        <v>8</v>
      </c>
      <c r="F1" t="s">
        <v>5</v>
      </c>
    </row>
    <row r="2" spans="1:8">
      <c r="A2">
        <v>1911.62</v>
      </c>
      <c r="B2">
        <v>1.25</v>
      </c>
      <c r="C2" s="4">
        <f>$G$4/(($G$4-$G$2)/$G$2*EXP(-$G$3*(A2-$A$2))+1)</f>
        <v>1.0636566703463222</v>
      </c>
      <c r="D2" s="4">
        <f>C2-B2</f>
        <v>-0.18634332965367784</v>
      </c>
      <c r="E2" s="4">
        <f>D2^2</f>
        <v>3.4723836506419248E-2</v>
      </c>
      <c r="F2" t="s">
        <v>6</v>
      </c>
      <c r="G2">
        <v>1.0636566703463222</v>
      </c>
      <c r="H2" t="s">
        <v>17</v>
      </c>
    </row>
    <row r="3" spans="1:8">
      <c r="A3">
        <v>1914</v>
      </c>
      <c r="B3">
        <v>1.33</v>
      </c>
      <c r="C3" s="4">
        <f t="shared" ref="C3:C18" si="0">$G$4/(($G$4-$G$2)/$G$2*EXP(-$G$3*(A3-$A$2))+1)</f>
        <v>1.4631865088206186</v>
      </c>
      <c r="D3" s="4">
        <f t="shared" ref="D3:D18" si="1">C3-B3</f>
        <v>0.13318650882061855</v>
      </c>
      <c r="E3" s="4">
        <f t="shared" ref="E3:E18" si="2">D3^2</f>
        <v>1.7738646131824704E-2</v>
      </c>
      <c r="F3" t="s">
        <v>7</v>
      </c>
      <c r="G3">
        <v>0.15149767682674919</v>
      </c>
      <c r="H3" t="s">
        <v>18</v>
      </c>
    </row>
    <row r="4" spans="1:8">
      <c r="A4">
        <v>1915.58</v>
      </c>
      <c r="B4">
        <v>2.97</v>
      </c>
      <c r="C4" s="4">
        <f t="shared" si="0"/>
        <v>1.7935148617572527</v>
      </c>
      <c r="D4" s="4">
        <f t="shared" si="1"/>
        <v>-1.1764851382427475</v>
      </c>
      <c r="E4" s="4">
        <f t="shared" si="2"/>
        <v>1.3841172805060566</v>
      </c>
      <c r="F4" t="s">
        <v>16</v>
      </c>
      <c r="G4">
        <v>10.854936302321697</v>
      </c>
      <c r="H4" t="s">
        <v>19</v>
      </c>
    </row>
    <row r="5" spans="1:8">
      <c r="A5">
        <v>1918.25</v>
      </c>
      <c r="B5">
        <v>4.6500000000000004</v>
      </c>
      <c r="C5" s="4">
        <f t="shared" si="0"/>
        <v>2.4831298250867992</v>
      </c>
      <c r="D5" s="4">
        <f t="shared" si="1"/>
        <v>-2.1668701749132011</v>
      </c>
      <c r="E5" s="4">
        <f t="shared" si="2"/>
        <v>4.6953263549283664</v>
      </c>
    </row>
    <row r="6" spans="1:8">
      <c r="A6">
        <v>1922.64</v>
      </c>
      <c r="B6">
        <v>3.2</v>
      </c>
      <c r="C6" s="4">
        <f t="shared" si="0"/>
        <v>3.9707420688079855</v>
      </c>
      <c r="D6" s="4">
        <f t="shared" si="1"/>
        <v>0.77074206880798535</v>
      </c>
      <c r="E6" s="4">
        <f t="shared" si="2"/>
        <v>0.5940433366304132</v>
      </c>
    </row>
    <row r="7" spans="1:8">
      <c r="A7">
        <v>1924.11</v>
      </c>
      <c r="B7">
        <v>3.37</v>
      </c>
      <c r="C7" s="4">
        <f t="shared" si="0"/>
        <v>4.5463853673331354</v>
      </c>
      <c r="D7" s="4">
        <f t="shared" si="1"/>
        <v>1.1763853673331353</v>
      </c>
      <c r="E7" s="4">
        <f t="shared" si="2"/>
        <v>1.3838825324755155</v>
      </c>
    </row>
    <row r="8" spans="1:8">
      <c r="A8">
        <v>1925.44</v>
      </c>
      <c r="B8">
        <v>3.26</v>
      </c>
      <c r="C8" s="4">
        <f t="shared" si="0"/>
        <v>5.0857687464368126</v>
      </c>
      <c r="D8" s="4">
        <f t="shared" si="1"/>
        <v>1.8257687464368129</v>
      </c>
      <c r="E8" s="4">
        <f t="shared" si="2"/>
        <v>3.3334315154654512</v>
      </c>
    </row>
    <row r="9" spans="1:8">
      <c r="A9">
        <v>1932.14</v>
      </c>
      <c r="B9">
        <v>8.33</v>
      </c>
      <c r="C9" s="4">
        <f t="shared" si="0"/>
        <v>7.6926114200298619</v>
      </c>
      <c r="D9" s="4">
        <f t="shared" si="1"/>
        <v>-0.6373885799701382</v>
      </c>
      <c r="E9" s="4">
        <f t="shared" si="2"/>
        <v>0.40626420187634926</v>
      </c>
    </row>
    <row r="10" spans="1:8">
      <c r="A10">
        <v>1933.52</v>
      </c>
      <c r="B10">
        <v>8.4600000000000009</v>
      </c>
      <c r="C10" s="4">
        <f t="shared" si="0"/>
        <v>8.1399958034841671</v>
      </c>
      <c r="D10" s="4">
        <f t="shared" si="1"/>
        <v>-0.32000419651583378</v>
      </c>
      <c r="E10" s="4">
        <f t="shared" si="2"/>
        <v>0.10240268578774436</v>
      </c>
    </row>
    <row r="11" spans="1:8">
      <c r="A11">
        <v>1937.94</v>
      </c>
      <c r="B11">
        <v>10.51</v>
      </c>
      <c r="C11" s="4">
        <f t="shared" si="0"/>
        <v>9.2718942546617118</v>
      </c>
      <c r="D11" s="4">
        <f t="shared" si="1"/>
        <v>-1.238105745338288</v>
      </c>
      <c r="E11" s="4">
        <f t="shared" si="2"/>
        <v>1.5329058366396777</v>
      </c>
    </row>
    <row r="12" spans="1:8">
      <c r="A12">
        <v>1939.3</v>
      </c>
      <c r="B12">
        <v>9.07</v>
      </c>
      <c r="C12" s="4">
        <f t="shared" si="0"/>
        <v>9.5306929651864571</v>
      </c>
      <c r="D12" s="4">
        <f t="shared" si="1"/>
        <v>0.46069296518645686</v>
      </c>
      <c r="E12" s="4">
        <f t="shared" si="2"/>
        <v>0.21223800817228997</v>
      </c>
    </row>
    <row r="13" spans="1:8">
      <c r="A13">
        <v>1941.43</v>
      </c>
      <c r="B13">
        <v>10.82</v>
      </c>
      <c r="C13" s="4">
        <f t="shared" si="0"/>
        <v>9.86253076295149</v>
      </c>
      <c r="D13" s="4">
        <f t="shared" si="1"/>
        <v>-0.95746923704851028</v>
      </c>
      <c r="E13" s="4">
        <f t="shared" si="2"/>
        <v>0.91674733989425639</v>
      </c>
    </row>
    <row r="14" spans="1:8">
      <c r="A14">
        <v>1943.91</v>
      </c>
      <c r="B14">
        <v>10.99</v>
      </c>
      <c r="C14" s="4">
        <f t="shared" si="0"/>
        <v>10.153261682787635</v>
      </c>
      <c r="D14" s="4">
        <f t="shared" si="1"/>
        <v>-0.83673831721236525</v>
      </c>
      <c r="E14" s="4">
        <f t="shared" si="2"/>
        <v>0.70013101149138079</v>
      </c>
    </row>
    <row r="15" spans="1:8">
      <c r="A15">
        <v>1946.06</v>
      </c>
      <c r="B15">
        <v>10.27</v>
      </c>
      <c r="C15" s="4">
        <f t="shared" si="0"/>
        <v>10.339051780558901</v>
      </c>
      <c r="D15" s="4">
        <f t="shared" si="1"/>
        <v>6.9051780558901044E-2</v>
      </c>
      <c r="E15" s="4">
        <f t="shared" si="2"/>
        <v>4.7681483983546243E-3</v>
      </c>
    </row>
    <row r="16" spans="1:8">
      <c r="A16">
        <v>1947.94</v>
      </c>
      <c r="B16">
        <v>10.91</v>
      </c>
      <c r="C16" s="4">
        <f t="shared" si="0"/>
        <v>10.462287236032264</v>
      </c>
      <c r="D16" s="4">
        <f t="shared" si="1"/>
        <v>-0.44771276396773629</v>
      </c>
      <c r="E16" s="4">
        <f t="shared" si="2"/>
        <v>0.20044671901962996</v>
      </c>
    </row>
    <row r="17" spans="1:5">
      <c r="A17">
        <v>1949.03</v>
      </c>
      <c r="B17">
        <v>9.26</v>
      </c>
      <c r="C17" s="4">
        <f t="shared" si="0"/>
        <v>10.520212704371982</v>
      </c>
      <c r="D17" s="4">
        <f t="shared" si="1"/>
        <v>1.2602127043719822</v>
      </c>
      <c r="E17" s="4">
        <f t="shared" si="2"/>
        <v>1.588136060260545</v>
      </c>
    </row>
    <row r="18" spans="1:5">
      <c r="A18">
        <v>1951.14</v>
      </c>
      <c r="B18">
        <v>9.3800000000000008</v>
      </c>
      <c r="C18" s="4">
        <f t="shared" si="0"/>
        <v>10.609725641768065</v>
      </c>
      <c r="D18" s="4">
        <f t="shared" si="1"/>
        <v>1.2297256417680646</v>
      </c>
      <c r="E18" s="5">
        <f t="shared" si="2"/>
        <v>1.5122251540218785</v>
      </c>
    </row>
    <row r="19" spans="1:5">
      <c r="D19" s="2" t="s">
        <v>9</v>
      </c>
      <c r="E19">
        <f>SUM(E2:E18)</f>
        <v>18.619528668206154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43" sqref="F43"/>
    </sheetView>
  </sheetViews>
  <sheetFormatPr baseColWidth="10" defaultRowHeight="15" x14ac:dyDescent="0"/>
  <cols>
    <col min="1" max="1" width="7.1640625" bestFit="1" customWidth="1"/>
    <col min="2" max="2" width="14" bestFit="1" customWidth="1"/>
    <col min="3" max="3" width="19.83203125" bestFit="1" customWidth="1"/>
    <col min="6" max="6" width="20" bestFit="1" customWidth="1"/>
    <col min="7" max="7" width="19" bestFit="1" customWidth="1"/>
  </cols>
  <sheetData>
    <row r="1" spans="1:9">
      <c r="A1" t="s">
        <v>21</v>
      </c>
      <c r="B1" t="s">
        <v>22</v>
      </c>
      <c r="C1" t="s">
        <v>23</v>
      </c>
      <c r="D1" t="s">
        <v>3</v>
      </c>
      <c r="E1" t="s">
        <v>4</v>
      </c>
      <c r="F1" t="s">
        <v>8</v>
      </c>
      <c r="G1" t="s">
        <v>24</v>
      </c>
      <c r="H1" t="s">
        <v>5</v>
      </c>
    </row>
    <row r="2" spans="1:9">
      <c r="A2">
        <v>1.204</v>
      </c>
      <c r="B2">
        <v>16.271999999999998</v>
      </c>
      <c r="C2" s="1">
        <f>LN(B2)</f>
        <v>2.7894458393062038</v>
      </c>
      <c r="D2" s="1">
        <f>LN($I$2*EXP($I$3*(A2-$A$2)))</f>
        <v>3.5493004187514541</v>
      </c>
      <c r="E2" s="1">
        <f>C2-D2</f>
        <v>-0.75985457944525026</v>
      </c>
      <c r="F2" s="1">
        <f>E2^2</f>
        <v>0.57737898190391812</v>
      </c>
      <c r="G2" s="4">
        <f>EXP(D2)</f>
        <v>34.788971260562924</v>
      </c>
      <c r="H2" t="s">
        <v>6</v>
      </c>
      <c r="I2">
        <v>34.788971260562917</v>
      </c>
    </row>
    <row r="3" spans="1:9">
      <c r="A3">
        <v>2.0350000000000001</v>
      </c>
      <c r="B3">
        <v>185.66200000000001</v>
      </c>
      <c r="C3" s="1">
        <f t="shared" ref="C3:C9" si="0">LN(B3)</f>
        <v>5.2239278162933838</v>
      </c>
      <c r="D3" s="1">
        <f t="shared" ref="D3:D9" si="1">LN($I$2*EXP($I$3*(A3-$A$2)))</f>
        <v>4.901232606412762</v>
      </c>
      <c r="E3" s="1">
        <f t="shared" ref="E3:E9" si="2">C3-D3</f>
        <v>0.32269520988062173</v>
      </c>
      <c r="F3" s="1">
        <f t="shared" ref="F3:F9" si="3">E3^2</f>
        <v>0.10413219847989851</v>
      </c>
      <c r="G3" s="4">
        <f t="shared" ref="G3:G9" si="4">EXP(D3)</f>
        <v>134.45540818494896</v>
      </c>
      <c r="H3" t="s">
        <v>7</v>
      </c>
      <c r="I3">
        <v>1.6268738720352682</v>
      </c>
    </row>
    <row r="4" spans="1:9">
      <c r="A4">
        <v>3.363</v>
      </c>
      <c r="B4">
        <v>1800.971</v>
      </c>
      <c r="C4" s="1">
        <f t="shared" si="0"/>
        <v>7.4960812428808508</v>
      </c>
      <c r="D4" s="1">
        <f t="shared" si="1"/>
        <v>7.0617211084755978</v>
      </c>
      <c r="E4" s="1">
        <f t="shared" si="2"/>
        <v>0.43436013440525301</v>
      </c>
      <c r="F4" s="1">
        <f t="shared" si="3"/>
        <v>0.18866872636054946</v>
      </c>
      <c r="G4" s="4">
        <f t="shared" si="4"/>
        <v>1166.4510278749681</v>
      </c>
    </row>
    <row r="5" spans="1:9">
      <c r="A5">
        <v>4.8170000000000002</v>
      </c>
      <c r="B5">
        <v>18946.675999999999</v>
      </c>
      <c r="C5" s="1">
        <f t="shared" si="0"/>
        <v>9.8493837861536431</v>
      </c>
      <c r="D5" s="1">
        <f t="shared" si="1"/>
        <v>9.4271957184148789</v>
      </c>
      <c r="E5" s="1">
        <f t="shared" si="2"/>
        <v>0.42218806773876416</v>
      </c>
      <c r="F5" s="1">
        <f t="shared" si="3"/>
        <v>0.17824276454099131</v>
      </c>
      <c r="G5" s="4">
        <f t="shared" si="4"/>
        <v>12421.644056362078</v>
      </c>
    </row>
    <row r="6" spans="1:9">
      <c r="A6">
        <v>6.5609999999999999</v>
      </c>
      <c r="B6">
        <v>199323.94399999999</v>
      </c>
      <c r="C6" s="1">
        <f t="shared" si="0"/>
        <v>12.202686639476315</v>
      </c>
      <c r="D6" s="1">
        <f t="shared" si="1"/>
        <v>12.264463751244385</v>
      </c>
      <c r="E6" s="1">
        <f t="shared" si="2"/>
        <v>-6.1777111768069659E-2</v>
      </c>
      <c r="F6" s="1">
        <f t="shared" si="3"/>
        <v>3.8164115384045709E-3</v>
      </c>
      <c r="G6" s="4">
        <f t="shared" si="4"/>
        <v>212025.90747201303</v>
      </c>
    </row>
    <row r="7" spans="1:9">
      <c r="A7">
        <v>8.18</v>
      </c>
      <c r="B7">
        <v>1933497.4890000001</v>
      </c>
      <c r="C7" s="1">
        <f t="shared" si="0"/>
        <v>14.474841091347498</v>
      </c>
      <c r="D7" s="1">
        <f t="shared" si="1"/>
        <v>14.898372550069485</v>
      </c>
      <c r="E7" s="1">
        <f t="shared" si="2"/>
        <v>-0.42353145872198716</v>
      </c>
      <c r="F7" s="1">
        <f t="shared" si="3"/>
        <v>0.17937889652717431</v>
      </c>
      <c r="G7" s="4">
        <f t="shared" si="4"/>
        <v>2953119.2721397812</v>
      </c>
    </row>
    <row r="8" spans="1:9">
      <c r="A8">
        <v>9.3840000000000003</v>
      </c>
      <c r="B8">
        <v>22060346.765000001</v>
      </c>
      <c r="C8" s="1">
        <f t="shared" si="0"/>
        <v>16.909292290841062</v>
      </c>
      <c r="D8" s="1">
        <f t="shared" si="1"/>
        <v>16.857128691999947</v>
      </c>
      <c r="E8" s="1">
        <f t="shared" si="2"/>
        <v>5.2163598841115544E-2</v>
      </c>
      <c r="F8" s="1">
        <f t="shared" si="3"/>
        <v>2.7210410440568311E-3</v>
      </c>
      <c r="G8" s="4">
        <f t="shared" si="4"/>
        <v>20939098.104166418</v>
      </c>
    </row>
    <row r="9" spans="1:9">
      <c r="A9">
        <v>10.505000000000001</v>
      </c>
      <c r="B9">
        <v>131505141.005</v>
      </c>
      <c r="C9" s="1">
        <f t="shared" si="0"/>
        <v>18.694556503912956</v>
      </c>
      <c r="D9" s="1">
        <f t="shared" si="1"/>
        <v>18.680854302551484</v>
      </c>
      <c r="E9" s="1">
        <f t="shared" si="2"/>
        <v>1.3702201361471822E-2</v>
      </c>
      <c r="F9" s="3">
        <f t="shared" si="3"/>
        <v>1.8775032215032024E-4</v>
      </c>
      <c r="G9" s="4">
        <f t="shared" si="4"/>
        <v>129715519.95693436</v>
      </c>
    </row>
    <row r="10" spans="1:9">
      <c r="C10" s="1"/>
      <c r="E10" s="2" t="s">
        <v>9</v>
      </c>
      <c r="F10" s="1">
        <f>SUM(F2:F9)</f>
        <v>1.2345267707171435</v>
      </c>
      <c r="G10" s="4"/>
    </row>
    <row r="11" spans="1:9">
      <c r="C11" s="1"/>
      <c r="D11" s="1"/>
      <c r="E11" s="1"/>
      <c r="F11" s="1"/>
      <c r="G11" s="4"/>
    </row>
    <row r="12" spans="1:9">
      <c r="C12" s="1"/>
      <c r="D12" s="1"/>
      <c r="E12" s="1"/>
      <c r="F12" s="1"/>
      <c r="G12" s="4"/>
    </row>
    <row r="13" spans="1:9">
      <c r="C13" s="1"/>
      <c r="D13" s="1"/>
      <c r="E13" s="1"/>
      <c r="F13" s="1"/>
      <c r="G13" s="4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E39" sqref="E39"/>
    </sheetView>
  </sheetViews>
  <sheetFormatPr baseColWidth="10" defaultRowHeight="15" x14ac:dyDescent="0"/>
  <cols>
    <col min="2" max="2" width="14" bestFit="1" customWidth="1"/>
    <col min="3" max="3" width="11.6640625" bestFit="1" customWidth="1"/>
    <col min="4" max="4" width="28.1640625" bestFit="1" customWidth="1"/>
    <col min="5" max="5" width="20.1640625" bestFit="1" customWidth="1"/>
  </cols>
  <sheetData>
    <row r="1" spans="1:8">
      <c r="A1" t="s">
        <v>21</v>
      </c>
      <c r="B1" t="s">
        <v>22</v>
      </c>
      <c r="C1" t="s">
        <v>15</v>
      </c>
      <c r="D1" t="s">
        <v>4</v>
      </c>
      <c r="E1" t="s">
        <v>8</v>
      </c>
      <c r="F1" t="s">
        <v>5</v>
      </c>
    </row>
    <row r="2" spans="1:8">
      <c r="A2">
        <v>0</v>
      </c>
      <c r="B2">
        <v>49881.235000000001</v>
      </c>
      <c r="C2" s="4">
        <f>$G$4/(($G$4-$G$2)/$G$2*EXP(-$G$3*(A2-$A$2))+1)</f>
        <v>87995.053255531428</v>
      </c>
      <c r="D2" s="4">
        <f>C2-B2</f>
        <v>38113.818255531427</v>
      </c>
      <c r="E2" s="4">
        <f>D2^2</f>
        <v>1452663142.0156806</v>
      </c>
      <c r="F2" t="s">
        <v>6</v>
      </c>
      <c r="G2">
        <v>87995.053255531428</v>
      </c>
      <c r="H2" t="s">
        <v>17</v>
      </c>
    </row>
    <row r="3" spans="1:8">
      <c r="A3">
        <v>0.49399999999999999</v>
      </c>
      <c r="B3">
        <v>92636.58</v>
      </c>
      <c r="C3" s="4">
        <f t="shared" ref="C3:C21" si="0">$G$4/(($G$4-$G$2)/$G$2*EXP(-$G$3*(A3-$A$2))+1)</f>
        <v>124986.17641433812</v>
      </c>
      <c r="D3" s="4">
        <f t="shared" ref="D3:D21" si="1">C3-B3</f>
        <v>32349.596414338113</v>
      </c>
      <c r="E3" s="4">
        <f t="shared" ref="E3:E21" si="2">D3^2</f>
        <v>1046496388.1705574</v>
      </c>
      <c r="F3" t="s">
        <v>7</v>
      </c>
      <c r="G3">
        <v>0.7412172897833843</v>
      </c>
      <c r="H3" t="s">
        <v>18</v>
      </c>
    </row>
    <row r="4" spans="1:8">
      <c r="A4">
        <v>1.01</v>
      </c>
      <c r="B4">
        <v>156769.59599999999</v>
      </c>
      <c r="C4" s="4">
        <f t="shared" si="0"/>
        <v>179101.24025940022</v>
      </c>
      <c r="D4" s="4">
        <f t="shared" si="1"/>
        <v>22331.644259400229</v>
      </c>
      <c r="E4" s="4">
        <f t="shared" si="2"/>
        <v>498702335.32840323</v>
      </c>
      <c r="F4" t="s">
        <v>16</v>
      </c>
      <c r="G4">
        <v>2533968.0102188992</v>
      </c>
      <c r="H4" t="s">
        <v>19</v>
      </c>
    </row>
    <row r="5" spans="1:8">
      <c r="A5">
        <v>1.504</v>
      </c>
      <c r="B5">
        <v>192399.05</v>
      </c>
      <c r="C5" s="4">
        <f t="shared" si="0"/>
        <v>250469.49258637667</v>
      </c>
      <c r="D5" s="4">
        <f t="shared" si="1"/>
        <v>58070.442586376681</v>
      </c>
      <c r="E5" s="4">
        <f t="shared" si="2"/>
        <v>3372176302.1776705</v>
      </c>
    </row>
    <row r="6" spans="1:8">
      <c r="A6">
        <v>2.02</v>
      </c>
      <c r="B6">
        <v>256532.06700000001</v>
      </c>
      <c r="C6" s="4">
        <f t="shared" si="0"/>
        <v>350998.71307950112</v>
      </c>
      <c r="D6" s="4">
        <f t="shared" si="1"/>
        <v>94466.646079501108</v>
      </c>
      <c r="E6" s="4">
        <f t="shared" si="2"/>
        <v>8923947221.5097218</v>
      </c>
    </row>
    <row r="7" spans="1:8">
      <c r="A7">
        <v>2.5139999999999998</v>
      </c>
      <c r="B7">
        <v>420427.55300000001</v>
      </c>
      <c r="C7" s="4">
        <f t="shared" si="0"/>
        <v>476990.10815162119</v>
      </c>
      <c r="D7" s="4">
        <f t="shared" si="1"/>
        <v>56562.555151621171</v>
      </c>
      <c r="E7" s="4">
        <f t="shared" si="2"/>
        <v>3199322645.2801867</v>
      </c>
    </row>
    <row r="8" spans="1:8">
      <c r="A8">
        <v>3.008</v>
      </c>
      <c r="B8">
        <v>545130.64099999995</v>
      </c>
      <c r="C8" s="4">
        <f t="shared" si="0"/>
        <v>635049.87916488538</v>
      </c>
      <c r="D8" s="4">
        <f t="shared" si="1"/>
        <v>89919.238164885435</v>
      </c>
      <c r="E8" s="4">
        <f t="shared" si="2"/>
        <v>8085469392.153389</v>
      </c>
    </row>
    <row r="9" spans="1:8">
      <c r="A9">
        <v>3.5129999999999999</v>
      </c>
      <c r="B9">
        <v>858669.83400000003</v>
      </c>
      <c r="C9" s="4">
        <f t="shared" si="0"/>
        <v>829033.55178633262</v>
      </c>
      <c r="D9" s="4">
        <f t="shared" si="1"/>
        <v>-29636.282213667408</v>
      </c>
      <c r="E9" s="4">
        <f t="shared" si="2"/>
        <v>878309223.44813919</v>
      </c>
    </row>
    <row r="10" spans="1:8">
      <c r="A10">
        <v>3.9860000000000002</v>
      </c>
      <c r="B10">
        <v>1343230.4040000001</v>
      </c>
      <c r="C10" s="4">
        <f t="shared" si="0"/>
        <v>1034969.3312607702</v>
      </c>
      <c r="D10" s="4">
        <f t="shared" si="1"/>
        <v>-308261.07273922989</v>
      </c>
      <c r="E10" s="4">
        <f t="shared" si="2"/>
        <v>95024888966.340775</v>
      </c>
    </row>
    <row r="11" spans="1:8">
      <c r="A11">
        <v>4.4790000000000001</v>
      </c>
      <c r="B11">
        <v>1207838.48</v>
      </c>
      <c r="C11" s="4">
        <f t="shared" si="0"/>
        <v>1263813.1186157118</v>
      </c>
      <c r="D11" s="4">
        <f t="shared" si="1"/>
        <v>55974.638615711825</v>
      </c>
      <c r="E11" s="4">
        <f t="shared" si="2"/>
        <v>3133160168.1595373</v>
      </c>
    </row>
    <row r="12" spans="1:8">
      <c r="A12">
        <v>5.008</v>
      </c>
      <c r="B12">
        <v>1752969.121</v>
      </c>
      <c r="C12" s="4">
        <f t="shared" si="0"/>
        <v>1509190.8896611775</v>
      </c>
      <c r="D12" s="4">
        <f t="shared" si="1"/>
        <v>-243778.23133882252</v>
      </c>
      <c r="E12" s="4">
        <f t="shared" si="2"/>
        <v>59427826074.684471</v>
      </c>
    </row>
    <row r="13" spans="1:8">
      <c r="A13">
        <v>5.4790000000000001</v>
      </c>
      <c r="B13">
        <v>1567695.9620000001</v>
      </c>
      <c r="C13" s="4">
        <f t="shared" si="0"/>
        <v>1713385.4001497154</v>
      </c>
      <c r="D13" s="4">
        <f t="shared" si="1"/>
        <v>145689.43814971531</v>
      </c>
      <c r="E13" s="4">
        <f t="shared" si="2"/>
        <v>21225412388.379723</v>
      </c>
    </row>
    <row r="14" spans="1:8">
      <c r="A14">
        <v>5.9729999999999999</v>
      </c>
      <c r="B14">
        <v>1674584.3230000001</v>
      </c>
      <c r="C14" s="4">
        <f t="shared" si="0"/>
        <v>1902261.2130083956</v>
      </c>
      <c r="D14" s="4">
        <f t="shared" si="1"/>
        <v>227676.89000839554</v>
      </c>
      <c r="E14" s="4">
        <f t="shared" si="2"/>
        <v>51836766243.895042</v>
      </c>
    </row>
    <row r="15" spans="1:8">
      <c r="A15">
        <v>6.4669999999999996</v>
      </c>
      <c r="B15">
        <v>1995249.406</v>
      </c>
      <c r="C15" s="4">
        <f t="shared" si="0"/>
        <v>2059696.7297610627</v>
      </c>
      <c r="D15" s="4">
        <f t="shared" si="1"/>
        <v>64447.323761062697</v>
      </c>
      <c r="E15" s="4">
        <f t="shared" si="2"/>
        <v>4153457539.9632363</v>
      </c>
    </row>
    <row r="16" spans="1:8">
      <c r="A16">
        <v>7.0060000000000002</v>
      </c>
      <c r="B16">
        <v>2102137.767</v>
      </c>
      <c r="C16" s="4">
        <f t="shared" si="0"/>
        <v>2195005.6035579392</v>
      </c>
      <c r="D16" s="4">
        <f t="shared" si="1"/>
        <v>92867.836557939183</v>
      </c>
      <c r="E16" s="4">
        <f t="shared" si="2"/>
        <v>8624435066.9521046</v>
      </c>
    </row>
    <row r="17" spans="1:5">
      <c r="A17">
        <v>7.4779999999999998</v>
      </c>
      <c r="B17">
        <v>2337292.162</v>
      </c>
      <c r="C17" s="4">
        <f t="shared" si="0"/>
        <v>2285248.7196237724</v>
      </c>
      <c r="D17" s="4">
        <f t="shared" si="1"/>
        <v>-52043.442376227584</v>
      </c>
      <c r="E17" s="4">
        <f t="shared" si="2"/>
        <v>2708519894.3677211</v>
      </c>
    </row>
    <row r="18" spans="1:5">
      <c r="A18">
        <v>7.9950000000000001</v>
      </c>
      <c r="B18">
        <v>2529691.2110000001</v>
      </c>
      <c r="C18" s="4">
        <f t="shared" si="0"/>
        <v>2358955.1439399677</v>
      </c>
      <c r="D18" s="4">
        <f t="shared" si="1"/>
        <v>-170736.06706003239</v>
      </c>
      <c r="E18" s="6">
        <f t="shared" si="2"/>
        <v>29150804595.12788</v>
      </c>
    </row>
    <row r="19" spans="1:5">
      <c r="A19">
        <v>8.4649999999999999</v>
      </c>
      <c r="B19">
        <v>2380047.5060000001</v>
      </c>
      <c r="C19" s="4">
        <f t="shared" si="0"/>
        <v>2407875.7924698461</v>
      </c>
      <c r="D19" s="4">
        <f t="shared" si="1"/>
        <v>27828.286469846033</v>
      </c>
      <c r="E19" s="6">
        <f t="shared" si="2"/>
        <v>774413527.84781575</v>
      </c>
    </row>
    <row r="20" spans="1:5">
      <c r="A20">
        <v>8.9589999999999996</v>
      </c>
      <c r="B20">
        <v>2408551.0690000001</v>
      </c>
      <c r="C20" s="4">
        <f t="shared" si="0"/>
        <v>2445182.1968076169</v>
      </c>
      <c r="D20" s="4">
        <f t="shared" si="1"/>
        <v>36631.127807616722</v>
      </c>
      <c r="E20" s="6">
        <f t="shared" si="2"/>
        <v>1341839524.4579511</v>
      </c>
    </row>
    <row r="21" spans="1:5">
      <c r="A21">
        <v>9.4860000000000007</v>
      </c>
      <c r="B21">
        <v>2636579.5720000002</v>
      </c>
      <c r="C21" s="4">
        <f t="shared" si="0"/>
        <v>2473203.8500787825</v>
      </c>
      <c r="D21" s="4">
        <f t="shared" si="1"/>
        <v>-163375.72192121763</v>
      </c>
      <c r="E21" s="5">
        <f t="shared" si="2"/>
        <v>26691626513.27903</v>
      </c>
    </row>
    <row r="22" spans="1:5">
      <c r="D22" s="2" t="s">
        <v>9</v>
      </c>
      <c r="E22">
        <f>SUM(E2:E18)</f>
        <v>302742357587.95422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Word population</vt:lpstr>
      <vt:lpstr>Bison population in the US</vt:lpstr>
      <vt:lpstr>Paramecium population</vt:lpstr>
      <vt:lpstr>Breeding seals male</vt:lpstr>
      <vt:lpstr>Mouse lymphocytic leukemia</vt:lpstr>
      <vt:lpstr>T cell human leukemia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Rudolf P Rohr</dc:creator>
  <cp:lastModifiedBy>Rudolf Philippe Rohr</cp:lastModifiedBy>
  <dcterms:created xsi:type="dcterms:W3CDTF">2018-01-22T13:59:11Z</dcterms:created>
  <dcterms:modified xsi:type="dcterms:W3CDTF">2018-03-09T07:37:44Z</dcterms:modified>
</cp:coreProperties>
</file>