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A) Water balance" sheetId="1" state="visible" r:id="rId2"/>
    <sheet name="(B) ATP Synthase" sheetId="2" state="visible" r:id="rId3"/>
    <sheet name="(C) Cori-Cycle" sheetId="3" state="visible" r:id="rId4"/>
    <sheet name="(D) Energy (kcal)" sheetId="4" state="visible" r:id="rId5"/>
    <sheet name="ATP_Normalized" sheetId="5" state="visible" r:id="rId6"/>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<sst xmlns="http://schemas.openxmlformats.org/spreadsheetml/2006/main" count="81" uniqueCount="70">
  <si>
    <t xml:space="preserve">Male models: Results data for QP solution of flux through water intake and excretion through air, sweat, urine and faeces, given in ml and evaluated on day 1, 30, 60, 90, 120, 150, 180.</t>
  </si>
  <si>
    <t xml:space="preserve">Timepoint (days)</t>
  </si>
  <si>
    <t xml:space="preserve">Water intake (ml)</t>
  </si>
  <si>
    <t xml:space="preserve">Water out air (ml)</t>
  </si>
  <si>
    <t xml:space="preserve">Water out sweat (ml)</t>
  </si>
  <si>
    <t xml:space="preserve">Water out urine (ml)</t>
  </si>
  <si>
    <t xml:space="preserve">Water out faeces (ml)</t>
  </si>
  <si>
    <t xml:space="preserve">sum Water output (ml)</t>
  </si>
  <si>
    <t xml:space="preserve">Metabolically produced water (ml)</t>
  </si>
  <si>
    <t xml:space="preserve">Male models: Results data for QP solution of flux through ATP synthase reaction in brain, adipose tissue, heart, muscle, and liver in mmol/day/infant and evaluated on day 1, 30, 60, 90, 120, 150, 180.</t>
  </si>
  <si>
    <t xml:space="preserve">Brain_ATPS4m</t>
  </si>
  <si>
    <t xml:space="preserve">Adipocytes_ATPS4m</t>
  </si>
  <si>
    <t xml:space="preserve">Heart_ATPS4m</t>
  </si>
  <si>
    <t xml:space="preserve">Muscle_ATPS4m</t>
  </si>
  <si>
    <t xml:space="preserve">Liver_ATPS4m</t>
  </si>
  <si>
    <t xml:space="preserve">in silico weight in kg</t>
  </si>
  <si>
    <t xml:space="preserve">Brain_ATPS4m (mmol/kg/day)</t>
  </si>
  <si>
    <t xml:space="preserve">Adipocytes_ATPS4m (mmol/kg/day)</t>
  </si>
  <si>
    <t xml:space="preserve">Heart_ATPS4m (mmol/kg/day)</t>
  </si>
  <si>
    <t xml:space="preserve">Muscle_ATPS4m (mmol/kg/day)</t>
  </si>
  <si>
    <t xml:space="preserve">Male models: Results data for QP solution of flux through the Cori-cycle reactions in mmol/day/infant and evaluated on day 1, 30, 60, 90, 120, 150, 180.</t>
  </si>
  <si>
    <t xml:space="preserve">'Muscle_EX_glc_D(e)_[bc]'</t>
  </si>
  <si>
    <t xml:space="preserve">'Muscle_HEX1'</t>
  </si>
  <si>
    <t xml:space="preserve">'Muscle_PGK'</t>
  </si>
  <si>
    <t xml:space="preserve">'Muscle_PYK'</t>
  </si>
  <si>
    <t xml:space="preserve">'Muscle_LDH_L'</t>
  </si>
  <si>
    <t xml:space="preserve">'Muscle_EX_lac_L(e)_[bc]'</t>
  </si>
  <si>
    <t xml:space="preserve">Muscle_GK1</t>
  </si>
  <si>
    <t xml:space="preserve">Muscle_PFK</t>
  </si>
  <si>
    <t xml:space="preserve">Muscle net ATP production from glycolysis</t>
  </si>
  <si>
    <t xml:space="preserve">Muscle net ATP production from glycolysis (mmol/kg/day)</t>
  </si>
  <si>
    <t xml:space="preserve">'Liver_EX_lac_L(e)_[bc]'</t>
  </si>
  <si>
    <t xml:space="preserve">'Liver_LDH_L'</t>
  </si>
  <si>
    <t xml:space="preserve">'Liver_PGI'</t>
  </si>
  <si>
    <t xml:space="preserve">'Liver_TALA'</t>
  </si>
  <si>
    <t xml:space="preserve">Liver_G6PPer'</t>
  </si>
  <si>
    <t xml:space="preserve">'Liver_EX_glc_D(e)_[bc]'</t>
  </si>
  <si>
    <t xml:space="preserve">Liver_G6PPer' flux in mmol/kg/day</t>
  </si>
  <si>
    <t xml:space="preserve">kg</t>
  </si>
  <si>
    <t xml:space="preserve">Male models:  Results data for QP solution of calorie consumption in brain, adipose tissue, heart, and muscle in kcal/day/infant and evaluated on day 1, 30, 60, 90, 120, 150, 180. </t>
  </si>
  <si>
    <t xml:space="preserve">Whole</t>
  </si>
  <si>
    <t xml:space="preserve">Adipocytes</t>
  </si>
  <si>
    <t xml:space="preserve">Agland</t>
  </si>
  <si>
    <t xml:space="preserve">Bcells</t>
  </si>
  <si>
    <t xml:space="preserve">Brain</t>
  </si>
  <si>
    <t xml:space="preserve">CD4Tcells</t>
  </si>
  <si>
    <t xml:space="preserve">Colon</t>
  </si>
  <si>
    <t xml:space="preserve">Gall</t>
  </si>
  <si>
    <t xml:space="preserve">Heart</t>
  </si>
  <si>
    <t xml:space="preserve">Kidney</t>
  </si>
  <si>
    <t xml:space="preserve">Liver</t>
  </si>
  <si>
    <t xml:space="preserve">Lung</t>
  </si>
  <si>
    <t xml:space="preserve">Monocyte</t>
  </si>
  <si>
    <t xml:space="preserve">Muscle</t>
  </si>
  <si>
    <t xml:space="preserve">Nkcells</t>
  </si>
  <si>
    <t xml:space="preserve">Pancreas</t>
  </si>
  <si>
    <t xml:space="preserve">Platelet</t>
  </si>
  <si>
    <t xml:space="preserve">Prostate</t>
  </si>
  <si>
    <t xml:space="preserve">Pthyroidgland</t>
  </si>
  <si>
    <t xml:space="preserve">RBC</t>
  </si>
  <si>
    <t xml:space="preserve">Retina</t>
  </si>
  <si>
    <t xml:space="preserve">sIEC</t>
  </si>
  <si>
    <t xml:space="preserve">Scord</t>
  </si>
  <si>
    <t xml:space="preserve">Skin</t>
  </si>
  <si>
    <t xml:space="preserve">Spleen</t>
  </si>
  <si>
    <t xml:space="preserve">Stomach</t>
  </si>
  <si>
    <t xml:space="preserve">Testis</t>
  </si>
  <si>
    <t xml:space="preserve">Thyroidgland</t>
  </si>
  <si>
    <t xml:space="preserve">Urinarybladder</t>
  </si>
  <si>
    <r>
      <rPr>
        <sz val="10"/>
        <rFont val="Arial"/>
        <family val="2"/>
        <charset val="1"/>
      </rPr>
      <t xml:space="preserve">Male models: Results data for QP solution of flux through ATP synthase reaction in brain, adipose tissue, heart, muscle, and liver in</t>
    </r>
    <r>
      <rPr>
        <b val="true"/>
        <sz val="10"/>
        <rFont val="Arial"/>
        <family val="2"/>
        <charset val="1"/>
      </rPr>
      <t xml:space="preserve"> mmol/day/kg</t>
    </r>
    <r>
      <rPr>
        <sz val="10"/>
        <rFont val="Arial"/>
        <family val="2"/>
        <charset val="1"/>
      </rPr>
      <t xml:space="preserve"> and evaluated on day 1, 30, 60, 90, 120, 150, 180.</t>
    </r>
  </si>
</sst>
</file>

<file path=xl/styles.xml><?xml version="1.0" encoding="utf-8"?>
<styleSheet xmlns="http://schemas.openxmlformats.org/spreadsheetml/2006/main">
  <numFmts count="3">
    <numFmt numFmtId="164" formatCode="General"/>
    <numFmt numFmtId="165" formatCode="0.0"/>
    <numFmt numFmtId="166" formatCode="0.00E+00"/>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AA04F9"/>
      <name val="Courier New"/>
      <family val="1"/>
      <charset val="1"/>
    </font>
    <font>
      <i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AA04F9"/>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131" zoomScaleNormal="131" zoomScalePageLayoutView="100" workbookViewId="0">
      <selection pane="topLeft" activeCell="G3" activeCellId="0" sqref="1:1048576"/>
    </sheetView>
  </sheetViews>
  <sheetFormatPr defaultColWidth="11.6796875" defaultRowHeight="13" zeroHeight="false" outlineLevelRow="0" outlineLevelCol="0"/>
  <cols>
    <col collapsed="false" customWidth="true" hidden="false" outlineLevel="0" max="1" min="1" style="0" width="9.16"/>
    <col collapsed="false" customWidth="true" hidden="false" outlineLevel="0" max="2" min="2" style="0" width="15.16"/>
    <col collapsed="false" customWidth="true" hidden="false" outlineLevel="0" max="3" min="3" style="0" width="15.34"/>
    <col collapsed="false" customWidth="true" hidden="false" outlineLevel="0" max="4" min="4" style="0" width="18"/>
    <col collapsed="false" customWidth="true" hidden="false" outlineLevel="0" max="5" min="5" style="0" width="17.16"/>
    <col collapsed="false" customWidth="true" hidden="false" outlineLevel="0" max="6" min="6" style="0" width="18.66"/>
  </cols>
  <sheetData>
    <row r="1" customFormat="false" ht="13" hidden="false" customHeight="false" outlineLevel="0" collapsed="false">
      <c r="A1" s="0" t="s">
        <v>0</v>
      </c>
    </row>
    <row r="3" s="1" customFormat="true" ht="13" hidden="false" customHeight="false" outlineLevel="0" collapsed="false">
      <c r="A3" s="1" t="s">
        <v>1</v>
      </c>
      <c r="B3" s="1" t="s">
        <v>2</v>
      </c>
      <c r="C3" s="1" t="s">
        <v>3</v>
      </c>
      <c r="D3" s="1" t="s">
        <v>4</v>
      </c>
      <c r="E3" s="1" t="s">
        <v>5</v>
      </c>
      <c r="F3" s="1" t="s">
        <v>6</v>
      </c>
      <c r="G3" s="1" t="s">
        <v>7</v>
      </c>
      <c r="H3" s="1" t="s">
        <v>8</v>
      </c>
    </row>
    <row r="4" customFormat="false" ht="13" hidden="false" customHeight="false" outlineLevel="0" collapsed="false">
      <c r="A4" s="0" t="n">
        <v>1</v>
      </c>
      <c r="B4" s="0" t="n">
        <v>85.4225</v>
      </c>
      <c r="C4" s="0" t="n">
        <v>40.0648</v>
      </c>
      <c r="D4" s="0" t="n">
        <v>30.6389</v>
      </c>
      <c r="E4" s="0" t="n">
        <v>65.9904</v>
      </c>
      <c r="F4" s="0" t="n">
        <v>4.7254</v>
      </c>
      <c r="G4" s="0" t="n">
        <f aca="false">SUM(C4:F4)</f>
        <v>141.4195</v>
      </c>
      <c r="H4" s="0" t="n">
        <f aca="false">G4-B4</f>
        <v>55.997</v>
      </c>
    </row>
    <row r="5" customFormat="false" ht="13" hidden="false" customHeight="false" outlineLevel="0" collapsed="false">
      <c r="A5" s="0" t="n">
        <v>30</v>
      </c>
      <c r="B5" s="0" t="n">
        <v>643.3297</v>
      </c>
      <c r="C5" s="0" t="n">
        <v>229.5496</v>
      </c>
      <c r="D5" s="0" t="n">
        <v>175.5436</v>
      </c>
      <c r="E5" s="0" t="n">
        <v>378.0902</v>
      </c>
      <c r="F5" s="0" t="n">
        <v>27.003</v>
      </c>
      <c r="G5" s="0" t="n">
        <f aca="false">SUM(C5:F5)</f>
        <v>810.1864</v>
      </c>
      <c r="H5" s="0" t="n">
        <f aca="false">G5-B5</f>
        <v>166.8567</v>
      </c>
    </row>
    <row r="6" customFormat="false" ht="13" hidden="false" customHeight="false" outlineLevel="0" collapsed="false">
      <c r="A6" s="0" t="n">
        <v>60</v>
      </c>
      <c r="B6" s="0" t="n">
        <v>677.2093</v>
      </c>
      <c r="C6" s="0" t="n">
        <v>240.0583</v>
      </c>
      <c r="D6" s="0" t="n">
        <v>183.58</v>
      </c>
      <c r="E6" s="0" t="n">
        <v>395.3991</v>
      </c>
      <c r="F6" s="0" t="n">
        <v>28.2393</v>
      </c>
      <c r="G6" s="0" t="n">
        <f aca="false">SUM(C6:F6)</f>
        <v>847.2767</v>
      </c>
      <c r="H6" s="0" t="n">
        <f aca="false">G6-B6</f>
        <v>170.0674</v>
      </c>
    </row>
    <row r="7" customFormat="false" ht="13" hidden="false" customHeight="false" outlineLevel="0" collapsed="false">
      <c r="A7" s="0" t="n">
        <v>90</v>
      </c>
      <c r="B7" s="0" t="n">
        <v>697.1849</v>
      </c>
      <c r="C7" s="0" t="n">
        <v>246.6273</v>
      </c>
      <c r="D7" s="0" t="n">
        <v>188.6037</v>
      </c>
      <c r="E7" s="0" t="n">
        <v>406.2186</v>
      </c>
      <c r="F7" s="0" t="n">
        <v>29.015</v>
      </c>
      <c r="G7" s="0" t="n">
        <f aca="false">SUM(C7:F7)</f>
        <v>870.4646</v>
      </c>
      <c r="H7" s="0" t="n">
        <f aca="false">G7-B7</f>
        <v>173.2797</v>
      </c>
    </row>
    <row r="8" customFormat="false" ht="13" hidden="false" customHeight="false" outlineLevel="0" collapsed="false">
      <c r="A8" s="0" t="n">
        <v>120</v>
      </c>
      <c r="B8" s="0" t="n">
        <v>732.7564</v>
      </c>
      <c r="C8" s="0" t="n">
        <v>256.1497</v>
      </c>
      <c r="D8" s="0" t="n">
        <v>195.8856</v>
      </c>
      <c r="E8" s="0" t="n">
        <v>421.9033</v>
      </c>
      <c r="F8" s="0" t="n">
        <v>30.1321</v>
      </c>
      <c r="G8" s="0" t="n">
        <f aca="false">SUM(C8:F8)</f>
        <v>904.0707</v>
      </c>
      <c r="H8" s="0" t="n">
        <f aca="false">G8-B8</f>
        <v>171.3143</v>
      </c>
    </row>
    <row r="9" customFormat="false" ht="13" hidden="false" customHeight="false" outlineLevel="0" collapsed="false">
      <c r="A9" s="0" t="n">
        <v>150</v>
      </c>
      <c r="B9" s="0" t="n">
        <v>755.0735</v>
      </c>
      <c r="C9" s="0" t="n">
        <v>261.4041</v>
      </c>
      <c r="D9" s="0" t="n">
        <v>199.9038</v>
      </c>
      <c r="E9" s="0" t="n">
        <v>430.5577</v>
      </c>
      <c r="F9" s="0" t="n">
        <v>30.7502</v>
      </c>
      <c r="G9" s="0" t="n">
        <f aca="false">SUM(C9:F9)</f>
        <v>922.6158</v>
      </c>
      <c r="H9" s="0" t="n">
        <f aca="false">G9-B9</f>
        <v>167.5423</v>
      </c>
    </row>
    <row r="10" customFormat="false" ht="13" hidden="false" customHeight="false" outlineLevel="0" collapsed="false">
      <c r="A10" s="0" t="n">
        <v>180</v>
      </c>
      <c r="B10" s="0" t="n">
        <v>821.2292</v>
      </c>
      <c r="C10" s="0" t="n">
        <v>280.4511</v>
      </c>
      <c r="D10" s="0" t="n">
        <v>214.4696</v>
      </c>
      <c r="E10" s="0" t="n">
        <v>461.93</v>
      </c>
      <c r="F10" s="0" t="n">
        <v>32.9908</v>
      </c>
      <c r="G10" s="0" t="n">
        <f aca="false">SUM(C10:F10)</f>
        <v>989.8415</v>
      </c>
      <c r="H10" s="0" t="n">
        <f aca="false">G10-B10</f>
        <v>168.6123</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2"/>
  <sheetViews>
    <sheetView showFormulas="false" showGridLines="true" showRowColHeaders="true" showZeros="true" rightToLeft="false" tabSelected="false" showOutlineSymbols="true" defaultGridColor="true" view="normal" topLeftCell="A70" colorId="64" zoomScale="131" zoomScaleNormal="131" zoomScalePageLayoutView="100" workbookViewId="0">
      <selection pane="topLeft" activeCell="H22" activeCellId="0" sqref="1:1048576"/>
    </sheetView>
  </sheetViews>
  <sheetFormatPr defaultColWidth="11.6796875" defaultRowHeight="13" zeroHeight="false" outlineLevelRow="0" outlineLevelCol="0"/>
  <cols>
    <col collapsed="false" customWidth="true" hidden="false" outlineLevel="0" max="1" min="1" style="0" width="9.16"/>
    <col collapsed="false" customWidth="true" hidden="false" outlineLevel="0" max="2" min="2" style="0" width="17.67"/>
    <col collapsed="false" customWidth="true" hidden="false" outlineLevel="0" max="3" min="3" style="0" width="18.16"/>
    <col collapsed="false" customWidth="true" hidden="false" outlineLevel="0" max="4" min="4" style="0" width="13.66"/>
    <col collapsed="false" customWidth="true" hidden="false" outlineLevel="0" max="5" min="5" style="0" width="15"/>
    <col collapsed="false" customWidth="true" hidden="false" outlineLevel="0" max="6" min="6" style="0" width="13.17"/>
    <col collapsed="false" customWidth="true" hidden="false" outlineLevel="0" max="11" min="11" style="0" width="18.66"/>
  </cols>
  <sheetData>
    <row r="1" customFormat="false" ht="13" hidden="false" customHeight="false" outlineLevel="0" collapsed="false">
      <c r="A1" s="0" t="s">
        <v>9</v>
      </c>
    </row>
    <row r="3" s="1" customFormat="true" ht="13" hidden="false" customHeight="false" outlineLevel="0" collapsed="false">
      <c r="A3" s="1" t="s">
        <v>1</v>
      </c>
      <c r="B3" s="1" t="s">
        <v>10</v>
      </c>
      <c r="C3" s="1" t="s">
        <v>11</v>
      </c>
      <c r="D3" s="1" t="s">
        <v>12</v>
      </c>
      <c r="E3" s="1" t="s">
        <v>13</v>
      </c>
      <c r="F3" s="1" t="s">
        <v>14</v>
      </c>
    </row>
    <row r="4" customFormat="false" ht="13" hidden="false" customHeight="false" outlineLevel="0" collapsed="false">
      <c r="A4" s="0" t="n">
        <v>1</v>
      </c>
      <c r="B4" s="0" t="n">
        <f aca="false">3.3603*1000</f>
        <v>3360.3</v>
      </c>
      <c r="C4" s="0" t="n">
        <v>1169.9</v>
      </c>
      <c r="D4" s="0" t="n">
        <v>627.9</v>
      </c>
      <c r="E4" s="0" t="n">
        <v>586</v>
      </c>
      <c r="F4" s="0" t="n">
        <v>1628.6</v>
      </c>
    </row>
    <row r="5" customFormat="false" ht="13" hidden="false" customHeight="false" outlineLevel="0" collapsed="false">
      <c r="A5" s="0" t="n">
        <v>30</v>
      </c>
      <c r="B5" s="0" t="n">
        <f aca="false">4.8351*1000</f>
        <v>4835.1</v>
      </c>
      <c r="C5" s="0" t="n">
        <v>1473.1</v>
      </c>
      <c r="D5" s="0" t="n">
        <v>982.7</v>
      </c>
      <c r="E5" s="0" t="n">
        <v>1582.2</v>
      </c>
      <c r="F5" s="0" t="n">
        <v>3074.2</v>
      </c>
    </row>
    <row r="6" customFormat="false" ht="13" hidden="false" customHeight="false" outlineLevel="0" collapsed="false">
      <c r="A6" s="0" t="n">
        <v>60</v>
      </c>
      <c r="B6" s="0" t="n">
        <v>5432</v>
      </c>
      <c r="C6" s="0" t="n">
        <v>1556.1</v>
      </c>
      <c r="D6" s="0" t="n">
        <v>1125.1</v>
      </c>
      <c r="E6" s="0" t="n">
        <v>1766.4</v>
      </c>
      <c r="F6" s="0" t="n">
        <v>3394.1</v>
      </c>
    </row>
    <row r="7" customFormat="false" ht="13" hidden="false" customHeight="false" outlineLevel="0" collapsed="false">
      <c r="A7" s="0" t="n">
        <v>90</v>
      </c>
      <c r="B7" s="0" t="n">
        <v>5864.5</v>
      </c>
      <c r="C7" s="0" t="n">
        <v>1923.8</v>
      </c>
      <c r="D7" s="0" t="n">
        <v>1160.2</v>
      </c>
      <c r="E7" s="0" t="n">
        <v>2383.2</v>
      </c>
      <c r="F7" s="0" t="n">
        <v>4699.4</v>
      </c>
    </row>
    <row r="8" customFormat="false" ht="13" hidden="false" customHeight="false" outlineLevel="0" collapsed="false">
      <c r="A8" s="0" t="n">
        <v>120</v>
      </c>
      <c r="B8" s="0" t="n">
        <v>5983.5</v>
      </c>
      <c r="C8" s="0" t="n">
        <v>1512.7</v>
      </c>
      <c r="D8" s="0" t="n">
        <v>1324.5</v>
      </c>
      <c r="E8" s="0" t="n">
        <v>2383.7</v>
      </c>
      <c r="F8" s="0" t="n">
        <v>4095.9</v>
      </c>
    </row>
    <row r="9" customFormat="false" ht="13" hidden="false" customHeight="false" outlineLevel="0" collapsed="false">
      <c r="A9" s="0" t="n">
        <v>150</v>
      </c>
      <c r="B9" s="0" t="n">
        <v>6191.6</v>
      </c>
      <c r="C9" s="0" t="n">
        <v>1532.9</v>
      </c>
      <c r="D9" s="0" t="n">
        <v>1472.7</v>
      </c>
      <c r="E9" s="0" t="n">
        <v>2708.5</v>
      </c>
      <c r="F9" s="0" t="n">
        <v>4329.1</v>
      </c>
    </row>
    <row r="10" customFormat="false" ht="13" hidden="false" customHeight="false" outlineLevel="0" collapsed="false">
      <c r="A10" s="0" t="n">
        <v>180</v>
      </c>
      <c r="B10" s="0" t="n">
        <v>6387.5</v>
      </c>
      <c r="C10" s="0" t="n">
        <v>1562</v>
      </c>
      <c r="D10" s="0" t="n">
        <v>1525.8</v>
      </c>
      <c r="E10" s="0" t="n">
        <v>2988</v>
      </c>
      <c r="F10" s="0" t="n">
        <v>4591.3</v>
      </c>
    </row>
    <row r="12" customFormat="false" ht="13" hidden="false" customHeight="false" outlineLevel="0" collapsed="false">
      <c r="A12" s="1" t="s">
        <v>1</v>
      </c>
      <c r="B12" s="1" t="s">
        <v>15</v>
      </c>
      <c r="C12" s="1" t="s">
        <v>16</v>
      </c>
      <c r="D12" s="1" t="s">
        <v>17</v>
      </c>
      <c r="E12" s="1" t="s">
        <v>18</v>
      </c>
      <c r="F12" s="1" t="s">
        <v>19</v>
      </c>
      <c r="G12" s="1" t="s">
        <v>14</v>
      </c>
      <c r="H12" s="2"/>
      <c r="J12" s="2"/>
      <c r="K12" s="2"/>
    </row>
    <row r="13" customFormat="false" ht="13" hidden="false" customHeight="false" outlineLevel="0" collapsed="false">
      <c r="A13" s="0" t="n">
        <v>1</v>
      </c>
      <c r="B13" s="0" t="n">
        <v>3.3</v>
      </c>
      <c r="C13" s="3" t="n">
        <f aca="false">B4/$B13</f>
        <v>1018.27272727273</v>
      </c>
      <c r="D13" s="3" t="n">
        <f aca="false">C4/$B13</f>
        <v>354.515151515152</v>
      </c>
      <c r="E13" s="3" t="n">
        <f aca="false">D4/$B13</f>
        <v>190.272727272727</v>
      </c>
      <c r="F13" s="3" t="n">
        <f aca="false">E4/$B13</f>
        <v>177.575757575758</v>
      </c>
      <c r="G13" s="3" t="n">
        <f aca="false">F4/$B13</f>
        <v>493.515151515151</v>
      </c>
    </row>
    <row r="14" customFormat="false" ht="13" hidden="false" customHeight="false" outlineLevel="0" collapsed="false">
      <c r="A14" s="0" t="n">
        <v>30</v>
      </c>
      <c r="B14" s="0" t="n">
        <v>4.32</v>
      </c>
      <c r="C14" s="3" t="n">
        <f aca="false">B5/$B14</f>
        <v>1119.23611111111</v>
      </c>
      <c r="D14" s="3" t="n">
        <f aca="false">C5/$B14</f>
        <v>340.99537037037</v>
      </c>
      <c r="E14" s="3" t="n">
        <f aca="false">D5/$B14</f>
        <v>227.476851851852</v>
      </c>
      <c r="F14" s="3" t="n">
        <f aca="false">E5/$B14</f>
        <v>366.25</v>
      </c>
      <c r="G14" s="3" t="n">
        <f aca="false">F5/$B14</f>
        <v>711.62037037037</v>
      </c>
    </row>
    <row r="15" customFormat="false" ht="13" hidden="false" customHeight="false" outlineLevel="0" collapsed="false">
      <c r="A15" s="0" t="n">
        <v>60</v>
      </c>
      <c r="B15" s="0" t="n">
        <v>5.653</v>
      </c>
      <c r="C15" s="3" t="n">
        <f aca="false">B6/$B15</f>
        <v>960.905713780294</v>
      </c>
      <c r="D15" s="3" t="n">
        <f aca="false">C6/$B15</f>
        <v>275.269768264638</v>
      </c>
      <c r="E15" s="3" t="n">
        <f aca="false">D6/$B15</f>
        <v>199.027065275075</v>
      </c>
      <c r="F15" s="3" t="n">
        <f aca="false">E6/$B15</f>
        <v>312.471254201309</v>
      </c>
      <c r="G15" s="3" t="n">
        <f aca="false">F6/$B15</f>
        <v>600.406863612241</v>
      </c>
    </row>
    <row r="16" customFormat="false" ht="13" hidden="false" customHeight="false" outlineLevel="0" collapsed="false">
      <c r="A16" s="0" t="n">
        <v>90</v>
      </c>
      <c r="B16" s="0" t="n">
        <v>6.695</v>
      </c>
      <c r="C16" s="3" t="n">
        <f aca="false">B7/$B16</f>
        <v>875.952203136669</v>
      </c>
      <c r="D16" s="3" t="n">
        <f aca="false">C7/$B16</f>
        <v>287.348767737117</v>
      </c>
      <c r="E16" s="3" t="n">
        <f aca="false">D7/$B16</f>
        <v>173.293502613891</v>
      </c>
      <c r="F16" s="3" t="n">
        <f aca="false">E7/$B16</f>
        <v>355.96713965646</v>
      </c>
      <c r="G16" s="3" t="n">
        <f aca="false">F7/$B16</f>
        <v>701.926811053025</v>
      </c>
    </row>
    <row r="17" customFormat="false" ht="13" hidden="false" customHeight="false" outlineLevel="0" collapsed="false">
      <c r="A17" s="0" t="n">
        <v>120</v>
      </c>
      <c r="B17" s="0" t="n">
        <v>7.237</v>
      </c>
      <c r="C17" s="3" t="n">
        <f aca="false">B8/$B17</f>
        <v>826.792869973746</v>
      </c>
      <c r="D17" s="3" t="n">
        <f aca="false">C8/$B17</f>
        <v>209.023075860163</v>
      </c>
      <c r="E17" s="3" t="n">
        <f aca="false">D8/$B17</f>
        <v>183.017825065635</v>
      </c>
      <c r="F17" s="3" t="n">
        <f aca="false">E8/$B17</f>
        <v>329.376813596794</v>
      </c>
      <c r="G17" s="3" t="n">
        <f aca="false">F8/$B17</f>
        <v>565.966560729584</v>
      </c>
    </row>
    <row r="18" customFormat="false" ht="13" hidden="false" customHeight="false" outlineLevel="0" collapsed="false">
      <c r="A18" s="0" t="n">
        <v>150</v>
      </c>
      <c r="B18" s="0" t="n">
        <v>7.79</v>
      </c>
      <c r="C18" s="3" t="n">
        <f aca="false">B9/$B18</f>
        <v>794.813863928113</v>
      </c>
      <c r="D18" s="3" t="n">
        <f aca="false">C9/$B18</f>
        <v>196.777920410783</v>
      </c>
      <c r="E18" s="3" t="n">
        <f aca="false">D9/$B18</f>
        <v>189.050064184852</v>
      </c>
      <c r="F18" s="3" t="n">
        <f aca="false">E9/$B18</f>
        <v>347.689345314506</v>
      </c>
      <c r="G18" s="3" t="n">
        <f aca="false">F9/$B18</f>
        <v>555.725288831836</v>
      </c>
    </row>
    <row r="19" customFormat="false" ht="13" hidden="false" customHeight="false" outlineLevel="0" collapsed="false">
      <c r="A19" s="0" t="n">
        <v>180</v>
      </c>
      <c r="B19" s="0" t="n">
        <v>7.9</v>
      </c>
      <c r="C19" s="3" t="n">
        <f aca="false">B10/$B19</f>
        <v>808.544303797468</v>
      </c>
      <c r="D19" s="3" t="n">
        <f aca="false">C10/$B19</f>
        <v>197.721518987342</v>
      </c>
      <c r="E19" s="3" t="n">
        <f aca="false">D10/$B19</f>
        <v>193.139240506329</v>
      </c>
      <c r="F19" s="3" t="n">
        <f aca="false">E10/$B19</f>
        <v>378.227848101266</v>
      </c>
      <c r="G19" s="3" t="n">
        <f aca="false">F10/$B19</f>
        <v>581.177215189873</v>
      </c>
    </row>
    <row r="23" s="4" customFormat="true" ht="13" hidden="false" customHeight="false" outlineLevel="0" collapsed="false"/>
    <row r="24" customFormat="false" ht="13" hidden="false" customHeight="false" outlineLevel="0" collapsed="false">
      <c r="E24" s="2"/>
    </row>
    <row r="26" customFormat="false" ht="13" hidden="false" customHeight="false" outlineLevel="0" collapsed="false">
      <c r="E26" s="5"/>
    </row>
    <row r="29" customFormat="false" ht="13" hidden="false" customHeight="false" outlineLevel="0" collapsed="false">
      <c r="E29" s="5"/>
    </row>
    <row r="32" customFormat="false" ht="13" hidden="false" customHeight="false" outlineLevel="0" collapsed="false">
      <c r="H32" s="0" t="e">
        <f aca="false">AVERAGE(H25:H31)</f>
        <v>#DIV/0!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4"/>
  <sheetViews>
    <sheetView showFormulas="false" showGridLines="true" showRowColHeaders="true" showZeros="true" rightToLeft="false" tabSelected="false" showOutlineSymbols="true" defaultGridColor="true" view="normal" topLeftCell="A1" colorId="64" zoomScale="131" zoomScaleNormal="131" zoomScalePageLayoutView="100" workbookViewId="0">
      <selection pane="topLeft" activeCell="A1" activeCellId="0" sqref="1:1048576"/>
    </sheetView>
  </sheetViews>
  <sheetFormatPr defaultColWidth="11.6796875" defaultRowHeight="13" zeroHeight="false" outlineLevelRow="0" outlineLevelCol="0"/>
  <cols>
    <col collapsed="false" customWidth="true" hidden="false" outlineLevel="0" max="1" min="1" style="0" width="9.16"/>
    <col collapsed="false" customWidth="true" hidden="false" outlineLevel="0" max="2" min="2" style="0" width="17.67"/>
    <col collapsed="false" customWidth="true" hidden="false" outlineLevel="0" max="3" min="3" style="0" width="18.16"/>
    <col collapsed="false" customWidth="true" hidden="false" outlineLevel="0" max="4" min="4" style="0" width="13.66"/>
    <col collapsed="false" customWidth="true" hidden="false" outlineLevel="0" max="5" min="5" style="0" width="15"/>
    <col collapsed="false" customWidth="true" hidden="false" outlineLevel="0" max="6" min="6" style="0" width="13.17"/>
    <col collapsed="false" customWidth="true" hidden="false" outlineLevel="0" max="11" min="11" style="0" width="18.66"/>
  </cols>
  <sheetData>
    <row r="1" customFormat="false" ht="12.8" hidden="false" customHeight="false" outlineLevel="0" collapsed="false">
      <c r="A1" s="0" t="s">
        <v>20</v>
      </c>
    </row>
    <row r="2" customFormat="false" ht="12.8" hidden="false" customHeight="false" outlineLevel="0" collapsed="false"/>
    <row r="3" customFormat="false" ht="12.8" hidden="false" customHeight="false" outlineLevel="0" collapsed="false"/>
    <row r="4" customFormat="false" ht="12.8" hidden="false" customHeight="false" outlineLevel="0" collapsed="false">
      <c r="B4" s="2" t="s">
        <v>21</v>
      </c>
      <c r="C4" s="2" t="s">
        <v>22</v>
      </c>
      <c r="D4" s="0" t="s">
        <v>23</v>
      </c>
      <c r="E4" s="2" t="s">
        <v>24</v>
      </c>
      <c r="F4" s="2" t="s">
        <v>25</v>
      </c>
      <c r="G4" s="2" t="s">
        <v>26</v>
      </c>
      <c r="H4" s="2" t="s">
        <v>27</v>
      </c>
      <c r="I4" s="0" t="s">
        <v>28</v>
      </c>
      <c r="J4" s="2" t="s">
        <v>29</v>
      </c>
      <c r="K4" s="2" t="s">
        <v>30</v>
      </c>
    </row>
    <row r="5" customFormat="false" ht="12.8" hidden="false" customHeight="false" outlineLevel="0" collapsed="false">
      <c r="A5" s="0" t="n">
        <v>1</v>
      </c>
      <c r="B5" s="0" t="n">
        <v>-175.5998</v>
      </c>
      <c r="C5" s="0" t="n">
        <v>41.3731</v>
      </c>
      <c r="D5" s="0" t="n">
        <v>-607.8</v>
      </c>
      <c r="E5" s="0" t="n">
        <v>91.5170157835149</v>
      </c>
      <c r="F5" s="0" t="n">
        <v>-364.319980671695</v>
      </c>
      <c r="G5" s="0" t="n">
        <v>502.254803203612</v>
      </c>
      <c r="H5" s="0" t="n">
        <v>0.596304449746514</v>
      </c>
      <c r="I5" s="0" t="n">
        <v>70.2633903090894</v>
      </c>
      <c r="J5" s="0" t="n">
        <f aca="false">-1*D5+E5-C5-H5-I5</f>
        <v>587.084221024679</v>
      </c>
      <c r="K5" s="0" t="n">
        <f aca="false">J5/3.3</f>
        <v>177.904309401418</v>
      </c>
    </row>
    <row r="6" customFormat="false" ht="12.8" hidden="false" customHeight="false" outlineLevel="0" collapsed="false">
      <c r="A6" s="0" t="n">
        <v>30</v>
      </c>
      <c r="B6" s="0" t="n">
        <v>-10</v>
      </c>
      <c r="C6" s="0" t="n">
        <v>4.6839</v>
      </c>
      <c r="D6" s="0" t="n">
        <v>-171.4</v>
      </c>
      <c r="E6" s="0" t="n">
        <v>4.3256018712E-005</v>
      </c>
      <c r="F6" s="0" t="n">
        <v>-140.380076143775</v>
      </c>
      <c r="G6" s="0" t="n">
        <v>184.348230791003</v>
      </c>
      <c r="H6" s="0" t="n">
        <v>0.648165117404984</v>
      </c>
      <c r="I6" s="0" t="n">
        <v>43.6663091926652</v>
      </c>
      <c r="J6" s="0" t="n">
        <f aca="false">-1*D6+E6-C6-H6-I6</f>
        <v>122.401668945949</v>
      </c>
      <c r="K6" s="0" t="n">
        <f aca="false">J6/4.32</f>
        <v>28.333719663414</v>
      </c>
    </row>
    <row r="7" customFormat="false" ht="12.8" hidden="false" customHeight="false" outlineLevel="0" collapsed="false">
      <c r="A7" s="0" t="n">
        <v>60</v>
      </c>
      <c r="B7" s="0" t="n">
        <v>-10</v>
      </c>
      <c r="C7" s="0" t="n">
        <v>5.7244</v>
      </c>
      <c r="D7" s="0" t="n">
        <v>-262.1</v>
      </c>
      <c r="E7" s="0" t="n">
        <v>1.1386047066E-005</v>
      </c>
      <c r="F7" s="0" t="n">
        <v>-189.446744865952</v>
      </c>
      <c r="G7" s="0" t="n">
        <v>278.989283793413</v>
      </c>
      <c r="H7" s="0" t="n">
        <v>0.596300527577996</v>
      </c>
      <c r="I7" s="0" t="n">
        <v>54.6654436788261</v>
      </c>
      <c r="J7" s="0" t="n">
        <f aca="false">-1*D7+E7-C7-H7-I7</f>
        <v>201.113867179643</v>
      </c>
      <c r="K7" s="0" t="n">
        <f aca="false">J7/5.653</f>
        <v>35.5764845532713</v>
      </c>
    </row>
    <row r="8" customFormat="false" ht="12.8" hidden="false" customHeight="false" outlineLevel="0" collapsed="false">
      <c r="A8" s="0" t="n">
        <v>90</v>
      </c>
      <c r="B8" s="0" t="n">
        <v>-201.1197</v>
      </c>
      <c r="C8" s="0" t="n">
        <v>78.8225</v>
      </c>
      <c r="D8" s="0" t="n">
        <v>-762</v>
      </c>
      <c r="E8" s="0" t="n">
        <v>7.7784478745E-005</v>
      </c>
      <c r="F8" s="0" t="n">
        <v>-579.611467967915</v>
      </c>
      <c r="G8" s="0" t="n">
        <v>775.628681660644</v>
      </c>
      <c r="H8" s="0" t="n">
        <v>0.592517766403602</v>
      </c>
      <c r="I8" s="0" t="n">
        <v>144.63122278367</v>
      </c>
      <c r="J8" s="0" t="n">
        <f aca="false">-1*D8+E8-C8-H8-I8</f>
        <v>537.953837234405</v>
      </c>
      <c r="K8" s="0" t="n">
        <f aca="false">J8/6.695</f>
        <v>80.3515813643623</v>
      </c>
    </row>
    <row r="9" customFormat="false" ht="12.8" hidden="false" customHeight="false" outlineLevel="0" collapsed="false">
      <c r="A9" s="0" t="n">
        <v>120</v>
      </c>
      <c r="B9" s="0" t="n">
        <v>-416.2537</v>
      </c>
      <c r="C9" s="0" t="n">
        <v>134.2843</v>
      </c>
      <c r="D9" s="0" t="n">
        <v>-1222.9</v>
      </c>
      <c r="E9" s="0" t="n">
        <v>15.7354819904608</v>
      </c>
      <c r="F9" s="0" t="n">
        <v>-978.865516638401</v>
      </c>
      <c r="G9" s="0" t="n">
        <v>1213.71136385923</v>
      </c>
      <c r="H9" s="0" t="n">
        <v>0.592517759251677</v>
      </c>
      <c r="I9" s="0" t="n">
        <v>210.85076934828</v>
      </c>
      <c r="J9" s="0" t="n">
        <f aca="false">-1*D9+E9-C9-H9-I9</f>
        <v>892.907894882929</v>
      </c>
      <c r="K9" s="0" t="n">
        <f aca="false">J9/7.237</f>
        <v>123.380944435944</v>
      </c>
    </row>
    <row r="10" customFormat="false" ht="12.8" hidden="false" customHeight="false" outlineLevel="0" collapsed="false">
      <c r="A10" s="0" t="n">
        <v>150</v>
      </c>
      <c r="B10" s="0" t="n">
        <v>-587.9378</v>
      </c>
      <c r="C10" s="0" t="n">
        <v>175.6772</v>
      </c>
      <c r="D10" s="0" t="n">
        <v>-1593.4</v>
      </c>
      <c r="E10" s="0" t="n">
        <v>62.3074143364391</v>
      </c>
      <c r="F10" s="0" t="n">
        <v>-1241.92031492656</v>
      </c>
      <c r="G10" s="0" t="n">
        <v>1498.11108124199</v>
      </c>
      <c r="H10" s="0" t="n">
        <v>0.591270647006322</v>
      </c>
      <c r="I10" s="0" t="n">
        <v>262.003769998031</v>
      </c>
      <c r="J10" s="0" t="n">
        <f aca="false">-1*D10+E10-C10-H10-I10</f>
        <v>1217.4351736914</v>
      </c>
      <c r="K10" s="0" t="n">
        <f aca="false">J10/7.79</f>
        <v>156.28179379864</v>
      </c>
    </row>
    <row r="11" customFormat="false" ht="12.8" hidden="false" customHeight="false" outlineLevel="0" collapsed="false">
      <c r="A11" s="0" t="n">
        <v>180</v>
      </c>
      <c r="B11" s="0" t="n">
        <v>-593.8846</v>
      </c>
      <c r="C11" s="0" t="n">
        <v>183.6517</v>
      </c>
      <c r="D11" s="0" t="n">
        <v>-1612.4</v>
      </c>
      <c r="E11" s="0" t="n">
        <v>35.653456310315</v>
      </c>
      <c r="F11" s="0" t="n">
        <v>-1273.08182552147</v>
      </c>
      <c r="G11" s="0" t="n">
        <v>1503.16327463231</v>
      </c>
      <c r="H11" s="0" t="n">
        <v>0.59121742883648</v>
      </c>
      <c r="I11" s="0" t="n">
        <v>275.539719858087</v>
      </c>
      <c r="J11" s="0" t="n">
        <f aca="false">-1*D11+E11-C11-H11-I11</f>
        <v>1188.27081902339</v>
      </c>
      <c r="K11" s="0" t="n">
        <f aca="false">J11/7.9</f>
        <v>150.41402772448</v>
      </c>
    </row>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s="4" customFormat="true" ht="12.8" hidden="false" customHeight="false" outlineLevel="0" collapsed="false"/>
    <row r="16" customFormat="false" ht="12.8" hidden="false" customHeight="false" outlineLevel="0" collapsed="false">
      <c r="B16" s="0" t="s">
        <v>31</v>
      </c>
      <c r="C16" s="0" t="s">
        <v>32</v>
      </c>
      <c r="D16" s="0" t="s">
        <v>33</v>
      </c>
      <c r="E16" s="2" t="s">
        <v>34</v>
      </c>
      <c r="F16" s="0" t="s">
        <v>35</v>
      </c>
      <c r="G16" s="0" t="s">
        <v>36</v>
      </c>
      <c r="H16" s="0" t="s">
        <v>37</v>
      </c>
      <c r="I16" s="0" t="s">
        <v>38</v>
      </c>
    </row>
    <row r="17" customFormat="false" ht="12.8" hidden="false" customHeight="false" outlineLevel="0" collapsed="false">
      <c r="A17" s="0" t="n">
        <v>1</v>
      </c>
      <c r="B17" s="0" t="n">
        <v>169.936831161682</v>
      </c>
      <c r="C17" s="0" t="n">
        <v>-63.784943615469</v>
      </c>
      <c r="D17" s="0" t="n">
        <v>-4.7920719346469</v>
      </c>
      <c r="E17" s="0" t="n">
        <v>14.0437520003359</v>
      </c>
      <c r="F17" s="0" t="n">
        <v>2.8363602729383</v>
      </c>
      <c r="G17" s="0" t="n">
        <v>895.204284794259</v>
      </c>
      <c r="H17" s="0" t="n">
        <f aca="false">F17/3.3</f>
        <v>0.859503113011606</v>
      </c>
      <c r="I17" s="0" t="n">
        <v>3.3</v>
      </c>
      <c r="J17" s="0" t="n">
        <f aca="false">14.4*24*60/1000</f>
        <v>20.736</v>
      </c>
    </row>
    <row r="18" customFormat="false" ht="12.8" hidden="false" customHeight="false" outlineLevel="0" collapsed="false">
      <c r="A18" s="0" t="n">
        <v>30</v>
      </c>
      <c r="B18" s="0" t="n">
        <v>229.020415190259</v>
      </c>
      <c r="C18" s="0" t="n">
        <v>515.516679937914</v>
      </c>
      <c r="D18" s="0" t="n">
        <v>-572.448394264609</v>
      </c>
      <c r="E18" s="0" t="n">
        <v>579.839000414336</v>
      </c>
      <c r="F18" s="0" t="n">
        <v>603.995813411025</v>
      </c>
      <c r="G18" s="0" t="n">
        <v>1342.80639411805</v>
      </c>
      <c r="H18" s="0" t="n">
        <f aca="false">F18/4.32</f>
        <v>139.813845696997</v>
      </c>
      <c r="I18" s="0" t="n">
        <v>4.32</v>
      </c>
      <c r="J18" s="0" t="n">
        <f aca="false">14.4*24*60/1000</f>
        <v>20.736</v>
      </c>
    </row>
    <row r="19" customFormat="false" ht="12.8" hidden="false" customHeight="false" outlineLevel="0" collapsed="false">
      <c r="A19" s="0" t="n">
        <v>60</v>
      </c>
      <c r="B19" s="0" t="n">
        <v>166.64065238093</v>
      </c>
      <c r="C19" s="0" t="n">
        <v>611.94076037165</v>
      </c>
      <c r="D19" s="0" t="n">
        <v>-574.806985491906</v>
      </c>
      <c r="E19" s="0" t="n">
        <v>583.17271027182</v>
      </c>
      <c r="F19" s="0" t="n">
        <v>633.204164917889</v>
      </c>
      <c r="G19" s="0" t="n">
        <v>1342.8063942948</v>
      </c>
      <c r="H19" s="0" t="n">
        <f aca="false">E19/5.653</f>
        <v>103.16163280945</v>
      </c>
      <c r="I19" s="0" t="n">
        <v>5.653</v>
      </c>
      <c r="J19" s="0" t="n">
        <f aca="false">14.4*24*60/1000</f>
        <v>20.736</v>
      </c>
    </row>
    <row r="20" customFormat="false" ht="12.8" hidden="false" customHeight="false" outlineLevel="0" collapsed="false">
      <c r="A20" s="0" t="n">
        <v>90</v>
      </c>
      <c r="B20" s="0" t="n">
        <v>-221.395844261329</v>
      </c>
      <c r="C20" s="0" t="n">
        <v>844.088620643681</v>
      </c>
      <c r="D20" s="0" t="n">
        <v>-541.77460461191</v>
      </c>
      <c r="E20" s="0" t="n">
        <v>552.782907377392</v>
      </c>
      <c r="F20" s="0" t="n">
        <v>587.108621368074</v>
      </c>
      <c r="G20" s="0" t="n">
        <v>1342.80639419821</v>
      </c>
      <c r="H20" s="0" t="n">
        <f aca="false">F20/6.695</f>
        <v>87.6935954246563</v>
      </c>
      <c r="I20" s="0" t="n">
        <v>6.695</v>
      </c>
      <c r="J20" s="0" t="n">
        <f aca="false">14.4*24*60/1000</f>
        <v>20.736</v>
      </c>
    </row>
    <row r="21" customFormat="false" ht="12.8" hidden="false" customHeight="false" outlineLevel="0" collapsed="false">
      <c r="A21" s="0" t="n">
        <v>120</v>
      </c>
      <c r="B21" s="0" t="n">
        <v>-488.88466802676</v>
      </c>
      <c r="C21" s="0" t="n">
        <v>1000.14127430154</v>
      </c>
      <c r="D21" s="0" t="n">
        <v>-619.127686294211</v>
      </c>
      <c r="E21" s="0" t="n">
        <v>632.945107822855</v>
      </c>
      <c r="F21" s="0" t="n">
        <v>656.267591350382</v>
      </c>
      <c r="G21" s="0" t="n">
        <v>1342.80639422362</v>
      </c>
      <c r="H21" s="0" t="n">
        <f aca="false">F21/7.237</f>
        <v>90.6822704643336</v>
      </c>
      <c r="I21" s="0" t="n">
        <v>7.237</v>
      </c>
      <c r="J21" s="0" t="n">
        <f aca="false">14.4*24*60/1000</f>
        <v>20.736</v>
      </c>
    </row>
    <row r="22" customFormat="false" ht="12.8" hidden="false" customHeight="false" outlineLevel="0" collapsed="false">
      <c r="A22" s="0" t="n">
        <v>150</v>
      </c>
      <c r="B22" s="0" t="n">
        <v>-777.958663393268</v>
      </c>
      <c r="C22" s="0" t="n">
        <v>1178.17648682106</v>
      </c>
      <c r="D22" s="0" t="n">
        <v>-675.805485385415</v>
      </c>
      <c r="E22" s="0" t="n">
        <v>692.416867342623</v>
      </c>
      <c r="F22" s="0" t="n">
        <v>704.793689065808</v>
      </c>
      <c r="G22" s="0" t="n">
        <v>1342.80639418746</v>
      </c>
      <c r="H22" s="0" t="n">
        <f aca="false">F22/7.79</f>
        <v>90.4741577748149</v>
      </c>
      <c r="I22" s="0" t="n">
        <v>7.79</v>
      </c>
      <c r="J22" s="0" t="n">
        <f aca="false">14.4*24*60/1000</f>
        <v>20.736</v>
      </c>
    </row>
    <row r="23" customFormat="false" ht="12.8" hidden="false" customHeight="false" outlineLevel="0" collapsed="false">
      <c r="A23" s="0" t="n">
        <v>180</v>
      </c>
      <c r="B23" s="0" t="n">
        <v>-671.666630066042</v>
      </c>
      <c r="C23" s="0" t="n">
        <v>1148.35650072569</v>
      </c>
      <c r="D23" s="0" t="n">
        <v>-745.414709274199</v>
      </c>
      <c r="E23" s="0" t="n">
        <v>764.864777925078</v>
      </c>
      <c r="F23" s="0" t="n">
        <v>785.183781753273</v>
      </c>
      <c r="G23" s="0" t="n">
        <v>1342.80639421652</v>
      </c>
      <c r="H23" s="0" t="n">
        <f aca="false">F23/7.9</f>
        <v>99.3903521206675</v>
      </c>
      <c r="I23" s="0" t="n">
        <v>7.9</v>
      </c>
      <c r="J23" s="0" t="n">
        <f aca="false">14.4*24*60/1000</f>
        <v>20.736</v>
      </c>
    </row>
    <row r="24" customFormat="false" ht="13" hidden="false" customHeight="false" outlineLevel="0" collapsed="false">
      <c r="H24" s="0" t="n">
        <f aca="false">AVERAGE(H17:H23)</f>
        <v>87.43933677199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2"/>
  <sheetViews>
    <sheetView showFormulas="false" showGridLines="true" showRowColHeaders="true" showZeros="true" rightToLeft="false" tabSelected="false" showOutlineSymbols="true" defaultGridColor="true" view="normal" topLeftCell="A1" colorId="64" zoomScale="131" zoomScaleNormal="131" zoomScalePageLayoutView="100" workbookViewId="0">
      <selection pane="topLeft" activeCell="G17" activeCellId="0" sqref="1:1048576"/>
    </sheetView>
  </sheetViews>
  <sheetFormatPr defaultColWidth="11.6796875" defaultRowHeight="13" zeroHeight="false" outlineLevelRow="0" outlineLevelCol="0"/>
  <cols>
    <col collapsed="false" customWidth="true" hidden="false" outlineLevel="0" max="1" min="1" style="0" width="9.33"/>
    <col collapsed="false" customWidth="true" hidden="false" outlineLevel="0" max="8" min="2" style="0" width="16.67"/>
    <col collapsed="false" customWidth="true" hidden="false" outlineLevel="0" max="9" min="9" style="0" width="17.67"/>
    <col collapsed="false" customWidth="true" hidden="false" outlineLevel="0" max="17" min="10" style="0" width="16.67"/>
    <col collapsed="false" customWidth="true" hidden="false" outlineLevel="0" max="18" min="18" style="0" width="17.67"/>
    <col collapsed="false" customWidth="true" hidden="false" outlineLevel="0" max="19" min="19" style="0" width="16.67"/>
    <col collapsed="false" customWidth="true" hidden="false" outlineLevel="0" max="20" min="20" style="0" width="17.67"/>
    <col collapsed="false" customWidth="true" hidden="false" outlineLevel="0" max="21" min="21" style="0" width="16.67"/>
    <col collapsed="false" customWidth="true" hidden="false" outlineLevel="0" max="22" min="22" style="0" width="17.67"/>
    <col collapsed="false" customWidth="true" hidden="false" outlineLevel="0" max="30" min="23" style="0" width="16.67"/>
  </cols>
  <sheetData>
    <row r="1" customFormat="false" ht="13" hidden="false" customHeight="false" outlineLevel="0" collapsed="false">
      <c r="A1" s="0" t="s">
        <v>39</v>
      </c>
    </row>
    <row r="3" customFormat="false" ht="13" hidden="false" customHeight="false" outlineLevel="0" collapsed="false">
      <c r="A3" s="1" t="s">
        <v>1</v>
      </c>
      <c r="B3" s="0" t="n">
        <v>1</v>
      </c>
      <c r="C3" s="0" t="n">
        <v>30</v>
      </c>
      <c r="D3" s="0" t="n">
        <v>60</v>
      </c>
      <c r="E3" s="0" t="n">
        <v>90</v>
      </c>
      <c r="F3" s="0" t="n">
        <v>120</v>
      </c>
      <c r="G3" s="0" t="n">
        <v>150</v>
      </c>
      <c r="H3" s="0" t="n">
        <v>180</v>
      </c>
    </row>
    <row r="4" customFormat="false" ht="13" hidden="false" customHeight="false" outlineLevel="0" collapsed="false">
      <c r="A4" s="1" t="s">
        <v>40</v>
      </c>
      <c r="B4" s="3" t="n">
        <v>581</v>
      </c>
      <c r="C4" s="3" t="n">
        <v>987</v>
      </c>
      <c r="D4" s="3" t="n">
        <v>1089</v>
      </c>
      <c r="E4" s="3" t="n">
        <v>1185</v>
      </c>
      <c r="F4" s="3" t="n">
        <v>1258.96528003703</v>
      </c>
      <c r="G4" s="3" t="n">
        <v>1335</v>
      </c>
      <c r="H4" s="3" t="n">
        <v>1391</v>
      </c>
    </row>
    <row r="5" customFormat="false" ht="13" hidden="false" customHeight="false" outlineLevel="0" collapsed="false">
      <c r="A5" s="1" t="s">
        <v>41</v>
      </c>
      <c r="B5" s="3" t="n">
        <v>59</v>
      </c>
      <c r="C5" s="3" t="n">
        <v>82.2591278118309</v>
      </c>
      <c r="D5" s="3" t="n">
        <v>89.7138241408741</v>
      </c>
      <c r="E5" s="3" t="n">
        <v>90</v>
      </c>
      <c r="F5" s="3" t="n">
        <v>93.0738003650767</v>
      </c>
      <c r="G5" s="3" t="n">
        <v>94.5675162388977</v>
      </c>
      <c r="H5" s="3" t="n">
        <v>96.6923992030506</v>
      </c>
    </row>
    <row r="6" customFormat="false" ht="13" hidden="false" customHeight="false" outlineLevel="0" collapsed="false">
      <c r="A6" s="1" t="s">
        <v>42</v>
      </c>
      <c r="B6" s="3" t="n">
        <v>2.94050045591465</v>
      </c>
      <c r="C6" s="3" t="n">
        <v>1.64499040026224</v>
      </c>
      <c r="D6" s="3" t="n">
        <v>2.61022179460004</v>
      </c>
      <c r="E6" s="3" t="n">
        <v>12.5303355586924</v>
      </c>
      <c r="F6" s="3" t="n">
        <v>2.24808897758908</v>
      </c>
      <c r="G6" s="3" t="n">
        <v>2.48803491613089</v>
      </c>
      <c r="H6" s="3" t="n">
        <v>2.60509389618182</v>
      </c>
    </row>
    <row r="7" customFormat="false" ht="13" hidden="false" customHeight="false" outlineLevel="0" collapsed="false">
      <c r="A7" s="1" t="s">
        <v>43</v>
      </c>
      <c r="B7" s="3" t="n">
        <v>2.52998255144986</v>
      </c>
      <c r="C7" s="3" t="n">
        <v>1.41441250951059</v>
      </c>
      <c r="D7" s="3" t="n">
        <v>2.2519398152234</v>
      </c>
      <c r="E7" s="3" t="n">
        <v>2.85967460769683</v>
      </c>
      <c r="F7" s="3" t="n">
        <v>1.6272189847235</v>
      </c>
      <c r="G7" s="3" t="n">
        <v>1.84421843421862</v>
      </c>
      <c r="H7" s="3" t="n">
        <v>1.83709579504733</v>
      </c>
    </row>
    <row r="8" customFormat="false" ht="13" hidden="false" customHeight="false" outlineLevel="0" collapsed="false">
      <c r="A8" s="1" t="s">
        <v>44</v>
      </c>
      <c r="B8" s="3" t="n">
        <v>169</v>
      </c>
      <c r="C8" s="3" t="n">
        <v>225.836709581746</v>
      </c>
      <c r="D8" s="3" t="n">
        <v>253.971365102513</v>
      </c>
      <c r="E8" s="3" t="n">
        <v>266</v>
      </c>
      <c r="F8" s="3" t="n">
        <v>276.091521825338</v>
      </c>
      <c r="G8" s="3" t="n">
        <v>285.300510514633</v>
      </c>
      <c r="H8" s="3" t="n">
        <v>293.625324833713</v>
      </c>
    </row>
    <row r="9" customFormat="false" ht="13" hidden="false" customHeight="false" outlineLevel="0" collapsed="false">
      <c r="A9" s="1" t="s">
        <v>45</v>
      </c>
      <c r="B9" s="3" t="n">
        <v>5.66438523050352</v>
      </c>
      <c r="C9" s="3" t="n">
        <v>4.63537091442983</v>
      </c>
      <c r="D9" s="3" t="n">
        <v>4.86722328532714</v>
      </c>
      <c r="E9" s="3" t="n">
        <v>11.7394991510942</v>
      </c>
      <c r="F9" s="3" t="n">
        <v>4.61195426616682</v>
      </c>
      <c r="G9" s="3" t="n">
        <v>5.78960824250832</v>
      </c>
      <c r="H9" s="3" t="n">
        <v>5.05069408839423</v>
      </c>
    </row>
    <row r="10" customFormat="false" ht="13" hidden="false" customHeight="false" outlineLevel="0" collapsed="false">
      <c r="A10" s="1" t="s">
        <v>46</v>
      </c>
      <c r="B10" s="3" t="n">
        <v>65.7005713132713</v>
      </c>
      <c r="C10" s="3" t="n">
        <v>86.8494062067412</v>
      </c>
      <c r="D10" s="3" t="n">
        <v>101.978786948203</v>
      </c>
      <c r="E10" s="3" t="n">
        <v>133.380667572013</v>
      </c>
      <c r="F10" s="3" t="n">
        <v>118.457265710581</v>
      </c>
      <c r="G10" s="3" t="n">
        <v>128.523543567285</v>
      </c>
      <c r="H10" s="3" t="n">
        <v>130.695296689358</v>
      </c>
    </row>
    <row r="11" customFormat="false" ht="13" hidden="false" customHeight="false" outlineLevel="0" collapsed="false">
      <c r="A11" s="1" t="s">
        <v>47</v>
      </c>
      <c r="B11" s="3" t="n">
        <v>2.721641512872</v>
      </c>
      <c r="C11" s="3" t="n">
        <v>0.21601057891126</v>
      </c>
      <c r="D11" s="3" t="n">
        <v>1.21857066220677</v>
      </c>
      <c r="E11" s="3" t="n">
        <v>8.61525111531265</v>
      </c>
      <c r="F11" s="3" t="n">
        <v>0.233415676415465</v>
      </c>
      <c r="G11" s="3" t="n">
        <v>0.51829088679314</v>
      </c>
      <c r="H11" s="3" t="n">
        <v>0.37778486179737</v>
      </c>
    </row>
    <row r="12" customFormat="false" ht="13" hidden="false" customHeight="false" outlineLevel="0" collapsed="false">
      <c r="A12" s="1" t="s">
        <v>48</v>
      </c>
      <c r="B12" s="3" t="n">
        <v>23</v>
      </c>
      <c r="C12" s="3" t="n">
        <v>41.1317086852152</v>
      </c>
      <c r="D12" s="3" t="n">
        <v>51.4410172022899</v>
      </c>
      <c r="E12" s="3" t="n">
        <v>69</v>
      </c>
      <c r="F12" s="3" t="n">
        <v>70.6177071002175</v>
      </c>
      <c r="G12" s="3" t="n">
        <v>77.2139274593339</v>
      </c>
      <c r="H12" s="3" t="n">
        <v>79.9635898146366</v>
      </c>
    </row>
    <row r="13" customFormat="false" ht="13" hidden="false" customHeight="false" outlineLevel="0" collapsed="false">
      <c r="A13" s="1" t="s">
        <v>49</v>
      </c>
      <c r="B13" s="3" t="n">
        <v>2.48922452389887</v>
      </c>
      <c r="C13" s="3" t="n">
        <v>1.27296290856145</v>
      </c>
      <c r="D13" s="3" t="n">
        <v>2.95449876313174</v>
      </c>
      <c r="E13" s="3" t="n">
        <v>26.1443064743941</v>
      </c>
      <c r="F13" s="3" t="n">
        <v>1.58313247914254</v>
      </c>
      <c r="G13" s="3" t="n">
        <v>1.92715041657723</v>
      </c>
      <c r="H13" s="3" t="n">
        <v>1.93749659132977</v>
      </c>
    </row>
    <row r="14" customFormat="false" ht="13" hidden="false" customHeight="false" outlineLevel="0" collapsed="false">
      <c r="A14" s="1" t="s">
        <v>50</v>
      </c>
      <c r="B14" s="3" t="n">
        <v>53.2601338467644</v>
      </c>
      <c r="C14" s="3" t="n">
        <v>162.907932552162</v>
      </c>
      <c r="D14" s="3" t="n">
        <v>173.887461369478</v>
      </c>
      <c r="E14" s="3" t="n">
        <v>260.370871733003</v>
      </c>
      <c r="F14" s="3" t="n">
        <v>184.904498426926</v>
      </c>
      <c r="G14" s="3" t="n">
        <v>196.518480224957</v>
      </c>
      <c r="H14" s="3" t="n">
        <v>217.588560698799</v>
      </c>
    </row>
    <row r="15" customFormat="false" ht="13" hidden="false" customHeight="false" outlineLevel="0" collapsed="false">
      <c r="A15" s="1" t="s">
        <v>51</v>
      </c>
      <c r="B15" s="3" t="n">
        <v>39.3146903883717</v>
      </c>
      <c r="C15" s="3" t="n">
        <v>47.6807910843327</v>
      </c>
      <c r="D15" s="3" t="n">
        <v>52.1251507041148</v>
      </c>
      <c r="E15" s="3" t="n">
        <v>112.474568922353</v>
      </c>
      <c r="F15" s="3" t="n">
        <v>63.3136612417098</v>
      </c>
      <c r="G15" s="3" t="n">
        <v>67.3875103854366</v>
      </c>
      <c r="H15" s="3" t="n">
        <v>68.8305314721712</v>
      </c>
    </row>
    <row r="16" customFormat="false" ht="13" hidden="false" customHeight="false" outlineLevel="0" collapsed="false">
      <c r="A16" s="1" t="s">
        <v>52</v>
      </c>
      <c r="B16" s="3" t="n">
        <v>2.82530562805822</v>
      </c>
      <c r="C16" s="3" t="n">
        <v>2.63677666148805</v>
      </c>
      <c r="D16" s="3" t="n">
        <v>2.79630132119413</v>
      </c>
      <c r="E16" s="3" t="n">
        <v>3.36238879788245</v>
      </c>
      <c r="F16" s="3" t="n">
        <v>2.52821857897959</v>
      </c>
      <c r="G16" s="3" t="n">
        <v>2.54169118232827</v>
      </c>
      <c r="H16" s="3" t="n">
        <v>2.54380464519052</v>
      </c>
    </row>
    <row r="17" customFormat="false" ht="13" hidden="false" customHeight="false" outlineLevel="0" collapsed="false">
      <c r="A17" s="1" t="s">
        <v>53</v>
      </c>
      <c r="B17" s="3" t="n">
        <v>40</v>
      </c>
      <c r="C17" s="3" t="n">
        <v>79.6306667949358</v>
      </c>
      <c r="D17" s="3" t="n">
        <v>102.083696095628</v>
      </c>
      <c r="E17" s="3" t="n">
        <v>135</v>
      </c>
      <c r="F17" s="3" t="n">
        <v>166.045160604446</v>
      </c>
      <c r="G17" s="3" t="n">
        <v>193.464809123389</v>
      </c>
      <c r="H17" s="3" t="n">
        <v>210.464036098116</v>
      </c>
    </row>
    <row r="18" customFormat="false" ht="13" hidden="false" customHeight="false" outlineLevel="0" collapsed="false">
      <c r="A18" s="1" t="s">
        <v>54</v>
      </c>
      <c r="B18" s="3" t="n">
        <v>2.57704576378594</v>
      </c>
      <c r="C18" s="3" t="n">
        <v>1.35512504018813</v>
      </c>
      <c r="D18" s="3" t="n">
        <v>2.19088519166982</v>
      </c>
      <c r="E18" s="3" t="n">
        <v>3.04890619895104</v>
      </c>
      <c r="F18" s="3" t="n">
        <v>1.4862966162633</v>
      </c>
      <c r="G18" s="3" t="n">
        <v>2.19466630102255</v>
      </c>
      <c r="H18" s="3" t="n">
        <v>2.19624573193641</v>
      </c>
    </row>
    <row r="19" customFormat="false" ht="13" hidden="false" customHeight="false" outlineLevel="0" collapsed="false">
      <c r="A19" s="1" t="s">
        <v>55</v>
      </c>
      <c r="B19" s="3" t="n">
        <v>39.122183063337</v>
      </c>
      <c r="C19" s="3" t="n">
        <v>28.5180100864272</v>
      </c>
      <c r="D19" s="3" t="n">
        <v>36.2213718148066</v>
      </c>
      <c r="E19" s="3" t="n">
        <v>57.9715193554876</v>
      </c>
      <c r="F19" s="3" t="n">
        <v>39.407569788252</v>
      </c>
      <c r="G19" s="3" t="n">
        <v>39.8864781093604</v>
      </c>
      <c r="H19" s="3" t="n">
        <v>35.6481068558125</v>
      </c>
    </row>
    <row r="20" customFormat="false" ht="13" hidden="false" customHeight="false" outlineLevel="0" collapsed="false">
      <c r="A20" s="1" t="s">
        <v>56</v>
      </c>
      <c r="B20" s="3" t="n">
        <v>1.11748652473562</v>
      </c>
      <c r="C20" s="3" t="n">
        <v>0.430457373164254</v>
      </c>
      <c r="D20" s="3" t="n">
        <v>1.35030135167049</v>
      </c>
      <c r="E20" s="3" t="n">
        <v>10.2327206680262</v>
      </c>
      <c r="F20" s="3" t="n">
        <v>0.600429395816508</v>
      </c>
      <c r="G20" s="3" t="n">
        <v>0.83519649042263</v>
      </c>
      <c r="H20" s="3" t="n">
        <v>0.820624988177993</v>
      </c>
    </row>
    <row r="21" customFormat="false" ht="13" hidden="false" customHeight="false" outlineLevel="0" collapsed="false">
      <c r="A21" s="1" t="s">
        <v>57</v>
      </c>
      <c r="B21" s="3" t="n">
        <v>2.49049949705258</v>
      </c>
      <c r="C21" s="3" t="n">
        <v>1.82957592226586</v>
      </c>
      <c r="D21" s="3" t="n">
        <v>2.7645392862928</v>
      </c>
      <c r="E21" s="3" t="n">
        <v>12.6686763256091</v>
      </c>
      <c r="F21" s="3" t="n">
        <v>2.56230692042201</v>
      </c>
      <c r="G21" s="3" t="n">
        <v>2.95518682952658</v>
      </c>
      <c r="H21" s="3" t="n">
        <v>2.98617683672064</v>
      </c>
    </row>
    <row r="22" customFormat="false" ht="13" hidden="false" customHeight="false" outlineLevel="0" collapsed="false">
      <c r="A22" s="1" t="s">
        <v>58</v>
      </c>
      <c r="B22" s="3" t="n">
        <v>0.217624529372327</v>
      </c>
      <c r="C22" s="3" t="n">
        <v>0.226006667546404</v>
      </c>
      <c r="D22" s="3" t="n">
        <v>0.238818163779757</v>
      </c>
      <c r="E22" s="3" t="n">
        <v>0.21591735422539</v>
      </c>
      <c r="F22" s="3" t="n">
        <v>0.209162612008632</v>
      </c>
      <c r="G22" s="3" t="n">
        <v>0.231952455700925</v>
      </c>
      <c r="H22" s="3" t="n">
        <v>0.2316042603575</v>
      </c>
    </row>
    <row r="23" customFormat="false" ht="13" hidden="false" customHeight="false" outlineLevel="0" collapsed="false">
      <c r="A23" s="1" t="s">
        <v>59</v>
      </c>
      <c r="B23" s="3" t="n">
        <v>6.95343011206206</v>
      </c>
      <c r="C23" s="3" t="n">
        <v>5.23001741823305</v>
      </c>
      <c r="D23" s="3" t="n">
        <v>6.21284464266965</v>
      </c>
      <c r="E23" s="3" t="n">
        <v>11.1002948275189</v>
      </c>
      <c r="F23" s="3" t="n">
        <v>4.63824120490854</v>
      </c>
      <c r="G23" s="3" t="n">
        <v>4.47030672252407</v>
      </c>
      <c r="H23" s="3" t="n">
        <v>4.47612980120628</v>
      </c>
    </row>
    <row r="24" customFormat="false" ht="13" hidden="false" customHeight="false" outlineLevel="0" collapsed="false">
      <c r="A24" s="1" t="s">
        <v>60</v>
      </c>
      <c r="B24" s="3" t="n">
        <v>0.599752135287861</v>
      </c>
      <c r="C24" s="3" t="n">
        <v>0.475233866097363</v>
      </c>
      <c r="D24" s="3" t="n">
        <v>0.59367273470899</v>
      </c>
      <c r="E24" s="3" t="n">
        <v>0.688461454497113</v>
      </c>
      <c r="F24" s="3" t="n">
        <v>0.3900279841355</v>
      </c>
      <c r="G24" s="3" t="n">
        <v>0.534803393853671</v>
      </c>
      <c r="H24" s="3" t="n">
        <v>0.532156917328605</v>
      </c>
    </row>
    <row r="25" customFormat="false" ht="13" hidden="false" customHeight="false" outlineLevel="0" collapsed="false">
      <c r="A25" s="1" t="s">
        <v>61</v>
      </c>
      <c r="B25" s="3" t="n">
        <v>7.91208886041713</v>
      </c>
      <c r="C25" s="3" t="n">
        <v>24.9776389023315</v>
      </c>
      <c r="D25" s="3" t="n">
        <v>21.3078236701134</v>
      </c>
      <c r="E25" s="3" t="n">
        <v>19.8683830406775</v>
      </c>
      <c r="F25" s="3" t="n">
        <v>17.8651494252787</v>
      </c>
      <c r="G25" s="3" t="n">
        <v>17.6383177899205</v>
      </c>
      <c r="H25" s="3" t="n">
        <v>19.1015250556415</v>
      </c>
    </row>
    <row r="26" customFormat="false" ht="13" hidden="false" customHeight="false" outlineLevel="0" collapsed="false">
      <c r="A26" s="1" t="s">
        <v>62</v>
      </c>
      <c r="B26" s="3" t="n">
        <v>45.8233185278674</v>
      </c>
      <c r="C26" s="3" t="n">
        <v>53.990461459358</v>
      </c>
      <c r="D26" s="3" t="n">
        <v>50.9147288204959</v>
      </c>
      <c r="E26" s="3" t="n">
        <v>54.1230323278216</v>
      </c>
      <c r="F26" s="3" t="n">
        <v>50.1631618587855</v>
      </c>
      <c r="G26" s="3" t="n">
        <v>50.2006445495443</v>
      </c>
      <c r="H26" s="3" t="n">
        <v>50.1170867324592</v>
      </c>
    </row>
    <row r="27" customFormat="false" ht="13" hidden="false" customHeight="false" outlineLevel="0" collapsed="false">
      <c r="A27" s="1" t="s">
        <v>63</v>
      </c>
      <c r="B27" s="3" t="n">
        <v>29.0526472066681</v>
      </c>
      <c r="C27" s="3" t="n">
        <v>51.1709263406452</v>
      </c>
      <c r="D27" s="3" t="n">
        <v>52.5368322507003</v>
      </c>
      <c r="E27" s="3" t="n">
        <v>57.3902628150072</v>
      </c>
      <c r="F27" s="3" t="n">
        <v>61.2117193763965</v>
      </c>
      <c r="G27" s="3" t="n">
        <v>64.9139449816338</v>
      </c>
      <c r="H27" s="3" t="n">
        <v>63.9635607077381</v>
      </c>
    </row>
    <row r="28" customFormat="false" ht="13" hidden="false" customHeight="false" outlineLevel="0" collapsed="false">
      <c r="A28" s="1" t="s">
        <v>64</v>
      </c>
      <c r="B28" s="3" t="n">
        <v>26.139175010398</v>
      </c>
      <c r="C28" s="3" t="n">
        <v>28.1683040640194</v>
      </c>
      <c r="D28" s="3" t="n">
        <v>24.4306887299993</v>
      </c>
      <c r="E28" s="3" t="n">
        <v>36.212079703213</v>
      </c>
      <c r="F28" s="3" t="n">
        <v>16.7714161350601</v>
      </c>
      <c r="G28" s="3" t="n">
        <v>18.1950907306424</v>
      </c>
      <c r="H28" s="3" t="n">
        <v>17.9086350307555</v>
      </c>
    </row>
    <row r="29" customFormat="false" ht="13" hidden="false" customHeight="false" outlineLevel="0" collapsed="false">
      <c r="A29" s="1" t="s">
        <v>65</v>
      </c>
      <c r="B29" s="3" t="n">
        <v>20.8648946854003</v>
      </c>
      <c r="C29" s="3" t="n">
        <v>23.0500728399485</v>
      </c>
      <c r="D29" s="3" t="n">
        <v>29.6185009319473</v>
      </c>
      <c r="E29" s="3" t="n">
        <v>40.5116135320563</v>
      </c>
      <c r="F29" s="3" t="n">
        <v>35.2466992477208</v>
      </c>
      <c r="G29" s="3" t="n">
        <v>34.2167361125641</v>
      </c>
      <c r="H29" s="3" t="n">
        <v>38.8080690074951</v>
      </c>
    </row>
    <row r="30" customFormat="false" ht="13" hidden="false" customHeight="false" outlineLevel="0" collapsed="false">
      <c r="A30" s="1" t="s">
        <v>66</v>
      </c>
      <c r="B30" s="3" t="n">
        <v>2.34064076820983</v>
      </c>
      <c r="C30" s="3" t="n">
        <v>1.5620125816632</v>
      </c>
      <c r="D30" s="3" t="n">
        <v>2.61490671922661</v>
      </c>
      <c r="E30" s="3" t="n">
        <v>15.0124715984722</v>
      </c>
      <c r="F30" s="3" t="n">
        <v>2.1643936218374</v>
      </c>
      <c r="G30" s="3" t="n">
        <v>2.41391846982425</v>
      </c>
      <c r="H30" s="3" t="n">
        <v>2.43970476428696</v>
      </c>
    </row>
    <row r="31" customFormat="false" ht="13" hidden="false" customHeight="false" outlineLevel="0" collapsed="false">
      <c r="A31" s="1" t="s">
        <v>67</v>
      </c>
      <c r="B31" s="3" t="n">
        <v>5.80598691480106</v>
      </c>
      <c r="C31" s="3" t="n">
        <v>9.5058662879877</v>
      </c>
      <c r="D31" s="3" t="n">
        <v>11.6275281229248</v>
      </c>
      <c r="E31" s="3" t="n">
        <v>21.1742636695821</v>
      </c>
      <c r="F31" s="3" t="n">
        <v>15.8400374113469</v>
      </c>
      <c r="G31" s="3" t="n">
        <v>15.6345203054906</v>
      </c>
      <c r="H31" s="3" t="n">
        <v>15.6401008916315</v>
      </c>
    </row>
    <row r="32" customFormat="false" ht="13" hidden="false" customHeight="false" outlineLevel="0" collapsed="false">
      <c r="A32" s="1" t="s">
        <v>68</v>
      </c>
      <c r="B32" s="3" t="n">
        <v>1.93980788373977</v>
      </c>
      <c r="C32" s="3" t="n">
        <v>1.15517435626948</v>
      </c>
      <c r="D32" s="3" t="n">
        <v>2.1246178474272</v>
      </c>
      <c r="E32" s="3" t="n">
        <v>13.862612881475</v>
      </c>
      <c r="F32" s="3" t="n">
        <v>1.7678449892853</v>
      </c>
      <c r="G32" s="3" t="n">
        <v>2.00135246136092</v>
      </c>
      <c r="H32" s="3" t="n">
        <v>2.00690008254742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9"/>
  <sheetViews>
    <sheetView showFormulas="false" showGridLines="true" showRowColHeaders="true" showZeros="true" rightToLeft="false" tabSelected="true" showOutlineSymbols="true" defaultGridColor="true" view="normal" topLeftCell="A1" colorId="64" zoomScale="131" zoomScaleNormal="131" zoomScalePageLayoutView="100" workbookViewId="0">
      <selection pane="topLeft" activeCell="A1" activeCellId="0" sqref="1:1048576"/>
    </sheetView>
  </sheetViews>
  <sheetFormatPr defaultColWidth="11.70703125" defaultRowHeight="12.8" zeroHeight="false" outlineLevelRow="0" outlineLevelCol="0"/>
  <cols>
    <col collapsed="false" customWidth="true" hidden="false" outlineLevel="0" max="1" min="1" style="0" width="9.16"/>
    <col collapsed="false" customWidth="true" hidden="false" outlineLevel="0" max="2" min="2" style="0" width="17.67"/>
    <col collapsed="false" customWidth="true" hidden="false" outlineLevel="0" max="3" min="3" style="0" width="18.16"/>
    <col collapsed="false" customWidth="true" hidden="false" outlineLevel="0" max="4" min="4" style="0" width="13.66"/>
    <col collapsed="false" customWidth="true" hidden="false" outlineLevel="0" max="5" min="5" style="0" width="15"/>
    <col collapsed="false" customWidth="true" hidden="false" outlineLevel="0" max="6" min="6" style="0" width="13.17"/>
    <col collapsed="false" customWidth="true" hidden="false" outlineLevel="0" max="11" min="11" style="0" width="18.66"/>
  </cols>
  <sheetData>
    <row r="1" customFormat="false" ht="12.8" hidden="false" customHeight="false" outlineLevel="0" collapsed="false">
      <c r="A1" s="0" t="s">
        <v>69</v>
      </c>
    </row>
    <row r="3" s="1" customFormat="true" ht="12.8" hidden="false" customHeight="false" outlineLevel="0" collapsed="false">
      <c r="A3" s="1" t="s">
        <v>1</v>
      </c>
      <c r="B3" s="1" t="s">
        <v>15</v>
      </c>
      <c r="C3" s="1" t="s">
        <v>10</v>
      </c>
      <c r="D3" s="1" t="s">
        <v>11</v>
      </c>
      <c r="E3" s="1" t="s">
        <v>12</v>
      </c>
      <c r="F3" s="1" t="s">
        <v>13</v>
      </c>
      <c r="G3" s="1" t="s">
        <v>14</v>
      </c>
    </row>
    <row r="4" customFormat="false" ht="12.8" hidden="false" customHeight="false" outlineLevel="0" collapsed="false">
      <c r="A4" s="0" t="n">
        <v>1</v>
      </c>
      <c r="B4" s="0" t="n">
        <v>3.3</v>
      </c>
      <c r="C4" s="3" t="n">
        <v>933.575757575758</v>
      </c>
      <c r="D4" s="3" t="n">
        <v>337.515151515151</v>
      </c>
      <c r="E4" s="3" t="n">
        <v>130.151515151515</v>
      </c>
      <c r="F4" s="3" t="n">
        <v>155.757575757576</v>
      </c>
      <c r="G4" s="3" t="n">
        <v>402.333333333333</v>
      </c>
    </row>
    <row r="5" customFormat="false" ht="12.8" hidden="false" customHeight="false" outlineLevel="0" collapsed="false">
      <c r="A5" s="0" t="n">
        <v>30</v>
      </c>
      <c r="B5" s="0" t="n">
        <v>4.32</v>
      </c>
      <c r="C5" s="3" t="n">
        <v>1119.23611111111</v>
      </c>
      <c r="D5" s="3" t="n">
        <v>340.949074074074</v>
      </c>
      <c r="E5" s="3" t="n">
        <v>227.476851851852</v>
      </c>
      <c r="F5" s="3" t="n">
        <v>366.25</v>
      </c>
      <c r="G5" s="3" t="n">
        <v>711.50462962963</v>
      </c>
    </row>
    <row r="6" customFormat="false" ht="12.8" hidden="false" customHeight="false" outlineLevel="0" collapsed="false">
      <c r="A6" s="0" t="n">
        <v>60</v>
      </c>
      <c r="B6" s="0" t="n">
        <v>5.653</v>
      </c>
      <c r="C6" s="3" t="n">
        <v>960.516539890324</v>
      </c>
      <c r="D6" s="3" t="n">
        <v>276.048116044578</v>
      </c>
      <c r="E6" s="3" t="n">
        <v>201.079073058553</v>
      </c>
      <c r="F6" s="3" t="n">
        <v>312.329736423138</v>
      </c>
      <c r="G6" s="3" t="n">
        <v>594.622324429506</v>
      </c>
    </row>
    <row r="7" customFormat="false" ht="12.8" hidden="false" customHeight="false" outlineLevel="0" collapsed="false">
      <c r="A7" s="0" t="n">
        <v>90</v>
      </c>
      <c r="B7" s="0" t="n">
        <v>6.695</v>
      </c>
      <c r="C7" s="3" t="n">
        <v>852.621359223301</v>
      </c>
      <c r="D7" s="3" t="n">
        <v>219.940253920836</v>
      </c>
      <c r="E7" s="3" t="n">
        <v>202.823002240478</v>
      </c>
      <c r="F7" s="3" t="n">
        <v>301.135175504107</v>
      </c>
      <c r="G7" s="3" t="n">
        <v>566.228528752801</v>
      </c>
    </row>
    <row r="8" customFormat="false" ht="12.8" hidden="false" customHeight="false" outlineLevel="0" collapsed="false">
      <c r="A8" s="0" t="n">
        <v>120</v>
      </c>
      <c r="B8" s="0" t="n">
        <v>7.237</v>
      </c>
      <c r="C8" s="3" t="n">
        <v>826.82050573442</v>
      </c>
      <c r="D8" s="3" t="n">
        <v>209.0368937405</v>
      </c>
      <c r="E8" s="3" t="n">
        <v>182.990189304961</v>
      </c>
      <c r="F8" s="3" t="n">
        <v>329.376813596794</v>
      </c>
      <c r="G8" s="3" t="n">
        <v>565.994196490258</v>
      </c>
    </row>
    <row r="9" customFormat="false" ht="12.8" hidden="false" customHeight="false" outlineLevel="0" collapsed="false">
      <c r="A9" s="0" t="n">
        <v>150</v>
      </c>
      <c r="B9" s="0" t="n">
        <v>7.79</v>
      </c>
      <c r="C9" s="3" t="n">
        <v>794.788189987163</v>
      </c>
      <c r="D9" s="3" t="n">
        <v>196.867779204108</v>
      </c>
      <c r="E9" s="3" t="n">
        <v>188.973042362003</v>
      </c>
      <c r="F9" s="3" t="n">
        <v>347.650834403081</v>
      </c>
      <c r="G9" s="3" t="n">
        <v>555.519897304236</v>
      </c>
    </row>
    <row r="10" customFormat="false" ht="12.8" hidden="false" customHeight="false" outlineLevel="0" collapsed="false">
      <c r="A10" s="0" t="n">
        <v>180</v>
      </c>
      <c r="B10" s="0" t="n">
        <v>7.9</v>
      </c>
      <c r="C10" s="3" t="n">
        <v>808.544303797468</v>
      </c>
      <c r="D10" s="3" t="n">
        <v>197.759493670886</v>
      </c>
      <c r="E10" s="3" t="n">
        <v>193.075949367089</v>
      </c>
      <c r="F10" s="3" t="n">
        <v>378.20253164557</v>
      </c>
      <c r="G10" s="3" t="n">
        <v>581.088607594937</v>
      </c>
    </row>
    <row r="12" customFormat="false" ht="12.8" hidden="false" customHeight="false" outlineLevel="0" collapsed="false">
      <c r="H12" s="2"/>
      <c r="J12" s="2"/>
      <c r="K12" s="2"/>
    </row>
    <row r="15" customFormat="false" ht="12.8" hidden="false" customHeight="false" outlineLevel="0" collapsed="false">
      <c r="G15" s="3"/>
    </row>
    <row r="23" s="4" customFormat="true" ht="12.8" hidden="false" customHeight="false" outlineLevel="0" collapsed="false"/>
    <row r="24" customFormat="false" ht="12.8" hidden="false" customHeight="false" outlineLevel="0" collapsed="false">
      <c r="E24" s="2"/>
    </row>
    <row r="26" customFormat="false" ht="12.8" hidden="false" customHeight="false" outlineLevel="0" collapsed="false">
      <c r="E26" s="5"/>
    </row>
    <row r="29" customFormat="false" ht="12.8" hidden="false" customHeight="false" outlineLevel="0" collapsed="false">
      <c r="E29" s="5"/>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2023-09-27T22:28:54Z</dcterms:created>
  <dc:creator/>
  <dc:description/>
  <dc:language>en-US</dc:language>
  <cp:lastModifiedBy/>
  <dcterms:modified xsi:type="dcterms:W3CDTF">2024-03-06T10:04:04Z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