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charts/chartEx5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omments5.xml" ContentType="application/vnd.openxmlformats-officedocument.spreadsheetml.comments+xml"/>
  <Override PartName="/xl/charts/chartEx7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8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xl/charts/chartEx9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0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omments7.xml" ContentType="application/vnd.openxmlformats-officedocument.spreadsheetml.comments+xml"/>
  <Override PartName="/xl/charts/chartEx1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409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hier/Documents/Études/IAE AIX/M1 S2/Stat/Mémoire/"/>
    </mc:Choice>
  </mc:AlternateContent>
  <xr:revisionPtr revIDLastSave="0" documentId="13_ncr:9_{5C8DD9F9-DC9C-3E43-B32A-148B6E5C8F70}" xr6:coauthVersionLast="47" xr6:coauthVersionMax="47" xr10:uidLastSave="{00000000-0000-0000-0000-000000000000}"/>
  <bookViews>
    <workbookView xWindow="0" yWindow="500" windowWidth="28800" windowHeight="16240" xr2:uid="{00000000-000D-0000-FFFF-FFFF00000000}"/>
  </bookViews>
  <sheets>
    <sheet name="Missing Datas Heatmap" sheetId="20" r:id="rId1"/>
    <sheet name="Base de données" sheetId="37" r:id="rId2"/>
    <sheet name="Alcohol Data  - BDD FINALE" sheetId="1" r:id="rId3"/>
    <sheet name="Linear Regression with outliers" sheetId="4" r:id="rId4"/>
    <sheet name="Linear regression log" sheetId="19" r:id="rId5"/>
    <sheet name="Alcohol Data  - no outliers" sheetId="12" r:id="rId6"/>
    <sheet name="Linear Regression no outlier an" sheetId="36" r:id="rId7"/>
    <sheet name="Linear Regression no outliers" sheetId="14" r:id="rId8"/>
    <sheet name="Categorized Datas (Chi2)" sheetId="21" r:id="rId9"/>
    <sheet name="Chi2 Statisitic Test" sheetId="24" r:id="rId10"/>
    <sheet name="2000 Alcohol Data" sheetId="25" r:id="rId11"/>
    <sheet name="Linear Regression 2000" sheetId="34" r:id="rId12"/>
    <sheet name="2005 Alcohol Data" sheetId="26" r:id="rId13"/>
    <sheet name="Linear Regression 2005" sheetId="33" r:id="rId14"/>
    <sheet name="2010 Alcohol Data" sheetId="27" r:id="rId15"/>
    <sheet name="Linear Regression 2010" sheetId="32" r:id="rId16"/>
    <sheet name="2019 Alcohol Data" sheetId="28" r:id="rId17"/>
    <sheet name="Linear Regression 2019" sheetId="31" r:id="rId18"/>
    <sheet name="Multiple Regression" sheetId="39" r:id="rId19"/>
    <sheet name="Régression Multiple" sheetId="38" r:id="rId20"/>
    <sheet name="Multiple Regression 2" sheetId="43" r:id="rId21"/>
    <sheet name="Régression Multiple 2" sheetId="40" r:id="rId22"/>
    <sheet name="Régression Polynomiale" sheetId="44" r:id="rId23"/>
    <sheet name="Polynomial Regression" sheetId="45" r:id="rId24"/>
    <sheet name="Régression Polynomiale (2)" sheetId="46" r:id="rId25"/>
    <sheet name="Polynomial Regression 2" sheetId="47" r:id="rId26"/>
    <sheet name="Régression Polynomiale (3)" sheetId="48" r:id="rId27"/>
    <sheet name="Polynomial Regression 3" sheetId="49" r:id="rId28"/>
  </sheets>
  <externalReferences>
    <externalReference r:id="rId29"/>
  </externalReferences>
  <definedNames>
    <definedName name="_xlnm._FilterDatabase" localSheetId="10" hidden="1">'2000 Alcohol Data'!$A$1:$H$1</definedName>
    <definedName name="_xlnm._FilterDatabase" localSheetId="12" hidden="1">'2005 Alcohol Data'!$A$1:$H$1</definedName>
    <definedName name="_xlnm._FilterDatabase" localSheetId="14" hidden="1">'2010 Alcohol Data'!$A$1:$H$1</definedName>
    <definedName name="_xlnm._FilterDatabase" localSheetId="16" hidden="1">'2019 Alcohol Data'!$A$1:$H$1</definedName>
    <definedName name="_xlnm._FilterDatabase" localSheetId="2" hidden="1">'Alcohol Data  - BDD FINALE'!$A$1:$H$1</definedName>
    <definedName name="_xlnm._FilterDatabase" localSheetId="1" hidden="1">'Base de données'!$A$1:$E$1</definedName>
    <definedName name="_xlnm._FilterDatabase" localSheetId="8" hidden="1">'Categorized Datas (Chi2)'!$A$1:$D$1</definedName>
    <definedName name="_xlnm._FilterDatabase" localSheetId="9" hidden="1">'Chi2 Statisitic Test'!$G$3:$J$3</definedName>
    <definedName name="_xlnm._FilterDatabase" localSheetId="0" hidden="1">'Missing Datas Heatmap'!$H$3:$M$50</definedName>
    <definedName name="_xlnm._FilterDatabase" localSheetId="19" hidden="1">'Régression Multiple'!$A$1:$E$1</definedName>
    <definedName name="_xlnm._FilterDatabase" localSheetId="21" hidden="1">'Régression Multiple 2'!#REF!</definedName>
    <definedName name="_xlnm._FilterDatabase" localSheetId="22" hidden="1">'Régression Polynomiale'!#REF!</definedName>
    <definedName name="_xlnm._FilterDatabase" localSheetId="24" hidden="1">'Régression Polynomiale (2)'!#REF!</definedName>
    <definedName name="_xlnm._FilterDatabase" localSheetId="26" hidden="1">'Régression Polynomiale (3)'!#REF!</definedName>
    <definedName name="_xlchart.v1.0" hidden="1">'Alcohol Data  - BDD FINALE'!$G$1</definedName>
    <definedName name="_xlchart.v1.1" hidden="1">'Alcohol Data  - BDD FINALE'!$G$2:$G$159</definedName>
    <definedName name="_xlchart.v1.10" hidden="1">'2000 Alcohol Data'!$G$1</definedName>
    <definedName name="_xlchart.v1.11" hidden="1">'2000 Alcohol Data'!$G$2:$G$41</definedName>
    <definedName name="_xlchart.v1.12" hidden="1">'2000 Alcohol Data'!$D$1</definedName>
    <definedName name="_xlchart.v1.13" hidden="1">'2000 Alcohol Data'!$D$2:$D$41</definedName>
    <definedName name="_xlchart.v1.14" hidden="1">'2000 Alcohol Data'!$G$1</definedName>
    <definedName name="_xlchart.v1.15" hidden="1">'2000 Alcohol Data'!$G$2:$G$41</definedName>
    <definedName name="_xlchart.v1.16" hidden="1">'2005 Alcohol Data'!$D$1</definedName>
    <definedName name="_xlchart.v1.17" hidden="1">'2005 Alcohol Data'!$D$2:$D$33</definedName>
    <definedName name="_xlchart.v1.18" hidden="1">'2005 Alcohol Data'!$D$1</definedName>
    <definedName name="_xlchart.v1.19" hidden="1">'2005 Alcohol Data'!$D$2:$D$33</definedName>
    <definedName name="_xlchart.v1.2" hidden="1">'Alcohol Data  - BDD FINALE'!$D$1</definedName>
    <definedName name="_xlchart.v1.20" hidden="1">'2005 Alcohol Data'!$G$1</definedName>
    <definedName name="_xlchart.v1.21" hidden="1">'2005 Alcohol Data'!$G$2:$G$33</definedName>
    <definedName name="_xlchart.v1.22" hidden="1">'2005 Alcohol Data'!$G$1</definedName>
    <definedName name="_xlchart.v1.23" hidden="1">'2005 Alcohol Data'!$G$2:$G$33</definedName>
    <definedName name="_xlchart.v1.24" hidden="1">'2010 Alcohol Data'!$G$1</definedName>
    <definedName name="_xlchart.v1.25" hidden="1">'2010 Alcohol Data'!$G$2:$G$45</definedName>
    <definedName name="_xlchart.v1.26" hidden="1">'2010 Alcohol Data'!$D$1</definedName>
    <definedName name="_xlchart.v1.27" hidden="1">'2010 Alcohol Data'!$D$2:$D$45</definedName>
    <definedName name="_xlchart.v1.28" hidden="1">'2010 Alcohol Data'!$D$1</definedName>
    <definedName name="_xlchart.v1.29" hidden="1">'2010 Alcohol Data'!$D$2:$D$45</definedName>
    <definedName name="_xlchart.v1.3" hidden="1">'Alcohol Data  - BDD FINALE'!$D$2:$D$159</definedName>
    <definedName name="_xlchart.v1.30" hidden="1">'2010 Alcohol Data'!$G$1</definedName>
    <definedName name="_xlchart.v1.31" hidden="1">'2010 Alcohol Data'!$G$2:$G$45</definedName>
    <definedName name="_xlchart.v1.32" hidden="1">'2010 Alcohol Data'!$G$1</definedName>
    <definedName name="_xlchart.v1.33" hidden="1">'2010 Alcohol Data'!$G$2:$G$45</definedName>
    <definedName name="_xlchart.v1.34" hidden="1">'2010 Alcohol Data'!$G$1</definedName>
    <definedName name="_xlchart.v1.35" hidden="1">'2010 Alcohol Data'!$G$2:$G$45</definedName>
    <definedName name="_xlchart.v1.36" hidden="1">'2019 Alcohol Data'!$D$1</definedName>
    <definedName name="_xlchart.v1.37" hidden="1">'2019 Alcohol Data'!$D$2:$D$43</definedName>
    <definedName name="_xlchart.v1.38" hidden="1">'2019 Alcohol Data'!$G$1</definedName>
    <definedName name="_xlchart.v1.39" hidden="1">'2019 Alcohol Data'!$G$2:$G$43</definedName>
    <definedName name="_xlchart.v1.4" hidden="1">'Alcohol Data  - no outliers'!$H$1</definedName>
    <definedName name="_xlchart.v1.40" hidden="1">'2019 Alcohol Data'!$G$1</definedName>
    <definedName name="_xlchart.v1.41" hidden="1">'2019 Alcohol Data'!$G$2:$G$43</definedName>
    <definedName name="_xlchart.v1.42" hidden="1">'2019 Alcohol Data'!$D$1</definedName>
    <definedName name="_xlchart.v1.43" hidden="1">'2019 Alcohol Data'!$D$2:$D$43</definedName>
    <definedName name="_xlchart.v1.44" hidden="1">'2019 Alcohol Data'!$G$1</definedName>
    <definedName name="_xlchart.v1.45" hidden="1">'2019 Alcohol Data'!$G$2:$G$43</definedName>
    <definedName name="_xlchart.v1.5" hidden="1">'Alcohol Data  - no outliers'!$H$2:$H$157</definedName>
    <definedName name="_xlchart.v1.6" hidden="1">'Alcohol Data  - no outliers'!$E$1</definedName>
    <definedName name="_xlchart.v1.7" hidden="1">'Alcohol Data  - no outliers'!$E$2:$E$157</definedName>
    <definedName name="_xlchart.v1.8" hidden="1">'2000 Alcohol Data'!$D$1</definedName>
    <definedName name="_xlchart.v1.9" hidden="1">'2000 Alcohol Data'!$D$2:$D$41</definedName>
  </definedNames>
  <calcPr calcId="191029"/>
  <pivotCaches>
    <pivotCache cacheId="1" r:id="rId30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purl.oclc.org/ooxml/spreadsheetml/main">
  <c r="H158" i="46" l="1"/>
  <c r="G158" i="46"/>
  <c r="E158" i="46"/>
  <c r="H157" i="46"/>
  <c r="G157" i="46"/>
  <c r="E157" i="46"/>
  <c r="H156" i="46"/>
  <c r="G156" i="46"/>
  <c r="E156" i="46"/>
  <c r="H155" i="46"/>
  <c r="G155" i="46"/>
  <c r="E155" i="46"/>
  <c r="H154" i="46"/>
  <c r="G154" i="46"/>
  <c r="E154" i="46"/>
  <c r="H153" i="46"/>
  <c r="G153" i="46"/>
  <c r="E153" i="46"/>
  <c r="H152" i="46"/>
  <c r="G152" i="46"/>
  <c r="E152" i="46"/>
  <c r="H151" i="46"/>
  <c r="G151" i="46"/>
  <c r="E151" i="46"/>
  <c r="H150" i="46"/>
  <c r="G150" i="46"/>
  <c r="E150" i="46"/>
  <c r="H149" i="46"/>
  <c r="G149" i="46"/>
  <c r="E149" i="46"/>
  <c r="H148" i="46"/>
  <c r="G148" i="46"/>
  <c r="E148" i="46"/>
  <c r="H147" i="46"/>
  <c r="G147" i="46"/>
  <c r="E147" i="46"/>
  <c r="H146" i="46"/>
  <c r="G146" i="46"/>
  <c r="E146" i="46"/>
  <c r="H145" i="46"/>
  <c r="G145" i="46"/>
  <c r="E145" i="46"/>
  <c r="H144" i="46"/>
  <c r="G144" i="46"/>
  <c r="E144" i="46"/>
  <c r="H143" i="46"/>
  <c r="G143" i="46"/>
  <c r="E143" i="46"/>
  <c r="H142" i="46"/>
  <c r="G142" i="46"/>
  <c r="E142" i="46"/>
  <c r="H141" i="46"/>
  <c r="G141" i="46"/>
  <c r="E141" i="46"/>
  <c r="H140" i="46"/>
  <c r="G140" i="46"/>
  <c r="E140" i="46"/>
  <c r="H139" i="46"/>
  <c r="G139" i="46"/>
  <c r="E139" i="46"/>
  <c r="H138" i="46"/>
  <c r="G138" i="46"/>
  <c r="E138" i="46"/>
  <c r="H137" i="46"/>
  <c r="G137" i="46"/>
  <c r="E137" i="46"/>
  <c r="H136" i="46"/>
  <c r="G136" i="46"/>
  <c r="E136" i="46"/>
  <c r="H135" i="46"/>
  <c r="G135" i="46"/>
  <c r="E135" i="46"/>
  <c r="H134" i="46"/>
  <c r="G134" i="46"/>
  <c r="E134" i="46"/>
  <c r="H133" i="46"/>
  <c r="G133" i="46"/>
  <c r="E133" i="46"/>
  <c r="H132" i="46"/>
  <c r="G132" i="46"/>
  <c r="E132" i="46"/>
  <c r="H131" i="46"/>
  <c r="G131" i="46"/>
  <c r="E131" i="46"/>
  <c r="H130" i="46"/>
  <c r="G130" i="46"/>
  <c r="E130" i="46"/>
  <c r="H129" i="46"/>
  <c r="G129" i="46"/>
  <c r="E129" i="46"/>
  <c r="H128" i="46"/>
  <c r="G128" i="46"/>
  <c r="E128" i="46"/>
  <c r="H127" i="46"/>
  <c r="G127" i="46"/>
  <c r="E127" i="46"/>
  <c r="H126" i="46"/>
  <c r="G126" i="46"/>
  <c r="E126" i="46"/>
  <c r="H125" i="46"/>
  <c r="G125" i="46"/>
  <c r="E125" i="46"/>
  <c r="H124" i="46"/>
  <c r="G124" i="46"/>
  <c r="E124" i="46"/>
  <c r="H123" i="46"/>
  <c r="G123" i="46"/>
  <c r="E123" i="46"/>
  <c r="H122" i="46"/>
  <c r="G122" i="46"/>
  <c r="E122" i="46"/>
  <c r="H121" i="46"/>
  <c r="G121" i="46"/>
  <c r="E121" i="46"/>
  <c r="H120" i="46"/>
  <c r="G120" i="46"/>
  <c r="E120" i="46"/>
  <c r="H119" i="46"/>
  <c r="G119" i="46"/>
  <c r="E119" i="46"/>
  <c r="H118" i="46"/>
  <c r="G118" i="46"/>
  <c r="E118" i="46"/>
  <c r="H117" i="46"/>
  <c r="G117" i="46"/>
  <c r="E117" i="46"/>
  <c r="H116" i="46"/>
  <c r="G116" i="46"/>
  <c r="E116" i="46"/>
  <c r="H115" i="46"/>
  <c r="G115" i="46"/>
  <c r="E115" i="46"/>
  <c r="H114" i="46"/>
  <c r="G114" i="46"/>
  <c r="E114" i="46"/>
  <c r="H113" i="46"/>
  <c r="G113" i="46"/>
  <c r="E113" i="46"/>
  <c r="H112" i="46"/>
  <c r="G112" i="46"/>
  <c r="E112" i="46"/>
  <c r="H111" i="46"/>
  <c r="G111" i="46"/>
  <c r="E111" i="46"/>
  <c r="H110" i="46"/>
  <c r="G110" i="46"/>
  <c r="E110" i="46"/>
  <c r="H109" i="46"/>
  <c r="G109" i="46"/>
  <c r="E109" i="46"/>
  <c r="H108" i="46"/>
  <c r="G108" i="46"/>
  <c r="E108" i="46"/>
  <c r="H107" i="46"/>
  <c r="G107" i="46"/>
  <c r="E107" i="46"/>
  <c r="H106" i="46"/>
  <c r="G106" i="46"/>
  <c r="E106" i="46"/>
  <c r="H105" i="46"/>
  <c r="G105" i="46"/>
  <c r="E105" i="46"/>
  <c r="H104" i="46"/>
  <c r="G104" i="46"/>
  <c r="E104" i="46"/>
  <c r="H103" i="46"/>
  <c r="G103" i="46"/>
  <c r="E103" i="46"/>
  <c r="H102" i="46"/>
  <c r="G102" i="46"/>
  <c r="E102" i="46"/>
  <c r="H101" i="46"/>
  <c r="G101" i="46"/>
  <c r="E101" i="46"/>
  <c r="H100" i="46"/>
  <c r="G100" i="46"/>
  <c r="E100" i="46"/>
  <c r="H99" i="46"/>
  <c r="G99" i="46"/>
  <c r="E99" i="46"/>
  <c r="H98" i="46"/>
  <c r="G98" i="46"/>
  <c r="E98" i="46"/>
  <c r="H97" i="46"/>
  <c r="G97" i="46"/>
  <c r="E97" i="46"/>
  <c r="H96" i="46"/>
  <c r="G96" i="46"/>
  <c r="E96" i="46"/>
  <c r="H95" i="46"/>
  <c r="G95" i="46"/>
  <c r="E95" i="46"/>
  <c r="H94" i="46"/>
  <c r="G94" i="46"/>
  <c r="E94" i="46"/>
  <c r="H93" i="46"/>
  <c r="G93" i="46"/>
  <c r="E93" i="46"/>
  <c r="H92" i="46"/>
  <c r="G92" i="46"/>
  <c r="E92" i="46"/>
  <c r="H91" i="46"/>
  <c r="G91" i="46"/>
  <c r="E91" i="46"/>
  <c r="H90" i="46"/>
  <c r="G90" i="46"/>
  <c r="E90" i="46"/>
  <c r="H89" i="46"/>
  <c r="G89" i="46"/>
  <c r="E89" i="46"/>
  <c r="H88" i="46"/>
  <c r="G88" i="46"/>
  <c r="E88" i="46"/>
  <c r="H87" i="46"/>
  <c r="G87" i="46"/>
  <c r="E87" i="46"/>
  <c r="H86" i="46"/>
  <c r="G86" i="46"/>
  <c r="E86" i="46"/>
  <c r="H85" i="46"/>
  <c r="G85" i="46"/>
  <c r="E85" i="46"/>
  <c r="H84" i="46"/>
  <c r="G84" i="46"/>
  <c r="E84" i="46"/>
  <c r="H83" i="46"/>
  <c r="G83" i="46"/>
  <c r="E83" i="46"/>
  <c r="H82" i="46"/>
  <c r="G82" i="46"/>
  <c r="E82" i="46"/>
  <c r="H81" i="46"/>
  <c r="G81" i="46"/>
  <c r="E81" i="46"/>
  <c r="H80" i="46"/>
  <c r="G80" i="46"/>
  <c r="E80" i="46"/>
  <c r="H79" i="46"/>
  <c r="G79" i="46"/>
  <c r="E79" i="46"/>
  <c r="H78" i="46"/>
  <c r="G78" i="46"/>
  <c r="E78" i="46"/>
  <c r="H77" i="46"/>
  <c r="G77" i="46"/>
  <c r="E77" i="46"/>
  <c r="H76" i="46"/>
  <c r="G76" i="46"/>
  <c r="E76" i="46"/>
  <c r="H75" i="46"/>
  <c r="G75" i="46"/>
  <c r="E75" i="46"/>
  <c r="H74" i="46"/>
  <c r="G74" i="46"/>
  <c r="E74" i="46"/>
  <c r="H73" i="46"/>
  <c r="G73" i="46"/>
  <c r="E73" i="46"/>
  <c r="H72" i="46"/>
  <c r="G72" i="46"/>
  <c r="E72" i="46"/>
  <c r="H71" i="46"/>
  <c r="G71" i="46"/>
  <c r="E71" i="46"/>
  <c r="H70" i="46"/>
  <c r="G70" i="46"/>
  <c r="E70" i="46"/>
  <c r="H69" i="46"/>
  <c r="G69" i="46"/>
  <c r="E69" i="46"/>
  <c r="H68" i="46"/>
  <c r="G68" i="46"/>
  <c r="E68" i="46"/>
  <c r="H67" i="46"/>
  <c r="G67" i="46"/>
  <c r="E67" i="46"/>
  <c r="H66" i="46"/>
  <c r="G66" i="46"/>
  <c r="E66" i="46"/>
  <c r="H65" i="46"/>
  <c r="G65" i="46"/>
  <c r="E65" i="46"/>
  <c r="H64" i="46"/>
  <c r="G64" i="46"/>
  <c r="E64" i="46"/>
  <c r="H63" i="46"/>
  <c r="G63" i="46"/>
  <c r="E63" i="46"/>
  <c r="H62" i="46"/>
  <c r="G62" i="46"/>
  <c r="E62" i="46"/>
  <c r="H61" i="46"/>
  <c r="G61" i="46"/>
  <c r="E61" i="46"/>
  <c r="H60" i="46"/>
  <c r="G60" i="46"/>
  <c r="E60" i="46"/>
  <c r="H59" i="46"/>
  <c r="G59" i="46"/>
  <c r="E59" i="46"/>
  <c r="H58" i="46"/>
  <c r="G58" i="46"/>
  <c r="E58" i="46"/>
  <c r="H57" i="46"/>
  <c r="G57" i="46"/>
  <c r="E57" i="46"/>
  <c r="H56" i="46"/>
  <c r="G56" i="46"/>
  <c r="E56" i="46"/>
  <c r="H55" i="46"/>
  <c r="G55" i="46"/>
  <c r="E55" i="46"/>
  <c r="H54" i="46"/>
  <c r="G54" i="46"/>
  <c r="E54" i="46"/>
  <c r="H53" i="46"/>
  <c r="G53" i="46"/>
  <c r="E53" i="46"/>
  <c r="H52" i="46"/>
  <c r="G52" i="46"/>
  <c r="E52" i="46"/>
  <c r="H51" i="46"/>
  <c r="G51" i="46"/>
  <c r="E51" i="46"/>
  <c r="H50" i="46"/>
  <c r="G50" i="46"/>
  <c r="E50" i="46"/>
  <c r="H49" i="46"/>
  <c r="G49" i="46"/>
  <c r="E49" i="46"/>
  <c r="H48" i="46"/>
  <c r="G48" i="46"/>
  <c r="E48" i="46"/>
  <c r="H47" i="46"/>
  <c r="G47" i="46"/>
  <c r="E47" i="46"/>
  <c r="H46" i="46"/>
  <c r="G46" i="46"/>
  <c r="E46" i="46"/>
  <c r="H45" i="46"/>
  <c r="G45" i="46"/>
  <c r="E45" i="46"/>
  <c r="H44" i="46"/>
  <c r="G44" i="46"/>
  <c r="E44" i="46"/>
  <c r="H43" i="46"/>
  <c r="G43" i="46"/>
  <c r="E43" i="46"/>
  <c r="H42" i="46"/>
  <c r="G42" i="46"/>
  <c r="E42" i="46"/>
  <c r="H41" i="46"/>
  <c r="G41" i="46"/>
  <c r="E41" i="46"/>
  <c r="H40" i="46"/>
  <c r="G40" i="46"/>
  <c r="E40" i="46"/>
  <c r="H39" i="46"/>
  <c r="G39" i="46"/>
  <c r="E39" i="46"/>
  <c r="H38" i="46"/>
  <c r="G38" i="46"/>
  <c r="E38" i="46"/>
  <c r="H37" i="46"/>
  <c r="G37" i="46"/>
  <c r="E37" i="46"/>
  <c r="H36" i="46"/>
  <c r="G36" i="46"/>
  <c r="E36" i="46"/>
  <c r="H35" i="46"/>
  <c r="G35" i="46"/>
  <c r="E35" i="46"/>
  <c r="H34" i="46"/>
  <c r="G34" i="46"/>
  <c r="E34" i="46"/>
  <c r="H33" i="46"/>
  <c r="G33" i="46"/>
  <c r="E33" i="46"/>
  <c r="H32" i="46"/>
  <c r="G32" i="46"/>
  <c r="E32" i="46"/>
  <c r="H31" i="46"/>
  <c r="G31" i="46"/>
  <c r="E31" i="46"/>
  <c r="H30" i="46"/>
  <c r="G30" i="46"/>
  <c r="E30" i="46"/>
  <c r="H29" i="46"/>
  <c r="G29" i="46"/>
  <c r="E29" i="46"/>
  <c r="H28" i="46"/>
  <c r="G28" i="46"/>
  <c r="E28" i="46"/>
  <c r="H27" i="46"/>
  <c r="G27" i="46"/>
  <c r="E27" i="46"/>
  <c r="H26" i="46"/>
  <c r="G26" i="46"/>
  <c r="E26" i="46"/>
  <c r="H25" i="46"/>
  <c r="G25" i="46"/>
  <c r="E25" i="46"/>
  <c r="H24" i="46"/>
  <c r="G24" i="46"/>
  <c r="E24" i="46"/>
  <c r="H23" i="46"/>
  <c r="G23" i="46"/>
  <c r="E23" i="46"/>
  <c r="H22" i="46"/>
  <c r="G22" i="46"/>
  <c r="E22" i="46"/>
  <c r="H21" i="46"/>
  <c r="G21" i="46"/>
  <c r="E21" i="46"/>
  <c r="H20" i="46"/>
  <c r="G20" i="46"/>
  <c r="E20" i="46"/>
  <c r="H19" i="46"/>
  <c r="G19" i="46"/>
  <c r="E19" i="46"/>
  <c r="H18" i="46"/>
  <c r="G18" i="46"/>
  <c r="E18" i="46"/>
  <c r="H17" i="46"/>
  <c r="G17" i="46"/>
  <c r="E17" i="46"/>
  <c r="H16" i="46"/>
  <c r="G16" i="46"/>
  <c r="E16" i="46"/>
  <c r="H15" i="46"/>
  <c r="G15" i="46"/>
  <c r="E15" i="46"/>
  <c r="H14" i="46"/>
  <c r="G14" i="46"/>
  <c r="E14" i="46"/>
  <c r="H13" i="46"/>
  <c r="G13" i="46"/>
  <c r="E13" i="46"/>
  <c r="H12" i="46"/>
  <c r="G12" i="46"/>
  <c r="E12" i="46"/>
  <c r="H11" i="46"/>
  <c r="G11" i="46"/>
  <c r="E11" i="46"/>
  <c r="H10" i="46"/>
  <c r="G10" i="46"/>
  <c r="E10" i="46"/>
  <c r="H9" i="46"/>
  <c r="G9" i="46"/>
  <c r="E9" i="46"/>
  <c r="H8" i="46"/>
  <c r="G8" i="46"/>
  <c r="E8" i="46"/>
  <c r="H7" i="46"/>
  <c r="G7" i="46"/>
  <c r="E7" i="46"/>
  <c r="H6" i="46"/>
  <c r="G6" i="46"/>
  <c r="E6" i="46"/>
  <c r="H5" i="46"/>
  <c r="G5" i="46"/>
  <c r="E5" i="46"/>
  <c r="H4" i="46"/>
  <c r="G4" i="46"/>
  <c r="E4" i="46"/>
  <c r="H3" i="46"/>
  <c r="G3" i="46"/>
  <c r="E3" i="46"/>
  <c r="H2" i="46"/>
  <c r="G2" i="46"/>
  <c r="E2" i="46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L102" i="44"/>
  <c r="L103" i="44"/>
  <c r="L104" i="44"/>
  <c r="L105" i="44"/>
  <c r="L106" i="44"/>
  <c r="L107" i="44"/>
  <c r="L108" i="44"/>
  <c r="L109" i="44"/>
  <c r="L110" i="44"/>
  <c r="L111" i="44"/>
  <c r="L112" i="44"/>
  <c r="L113" i="44"/>
  <c r="L114" i="44"/>
  <c r="L115" i="44"/>
  <c r="L116" i="44"/>
  <c r="L117" i="44"/>
  <c r="L118" i="44"/>
  <c r="L119" i="44"/>
  <c r="L120" i="44"/>
  <c r="L121" i="44"/>
  <c r="L122" i="44"/>
  <c r="L123" i="44"/>
  <c r="L124" i="44"/>
  <c r="L125" i="44"/>
  <c r="L126" i="44"/>
  <c r="L127" i="44"/>
  <c r="L128" i="44"/>
  <c r="L129" i="44"/>
  <c r="L130" i="44"/>
  <c r="L131" i="44"/>
  <c r="L132" i="44"/>
  <c r="L133" i="44"/>
  <c r="L134" i="44"/>
  <c r="L135" i="44"/>
  <c r="L136" i="44"/>
  <c r="L137" i="44"/>
  <c r="L138" i="44"/>
  <c r="L139" i="44"/>
  <c r="L140" i="44"/>
  <c r="L141" i="44"/>
  <c r="L142" i="44"/>
  <c r="L143" i="44"/>
  <c r="L144" i="44"/>
  <c r="L145" i="44"/>
  <c r="L146" i="44"/>
  <c r="L147" i="44"/>
  <c r="L148" i="44"/>
  <c r="L149" i="44"/>
  <c r="L150" i="44"/>
  <c r="L151" i="44"/>
  <c r="L152" i="44"/>
  <c r="L153" i="44"/>
  <c r="L154" i="44"/>
  <c r="L155" i="44"/>
  <c r="L156" i="44"/>
  <c r="L157" i="44"/>
  <c r="L158" i="44"/>
  <c r="L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K102" i="44"/>
  <c r="K103" i="44"/>
  <c r="K104" i="44"/>
  <c r="K105" i="44"/>
  <c r="K106" i="44"/>
  <c r="K107" i="44"/>
  <c r="K108" i="44"/>
  <c r="K109" i="44"/>
  <c r="K110" i="44"/>
  <c r="K111" i="44"/>
  <c r="K112" i="44"/>
  <c r="K113" i="44"/>
  <c r="K114" i="44"/>
  <c r="K115" i="44"/>
  <c r="K116" i="44"/>
  <c r="K117" i="44"/>
  <c r="K118" i="44"/>
  <c r="K119" i="44"/>
  <c r="K120" i="44"/>
  <c r="K121" i="44"/>
  <c r="K122" i="44"/>
  <c r="K123" i="44"/>
  <c r="K124" i="44"/>
  <c r="K125" i="44"/>
  <c r="K126" i="44"/>
  <c r="K127" i="44"/>
  <c r="K128" i="44"/>
  <c r="K129" i="44"/>
  <c r="K130" i="44"/>
  <c r="K131" i="44"/>
  <c r="K132" i="44"/>
  <c r="K133" i="44"/>
  <c r="K134" i="44"/>
  <c r="K135" i="44"/>
  <c r="K136" i="44"/>
  <c r="K137" i="44"/>
  <c r="K138" i="44"/>
  <c r="K139" i="44"/>
  <c r="K140" i="44"/>
  <c r="K141" i="44"/>
  <c r="K142" i="44"/>
  <c r="K143" i="44"/>
  <c r="K144" i="44"/>
  <c r="K145" i="44"/>
  <c r="K146" i="44"/>
  <c r="K147" i="44"/>
  <c r="K148" i="44"/>
  <c r="K149" i="44"/>
  <c r="K150" i="44"/>
  <c r="K151" i="44"/>
  <c r="K152" i="44"/>
  <c r="K153" i="44"/>
  <c r="K154" i="44"/>
  <c r="K155" i="44"/>
  <c r="K156" i="44"/>
  <c r="K157" i="44"/>
  <c r="K158" i="44"/>
  <c r="K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J102" i="44"/>
  <c r="J103" i="44"/>
  <c r="J104" i="44"/>
  <c r="J105" i="44"/>
  <c r="J106" i="44"/>
  <c r="J107" i="44"/>
  <c r="J108" i="44"/>
  <c r="J109" i="44"/>
  <c r="J110" i="44"/>
  <c r="J111" i="44"/>
  <c r="J112" i="44"/>
  <c r="J113" i="44"/>
  <c r="J114" i="44"/>
  <c r="J115" i="44"/>
  <c r="J116" i="44"/>
  <c r="J117" i="44"/>
  <c r="J118" i="44"/>
  <c r="J119" i="44"/>
  <c r="J120" i="44"/>
  <c r="J121" i="44"/>
  <c r="J122" i="44"/>
  <c r="J123" i="44"/>
  <c r="J124" i="44"/>
  <c r="J125" i="44"/>
  <c r="J126" i="44"/>
  <c r="J127" i="44"/>
  <c r="J128" i="44"/>
  <c r="J129" i="44"/>
  <c r="J130" i="44"/>
  <c r="J131" i="44"/>
  <c r="J132" i="44"/>
  <c r="J133" i="44"/>
  <c r="J134" i="44"/>
  <c r="J135" i="44"/>
  <c r="J136" i="44"/>
  <c r="J137" i="44"/>
  <c r="J138" i="44"/>
  <c r="J139" i="44"/>
  <c r="J140" i="44"/>
  <c r="J141" i="44"/>
  <c r="J142" i="44"/>
  <c r="J143" i="44"/>
  <c r="J144" i="44"/>
  <c r="J145" i="44"/>
  <c r="J146" i="44"/>
  <c r="J147" i="44"/>
  <c r="J148" i="44"/>
  <c r="J149" i="44"/>
  <c r="J150" i="44"/>
  <c r="J151" i="44"/>
  <c r="J152" i="44"/>
  <c r="J153" i="44"/>
  <c r="J154" i="44"/>
  <c r="J155" i="44"/>
  <c r="J156" i="44"/>
  <c r="J157" i="44"/>
  <c r="J158" i="44"/>
  <c r="J2" i="44"/>
  <c r="I3" i="44"/>
  <c r="I4" i="44"/>
  <c r="I5" i="44"/>
  <c r="I6" i="44"/>
  <c r="I7" i="44"/>
  <c r="I8" i="44"/>
  <c r="I9" i="44"/>
  <c r="I10" i="44"/>
  <c r="I11" i="44"/>
  <c r="I12" i="44"/>
  <c r="I13" i="44"/>
  <c r="I14" i="44"/>
  <c r="I15" i="44"/>
  <c r="I16" i="44"/>
  <c r="I17" i="44"/>
  <c r="I18" i="44"/>
  <c r="I19" i="44"/>
  <c r="I20" i="44"/>
  <c r="I21" i="44"/>
  <c r="I22" i="44"/>
  <c r="I23" i="44"/>
  <c r="I24" i="44"/>
  <c r="I25" i="44"/>
  <c r="I26" i="44"/>
  <c r="I27" i="44"/>
  <c r="I28" i="44"/>
  <c r="I29" i="44"/>
  <c r="I30" i="44"/>
  <c r="I31" i="44"/>
  <c r="I32" i="44"/>
  <c r="I33" i="44"/>
  <c r="I34" i="44"/>
  <c r="I35" i="44"/>
  <c r="I36" i="44"/>
  <c r="I37" i="44"/>
  <c r="I38" i="44"/>
  <c r="I39" i="44"/>
  <c r="I40" i="44"/>
  <c r="I41" i="44"/>
  <c r="I42" i="44"/>
  <c r="I43" i="44"/>
  <c r="I44" i="44"/>
  <c r="I45" i="44"/>
  <c r="I46" i="44"/>
  <c r="I47" i="44"/>
  <c r="I48" i="44"/>
  <c r="I49" i="44"/>
  <c r="I50" i="44"/>
  <c r="I51" i="44"/>
  <c r="I52" i="44"/>
  <c r="I53" i="44"/>
  <c r="I54" i="44"/>
  <c r="I55" i="44"/>
  <c r="I56" i="44"/>
  <c r="I57" i="44"/>
  <c r="I58" i="44"/>
  <c r="I59" i="44"/>
  <c r="I60" i="44"/>
  <c r="I61" i="44"/>
  <c r="I62" i="44"/>
  <c r="I63" i="44"/>
  <c r="I64" i="44"/>
  <c r="I65" i="44"/>
  <c r="I66" i="44"/>
  <c r="I67" i="44"/>
  <c r="I68" i="44"/>
  <c r="I69" i="44"/>
  <c r="I70" i="44"/>
  <c r="I71" i="44"/>
  <c r="I72" i="44"/>
  <c r="I73" i="44"/>
  <c r="I74" i="44"/>
  <c r="I75" i="44"/>
  <c r="I76" i="44"/>
  <c r="I77" i="44"/>
  <c r="I78" i="44"/>
  <c r="I79" i="44"/>
  <c r="I80" i="44"/>
  <c r="I81" i="44"/>
  <c r="I82" i="44"/>
  <c r="I83" i="44"/>
  <c r="I84" i="44"/>
  <c r="I85" i="44"/>
  <c r="I86" i="44"/>
  <c r="I87" i="44"/>
  <c r="I88" i="44"/>
  <c r="I89" i="44"/>
  <c r="I90" i="44"/>
  <c r="I91" i="44"/>
  <c r="I92" i="44"/>
  <c r="I93" i="44"/>
  <c r="I94" i="44"/>
  <c r="I95" i="44"/>
  <c r="I96" i="44"/>
  <c r="I97" i="44"/>
  <c r="I98" i="44"/>
  <c r="I99" i="44"/>
  <c r="I100" i="44"/>
  <c r="I101" i="44"/>
  <c r="I102" i="44"/>
  <c r="I103" i="44"/>
  <c r="I104" i="44"/>
  <c r="I105" i="44"/>
  <c r="I106" i="44"/>
  <c r="I107" i="44"/>
  <c r="I108" i="44"/>
  <c r="I109" i="44"/>
  <c r="I110" i="44"/>
  <c r="I111" i="44"/>
  <c r="I112" i="44"/>
  <c r="I113" i="44"/>
  <c r="I114" i="44"/>
  <c r="I115" i="44"/>
  <c r="I116" i="44"/>
  <c r="I117" i="44"/>
  <c r="I118" i="44"/>
  <c r="I119" i="44"/>
  <c r="I120" i="44"/>
  <c r="I121" i="44"/>
  <c r="I122" i="44"/>
  <c r="I123" i="44"/>
  <c r="I124" i="44"/>
  <c r="I125" i="44"/>
  <c r="I126" i="44"/>
  <c r="I127" i="44"/>
  <c r="I128" i="44"/>
  <c r="I129" i="44"/>
  <c r="I130" i="44"/>
  <c r="I131" i="44"/>
  <c r="I132" i="44"/>
  <c r="I133" i="44"/>
  <c r="I134" i="44"/>
  <c r="I135" i="44"/>
  <c r="I136" i="44"/>
  <c r="I137" i="44"/>
  <c r="I138" i="44"/>
  <c r="I139" i="44"/>
  <c r="I140" i="44"/>
  <c r="I141" i="44"/>
  <c r="I142" i="44"/>
  <c r="I143" i="44"/>
  <c r="I144" i="44"/>
  <c r="I145" i="44"/>
  <c r="I146" i="44"/>
  <c r="I147" i="44"/>
  <c r="I148" i="44"/>
  <c r="I149" i="44"/>
  <c r="I150" i="44"/>
  <c r="I151" i="44"/>
  <c r="I152" i="44"/>
  <c r="I153" i="44"/>
  <c r="I154" i="44"/>
  <c r="I155" i="44"/>
  <c r="I156" i="44"/>
  <c r="I157" i="44"/>
  <c r="I158" i="44"/>
  <c r="I2" i="44"/>
  <c r="G3" i="44"/>
  <c r="G4" i="44"/>
  <c r="G5" i="44"/>
  <c r="G6" i="44"/>
  <c r="G7" i="44"/>
  <c r="G8" i="44"/>
  <c r="G9" i="44"/>
  <c r="G10" i="44"/>
  <c r="G11" i="44"/>
  <c r="G12" i="44"/>
  <c r="G13" i="44"/>
  <c r="G14" i="44"/>
  <c r="G15" i="44"/>
  <c r="G16" i="44"/>
  <c r="G17" i="44"/>
  <c r="G18" i="44"/>
  <c r="G19" i="44"/>
  <c r="G20" i="44"/>
  <c r="G21" i="44"/>
  <c r="G22" i="44"/>
  <c r="G23" i="44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37" i="44"/>
  <c r="G38" i="44"/>
  <c r="G39" i="44"/>
  <c r="G40" i="44"/>
  <c r="G41" i="44"/>
  <c r="G42" i="44"/>
  <c r="G43" i="44"/>
  <c r="G44" i="44"/>
  <c r="G45" i="44"/>
  <c r="G46" i="44"/>
  <c r="G47" i="44"/>
  <c r="G48" i="44"/>
  <c r="G49" i="44"/>
  <c r="G50" i="44"/>
  <c r="G51" i="44"/>
  <c r="G52" i="44"/>
  <c r="G53" i="44"/>
  <c r="G54" i="44"/>
  <c r="G55" i="44"/>
  <c r="G56" i="44"/>
  <c r="G57" i="44"/>
  <c r="G58" i="44"/>
  <c r="G59" i="44"/>
  <c r="G60" i="44"/>
  <c r="G61" i="44"/>
  <c r="G62" i="44"/>
  <c r="G63" i="44"/>
  <c r="G64" i="44"/>
  <c r="G65" i="44"/>
  <c r="G66" i="44"/>
  <c r="G67" i="44"/>
  <c r="G68" i="44"/>
  <c r="G69" i="44"/>
  <c r="G70" i="44"/>
  <c r="G71" i="44"/>
  <c r="G72" i="44"/>
  <c r="G73" i="44"/>
  <c r="G74" i="44"/>
  <c r="G75" i="44"/>
  <c r="G76" i="44"/>
  <c r="G77" i="44"/>
  <c r="G78" i="44"/>
  <c r="G79" i="44"/>
  <c r="G80" i="44"/>
  <c r="G81" i="44"/>
  <c r="G82" i="44"/>
  <c r="G83" i="44"/>
  <c r="G84" i="44"/>
  <c r="G85" i="44"/>
  <c r="G86" i="44"/>
  <c r="G87" i="44"/>
  <c r="G88" i="44"/>
  <c r="G89" i="44"/>
  <c r="G90" i="44"/>
  <c r="G91" i="44"/>
  <c r="G92" i="44"/>
  <c r="G93" i="44"/>
  <c r="G94" i="44"/>
  <c r="G95" i="44"/>
  <c r="G96" i="44"/>
  <c r="G97" i="44"/>
  <c r="G98" i="44"/>
  <c r="G99" i="44"/>
  <c r="G100" i="44"/>
  <c r="G101" i="44"/>
  <c r="G102" i="44"/>
  <c r="G103" i="44"/>
  <c r="G104" i="44"/>
  <c r="G105" i="44"/>
  <c r="G106" i="44"/>
  <c r="G107" i="44"/>
  <c r="G108" i="44"/>
  <c r="G109" i="44"/>
  <c r="G110" i="44"/>
  <c r="G111" i="44"/>
  <c r="G112" i="44"/>
  <c r="G113" i="44"/>
  <c r="G114" i="44"/>
  <c r="G115" i="44"/>
  <c r="G116" i="44"/>
  <c r="G117" i="44"/>
  <c r="G118" i="44"/>
  <c r="G119" i="44"/>
  <c r="G120" i="44"/>
  <c r="G121" i="44"/>
  <c r="G122" i="44"/>
  <c r="G123" i="44"/>
  <c r="G124" i="44"/>
  <c r="G125" i="44"/>
  <c r="G126" i="44"/>
  <c r="G127" i="44"/>
  <c r="G128" i="44"/>
  <c r="G129" i="44"/>
  <c r="G130" i="44"/>
  <c r="G131" i="44"/>
  <c r="G132" i="44"/>
  <c r="G133" i="44"/>
  <c r="G134" i="44"/>
  <c r="G135" i="44"/>
  <c r="G136" i="44"/>
  <c r="G137" i="44"/>
  <c r="G138" i="44"/>
  <c r="G139" i="44"/>
  <c r="G140" i="44"/>
  <c r="G141" i="44"/>
  <c r="G142" i="44"/>
  <c r="G143" i="44"/>
  <c r="G144" i="44"/>
  <c r="G145" i="44"/>
  <c r="G146" i="44"/>
  <c r="G147" i="44"/>
  <c r="G148" i="44"/>
  <c r="G149" i="44"/>
  <c r="G150" i="44"/>
  <c r="G151" i="44"/>
  <c r="G152" i="44"/>
  <c r="G153" i="44"/>
  <c r="G154" i="44"/>
  <c r="G155" i="44"/>
  <c r="G156" i="44"/>
  <c r="G157" i="44"/>
  <c r="G158" i="44"/>
  <c r="G2" i="44"/>
  <c r="E3" i="44"/>
  <c r="E4" i="44"/>
  <c r="E5" i="44"/>
  <c r="E6" i="44"/>
  <c r="E7" i="44"/>
  <c r="E8" i="44"/>
  <c r="E9" i="44"/>
  <c r="E10" i="44"/>
  <c r="E11" i="44"/>
  <c r="E12" i="44"/>
  <c r="E13" i="44"/>
  <c r="E14" i="44"/>
  <c r="E15" i="44"/>
  <c r="E16" i="44"/>
  <c r="E17" i="44"/>
  <c r="E18" i="44"/>
  <c r="E19" i="44"/>
  <c r="E20" i="44"/>
  <c r="E21" i="44"/>
  <c r="E22" i="44"/>
  <c r="E23" i="44"/>
  <c r="E24" i="44"/>
  <c r="E25" i="44"/>
  <c r="E26" i="44"/>
  <c r="E27" i="44"/>
  <c r="E28" i="44"/>
  <c r="E29" i="44"/>
  <c r="E30" i="44"/>
  <c r="E31" i="44"/>
  <c r="E32" i="44"/>
  <c r="E33" i="44"/>
  <c r="E34" i="44"/>
  <c r="E35" i="44"/>
  <c r="E36" i="44"/>
  <c r="E37" i="44"/>
  <c r="E38" i="44"/>
  <c r="E39" i="44"/>
  <c r="E40" i="44"/>
  <c r="E41" i="44"/>
  <c r="E42" i="44"/>
  <c r="E43" i="44"/>
  <c r="E44" i="44"/>
  <c r="E45" i="44"/>
  <c r="E46" i="44"/>
  <c r="E47" i="44"/>
  <c r="E48" i="44"/>
  <c r="E49" i="44"/>
  <c r="E50" i="44"/>
  <c r="E51" i="44"/>
  <c r="E52" i="44"/>
  <c r="E53" i="44"/>
  <c r="E54" i="44"/>
  <c r="E55" i="44"/>
  <c r="E56" i="44"/>
  <c r="E57" i="44"/>
  <c r="E58" i="44"/>
  <c r="E59" i="44"/>
  <c r="E60" i="44"/>
  <c r="E61" i="44"/>
  <c r="E62" i="44"/>
  <c r="E63" i="44"/>
  <c r="E64" i="44"/>
  <c r="E65" i="44"/>
  <c r="E66" i="44"/>
  <c r="E67" i="44"/>
  <c r="E68" i="44"/>
  <c r="E69" i="44"/>
  <c r="E70" i="44"/>
  <c r="E71" i="44"/>
  <c r="E72" i="44"/>
  <c r="E73" i="44"/>
  <c r="E74" i="44"/>
  <c r="E75" i="44"/>
  <c r="E76" i="44"/>
  <c r="E77" i="44"/>
  <c r="E78" i="44"/>
  <c r="E79" i="44"/>
  <c r="E80" i="44"/>
  <c r="E81" i="44"/>
  <c r="E82" i="44"/>
  <c r="E83" i="44"/>
  <c r="E84" i="44"/>
  <c r="E85" i="44"/>
  <c r="E86" i="44"/>
  <c r="E87" i="44"/>
  <c r="E88" i="44"/>
  <c r="E89" i="44"/>
  <c r="E90" i="44"/>
  <c r="E91" i="44"/>
  <c r="E92" i="44"/>
  <c r="E93" i="44"/>
  <c r="E94" i="44"/>
  <c r="E95" i="44"/>
  <c r="E96" i="44"/>
  <c r="E97" i="44"/>
  <c r="E98" i="44"/>
  <c r="E99" i="44"/>
  <c r="E100" i="44"/>
  <c r="E101" i="44"/>
  <c r="E102" i="44"/>
  <c r="E103" i="44"/>
  <c r="E104" i="44"/>
  <c r="E105" i="44"/>
  <c r="E106" i="44"/>
  <c r="E107" i="44"/>
  <c r="E108" i="44"/>
  <c r="E109" i="44"/>
  <c r="E110" i="44"/>
  <c r="E111" i="44"/>
  <c r="E112" i="44"/>
  <c r="E113" i="44"/>
  <c r="E114" i="44"/>
  <c r="E115" i="44"/>
  <c r="E116" i="44"/>
  <c r="E117" i="44"/>
  <c r="E118" i="44"/>
  <c r="E119" i="44"/>
  <c r="E120" i="44"/>
  <c r="E121" i="44"/>
  <c r="E122" i="44"/>
  <c r="E123" i="44"/>
  <c r="E124" i="44"/>
  <c r="E125" i="44"/>
  <c r="E126" i="44"/>
  <c r="E127" i="44"/>
  <c r="E128" i="44"/>
  <c r="E129" i="44"/>
  <c r="E130" i="44"/>
  <c r="E131" i="44"/>
  <c r="E132" i="44"/>
  <c r="E133" i="44"/>
  <c r="E134" i="44"/>
  <c r="E135" i="44"/>
  <c r="E136" i="44"/>
  <c r="E137" i="44"/>
  <c r="E138" i="44"/>
  <c r="E139" i="44"/>
  <c r="E140" i="44"/>
  <c r="E141" i="44"/>
  <c r="E142" i="44"/>
  <c r="E143" i="44"/>
  <c r="E144" i="44"/>
  <c r="E145" i="44"/>
  <c r="E146" i="44"/>
  <c r="E147" i="44"/>
  <c r="E148" i="44"/>
  <c r="E149" i="44"/>
  <c r="E150" i="44"/>
  <c r="E151" i="44"/>
  <c r="E152" i="44"/>
  <c r="E153" i="44"/>
  <c r="E154" i="44"/>
  <c r="E155" i="44"/>
  <c r="E156" i="44"/>
  <c r="E157" i="44"/>
  <c r="E158" i="44"/>
  <c r="E2" i="44"/>
  <c r="K20" i="12"/>
  <c r="L20" i="12"/>
  <c r="M20" i="12"/>
  <c r="K17" i="12"/>
  <c r="L17" i="12"/>
  <c r="M17" i="12"/>
  <c r="O20" i="12"/>
  <c r="N20" i="12"/>
  <c r="N17" i="12"/>
  <c r="O17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2" i="12"/>
  <c r="F43" i="28"/>
  <c r="F42" i="28"/>
  <c r="F41" i="28"/>
  <c r="F40" i="28"/>
  <c r="F39" i="28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I43" i="28"/>
  <c r="I42" i="28"/>
  <c r="I41" i="28"/>
  <c r="F6" i="28"/>
  <c r="I40" i="28"/>
  <c r="I39" i="28"/>
  <c r="I38" i="28"/>
  <c r="I37" i="28"/>
  <c r="I36" i="28"/>
  <c r="I35" i="28"/>
  <c r="I34" i="28"/>
  <c r="I33" i="28"/>
  <c r="I32" i="28"/>
  <c r="I31" i="28"/>
  <c r="I30" i="28"/>
  <c r="I29" i="28"/>
  <c r="I28" i="28"/>
  <c r="I27" i="28"/>
  <c r="I26" i="28"/>
  <c r="I25" i="28"/>
  <c r="I24" i="28"/>
  <c r="F5" i="28"/>
  <c r="I23" i="28"/>
  <c r="F4" i="28"/>
  <c r="I22" i="28"/>
  <c r="I21" i="28"/>
  <c r="I20" i="28"/>
  <c r="I19" i="28"/>
  <c r="I18" i="28"/>
  <c r="I17" i="28"/>
  <c r="I16" i="28"/>
  <c r="I15" i="28"/>
  <c r="I14" i="28"/>
  <c r="I13" i="28"/>
  <c r="I12" i="28"/>
  <c r="O11" i="28"/>
  <c r="N11" i="28"/>
  <c r="M11" i="28"/>
  <c r="L11" i="28"/>
  <c r="K11" i="28"/>
  <c r="I11" i="28"/>
  <c r="I10" i="28"/>
  <c r="F3" i="28"/>
  <c r="I9" i="28"/>
  <c r="O8" i="28"/>
  <c r="N8" i="28"/>
  <c r="M8" i="28"/>
  <c r="L8" i="28"/>
  <c r="K8" i="28"/>
  <c r="I8" i="28"/>
  <c r="I7" i="28"/>
  <c r="I6" i="28"/>
  <c r="I5" i="28"/>
  <c r="F2" i="28"/>
  <c r="I4" i="28"/>
  <c r="M3" i="28"/>
  <c r="L4" i="28" s="1"/>
  <c r="L3" i="28"/>
  <c r="M4" i="28" s="1"/>
  <c r="I3" i="28"/>
  <c r="N2" i="28"/>
  <c r="I2" i="28"/>
  <c r="F45" i="27"/>
  <c r="F44" i="27"/>
  <c r="F43" i="27"/>
  <c r="F42" i="27"/>
  <c r="F41" i="27"/>
  <c r="F40" i="27"/>
  <c r="F39" i="27"/>
  <c r="F38" i="27"/>
  <c r="F37" i="27"/>
  <c r="F36" i="27"/>
  <c r="F35" i="27"/>
  <c r="F34" i="27"/>
  <c r="I45" i="27"/>
  <c r="I44" i="27"/>
  <c r="I43" i="27"/>
  <c r="F33" i="27"/>
  <c r="I42" i="27"/>
  <c r="I41" i="27"/>
  <c r="I40" i="27"/>
  <c r="I39" i="27"/>
  <c r="I38" i="27"/>
  <c r="I37" i="27"/>
  <c r="I36" i="27"/>
  <c r="I35" i="27"/>
  <c r="I34" i="27"/>
  <c r="F32" i="27"/>
  <c r="I33" i="27"/>
  <c r="F31" i="27"/>
  <c r="I32" i="27"/>
  <c r="I31" i="27"/>
  <c r="F30" i="27"/>
  <c r="I30" i="27"/>
  <c r="I29" i="27"/>
  <c r="F29" i="27"/>
  <c r="I28" i="27"/>
  <c r="I27" i="27"/>
  <c r="I26" i="27"/>
  <c r="F28" i="27"/>
  <c r="I25" i="27"/>
  <c r="I24" i="27"/>
  <c r="I23" i="27"/>
  <c r="I22" i="27"/>
  <c r="F27" i="27"/>
  <c r="I21" i="27"/>
  <c r="I20" i="27"/>
  <c r="F26" i="27"/>
  <c r="I19" i="27"/>
  <c r="I18" i="27"/>
  <c r="I17" i="27"/>
  <c r="I16" i="27"/>
  <c r="I15" i="27"/>
  <c r="F25" i="27"/>
  <c r="I14" i="27"/>
  <c r="I13" i="27"/>
  <c r="I12" i="27"/>
  <c r="I11" i="27"/>
  <c r="I10" i="27"/>
  <c r="F24" i="27"/>
  <c r="I9" i="27"/>
  <c r="I8" i="27"/>
  <c r="F23" i="27"/>
  <c r="I7" i="27"/>
  <c r="I6" i="27"/>
  <c r="F22" i="27"/>
  <c r="I5" i="27"/>
  <c r="I4" i="27"/>
  <c r="F21" i="27"/>
  <c r="I3" i="27"/>
  <c r="I2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O11" i="27"/>
  <c r="N11" i="27"/>
  <c r="M11" i="27"/>
  <c r="L11" i="27"/>
  <c r="K11" i="27"/>
  <c r="F5" i="27"/>
  <c r="O8" i="27"/>
  <c r="N8" i="27"/>
  <c r="M8" i="27"/>
  <c r="L8" i="27"/>
  <c r="K8" i="27"/>
  <c r="F4" i="27"/>
  <c r="F3" i="27"/>
  <c r="F2" i="27"/>
  <c r="M3" i="27"/>
  <c r="L4" i="27" s="1"/>
  <c r="L3" i="27"/>
  <c r="M4" i="27" s="1"/>
  <c r="N2" i="27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I33" i="26"/>
  <c r="I32" i="26"/>
  <c r="I31" i="26"/>
  <c r="F18" i="26"/>
  <c r="I30" i="26"/>
  <c r="I29" i="26"/>
  <c r="I28" i="26"/>
  <c r="I27" i="26"/>
  <c r="I26" i="26"/>
  <c r="I25" i="26"/>
  <c r="I24" i="26"/>
  <c r="I23" i="26"/>
  <c r="I22" i="26"/>
  <c r="I21" i="26"/>
  <c r="I20" i="26"/>
  <c r="I19" i="26"/>
  <c r="I18" i="26"/>
  <c r="I17" i="26"/>
  <c r="I16" i="26"/>
  <c r="I15" i="26"/>
  <c r="I14" i="26"/>
  <c r="I13" i="26"/>
  <c r="I12" i="26"/>
  <c r="I11" i="26"/>
  <c r="I10" i="26"/>
  <c r="I9" i="26"/>
  <c r="F17" i="26"/>
  <c r="I8" i="26"/>
  <c r="I7" i="26"/>
  <c r="F16" i="26"/>
  <c r="I6" i="26"/>
  <c r="I5" i="26"/>
  <c r="I4" i="26"/>
  <c r="I3" i="26"/>
  <c r="F15" i="26"/>
  <c r="I2" i="26"/>
  <c r="F14" i="26"/>
  <c r="F13" i="26"/>
  <c r="F12" i="26"/>
  <c r="F11" i="26"/>
  <c r="F10" i="26"/>
  <c r="F9" i="26"/>
  <c r="F8" i="26"/>
  <c r="F7" i="26"/>
  <c r="F6" i="26"/>
  <c r="F5" i="26"/>
  <c r="F4" i="26"/>
  <c r="O11" i="26"/>
  <c r="N11" i="26"/>
  <c r="M11" i="26"/>
  <c r="L11" i="26"/>
  <c r="K11" i="26"/>
  <c r="F3" i="26"/>
  <c r="O8" i="26"/>
  <c r="N8" i="26"/>
  <c r="M8" i="26"/>
  <c r="L8" i="26"/>
  <c r="K8" i="26"/>
  <c r="M3" i="26"/>
  <c r="L4" i="26" s="1"/>
  <c r="L3" i="26"/>
  <c r="M4" i="26" s="1"/>
  <c r="F2" i="26"/>
  <c r="N2" i="26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I41" i="25"/>
  <c r="I40" i="25"/>
  <c r="I39" i="25"/>
  <c r="I38" i="25"/>
  <c r="I37" i="25"/>
  <c r="I36" i="25"/>
  <c r="F13" i="25"/>
  <c r="I35" i="25"/>
  <c r="I34" i="25"/>
  <c r="F12" i="25"/>
  <c r="I33" i="25"/>
  <c r="I32" i="25"/>
  <c r="I31" i="25"/>
  <c r="F11" i="25"/>
  <c r="I30" i="25"/>
  <c r="I29" i="25"/>
  <c r="F10" i="25"/>
  <c r="I28" i="25"/>
  <c r="I27" i="25"/>
  <c r="F9" i="25"/>
  <c r="I26" i="25"/>
  <c r="I25" i="25"/>
  <c r="I24" i="25"/>
  <c r="I23" i="25"/>
  <c r="I22" i="25"/>
  <c r="I21" i="25"/>
  <c r="I20" i="25"/>
  <c r="F8" i="25"/>
  <c r="I19" i="25"/>
  <c r="F7" i="25"/>
  <c r="I18" i="25"/>
  <c r="I17" i="25"/>
  <c r="F6" i="25"/>
  <c r="I16" i="25"/>
  <c r="F5" i="25"/>
  <c r="I15" i="25"/>
  <c r="I14" i="25"/>
  <c r="I13" i="25"/>
  <c r="I12" i="25"/>
  <c r="F4" i="25"/>
  <c r="O11" i="25"/>
  <c r="N11" i="25"/>
  <c r="M11" i="25"/>
  <c r="L11" i="25"/>
  <c r="K11" i="25"/>
  <c r="I11" i="25"/>
  <c r="I10" i="25"/>
  <c r="I9" i="25"/>
  <c r="O8" i="25"/>
  <c r="N8" i="25"/>
  <c r="M8" i="25"/>
  <c r="L8" i="25"/>
  <c r="K8" i="25"/>
  <c r="I8" i="25"/>
  <c r="I7" i="25"/>
  <c r="I6" i="25"/>
  <c r="F3" i="25"/>
  <c r="I5" i="25"/>
  <c r="M4" i="25"/>
  <c r="I4" i="25"/>
  <c r="M3" i="25"/>
  <c r="L4" i="25" s="1"/>
  <c r="L3" i="25"/>
  <c r="I3" i="25"/>
  <c r="N2" i="25"/>
  <c r="I2" i="25"/>
  <c r="F2" i="25"/>
  <c r="L10" i="24"/>
  <c r="N2" i="1"/>
  <c r="I6" i="24"/>
  <c r="J5" i="24"/>
  <c r="J7" i="24"/>
  <c r="I7" i="24"/>
  <c r="J6" i="24"/>
  <c r="H6" i="24"/>
  <c r="I5" i="24"/>
  <c r="H7" i="24"/>
  <c r="G3" i="37" l="1"/>
  <c r="G9" i="37"/>
  <c r="G153" i="37"/>
  <c r="G145" i="37"/>
  <c r="G137" i="37"/>
  <c r="G129" i="37"/>
  <c r="G121" i="37"/>
  <c r="G113" i="37"/>
  <c r="G105" i="37"/>
  <c r="G97" i="37"/>
  <c r="G89" i="37"/>
  <c r="G81" i="37"/>
  <c r="G73" i="37"/>
  <c r="G65" i="37"/>
  <c r="G57" i="37"/>
  <c r="G49" i="37"/>
  <c r="G41" i="37"/>
  <c r="G33" i="37"/>
  <c r="G25" i="37"/>
  <c r="G17" i="37"/>
  <c r="G152" i="37"/>
  <c r="G144" i="37"/>
  <c r="G136" i="37"/>
  <c r="G128" i="37"/>
  <c r="G120" i="37"/>
  <c r="G112" i="37"/>
  <c r="G104" i="37"/>
  <c r="G96" i="37"/>
  <c r="G88" i="37"/>
  <c r="G80" i="37"/>
  <c r="G72" i="37"/>
  <c r="G64" i="37"/>
  <c r="G56" i="37"/>
  <c r="G48" i="37"/>
  <c r="G40" i="37"/>
  <c r="G32" i="37"/>
  <c r="G24" i="37"/>
  <c r="G16" i="37"/>
  <c r="G8" i="37"/>
  <c r="G2" i="37"/>
  <c r="G151" i="37"/>
  <c r="G143" i="37"/>
  <c r="G135" i="37"/>
  <c r="G127" i="37"/>
  <c r="G119" i="37"/>
  <c r="G111" i="37"/>
  <c r="G103" i="37"/>
  <c r="G95" i="37"/>
  <c r="G87" i="37"/>
  <c r="G79" i="37"/>
  <c r="G71" i="37"/>
  <c r="G63" i="37"/>
  <c r="G55" i="37"/>
  <c r="G47" i="37"/>
  <c r="G39" i="37"/>
  <c r="G31" i="37"/>
  <c r="G23" i="37"/>
  <c r="G15" i="37"/>
  <c r="G7" i="37"/>
  <c r="G158" i="37"/>
  <c r="G150" i="37"/>
  <c r="G142" i="37"/>
  <c r="G134" i="37"/>
  <c r="G126" i="37"/>
  <c r="G118" i="37"/>
  <c r="G110" i="37"/>
  <c r="G102" i="37"/>
  <c r="G94" i="37"/>
  <c r="G86" i="37"/>
  <c r="G78" i="37"/>
  <c r="G70" i="37"/>
  <c r="G62" i="37"/>
  <c r="G54" i="37"/>
  <c r="G46" i="37"/>
  <c r="G38" i="37"/>
  <c r="G30" i="37"/>
  <c r="G22" i="37"/>
  <c r="G14" i="37"/>
  <c r="G6" i="37"/>
  <c r="G157" i="37"/>
  <c r="G149" i="37"/>
  <c r="G141" i="37"/>
  <c r="G133" i="37"/>
  <c r="G125" i="37"/>
  <c r="G117" i="37"/>
  <c r="G109" i="37"/>
  <c r="G101" i="37"/>
  <c r="G93" i="37"/>
  <c r="G85" i="37"/>
  <c r="G77" i="37"/>
  <c r="G69" i="37"/>
  <c r="G61" i="37"/>
  <c r="G53" i="37"/>
  <c r="G45" i="37"/>
  <c r="G37" i="37"/>
  <c r="G29" i="37"/>
  <c r="G21" i="37"/>
  <c r="G13" i="37"/>
  <c r="G156" i="37"/>
  <c r="G148" i="37"/>
  <c r="G140" i="37"/>
  <c r="G132" i="37"/>
  <c r="G124" i="37"/>
  <c r="G116" i="37"/>
  <c r="G108" i="37"/>
  <c r="G100" i="37"/>
  <c r="G92" i="37"/>
  <c r="G84" i="37"/>
  <c r="G76" i="37"/>
  <c r="G68" i="37"/>
  <c r="G60" i="37"/>
  <c r="G52" i="37"/>
  <c r="G44" i="37"/>
  <c r="G36" i="37"/>
  <c r="G28" i="37"/>
  <c r="G20" i="37"/>
  <c r="G12" i="37"/>
  <c r="G5" i="37"/>
  <c r="G155" i="37"/>
  <c r="G147" i="37"/>
  <c r="G139" i="37"/>
  <c r="G131" i="37"/>
  <c r="G123" i="37"/>
  <c r="G115" i="37"/>
  <c r="G107" i="37"/>
  <c r="G99" i="37"/>
  <c r="G91" i="37"/>
  <c r="G83" i="37"/>
  <c r="G75" i="37"/>
  <c r="G67" i="37"/>
  <c r="G59" i="37"/>
  <c r="G51" i="37"/>
  <c r="G43" i="37"/>
  <c r="G35" i="37"/>
  <c r="G27" i="37"/>
  <c r="G19" i="37"/>
  <c r="G11" i="37"/>
  <c r="G4" i="37"/>
  <c r="G154" i="37"/>
  <c r="G146" i="37"/>
  <c r="G138" i="37"/>
  <c r="G130" i="37"/>
  <c r="G122" i="37"/>
  <c r="G114" i="37"/>
  <c r="G106" i="37"/>
  <c r="G98" i="37"/>
  <c r="G90" i="37"/>
  <c r="G82" i="37"/>
  <c r="G74" i="37"/>
  <c r="G66" i="37"/>
  <c r="G58" i="37"/>
  <c r="G50" i="37"/>
  <c r="G42" i="37"/>
  <c r="G34" i="37"/>
  <c r="G26" i="37"/>
  <c r="G18" i="37"/>
  <c r="G10" i="37"/>
  <c r="O14" i="28"/>
  <c r="H26" i="28"/>
  <c r="H34" i="28"/>
  <c r="H16" i="28"/>
  <c r="H37" i="28"/>
  <c r="H3" i="28"/>
  <c r="H17" i="28"/>
  <c r="H32" i="28"/>
  <c r="H38" i="28"/>
  <c r="H2" i="28"/>
  <c r="H8" i="28"/>
  <c r="H14" i="28"/>
  <c r="H25" i="28"/>
  <c r="H28" i="28"/>
  <c r="N14" i="28"/>
  <c r="H41" i="28"/>
  <c r="H22" i="28"/>
  <c r="H7" i="28"/>
  <c r="H13" i="28"/>
  <c r="H5" i="28"/>
  <c r="H12" i="28"/>
  <c r="H21" i="28"/>
  <c r="H31" i="28"/>
  <c r="H20" i="28"/>
  <c r="K14" i="28"/>
  <c r="H9" i="28"/>
  <c r="H15" i="28"/>
  <c r="H29" i="28"/>
  <c r="H42" i="28"/>
  <c r="H6" i="27"/>
  <c r="E3" i="27"/>
  <c r="M14" i="27"/>
  <c r="H7" i="27"/>
  <c r="H15" i="27"/>
  <c r="H24" i="27"/>
  <c r="H40" i="27"/>
  <c r="H32" i="27"/>
  <c r="H28" i="27"/>
  <c r="H37" i="27"/>
  <c r="H3" i="27"/>
  <c r="H34" i="27"/>
  <c r="H8" i="27"/>
  <c r="H14" i="27"/>
  <c r="E18" i="27"/>
  <c r="H22" i="27"/>
  <c r="H27" i="27"/>
  <c r="H11" i="27"/>
  <c r="H44" i="27"/>
  <c r="H2" i="27"/>
  <c r="H4" i="27"/>
  <c r="H5" i="27"/>
  <c r="H45" i="27"/>
  <c r="H12" i="27"/>
  <c r="N14" i="27"/>
  <c r="E6" i="27"/>
  <c r="E9" i="27"/>
  <c r="H20" i="27"/>
  <c r="H23" i="27"/>
  <c r="H36" i="27"/>
  <c r="H41" i="27"/>
  <c r="K14" i="27"/>
  <c r="E2" i="27"/>
  <c r="E4" i="27"/>
  <c r="E5" i="27"/>
  <c r="O14" i="27"/>
  <c r="E10" i="27"/>
  <c r="H13" i="27"/>
  <c r="H16" i="27"/>
  <c r="E17" i="27"/>
  <c r="H19" i="27"/>
  <c r="H21" i="27"/>
  <c r="E25" i="27"/>
  <c r="H26" i="27"/>
  <c r="H43" i="27"/>
  <c r="K14" i="26"/>
  <c r="E4" i="26"/>
  <c r="H10" i="26"/>
  <c r="E20" i="26"/>
  <c r="H14" i="26"/>
  <c r="E3" i="26"/>
  <c r="E7" i="26"/>
  <c r="E12" i="26"/>
  <c r="E17" i="26"/>
  <c r="E22" i="26"/>
  <c r="H23" i="26"/>
  <c r="E2" i="26"/>
  <c r="M14" i="26"/>
  <c r="O14" i="26"/>
  <c r="H3" i="26"/>
  <c r="E5" i="26"/>
  <c r="H9" i="26"/>
  <c r="E16" i="26"/>
  <c r="E18" i="26"/>
  <c r="E19" i="26"/>
  <c r="H2" i="26"/>
  <c r="H4" i="26"/>
  <c r="E6" i="26"/>
  <c r="H8" i="26"/>
  <c r="E13" i="26"/>
  <c r="H25" i="26"/>
  <c r="H28" i="26"/>
  <c r="H31" i="26"/>
  <c r="N14" i="26"/>
  <c r="H11" i="26"/>
  <c r="E15" i="26"/>
  <c r="E21" i="26"/>
  <c r="L14" i="28"/>
  <c r="E5" i="28"/>
  <c r="E7" i="28"/>
  <c r="E8" i="28"/>
  <c r="E9" i="28"/>
  <c r="E12" i="28"/>
  <c r="E13" i="28"/>
  <c r="E14" i="28"/>
  <c r="E15" i="28"/>
  <c r="E16" i="28"/>
  <c r="E17" i="28"/>
  <c r="E20" i="28"/>
  <c r="E21" i="28"/>
  <c r="E22" i="28"/>
  <c r="E25" i="28"/>
  <c r="E26" i="28"/>
  <c r="E28" i="28"/>
  <c r="E29" i="28"/>
  <c r="E31" i="28"/>
  <c r="E32" i="28"/>
  <c r="E34" i="28"/>
  <c r="E37" i="28"/>
  <c r="E38" i="28"/>
  <c r="E41" i="28"/>
  <c r="E42" i="28"/>
  <c r="M14" i="28"/>
  <c r="E4" i="28"/>
  <c r="E6" i="28"/>
  <c r="E10" i="28"/>
  <c r="E11" i="28"/>
  <c r="E18" i="28"/>
  <c r="E19" i="28"/>
  <c r="E23" i="28"/>
  <c r="E24" i="28"/>
  <c r="E27" i="28"/>
  <c r="E30" i="28"/>
  <c r="E33" i="28"/>
  <c r="E35" i="28"/>
  <c r="E36" i="28"/>
  <c r="E39" i="28"/>
  <c r="E40" i="28"/>
  <c r="E43" i="28"/>
  <c r="E2" i="28"/>
  <c r="E3" i="28"/>
  <c r="H4" i="28"/>
  <c r="H6" i="28"/>
  <c r="H10" i="28"/>
  <c r="H11" i="28"/>
  <c r="H18" i="28"/>
  <c r="H19" i="28"/>
  <c r="H23" i="28"/>
  <c r="H24" i="28"/>
  <c r="H27" i="28"/>
  <c r="H30" i="28"/>
  <c r="H33" i="28"/>
  <c r="H35" i="28"/>
  <c r="H36" i="28"/>
  <c r="H39" i="28"/>
  <c r="H40" i="28"/>
  <c r="H43" i="28"/>
  <c r="L14" i="27"/>
  <c r="E7" i="27"/>
  <c r="E8" i="27"/>
  <c r="E11" i="27"/>
  <c r="E12" i="27"/>
  <c r="E13" i="27"/>
  <c r="E14" i="27"/>
  <c r="E15" i="27"/>
  <c r="E16" i="27"/>
  <c r="E19" i="27"/>
  <c r="E20" i="27"/>
  <c r="E21" i="27"/>
  <c r="E22" i="27"/>
  <c r="E23" i="27"/>
  <c r="E24" i="27"/>
  <c r="E26" i="27"/>
  <c r="E27" i="27"/>
  <c r="E28" i="27"/>
  <c r="E32" i="27"/>
  <c r="E34" i="27"/>
  <c r="E36" i="27"/>
  <c r="E37" i="27"/>
  <c r="E40" i="27"/>
  <c r="E41" i="27"/>
  <c r="E43" i="27"/>
  <c r="E44" i="27"/>
  <c r="E45" i="27"/>
  <c r="E29" i="27"/>
  <c r="E31" i="27"/>
  <c r="E33" i="27"/>
  <c r="E35" i="27"/>
  <c r="E38" i="27"/>
  <c r="E39" i="27"/>
  <c r="E42" i="27"/>
  <c r="E30" i="27"/>
  <c r="H9" i="27"/>
  <c r="H10" i="27"/>
  <c r="H17" i="27"/>
  <c r="H18" i="27"/>
  <c r="H25" i="27"/>
  <c r="H29" i="27"/>
  <c r="H30" i="27"/>
  <c r="H31" i="27"/>
  <c r="H33" i="27"/>
  <c r="H35" i="27"/>
  <c r="H38" i="27"/>
  <c r="H39" i="27"/>
  <c r="H42" i="27"/>
  <c r="L14" i="26"/>
  <c r="E8" i="26"/>
  <c r="E9" i="26"/>
  <c r="E10" i="26"/>
  <c r="E11" i="26"/>
  <c r="E14" i="26"/>
  <c r="E23" i="26"/>
  <c r="E25" i="26"/>
  <c r="E28" i="26"/>
  <c r="E31" i="26"/>
  <c r="E26" i="26"/>
  <c r="E27" i="26"/>
  <c r="E29" i="26"/>
  <c r="E32" i="26"/>
  <c r="E33" i="26"/>
  <c r="E24" i="26"/>
  <c r="E30" i="26"/>
  <c r="H5" i="26"/>
  <c r="H6" i="26"/>
  <c r="H7" i="26"/>
  <c r="H12" i="26"/>
  <c r="H13" i="26"/>
  <c r="H15" i="26"/>
  <c r="H16" i="26"/>
  <c r="H17" i="26"/>
  <c r="H18" i="26"/>
  <c r="H19" i="26"/>
  <c r="H20" i="26"/>
  <c r="H21" i="26"/>
  <c r="H22" i="26"/>
  <c r="H24" i="26"/>
  <c r="H26" i="26"/>
  <c r="H27" i="26"/>
  <c r="H29" i="26"/>
  <c r="H30" i="26"/>
  <c r="H32" i="26"/>
  <c r="H33" i="26"/>
  <c r="H2" i="25"/>
  <c r="K14" i="25"/>
  <c r="H41" i="25"/>
  <c r="E41" i="25"/>
  <c r="L14" i="25"/>
  <c r="E5" i="25"/>
  <c r="E8" i="25"/>
  <c r="E12" i="25"/>
  <c r="E13" i="25"/>
  <c r="E15" i="25"/>
  <c r="E24" i="25"/>
  <c r="E28" i="25"/>
  <c r="E29" i="25"/>
  <c r="E31" i="25"/>
  <c r="E33" i="25"/>
  <c r="E34" i="25"/>
  <c r="E37" i="25"/>
  <c r="E39" i="25"/>
  <c r="M14" i="25"/>
  <c r="E3" i="25"/>
  <c r="N14" i="25"/>
  <c r="H5" i="25"/>
  <c r="H8" i="25"/>
  <c r="H12" i="25"/>
  <c r="H13" i="25"/>
  <c r="H15" i="25"/>
  <c r="H24" i="25"/>
  <c r="H28" i="25"/>
  <c r="H29" i="25"/>
  <c r="H31" i="25"/>
  <c r="H33" i="25"/>
  <c r="H34" i="25"/>
  <c r="H37" i="25"/>
  <c r="H39" i="25"/>
  <c r="O14" i="25"/>
  <c r="E26" i="25"/>
  <c r="E30" i="25"/>
  <c r="E32" i="25"/>
  <c r="E35" i="25"/>
  <c r="E36" i="25"/>
  <c r="E38" i="25"/>
  <c r="E40" i="25"/>
  <c r="H3" i="25"/>
  <c r="E4" i="25"/>
  <c r="E2" i="25"/>
  <c r="E6" i="25"/>
  <c r="E7" i="25"/>
  <c r="E9" i="25"/>
  <c r="E10" i="25"/>
  <c r="E11" i="25"/>
  <c r="E14" i="25"/>
  <c r="E16" i="25"/>
  <c r="E17" i="25"/>
  <c r="E18" i="25"/>
  <c r="E19" i="25"/>
  <c r="E20" i="25"/>
  <c r="E21" i="25"/>
  <c r="E22" i="25"/>
  <c r="E23" i="25"/>
  <c r="E25" i="25"/>
  <c r="E27" i="25"/>
  <c r="H4" i="25"/>
  <c r="H6" i="25"/>
  <c r="H7" i="25"/>
  <c r="H9" i="25"/>
  <c r="H10" i="25"/>
  <c r="H11" i="25"/>
  <c r="H14" i="25"/>
  <c r="H16" i="25"/>
  <c r="H17" i="25"/>
  <c r="H18" i="25"/>
  <c r="H19" i="25"/>
  <c r="H20" i="25"/>
  <c r="H21" i="25"/>
  <c r="H22" i="25"/>
  <c r="H23" i="25"/>
  <c r="H25" i="25"/>
  <c r="H26" i="25"/>
  <c r="H27" i="25"/>
  <c r="H30" i="25"/>
  <c r="H32" i="25"/>
  <c r="H35" i="25"/>
  <c r="H36" i="25"/>
  <c r="H38" i="25"/>
  <c r="H40" i="25"/>
  <c r="L4" i="24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2" i="21"/>
  <c r="M4" i="20"/>
  <c r="M23" i="20"/>
  <c r="M24" i="20"/>
  <c r="M10" i="20"/>
  <c r="M11" i="20"/>
  <c r="M5" i="20"/>
  <c r="M12" i="20"/>
  <c r="M25" i="20"/>
  <c r="M26" i="20"/>
  <c r="M27" i="20"/>
  <c r="M28" i="20"/>
  <c r="M13" i="20"/>
  <c r="M14" i="20"/>
  <c r="M29" i="20"/>
  <c r="M30" i="20"/>
  <c r="M31" i="20"/>
  <c r="M32" i="20"/>
  <c r="M15" i="20"/>
  <c r="M33" i="20"/>
  <c r="M34" i="20"/>
  <c r="M35" i="20"/>
  <c r="M36" i="20"/>
  <c r="M6" i="20"/>
  <c r="M7" i="20"/>
  <c r="M37" i="20"/>
  <c r="M38" i="20"/>
  <c r="M39" i="20"/>
  <c r="M40" i="20"/>
  <c r="M8" i="20"/>
  <c r="M41" i="20"/>
  <c r="M16" i="20"/>
  <c r="M42" i="20"/>
  <c r="M17" i="20"/>
  <c r="M43" i="20"/>
  <c r="M44" i="20"/>
  <c r="M45" i="20"/>
  <c r="M9" i="20"/>
  <c r="M46" i="20"/>
  <c r="M47" i="20"/>
  <c r="M48" i="20"/>
  <c r="M49" i="20"/>
  <c r="M18" i="20"/>
  <c r="M19" i="20"/>
  <c r="M20" i="20"/>
  <c r="M21" i="20"/>
  <c r="M22" i="20"/>
  <c r="L4" i="20"/>
  <c r="L23" i="20"/>
  <c r="L24" i="20"/>
  <c r="L10" i="20"/>
  <c r="L11" i="20"/>
  <c r="L5" i="20"/>
  <c r="L12" i="20"/>
  <c r="L25" i="20"/>
  <c r="L26" i="20"/>
  <c r="L27" i="20"/>
  <c r="L28" i="20"/>
  <c r="L13" i="20"/>
  <c r="L14" i="20"/>
  <c r="L29" i="20"/>
  <c r="L30" i="20"/>
  <c r="L31" i="20"/>
  <c r="L32" i="20"/>
  <c r="L15" i="20"/>
  <c r="L33" i="20"/>
  <c r="L34" i="20"/>
  <c r="L35" i="20"/>
  <c r="L36" i="20"/>
  <c r="L6" i="20"/>
  <c r="L7" i="20"/>
  <c r="L37" i="20"/>
  <c r="L38" i="20"/>
  <c r="L39" i="20"/>
  <c r="L40" i="20"/>
  <c r="L8" i="20"/>
  <c r="L41" i="20"/>
  <c r="L16" i="20"/>
  <c r="L42" i="20"/>
  <c r="L17" i="20"/>
  <c r="L43" i="20"/>
  <c r="L44" i="20"/>
  <c r="L45" i="20"/>
  <c r="L9" i="20"/>
  <c r="L46" i="20"/>
  <c r="L47" i="20"/>
  <c r="L48" i="20"/>
  <c r="L49" i="20"/>
  <c r="L18" i="20"/>
  <c r="L19" i="20"/>
  <c r="L20" i="20"/>
  <c r="L21" i="20"/>
  <c r="K4" i="20"/>
  <c r="K23" i="20"/>
  <c r="K24" i="20"/>
  <c r="K10" i="20"/>
  <c r="K11" i="20"/>
  <c r="K5" i="20"/>
  <c r="K12" i="20"/>
  <c r="K25" i="20"/>
  <c r="K26" i="20"/>
  <c r="K27" i="20"/>
  <c r="K28" i="20"/>
  <c r="K13" i="20"/>
  <c r="K14" i="20"/>
  <c r="K29" i="20"/>
  <c r="K30" i="20"/>
  <c r="K31" i="20"/>
  <c r="K32" i="20"/>
  <c r="K15" i="20"/>
  <c r="K33" i="20"/>
  <c r="K34" i="20"/>
  <c r="K35" i="20"/>
  <c r="K36" i="20"/>
  <c r="K6" i="20"/>
  <c r="K7" i="20"/>
  <c r="K37" i="20"/>
  <c r="K38" i="20"/>
  <c r="K39" i="20"/>
  <c r="K40" i="20"/>
  <c r="K8" i="20"/>
  <c r="K41" i="20"/>
  <c r="K16" i="20"/>
  <c r="K42" i="20"/>
  <c r="K17" i="20"/>
  <c r="K43" i="20"/>
  <c r="K44" i="20"/>
  <c r="K45" i="20"/>
  <c r="K9" i="20"/>
  <c r="K46" i="20"/>
  <c r="K47" i="20"/>
  <c r="K48" i="20"/>
  <c r="K49" i="20"/>
  <c r="K18" i="20"/>
  <c r="K19" i="20"/>
  <c r="K20" i="20"/>
  <c r="K21" i="20"/>
  <c r="J4" i="20"/>
  <c r="J23" i="20"/>
  <c r="J24" i="20"/>
  <c r="J10" i="20"/>
  <c r="J11" i="20"/>
  <c r="J5" i="20"/>
  <c r="J12" i="20"/>
  <c r="J25" i="20"/>
  <c r="J26" i="20"/>
  <c r="J27" i="20"/>
  <c r="J28" i="20"/>
  <c r="J13" i="20"/>
  <c r="J14" i="20"/>
  <c r="J29" i="20"/>
  <c r="J30" i="20"/>
  <c r="J31" i="20"/>
  <c r="J32" i="20"/>
  <c r="J15" i="20"/>
  <c r="J33" i="20"/>
  <c r="J34" i="20"/>
  <c r="J35" i="20"/>
  <c r="J36" i="20"/>
  <c r="J6" i="20"/>
  <c r="J7" i="20"/>
  <c r="J37" i="20"/>
  <c r="J38" i="20"/>
  <c r="J39" i="20"/>
  <c r="J40" i="20"/>
  <c r="J8" i="20"/>
  <c r="J41" i="20"/>
  <c r="J16" i="20"/>
  <c r="J42" i="20"/>
  <c r="J17" i="20"/>
  <c r="J43" i="20"/>
  <c r="J44" i="20"/>
  <c r="J45" i="20"/>
  <c r="J9" i="20"/>
  <c r="J46" i="20"/>
  <c r="J47" i="20"/>
  <c r="J48" i="20"/>
  <c r="J49" i="20"/>
  <c r="J18" i="20"/>
  <c r="J19" i="20"/>
  <c r="J20" i="20"/>
  <c r="J21" i="20"/>
  <c r="L22" i="20"/>
  <c r="K22" i="20"/>
  <c r="J22" i="20"/>
  <c r="I22" i="20"/>
  <c r="I4" i="20"/>
  <c r="I23" i="20"/>
  <c r="I24" i="20"/>
  <c r="I10" i="20"/>
  <c r="I11" i="20"/>
  <c r="I5" i="20"/>
  <c r="I12" i="20"/>
  <c r="I25" i="20"/>
  <c r="I26" i="20"/>
  <c r="I27" i="20"/>
  <c r="I28" i="20"/>
  <c r="I13" i="20"/>
  <c r="I14" i="20"/>
  <c r="I29" i="20"/>
  <c r="I30" i="20"/>
  <c r="I31" i="20"/>
  <c r="I32" i="20"/>
  <c r="I15" i="20"/>
  <c r="I33" i="20"/>
  <c r="I34" i="20"/>
  <c r="I35" i="20"/>
  <c r="I36" i="20"/>
  <c r="I6" i="20"/>
  <c r="I7" i="20"/>
  <c r="I37" i="20"/>
  <c r="I38" i="20"/>
  <c r="I39" i="20"/>
  <c r="I40" i="20"/>
  <c r="I8" i="20"/>
  <c r="I41" i="20"/>
  <c r="I16" i="20"/>
  <c r="I42" i="20"/>
  <c r="I17" i="20"/>
  <c r="I43" i="20"/>
  <c r="I44" i="20"/>
  <c r="I45" i="20"/>
  <c r="I9" i="20"/>
  <c r="I46" i="20"/>
  <c r="I47" i="20"/>
  <c r="I48" i="20"/>
  <c r="I49" i="20"/>
  <c r="I18" i="20"/>
  <c r="I19" i="20"/>
  <c r="I20" i="20"/>
  <c r="I21" i="20"/>
  <c r="F142" i="1"/>
  <c r="F139" i="1"/>
  <c r="F143" i="1"/>
  <c r="F78" i="1"/>
  <c r="F153" i="1"/>
  <c r="F147" i="1"/>
  <c r="F144" i="1"/>
  <c r="F145" i="1"/>
  <c r="F27" i="1"/>
  <c r="F32" i="1"/>
  <c r="F40" i="1"/>
  <c r="F46" i="1"/>
  <c r="F159" i="1"/>
  <c r="F158" i="1"/>
  <c r="F156" i="1"/>
  <c r="F31" i="1"/>
  <c r="F7" i="1"/>
  <c r="F75" i="1"/>
  <c r="F59" i="1"/>
  <c r="F146" i="1"/>
  <c r="F140" i="1"/>
  <c r="F138" i="1"/>
  <c r="F61" i="1"/>
  <c r="F81" i="1"/>
  <c r="F82" i="1"/>
  <c r="F48" i="1"/>
  <c r="F73" i="1"/>
  <c r="F107" i="1"/>
  <c r="F106" i="1"/>
  <c r="F119" i="1"/>
  <c r="F117" i="1"/>
  <c r="F102" i="1"/>
  <c r="F115" i="1"/>
  <c r="F123" i="1"/>
  <c r="F12" i="1"/>
  <c r="F15" i="1"/>
  <c r="F22" i="1"/>
  <c r="F23" i="1"/>
  <c r="F52" i="1"/>
  <c r="F94" i="1"/>
  <c r="F108" i="1"/>
  <c r="F89" i="1"/>
  <c r="F11" i="1"/>
  <c r="F66" i="1"/>
  <c r="F99" i="1"/>
  <c r="F71" i="1"/>
  <c r="F80" i="1"/>
  <c r="F114" i="1"/>
  <c r="F19" i="1"/>
  <c r="F28" i="1"/>
  <c r="F39" i="1"/>
  <c r="F64" i="1"/>
  <c r="F86" i="1"/>
  <c r="F38" i="1"/>
  <c r="F8" i="1"/>
  <c r="F10" i="1"/>
  <c r="F17" i="1"/>
  <c r="F25" i="1"/>
  <c r="F35" i="1"/>
  <c r="F41" i="1"/>
  <c r="F113" i="1"/>
  <c r="F118" i="1"/>
  <c r="F131" i="1"/>
  <c r="F36" i="1"/>
  <c r="F33" i="1"/>
  <c r="F76" i="1"/>
  <c r="F84" i="1"/>
  <c r="F132" i="1"/>
  <c r="F126" i="1"/>
  <c r="F127" i="1"/>
  <c r="F122" i="1"/>
  <c r="F6" i="1"/>
  <c r="F13" i="1"/>
  <c r="F42" i="1"/>
  <c r="F51" i="1"/>
  <c r="F100" i="1"/>
  <c r="F121" i="1"/>
  <c r="F130" i="1"/>
  <c r="F124" i="1"/>
  <c r="F136" i="1"/>
  <c r="F152" i="1"/>
  <c r="F116" i="1"/>
  <c r="F24" i="1"/>
  <c r="F57" i="1"/>
  <c r="F21" i="1"/>
  <c r="F14" i="1"/>
  <c r="F50" i="1"/>
  <c r="F20" i="1"/>
  <c r="F30" i="1"/>
  <c r="F44" i="1"/>
  <c r="F56" i="1"/>
  <c r="F141" i="1"/>
  <c r="F135" i="1"/>
  <c r="F133" i="1"/>
  <c r="F120" i="1"/>
  <c r="F95" i="1"/>
  <c r="F26" i="1"/>
  <c r="F58" i="1"/>
  <c r="F62" i="1"/>
  <c r="F92" i="1"/>
  <c r="F96" i="1"/>
  <c r="F67" i="1"/>
  <c r="F79" i="1"/>
  <c r="F98" i="1"/>
  <c r="F111" i="1"/>
  <c r="F149" i="1"/>
  <c r="F151" i="1"/>
  <c r="F148" i="1"/>
  <c r="F137" i="1"/>
  <c r="F129" i="1"/>
  <c r="F128" i="1"/>
  <c r="F134" i="1"/>
  <c r="F104" i="1"/>
  <c r="F65" i="1"/>
  <c r="F55" i="1"/>
  <c r="F29" i="1"/>
  <c r="F43" i="1"/>
  <c r="F60" i="1"/>
  <c r="F90" i="1"/>
  <c r="F2" i="1"/>
  <c r="F3" i="1"/>
  <c r="F4" i="1"/>
  <c r="F5" i="1"/>
  <c r="F16" i="1"/>
  <c r="F9" i="1"/>
  <c r="F18" i="1"/>
  <c r="F91" i="1"/>
  <c r="F101" i="1"/>
  <c r="F125" i="1"/>
  <c r="F69" i="1"/>
  <c r="F83" i="1"/>
  <c r="F87" i="1"/>
  <c r="F88" i="1"/>
  <c r="F45" i="1"/>
  <c r="F49" i="1"/>
  <c r="F68" i="1"/>
  <c r="F70" i="1"/>
  <c r="F53" i="1"/>
  <c r="F47" i="1"/>
  <c r="F105" i="1"/>
  <c r="F74" i="1"/>
  <c r="F109" i="1"/>
  <c r="F110" i="1"/>
  <c r="F103" i="1"/>
  <c r="F112" i="1"/>
  <c r="F34" i="1"/>
  <c r="F63" i="1"/>
  <c r="F93" i="1"/>
  <c r="F155" i="1"/>
  <c r="F154" i="1"/>
  <c r="F157" i="1"/>
  <c r="F85" i="1"/>
  <c r="F97" i="1"/>
  <c r="F54" i="1"/>
  <c r="F37" i="1"/>
  <c r="F72" i="1"/>
  <c r="F77" i="1"/>
  <c r="F150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2" i="1"/>
  <c r="O12" i="12"/>
  <c r="N12" i="12"/>
  <c r="O9" i="12"/>
  <c r="N9" i="12"/>
  <c r="O14" i="1"/>
  <c r="N14" i="1"/>
  <c r="O8" i="1"/>
  <c r="N8" i="1"/>
  <c r="M3" i="12"/>
  <c r="L4" i="12" s="1"/>
  <c r="L3" i="12"/>
  <c r="M4" i="12" s="1"/>
  <c r="M3" i="1"/>
  <c r="L4" i="1" s="1"/>
  <c r="L3" i="1"/>
  <c r="M4" i="1" s="1"/>
  <c r="L12" i="12"/>
  <c r="L9" i="12"/>
  <c r="L14" i="1"/>
  <c r="L8" i="1"/>
  <c r="M12" i="12"/>
  <c r="K12" i="12"/>
  <c r="M9" i="12"/>
  <c r="K9" i="12"/>
  <c r="M14" i="1"/>
  <c r="K14" i="1"/>
  <c r="M8" i="1"/>
  <c r="K8" i="1"/>
  <c r="H5" i="24"/>
  <c r="O11" i="1" l="1"/>
  <c r="N11" i="1"/>
  <c r="M11" i="1"/>
  <c r="L11" i="1"/>
  <c r="K11" i="1"/>
  <c r="L6" i="24" a="1"/>
  <c r="L6" i="24" s="1"/>
  <c r="L8" i="24" s="1"/>
  <c r="B22" i="24"/>
  <c r="B17" i="24"/>
  <c r="B18" i="24"/>
  <c r="B19" i="24"/>
  <c r="B20" i="24"/>
  <c r="B21" i="24"/>
  <c r="B29" i="24"/>
  <c r="B37" i="24"/>
  <c r="B45" i="24"/>
  <c r="B53" i="24"/>
  <c r="B30" i="24"/>
  <c r="B38" i="24"/>
  <c r="B46" i="24"/>
  <c r="B54" i="24"/>
  <c r="B15" i="24"/>
  <c r="B23" i="24"/>
  <c r="B31" i="24"/>
  <c r="B39" i="24"/>
  <c r="B47" i="24"/>
  <c r="B14" i="24"/>
  <c r="B16" i="24"/>
  <c r="B24" i="24"/>
  <c r="B32" i="24"/>
  <c r="B40" i="24"/>
  <c r="B48" i="24"/>
  <c r="B25" i="24"/>
  <c r="B33" i="24"/>
  <c r="B41" i="24"/>
  <c r="B49" i="24"/>
  <c r="B26" i="24"/>
  <c r="B34" i="24"/>
  <c r="B42" i="24"/>
  <c r="B50" i="24"/>
  <c r="B27" i="24"/>
  <c r="B35" i="24"/>
  <c r="B43" i="24"/>
  <c r="B51" i="24"/>
  <c r="B28" i="24"/>
  <c r="B36" i="24"/>
  <c r="B44" i="24"/>
  <c r="B52" i="24"/>
  <c r="D43" i="21"/>
  <c r="D35" i="21"/>
  <c r="D27" i="21"/>
  <c r="E40" i="21"/>
  <c r="E8" i="21"/>
  <c r="E47" i="21"/>
  <c r="D42" i="21"/>
  <c r="E15" i="21"/>
  <c r="E14" i="21"/>
  <c r="D44" i="21"/>
  <c r="D36" i="21"/>
  <c r="D28" i="21"/>
  <c r="D20" i="21"/>
  <c r="D12" i="21"/>
  <c r="D4" i="21"/>
  <c r="E42" i="21"/>
  <c r="E34" i="21"/>
  <c r="E26" i="21"/>
  <c r="E18" i="21"/>
  <c r="E10" i="21"/>
  <c r="D19" i="21"/>
  <c r="D11" i="21"/>
  <c r="D3" i="21"/>
  <c r="E41" i="21"/>
  <c r="E33" i="21"/>
  <c r="E25" i="21"/>
  <c r="E17" i="21"/>
  <c r="E9" i="21"/>
  <c r="E2" i="21"/>
  <c r="D9" i="21"/>
  <c r="E7" i="21"/>
  <c r="D34" i="21"/>
  <c r="D41" i="21"/>
  <c r="E46" i="21"/>
  <c r="E6" i="21"/>
  <c r="D18" i="21"/>
  <c r="E16" i="21"/>
  <c r="D17" i="21"/>
  <c r="E31" i="21"/>
  <c r="D40" i="21"/>
  <c r="D16" i="21"/>
  <c r="E22" i="21"/>
  <c r="D47" i="21"/>
  <c r="D39" i="21"/>
  <c r="D31" i="21"/>
  <c r="D23" i="21"/>
  <c r="D15" i="21"/>
  <c r="D7" i="21"/>
  <c r="E45" i="21"/>
  <c r="E37" i="21"/>
  <c r="E29" i="21"/>
  <c r="E21" i="21"/>
  <c r="E13" i="21"/>
  <c r="E5" i="21"/>
  <c r="D26" i="21"/>
  <c r="E24" i="21"/>
  <c r="D25" i="21"/>
  <c r="E39" i="21"/>
  <c r="D2" i="21"/>
  <c r="D24" i="21"/>
  <c r="E30" i="21"/>
  <c r="D46" i="21"/>
  <c r="D38" i="21"/>
  <c r="D30" i="21"/>
  <c r="D22" i="21"/>
  <c r="D14" i="21"/>
  <c r="D6" i="21"/>
  <c r="E44" i="21"/>
  <c r="E36" i="21"/>
  <c r="E28" i="21"/>
  <c r="E20" i="21"/>
  <c r="E12" i="21"/>
  <c r="E4" i="21"/>
  <c r="D10" i="21"/>
  <c r="E32" i="21"/>
  <c r="D33" i="21"/>
  <c r="E23" i="21"/>
  <c r="D32" i="21"/>
  <c r="D8" i="21"/>
  <c r="E38" i="21"/>
  <c r="D45" i="21"/>
  <c r="D37" i="21"/>
  <c r="D29" i="21"/>
  <c r="D21" i="21"/>
  <c r="D13" i="21"/>
  <c r="D5" i="21"/>
  <c r="E43" i="21"/>
  <c r="E35" i="21"/>
  <c r="E27" i="21"/>
  <c r="E19" i="21"/>
  <c r="E11" i="21"/>
  <c r="E3" i="21"/>
  <c r="K50" i="20"/>
  <c r="I50" i="20"/>
  <c r="J50" i="20"/>
  <c r="L50" i="20"/>
  <c r="L17" i="1"/>
  <c r="M17" i="1"/>
  <c r="K17" i="1"/>
  <c r="O17" i="1"/>
  <c r="N17" i="1"/>
  <c r="F21" i="12"/>
  <c r="H78" i="1"/>
  <c r="H5" i="1"/>
  <c r="H151" i="1"/>
  <c r="H47" i="1"/>
  <c r="H51" i="1"/>
  <c r="H83" i="1"/>
  <c r="H84" i="1"/>
  <c r="H62" i="1"/>
  <c r="H37" i="1"/>
  <c r="H56" i="1"/>
  <c r="H35" i="1"/>
  <c r="H55" i="1"/>
  <c r="H39" i="1"/>
  <c r="H159" i="1"/>
  <c r="H63" i="1"/>
  <c r="H24" i="1"/>
  <c r="H109" i="1"/>
  <c r="H18" i="1"/>
  <c r="H129" i="1"/>
  <c r="H14" i="1"/>
  <c r="H23" i="1"/>
  <c r="H72" i="1"/>
  <c r="H93" i="1"/>
  <c r="H105" i="1"/>
  <c r="H87" i="1"/>
  <c r="H16" i="1"/>
  <c r="H29" i="1"/>
  <c r="H148" i="1"/>
  <c r="H92" i="1"/>
  <c r="H141" i="1"/>
  <c r="H57" i="1"/>
  <c r="H100" i="1"/>
  <c r="H132" i="1"/>
  <c r="H41" i="1"/>
  <c r="H64" i="1"/>
  <c r="H66" i="1"/>
  <c r="H15" i="1"/>
  <c r="H107" i="1"/>
  <c r="H146" i="1"/>
  <c r="H46" i="1"/>
  <c r="H11" i="1"/>
  <c r="H12" i="1"/>
  <c r="H73" i="1"/>
  <c r="H59" i="1"/>
  <c r="H40" i="1"/>
  <c r="H143" i="1"/>
  <c r="H54" i="1"/>
  <c r="H34" i="1"/>
  <c r="H53" i="1"/>
  <c r="H69" i="1"/>
  <c r="H4" i="1"/>
  <c r="H65" i="1"/>
  <c r="H149" i="1"/>
  <c r="H58" i="1"/>
  <c r="H44" i="1"/>
  <c r="H116" i="1"/>
  <c r="H42" i="1"/>
  <c r="H76" i="1"/>
  <c r="H25" i="1"/>
  <c r="H28" i="1"/>
  <c r="H89" i="1"/>
  <c r="H123" i="1"/>
  <c r="H48" i="1"/>
  <c r="H75" i="1"/>
  <c r="H32" i="1"/>
  <c r="H139" i="1"/>
  <c r="H97" i="1"/>
  <c r="H112" i="1"/>
  <c r="H70" i="1"/>
  <c r="H125" i="1"/>
  <c r="H3" i="1"/>
  <c r="H104" i="1"/>
  <c r="H111" i="1"/>
  <c r="H26" i="1"/>
  <c r="H30" i="1"/>
  <c r="H152" i="1"/>
  <c r="H13" i="1"/>
  <c r="H33" i="1"/>
  <c r="H17" i="1"/>
  <c r="H19" i="1"/>
  <c r="H108" i="1"/>
  <c r="H115" i="1"/>
  <c r="H82" i="1"/>
  <c r="H7" i="1"/>
  <c r="H27" i="1"/>
  <c r="H142" i="1"/>
  <c r="H85" i="1"/>
  <c r="H103" i="1"/>
  <c r="H68" i="1"/>
  <c r="H101" i="1"/>
  <c r="H2" i="1"/>
  <c r="H134" i="1"/>
  <c r="H98" i="1"/>
  <c r="H95" i="1"/>
  <c r="H20" i="1"/>
  <c r="H136" i="1"/>
  <c r="H6" i="1"/>
  <c r="H36" i="1"/>
  <c r="H10" i="1"/>
  <c r="H114" i="1"/>
  <c r="H94" i="1"/>
  <c r="H102" i="1"/>
  <c r="H81" i="1"/>
  <c r="H31" i="1"/>
  <c r="H145" i="1"/>
  <c r="H150" i="1"/>
  <c r="H157" i="1"/>
  <c r="H110" i="1"/>
  <c r="H49" i="1"/>
  <c r="H91" i="1"/>
  <c r="H90" i="1"/>
  <c r="H128" i="1"/>
  <c r="H79" i="1"/>
  <c r="H120" i="1"/>
  <c r="H50" i="1"/>
  <c r="H124" i="1"/>
  <c r="H122" i="1"/>
  <c r="H131" i="1"/>
  <c r="H8" i="1"/>
  <c r="H80" i="1"/>
  <c r="H52" i="1"/>
  <c r="H117" i="1"/>
  <c r="H61" i="1"/>
  <c r="H156" i="1"/>
  <c r="H144" i="1"/>
  <c r="H147" i="1"/>
  <c r="H154" i="1"/>
  <c r="H45" i="1"/>
  <c r="H60" i="1"/>
  <c r="H67" i="1"/>
  <c r="H133" i="1"/>
  <c r="H130" i="1"/>
  <c r="H127" i="1"/>
  <c r="H118" i="1"/>
  <c r="H38" i="1"/>
  <c r="H71" i="1"/>
  <c r="H119" i="1"/>
  <c r="H138" i="1"/>
  <c r="H158" i="1"/>
  <c r="H77" i="1"/>
  <c r="H155" i="1"/>
  <c r="H74" i="1"/>
  <c r="H88" i="1"/>
  <c r="H9" i="1"/>
  <c r="H43" i="1"/>
  <c r="H137" i="1"/>
  <c r="H96" i="1"/>
  <c r="H135" i="1"/>
  <c r="H21" i="1"/>
  <c r="H121" i="1"/>
  <c r="H126" i="1"/>
  <c r="H113" i="1"/>
  <c r="H86" i="1"/>
  <c r="H99" i="1"/>
  <c r="H22" i="1"/>
  <c r="H106" i="1"/>
  <c r="H140" i="1"/>
  <c r="H153" i="1"/>
  <c r="I157" i="12"/>
  <c r="F2" i="12"/>
  <c r="F4" i="12"/>
  <c r="F5" i="12"/>
  <c r="F152" i="12"/>
  <c r="F62" i="12"/>
  <c r="F38" i="12"/>
  <c r="F26" i="12"/>
  <c r="F14" i="12"/>
  <c r="F155" i="12"/>
  <c r="F143" i="12"/>
  <c r="F131" i="12"/>
  <c r="F125" i="12"/>
  <c r="F117" i="12"/>
  <c r="F109" i="12"/>
  <c r="F97" i="12"/>
  <c r="F89" i="12"/>
  <c r="F81" i="12"/>
  <c r="F73" i="12"/>
  <c r="F61" i="12"/>
  <c r="F53" i="12"/>
  <c r="F37" i="12"/>
  <c r="F25" i="12"/>
  <c r="F13" i="12"/>
  <c r="F9" i="12"/>
  <c r="F157" i="12"/>
  <c r="F153" i="12"/>
  <c r="F149" i="12"/>
  <c r="F145" i="12"/>
  <c r="F141" i="12"/>
  <c r="F137" i="12"/>
  <c r="F133" i="12"/>
  <c r="F129" i="12"/>
  <c r="F123" i="12"/>
  <c r="F119" i="12"/>
  <c r="F115" i="12"/>
  <c r="F111" i="12"/>
  <c r="F107" i="12"/>
  <c r="F103" i="12"/>
  <c r="F99" i="12"/>
  <c r="F95" i="12"/>
  <c r="F91" i="12"/>
  <c r="F87" i="12"/>
  <c r="F83" i="12"/>
  <c r="F79" i="12"/>
  <c r="F75" i="12"/>
  <c r="F71" i="12"/>
  <c r="F67" i="12"/>
  <c r="F63" i="12"/>
  <c r="F59" i="12"/>
  <c r="F55" i="12"/>
  <c r="F51" i="12"/>
  <c r="F47" i="12"/>
  <c r="F43" i="12"/>
  <c r="F39" i="12"/>
  <c r="F35" i="12"/>
  <c r="F31" i="12"/>
  <c r="F27" i="12"/>
  <c r="F23" i="12"/>
  <c r="F19" i="12"/>
  <c r="F15" i="12"/>
  <c r="F11" i="12"/>
  <c r="F7" i="12"/>
  <c r="F3" i="12"/>
  <c r="F148" i="12"/>
  <c r="F54" i="12"/>
  <c r="F34" i="12"/>
  <c r="F22" i="12"/>
  <c r="F10" i="12"/>
  <c r="F151" i="12"/>
  <c r="F147" i="12"/>
  <c r="F135" i="12"/>
  <c r="F127" i="12"/>
  <c r="F121" i="12"/>
  <c r="F113" i="12"/>
  <c r="F105" i="12"/>
  <c r="F93" i="12"/>
  <c r="F85" i="12"/>
  <c r="F77" i="12"/>
  <c r="F69" i="12"/>
  <c r="F57" i="12"/>
  <c r="F45" i="12"/>
  <c r="F29" i="12"/>
  <c r="F17" i="12"/>
  <c r="F144" i="12"/>
  <c r="F140" i="12"/>
  <c r="F136" i="12"/>
  <c r="F132" i="12"/>
  <c r="F128" i="12"/>
  <c r="F122" i="12"/>
  <c r="F118" i="12"/>
  <c r="F114" i="12"/>
  <c r="F110" i="12"/>
  <c r="F106" i="12"/>
  <c r="F102" i="12"/>
  <c r="F98" i="12"/>
  <c r="F94" i="12"/>
  <c r="F90" i="12"/>
  <c r="F86" i="12"/>
  <c r="F82" i="12"/>
  <c r="F78" i="12"/>
  <c r="F74" i="12"/>
  <c r="F70" i="12"/>
  <c r="F66" i="12"/>
  <c r="F58" i="12"/>
  <c r="F50" i="12"/>
  <c r="F46" i="12"/>
  <c r="F42" i="12"/>
  <c r="F30" i="12"/>
  <c r="F18" i="12"/>
  <c r="F6" i="12"/>
  <c r="F101" i="12"/>
  <c r="F65" i="12"/>
  <c r="F49" i="12"/>
  <c r="F33" i="12"/>
  <c r="F156" i="12"/>
  <c r="F139" i="12"/>
  <c r="F154" i="12"/>
  <c r="F150" i="12"/>
  <c r="F146" i="12"/>
  <c r="F142" i="12"/>
  <c r="F138" i="12"/>
  <c r="F134" i="12"/>
  <c r="F130" i="12"/>
  <c r="F126" i="12"/>
  <c r="F124" i="12"/>
  <c r="F120" i="12"/>
  <c r="F116" i="12"/>
  <c r="F112" i="12"/>
  <c r="F108" i="12"/>
  <c r="F104" i="12"/>
  <c r="F100" i="12"/>
  <c r="F96" i="12"/>
  <c r="F92" i="12"/>
  <c r="F88" i="12"/>
  <c r="F84" i="12"/>
  <c r="F80" i="12"/>
  <c r="F76" i="12"/>
  <c r="F72" i="12"/>
  <c r="F68" i="12"/>
  <c r="F64" i="12"/>
  <c r="F60" i="12"/>
  <c r="F56" i="12"/>
  <c r="F52" i="12"/>
  <c r="F48" i="12"/>
  <c r="F44" i="12"/>
  <c r="F40" i="12"/>
  <c r="F36" i="12"/>
  <c r="F32" i="12"/>
  <c r="F28" i="12"/>
  <c r="F24" i="12"/>
  <c r="F20" i="12"/>
  <c r="F16" i="12"/>
  <c r="F12" i="12"/>
  <c r="F8" i="12"/>
  <c r="F41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26" i="12"/>
  <c r="I130" i="12"/>
  <c r="I134" i="12"/>
  <c r="I138" i="12"/>
  <c r="I142" i="12"/>
  <c r="I146" i="12"/>
  <c r="I150" i="12"/>
  <c r="I154" i="12"/>
  <c r="I13" i="12"/>
  <c r="I25" i="12"/>
  <c r="I37" i="12"/>
  <c r="I49" i="12"/>
  <c r="I57" i="12"/>
  <c r="I61" i="12"/>
  <c r="I73" i="12"/>
  <c r="I81" i="12"/>
  <c r="I89" i="12"/>
  <c r="I93" i="12"/>
  <c r="I101" i="12"/>
  <c r="I109" i="12"/>
  <c r="I117" i="12"/>
  <c r="I125" i="12"/>
  <c r="I131" i="12"/>
  <c r="I139" i="12"/>
  <c r="I147" i="12"/>
  <c r="I155" i="12"/>
  <c r="I2" i="12"/>
  <c r="I6" i="12"/>
  <c r="I10" i="12"/>
  <c r="I18" i="12"/>
  <c r="I26" i="12"/>
  <c r="I30" i="12"/>
  <c r="I34" i="12"/>
  <c r="I38" i="12"/>
  <c r="I42" i="12"/>
  <c r="I46" i="12"/>
  <c r="I54" i="12"/>
  <c r="I58" i="12"/>
  <c r="I62" i="12"/>
  <c r="I66" i="12"/>
  <c r="I70" i="12"/>
  <c r="I74" i="12"/>
  <c r="I78" i="12"/>
  <c r="I82" i="12"/>
  <c r="I86" i="12"/>
  <c r="I94" i="12"/>
  <c r="I102" i="12"/>
  <c r="I106" i="12"/>
  <c r="I110" i="12"/>
  <c r="I114" i="12"/>
  <c r="I118" i="12"/>
  <c r="I122" i="12"/>
  <c r="I128" i="12"/>
  <c r="I132" i="12"/>
  <c r="I136" i="12"/>
  <c r="I140" i="12"/>
  <c r="I144" i="12"/>
  <c r="I148" i="12"/>
  <c r="I152" i="12"/>
  <c r="I156" i="12"/>
  <c r="I5" i="12"/>
  <c r="I17" i="12"/>
  <c r="I33" i="12"/>
  <c r="I45" i="12"/>
  <c r="I53" i="12"/>
  <c r="I65" i="12"/>
  <c r="I77" i="12"/>
  <c r="I85" i="12"/>
  <c r="I97" i="12"/>
  <c r="I105" i="12"/>
  <c r="I113" i="12"/>
  <c r="I121" i="12"/>
  <c r="I127" i="12"/>
  <c r="I135" i="12"/>
  <c r="I143" i="12"/>
  <c r="I151" i="12"/>
  <c r="I14" i="12"/>
  <c r="I98" i="12"/>
  <c r="I9" i="12"/>
  <c r="I21" i="12"/>
  <c r="I29" i="12"/>
  <c r="I41" i="12"/>
  <c r="I69" i="12"/>
  <c r="I22" i="12"/>
  <c r="I50" i="12"/>
  <c r="I90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129" i="12"/>
  <c r="I133" i="12"/>
  <c r="I137" i="12"/>
  <c r="I141" i="12"/>
  <c r="I145" i="12"/>
  <c r="I149" i="12"/>
  <c r="I153" i="12"/>
  <c r="E143" i="1"/>
  <c r="E69" i="1"/>
  <c r="E149" i="1"/>
  <c r="E44" i="1"/>
  <c r="E42" i="1"/>
  <c r="E76" i="1"/>
  <c r="E28" i="1"/>
  <c r="E89" i="1"/>
  <c r="E123" i="1"/>
  <c r="E48" i="1"/>
  <c r="E75" i="1"/>
  <c r="E32" i="1"/>
  <c r="E139" i="1"/>
  <c r="E85" i="1"/>
  <c r="E101" i="1"/>
  <c r="E98" i="1"/>
  <c r="E136" i="1"/>
  <c r="E114" i="1"/>
  <c r="E81" i="1"/>
  <c r="E49" i="1"/>
  <c r="E120" i="1"/>
  <c r="E8" i="1"/>
  <c r="E61" i="1"/>
  <c r="E77" i="1"/>
  <c r="E129" i="1"/>
  <c r="E14" i="1"/>
  <c r="E130" i="1"/>
  <c r="E38" i="1"/>
  <c r="E71" i="1"/>
  <c r="E23" i="1"/>
  <c r="E119" i="1"/>
  <c r="E138" i="1"/>
  <c r="E158" i="1"/>
  <c r="E147" i="1"/>
  <c r="E112" i="1"/>
  <c r="E125" i="1"/>
  <c r="E104" i="1"/>
  <c r="E30" i="1"/>
  <c r="E13" i="1"/>
  <c r="E19" i="1"/>
  <c r="E115" i="1"/>
  <c r="E7" i="1"/>
  <c r="E68" i="1"/>
  <c r="E134" i="1"/>
  <c r="E95" i="1"/>
  <c r="E6" i="1"/>
  <c r="E10" i="1"/>
  <c r="E94" i="1"/>
  <c r="E31" i="1"/>
  <c r="E150" i="1"/>
  <c r="E110" i="1"/>
  <c r="E90" i="1"/>
  <c r="E79" i="1"/>
  <c r="E124" i="1"/>
  <c r="E131" i="1"/>
  <c r="E80" i="1"/>
  <c r="E52" i="1"/>
  <c r="E156" i="1"/>
  <c r="E109" i="1"/>
  <c r="E60" i="1"/>
  <c r="E133" i="1"/>
  <c r="E127" i="1"/>
  <c r="E72" i="1"/>
  <c r="E74" i="1"/>
  <c r="E9" i="1"/>
  <c r="E137" i="1"/>
  <c r="E135" i="1"/>
  <c r="E121" i="1"/>
  <c r="E113" i="1"/>
  <c r="E99" i="1"/>
  <c r="E106" i="1"/>
  <c r="E159" i="1"/>
  <c r="E153" i="1"/>
  <c r="E37" i="1"/>
  <c r="E93" i="1"/>
  <c r="E87" i="1"/>
  <c r="E29" i="1"/>
  <c r="E57" i="1"/>
  <c r="E132" i="1"/>
  <c r="E66" i="1"/>
  <c r="E46" i="1"/>
  <c r="E54" i="1"/>
  <c r="E34" i="1"/>
  <c r="E53" i="1"/>
  <c r="E4" i="1"/>
  <c r="E65" i="1"/>
  <c r="E58" i="1"/>
  <c r="E116" i="1"/>
  <c r="E25" i="1"/>
  <c r="E97" i="1"/>
  <c r="E70" i="1"/>
  <c r="E3" i="1"/>
  <c r="E111" i="1"/>
  <c r="E26" i="1"/>
  <c r="E152" i="1"/>
  <c r="E33" i="1"/>
  <c r="E17" i="1"/>
  <c r="E108" i="1"/>
  <c r="E82" i="1"/>
  <c r="E27" i="1"/>
  <c r="E142" i="1"/>
  <c r="E103" i="1"/>
  <c r="E2" i="1"/>
  <c r="E20" i="1"/>
  <c r="E36" i="1"/>
  <c r="E102" i="1"/>
  <c r="E145" i="1"/>
  <c r="E157" i="1"/>
  <c r="E91" i="1"/>
  <c r="E128" i="1"/>
  <c r="E50" i="1"/>
  <c r="E122" i="1"/>
  <c r="E117" i="1"/>
  <c r="E144" i="1"/>
  <c r="E154" i="1"/>
  <c r="E45" i="1"/>
  <c r="E18" i="1"/>
  <c r="E67" i="1"/>
  <c r="E118" i="1"/>
  <c r="E155" i="1"/>
  <c r="E88" i="1"/>
  <c r="E43" i="1"/>
  <c r="E96" i="1"/>
  <c r="E21" i="1"/>
  <c r="E126" i="1"/>
  <c r="E86" i="1"/>
  <c r="E22" i="1"/>
  <c r="E140" i="1"/>
  <c r="E105" i="1"/>
  <c r="E16" i="1"/>
  <c r="E148" i="1"/>
  <c r="E92" i="1"/>
  <c r="E141" i="1"/>
  <c r="E100" i="1"/>
  <c r="E41" i="1"/>
  <c r="E64" i="1"/>
  <c r="E15" i="1"/>
  <c r="E107" i="1"/>
  <c r="E146" i="1"/>
  <c r="E78" i="1"/>
  <c r="E63" i="1"/>
  <c r="E47" i="1"/>
  <c r="E83" i="1"/>
  <c r="E5" i="1"/>
  <c r="E55" i="1"/>
  <c r="E151" i="1"/>
  <c r="E62" i="1"/>
  <c r="E56" i="1"/>
  <c r="E24" i="1"/>
  <c r="E51" i="1"/>
  <c r="E84" i="1"/>
  <c r="E35" i="1"/>
  <c r="E39" i="1"/>
  <c r="E11" i="1"/>
  <c r="E12" i="1"/>
  <c r="E73" i="1"/>
  <c r="E59" i="1"/>
  <c r="E40" i="1"/>
</calcChain>
</file>

<file path=xl/comments1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Thierry Hai Son Adam</author>
  </authors>
  <commentList>
    <comment ref="E1" authorId="0" shapeId="1025" xr:uid="{7EF794E9-B9CD-FE49-B57B-44D50CCFAA0F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I'm looking for any outliers (z-score &gt; 3 or &lt; -3)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5</xdr:col>
                <xdr:colOff>762000</xdr:colOff>
                <xdr:row>0</xdr:row>
                <xdr:rowOff>25400</xdr:rowOff>
              </from>
              <to>
                <xdr:col>6</xdr:col>
                <xdr:colOff>2425700</xdr:colOff>
                <xdr:row>1</xdr:row>
                <xdr:rowOff>25400</xdr:rowOff>
              </to>
            </anchor>
          </commentPr>
        </mc:Fallback>
      </mc:AlternateContent>
    </comment>
    <comment ref="I1" authorId="0" shapeId="1026" xr:uid="{23CB6BB2-53D1-834B-98FD-D4AA5D33533D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Given the high kurtosis and skewness, which indicate a distribution significantly deviating from a Gaussian (normal) distribution, we attempted to normalize the dataset to observe any relevant changes in our statistical tests since the linear regression assume normality.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6</xdr:col>
                <xdr:colOff>2197100</xdr:colOff>
                <xdr:row>0</xdr:row>
                <xdr:rowOff>25400</xdr:rowOff>
              </from>
              <to>
                <xdr:col>8</xdr:col>
                <xdr:colOff>393700</xdr:colOff>
                <xdr:row>5</xdr:row>
                <xdr:rowOff>88900</xdr:rowOff>
              </to>
            </anchor>
          </commentPr>
        </mc:Fallback>
      </mc:AlternateContent>
    </comment>
    <comment ref="N10" authorId="0" shapeId="1027" xr:uid="{18BDC2E4-C5F7-1246-A9C4-7CCD51AA84C0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Homoscedascity is actually improved but linear regression shows no significant correlation between the two variables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14</xdr:col>
                <xdr:colOff>190500</xdr:colOff>
                <xdr:row>8</xdr:row>
                <xdr:rowOff>76200</xdr:rowOff>
              </from>
              <to>
                <xdr:col>15</xdr:col>
                <xdr:colOff>711200</xdr:colOff>
                <xdr:row>14</xdr:row>
                <xdr:rowOff>152400</xdr:rowOff>
              </to>
            </anchor>
          </commentPr>
        </mc:Fallback>
      </mc:AlternateContent>
    </comment>
    <comment ref="N16" authorId="0" shapeId="1028" xr:uid="{7601ECA2-0E5B-C543-8B19-DDAE313D9C8C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Homoscedascity is actually improved but linear regression shows no significant correlation between the two variables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13</xdr:col>
                <xdr:colOff>279400</xdr:colOff>
                <xdr:row>14</xdr:row>
                <xdr:rowOff>50800</xdr:rowOff>
              </from>
              <to>
                <xdr:col>14</xdr:col>
                <xdr:colOff>114300</xdr:colOff>
                <xdr:row>20</xdr:row>
                <xdr:rowOff>127000</xdr:rowOff>
              </to>
            </anchor>
          </commentPr>
        </mc:Fallback>
      </mc:AlternateContent>
    </comment>
  </commentList>
</comments>
</file>

<file path=xl/comments2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Thierry Hai Son Adam</author>
  </authors>
  <commentList>
    <comment ref="A1" authorId="0" shapeId="4097" xr:uid="{CA442105-C49E-4549-9F95-6AD5E476D019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2000 and 2005 Russia data removed because of high z-score to see the linear regression results difference.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1</xdr:col>
                <xdr:colOff>190500</xdr:colOff>
                <xdr:row>0</xdr:row>
                <xdr:rowOff>25400</xdr:rowOff>
              </from>
              <to>
                <xdr:col>3</xdr:col>
                <xdr:colOff>63500</xdr:colOff>
                <xdr:row>3</xdr:row>
                <xdr:rowOff>0</xdr:rowOff>
              </to>
            </anchor>
          </commentPr>
        </mc:Fallback>
      </mc:AlternateContent>
    </comment>
    <comment ref="F1" authorId="0" shapeId="4098" xr:uid="{AD59C802-6F72-C148-ADFA-5D25CD4F6B36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I'm looking for any outliers (z-score &gt; 3 or &lt; -3)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6</xdr:col>
                <xdr:colOff>1130300</xdr:colOff>
                <xdr:row>0</xdr:row>
                <xdr:rowOff>25400</xdr:rowOff>
              </from>
              <to>
                <xdr:col>6</xdr:col>
                <xdr:colOff>1130300</xdr:colOff>
                <xdr:row>1</xdr:row>
                <xdr:rowOff>76200</xdr:rowOff>
              </to>
            </anchor>
          </commentPr>
        </mc:Fallback>
      </mc:AlternateContent>
    </comment>
  </commentList>
</comments>
</file>

<file path=xl/comments3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Thierry Hai Son Adam</author>
  </authors>
  <commentList>
    <comment ref="B1" authorId="0" shapeId="6145" xr:uid="{645ABF4B-462C-C440-B4CD-F6F0F5C9C1C1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I'm looking for any outliers (z-score &gt; 3 or &lt; -3)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25400</xdr:colOff>
                <xdr:row>0</xdr:row>
                <xdr:rowOff>25400</xdr:rowOff>
              </from>
              <to>
                <xdr:col>2</xdr:col>
                <xdr:colOff>1981200</xdr:colOff>
                <xdr:row>1</xdr:row>
                <xdr:rowOff>25400</xdr:rowOff>
              </to>
            </anchor>
          </commentPr>
        </mc:Fallback>
      </mc:AlternateContent>
    </comment>
  </commentList>
</comments>
</file>

<file path=xl/comments4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Thierry Hai Son Adam</author>
  </authors>
  <commentList>
    <comment ref="E1" authorId="0" shapeId="8193" xr:uid="{1B62D6B1-0B86-0942-B675-0CBA63B2A73E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I'm looking for any outliers (z-score &gt; 3 or &lt; -3)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5</xdr:col>
                <xdr:colOff>762000</xdr:colOff>
                <xdr:row>0</xdr:row>
                <xdr:rowOff>25400</xdr:rowOff>
              </from>
              <to>
                <xdr:col>6</xdr:col>
                <xdr:colOff>2425700</xdr:colOff>
                <xdr:row>1</xdr:row>
                <xdr:rowOff>25400</xdr:rowOff>
              </to>
            </anchor>
          </commentPr>
        </mc:Fallback>
      </mc:AlternateContent>
    </comment>
    <comment ref="I1" authorId="0" shapeId="8194" xr:uid="{3EC3DD49-9648-3642-A0C1-9882CCDFF28C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Given the high kurtosis and skewness, which indicate a distribution significantly deviating from a Gaussian (normal) distribution, we attempted to normalize the dataset to observe any relevant changes in our statistical tests since the linear regression assume normality.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6</xdr:col>
                <xdr:colOff>2197100</xdr:colOff>
                <xdr:row>0</xdr:row>
                <xdr:rowOff>25400</xdr:rowOff>
              </from>
              <to>
                <xdr:col>8</xdr:col>
                <xdr:colOff>381000</xdr:colOff>
                <xdr:row>5</xdr:row>
                <xdr:rowOff>88900</xdr:rowOff>
              </to>
            </anchor>
          </commentPr>
        </mc:Fallback>
      </mc:AlternateContent>
    </comment>
    <comment ref="N13" authorId="0" shapeId="8195" xr:uid="{ECD7EBEB-90EF-D54A-BD1C-3F4AE149C8AB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Homoscedascity is actually improved but linear regression shows no significant correlation between the two variables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13</xdr:col>
                <xdr:colOff>279400</xdr:colOff>
                <xdr:row>11</xdr:row>
                <xdr:rowOff>50800</xdr:rowOff>
              </from>
              <to>
                <xdr:col>14</xdr:col>
                <xdr:colOff>114300</xdr:colOff>
                <xdr:row>15</xdr:row>
                <xdr:rowOff>520700</xdr:rowOff>
              </to>
            </anchor>
          </commentPr>
        </mc:Fallback>
      </mc:AlternateContent>
    </comment>
  </commentList>
</comments>
</file>

<file path=xl/comments5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Thierry Hai Son Adam</author>
  </authors>
  <commentList>
    <comment ref="E1" authorId="0" shapeId="9217" xr:uid="{812C7C3B-F741-954A-8B11-332906F80921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I'm looking for any outliers (z-score &gt; 3 or &lt; -3)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5</xdr:col>
                <xdr:colOff>762000</xdr:colOff>
                <xdr:row>0</xdr:row>
                <xdr:rowOff>25400</xdr:rowOff>
              </from>
              <to>
                <xdr:col>6</xdr:col>
                <xdr:colOff>2425700</xdr:colOff>
                <xdr:row>1</xdr:row>
                <xdr:rowOff>25400</xdr:rowOff>
              </to>
            </anchor>
          </commentPr>
        </mc:Fallback>
      </mc:AlternateContent>
    </comment>
    <comment ref="I1" authorId="0" shapeId="9218" xr:uid="{98A313E6-D960-CE4B-8275-67E835F719B2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Given the high kurtosis and skewness, which indicate a distribution significantly deviating from a Gaussian (normal) distribution, we attempted to normalize the dataset to observe any relevant changes in our statistical tests since the linear regression assume normality.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6</xdr:col>
                <xdr:colOff>2197100</xdr:colOff>
                <xdr:row>0</xdr:row>
                <xdr:rowOff>25400</xdr:rowOff>
              </from>
              <to>
                <xdr:col>8</xdr:col>
                <xdr:colOff>381000</xdr:colOff>
                <xdr:row>5</xdr:row>
                <xdr:rowOff>88900</xdr:rowOff>
              </to>
            </anchor>
          </commentPr>
        </mc:Fallback>
      </mc:AlternateContent>
    </comment>
    <comment ref="N13" authorId="0" shapeId="9219" xr:uid="{742D1848-F8EE-924D-A28D-6C1B45F944C0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Homoscedascity is actually improved but linear regression shows no significant correlation between the two variables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13</xdr:col>
                <xdr:colOff>279400</xdr:colOff>
                <xdr:row>11</xdr:row>
                <xdr:rowOff>63500</xdr:rowOff>
              </from>
              <to>
                <xdr:col>14</xdr:col>
                <xdr:colOff>114300</xdr:colOff>
                <xdr:row>15</xdr:row>
                <xdr:rowOff>520700</xdr:rowOff>
              </to>
            </anchor>
          </commentPr>
        </mc:Fallback>
      </mc:AlternateContent>
    </comment>
  </commentList>
</comments>
</file>

<file path=xl/comments6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Thierry Hai Son Adam</author>
  </authors>
  <commentList>
    <comment ref="E1" authorId="0" shapeId="10241" xr:uid="{53DE70FC-C6B7-B844-9CCB-244D7E5D766D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I'm looking for any outliers (z-score &gt; 3 or &lt; -3)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5</xdr:col>
                <xdr:colOff>762000</xdr:colOff>
                <xdr:row>0</xdr:row>
                <xdr:rowOff>25400</xdr:rowOff>
              </from>
              <to>
                <xdr:col>6</xdr:col>
                <xdr:colOff>2425700</xdr:colOff>
                <xdr:row>1</xdr:row>
                <xdr:rowOff>25400</xdr:rowOff>
              </to>
            </anchor>
          </commentPr>
        </mc:Fallback>
      </mc:AlternateContent>
    </comment>
    <comment ref="I1" authorId="0" shapeId="10242" xr:uid="{674F3007-BF74-784A-A462-D31B54E3C6FF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Given the high kurtosis and skewness, which indicate a distribution significantly deviating from a Gaussian (normal) distribution, we attempted to normalize the dataset to observe any relevant changes in our statistical tests since the linear regression assume normality.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6</xdr:col>
                <xdr:colOff>2197100</xdr:colOff>
                <xdr:row>0</xdr:row>
                <xdr:rowOff>25400</xdr:rowOff>
              </from>
              <to>
                <xdr:col>8</xdr:col>
                <xdr:colOff>381000</xdr:colOff>
                <xdr:row>5</xdr:row>
                <xdr:rowOff>88900</xdr:rowOff>
              </to>
            </anchor>
          </commentPr>
        </mc:Fallback>
      </mc:AlternateContent>
    </comment>
    <comment ref="N13" authorId="0" shapeId="10243" xr:uid="{D239DA23-7EFE-0B4E-ABC4-FE0E1251E5B3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Homoscedascity is actually improved but linear regression shows no significant correlation between the two variables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13</xdr:col>
                <xdr:colOff>279400</xdr:colOff>
                <xdr:row>11</xdr:row>
                <xdr:rowOff>63500</xdr:rowOff>
              </from>
              <to>
                <xdr:col>14</xdr:col>
                <xdr:colOff>114300</xdr:colOff>
                <xdr:row>15</xdr:row>
                <xdr:rowOff>520700</xdr:rowOff>
              </to>
            </anchor>
          </commentPr>
        </mc:Fallback>
      </mc:AlternateContent>
    </comment>
  </commentList>
</comments>
</file>

<file path=xl/comments7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Thierry Hai Son Adam</author>
  </authors>
  <commentList>
    <comment ref="E1" authorId="0" shapeId="11265" xr:uid="{594C7311-3DCE-3944-94C9-27844C3CEC77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I'm looking for any outliers (z-score &gt; 3 or &lt; -3)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5</xdr:col>
                <xdr:colOff>762000</xdr:colOff>
                <xdr:row>0</xdr:row>
                <xdr:rowOff>25400</xdr:rowOff>
              </from>
              <to>
                <xdr:col>6</xdr:col>
                <xdr:colOff>2425700</xdr:colOff>
                <xdr:row>1</xdr:row>
                <xdr:rowOff>25400</xdr:rowOff>
              </to>
            </anchor>
          </commentPr>
        </mc:Fallback>
      </mc:AlternateContent>
    </comment>
    <comment ref="I1" authorId="0" shapeId="11266" xr:uid="{16510B4B-925A-F646-A62A-301907402C9B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Given the high kurtosis and skewness, which indicate a distribution significantly deviating from a Gaussian (normal) distribution, we attempted to normalize the dataset to observe any relevant changes in our statistical tests since the linear regression assume normality.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6</xdr:col>
                <xdr:colOff>2197100</xdr:colOff>
                <xdr:row>0</xdr:row>
                <xdr:rowOff>25400</xdr:rowOff>
              </from>
              <to>
                <xdr:col>8</xdr:col>
                <xdr:colOff>381000</xdr:colOff>
                <xdr:row>5</xdr:row>
                <xdr:rowOff>88900</xdr:rowOff>
              </to>
            </anchor>
          </commentPr>
        </mc:Fallback>
      </mc:AlternateContent>
    </comment>
    <comment ref="N13" authorId="0" shapeId="11267" xr:uid="{05E28A65-9F92-9A4F-AA82-00C305963201}">
      <text>
        <r>
          <rPr>
            <b/>
            <sz val="10"/>
            <color rgb="FF000000"/>
            <rFont val="Tahoma"/>
            <family val="2"/>
          </rPr>
          <t>Thierry Hai Son Adam: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Homoscedascity is actually improved but linear regression shows no significant correlation between the two variables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13</xdr:col>
                <xdr:colOff>279400</xdr:colOff>
                <xdr:row>11</xdr:row>
                <xdr:rowOff>63500</xdr:rowOff>
              </from>
              <to>
                <xdr:col>14</xdr:col>
                <xdr:colOff>114300</xdr:colOff>
                <xdr:row>15</xdr:row>
                <xdr:rowOff>520700</xdr:rowOff>
              </to>
            </anchor>
          </commentPr>
        </mc:Fallback>
      </mc:AlternateContent>
    </comment>
  </commentList>
</comments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<sst xmlns="http://purl.oclc.org/ooxml/spreadsheetml/main" count="4030" uniqueCount="193">
  <si>
    <t>Pays</t>
  </si>
  <si>
    <t>Code</t>
  </si>
  <si>
    <t>Year</t>
  </si>
  <si>
    <t>Nombre d'Homicide par 100000 habitants</t>
  </si>
  <si>
    <t>Albania</t>
  </si>
  <si>
    <t>ALB</t>
  </si>
  <si>
    <t>Andorra</t>
  </si>
  <si>
    <t>AND</t>
  </si>
  <si>
    <t>Armenia</t>
  </si>
  <si>
    <t>ARM</t>
  </si>
  <si>
    <t>Austria</t>
  </si>
  <si>
    <t>AUT</t>
  </si>
  <si>
    <t>Azerbaijan</t>
  </si>
  <si>
    <t>AZE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</si>
  <si>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</si>
  <si>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</si>
  <si>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</si>
  <si>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</si>
  <si>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</si>
  <si>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</si>
  <si>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</si>
  <si>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</si>
  <si>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</si>
  <si>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</si>
  <si>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</si>
  <si>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</si>
  <si>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</si>
  <si>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</si>
  <si>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</si>
  <si>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</si>
  <si>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</si>
  <si>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</si>
  <si>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Finland</t>
  </si>
  <si>
    <t>FIN</t>
  </si>
  <si>
    <t>France</t>
  </si>
  <si>
    <t>FRA</t>
  </si>
  <si>
    <t>Georgia</t>
  </si>
  <si>
    <t>GEO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</si>
  <si>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</si>
  <si>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</si>
  <si>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</si>
  <si>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</si>
  <si>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</si>
  <si>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</si>
  <si>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</si>
  <si>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</si>
  <si>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</si>
  <si>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</si>
  <si>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</si>
  <si>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</si>
  <si>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Kazakhstan</t>
  </si>
  <si>
    <t>KAZ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</si>
  <si>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</si>
  <si>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</si>
  <si>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</si>
  <si>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</si>
  <si>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</si>
  <si>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</si>
  <si>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</si>
  <si>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</si>
  <si>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</si>
  <si>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</si>
  <si>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</si>
  <si>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</si>
  <si>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</si>
  <si>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</si>
  <si>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</si>
  <si>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</si>
  <si>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</si>
  <si>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</si>
  <si>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</si>
  <si>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</si>
  <si>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</si>
  <si>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</si>
  <si>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</si>
  <si>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</si>
  <si>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Russia</t>
  </si>
  <si>
    <t>RUS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</si>
  <si>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</si>
  <si>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</si>
  <si>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</si>
  <si>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</si>
  <si>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</si>
  <si>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</si>
  <si>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</si>
  <si>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</si>
  <si>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</si>
  <si>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</si>
  <si>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</si>
  <si>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</si>
  <si>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Turkey</t>
  </si>
  <si>
    <t>TUR</t>
  </si>
  <si>
    <t>Ukraine</t>
  </si>
  <si>
    <t>UKR</t>
  </si>
  <si>
    <t>United Kingdom</t>
  </si>
  <si>
    <t>GBR</t>
  </si>
  <si>
    <t>Kurtosis</t>
  </si>
  <si>
    <t>Total alcohol consumption per capita
 (liters of pure alcohol. projected estimates. 15+ years of age)</t>
  </si>
  <si>
    <t>Mean</t>
  </si>
  <si>
    <t>STD DEV</t>
  </si>
  <si>
    <t>Z-SCORE</t>
  </si>
  <si>
    <t>Z SCORE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</si>
  <si>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</si>
  <si>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</si>
  <si>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</si>
  <si>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</si>
  <si>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</si>
  <si>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</si>
  <si>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</si>
  <si>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</si>
  <si>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</si>
  <si>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</si>
  <si>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</si>
  <si>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</si>
  <si>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</si>
  <si>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</si>
  <si>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</si>
  <si>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</si>
  <si>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</si>
  <si>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</si>
  <si>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</si>
  <si>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</si>
  <si>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</si>
  <si>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</si>
  <si>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</si>
  <si>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</si>
  <si>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Median</t>
  </si>
  <si>
    <t>Correlation Matrix</t>
  </si>
  <si>
    <t>Alcohol Consumption</t>
  </si>
  <si>
    <t>Homicide Rates</t>
  </si>
  <si>
    <t>Correlation matrix</t>
  </si>
  <si>
    <t>Skewness</t>
  </si>
  <si>
    <t>Alcohol Consumption stats</t>
  </si>
  <si>
    <t>Homicide Rate stats</t>
  </si>
  <si>
    <t>Statistics Datas</t>
  </si>
  <si>
    <t>Alcohol Consumption log</t>
  </si>
  <si>
    <t>Homicide Rates log</t>
  </si>
  <si>
    <t>Homicide Rate log stats</t>
  </si>
  <si>
    <t>Total Missing Datas</t>
  </si>
  <si>
    <t>Average alcohol consumption</t>
  </si>
  <si>
    <t>Alcohol consumption level</t>
  </si>
  <si>
    <t>Murder Rate Level</t>
  </si>
  <si>
    <t/>
  </si>
  <si>
    <t>Degree of Freedom</t>
  </si>
  <si>
    <t>P-Value</t>
  </si>
  <si>
    <t>Probability Density</t>
  </si>
  <si>
    <t>Critical Value</t>
  </si>
  <si>
    <t>Chi-Square Value</t>
  </si>
  <si>
    <t>Mode</t>
  </si>
  <si>
    <t>Standard Deviation</t>
  </si>
  <si>
    <t>Sample Variance</t>
  </si>
  <si>
    <t>Range</t>
  </si>
  <si>
    <t>Minimum</t>
  </si>
  <si>
    <t>Maximum</t>
  </si>
  <si>
    <t>Sum</t>
  </si>
  <si>
    <t>Count</t>
  </si>
  <si>
    <t>Chi-Square Value (χ²)</t>
  </si>
  <si>
    <t>Pearson's Correlation</t>
  </si>
  <si>
    <t>Alcohol Consumption log stats</t>
  </si>
  <si>
    <t>LOG ALCOHOL</t>
  </si>
  <si>
    <t>LOG Homicide</t>
  </si>
  <si>
    <t>Taux d'homicide normalisé et sans exception</t>
  </si>
  <si>
    <t>Consommation d'alcool normalisé et sans exception</t>
  </si>
  <si>
    <t>Consommation d'alcool sans exception</t>
  </si>
  <si>
    <t>Taux d'homicide sans exceptions</t>
  </si>
  <si>
    <t xml:space="preserve">Statistiques Données sans outliers (z-score &gt; ± 3) et normalisé
</t>
  </si>
  <si>
    <t>Niveau du taux d'homicide</t>
  </si>
  <si>
    <t>Niveau d'alcool</t>
  </si>
  <si>
    <t>Faible</t>
  </si>
  <si>
    <t>Moyen</t>
  </si>
  <si>
    <t>élevé</t>
  </si>
  <si>
    <t>Élevé</t>
  </si>
  <si>
    <t>Compte des pays</t>
  </si>
  <si>
    <t>Fréquence attendues</t>
  </si>
  <si>
    <t>Consommation d'alcool (sans outliers)</t>
  </si>
  <si>
    <t>Consommation d'alcool (sans outliers et normalisé)</t>
  </si>
  <si>
    <t>Fréquences observées</t>
  </si>
  <si>
    <t>GDP per capita, PPP (constant 2021 international $)</t>
  </si>
  <si>
    <t>Consommation d'alcool</t>
  </si>
  <si>
    <t>Année</t>
  </si>
  <si>
    <t>PIB par habitant</t>
  </si>
  <si>
    <t>Taux d'homicide</t>
  </si>
  <si>
    <t>Unemployment, total (% of total labor force) (modeled ILO estimate)</t>
  </si>
  <si>
    <t>Total alcohol consumption per capita (liters of pure alcohol. projected estimates. 15+ years of age)</t>
  </si>
  <si>
    <t>Taux de chômage</t>
  </si>
  <si>
    <t>Consommation d'alcool^2</t>
  </si>
  <si>
    <t>PIB par habitant^2</t>
  </si>
  <si>
    <t>Taux de chômage^2</t>
  </si>
  <si>
    <t>Alcool*PIB</t>
  </si>
  <si>
    <t>Alcool*Chômage</t>
  </si>
  <si>
    <t>PIB*Chômage</t>
  </si>
  <si>
    <t>Consommation d'alcool normalisé</t>
  </si>
  <si>
    <t>PIB par habitant normalisé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</si>
</sst>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6" formatCode="0.00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i/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53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/>
      <diagonal/>
    </border>
    <border>
      <start style="thin">
        <color indexed="64"/>
      </start>
      <end style="thin">
        <color indexed="64"/>
      </end>
      <top style="medium">
        <color indexed="64"/>
      </top>
      <bottom/>
      <diagonal/>
    </border>
    <border>
      <start style="thin">
        <color indexed="64"/>
      </start>
      <end style="medium">
        <color indexed="64"/>
      </end>
      <top style="medium">
        <color indexed="64"/>
      </top>
      <bottom/>
      <diagonal/>
    </border>
    <border>
      <start style="thin">
        <color indexed="64"/>
      </start>
      <end/>
      <top/>
      <bottom/>
      <diagonal/>
    </border>
    <border>
      <start style="medium">
        <color indexed="64"/>
      </start>
      <end/>
      <top style="medium">
        <color indexed="64"/>
      </top>
      <bottom style="medium">
        <color indexed="64"/>
      </bottom>
      <diagonal/>
    </border>
    <border>
      <start/>
      <end/>
      <top style="medium">
        <color indexed="64"/>
      </top>
      <bottom style="medium">
        <color indexed="64"/>
      </bottom>
      <diagonal/>
    </border>
    <border>
      <start/>
      <end style="medium">
        <color indexed="64"/>
      </end>
      <top style="medium">
        <color indexed="64"/>
      </top>
      <bottom style="medium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medium">
        <color indexed="64"/>
      </bottom>
      <diagonal/>
    </border>
    <border>
      <start style="medium">
        <color indexed="64"/>
      </start>
      <end style="medium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medium">
        <color indexed="64"/>
      </end>
      <top style="thin">
        <color indexed="64"/>
      </top>
      <bottom style="medium">
        <color indexed="64"/>
      </bottom>
      <diagonal/>
    </border>
    <border>
      <start style="medium">
        <color indexed="64"/>
      </start>
      <end style="medium">
        <color indexed="64"/>
      </end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 style="medium">
        <color indexed="64"/>
      </end>
      <top/>
      <bottom style="thin">
        <color indexed="64"/>
      </bottom>
      <diagonal/>
    </border>
    <border>
      <start/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/>
      <diagonal/>
    </border>
    <border>
      <start/>
      <end/>
      <top style="medium">
        <color indexed="64"/>
      </top>
      <bottom/>
      <diagonal/>
    </border>
    <border>
      <start/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/>
      <top/>
      <bottom/>
      <diagonal/>
    </border>
    <border>
      <start/>
      <end style="medium">
        <color indexed="64"/>
      </end>
      <top/>
      <bottom/>
      <diagonal/>
    </border>
    <border>
      <start style="medium">
        <color indexed="64"/>
      </start>
      <end/>
      <top/>
      <bottom style="medium">
        <color indexed="64"/>
      </bottom>
      <diagonal/>
    </border>
    <border>
      <start/>
      <end style="medium">
        <color indexed="64"/>
      </end>
      <top/>
      <bottom style="medium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 style="medium">
        <color indexed="64"/>
      </end>
      <top/>
      <bottom/>
      <diagonal/>
    </border>
    <border>
      <start style="medium">
        <color indexed="64"/>
      </start>
      <end style="medium">
        <color indexed="64"/>
      </end>
      <top/>
      <bottom style="medium">
        <color indexed="64"/>
      </bottom>
      <diagonal/>
    </border>
    <border>
      <start style="medium">
        <color indexed="64"/>
      </start>
      <end/>
      <top style="thin">
        <color indexed="64"/>
      </top>
      <bottom style="medium">
        <color indexed="64"/>
      </bottom>
      <diagonal/>
    </border>
    <border>
      <start/>
      <end style="thin">
        <color indexed="64"/>
      </end>
      <top style="medium">
        <color indexed="64"/>
      </top>
      <bottom/>
      <diagonal/>
    </border>
    <border>
      <start style="thin">
        <color indexed="64"/>
      </start>
      <end style="medium">
        <color indexed="64"/>
      </end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0">
    <xf numFmtId="0" fontId="0" fillId="0" borderId="0" xfId="0"/>
    <xf numFmtId="3" fontId="0" fillId="0" borderId="0" xfId="0" applyNumberFormat="1"/>
    <xf numFmtId="2" fontId="0" fillId="0" borderId="0" xfId="0" applyNumberFormat="1"/>
    <xf numFmtId="0" fontId="0" fillId="0" borderId="10" xfId="0" applyBorder="1"/>
    <xf numFmtId="0" fontId="20" fillId="0" borderId="11" xfId="0" applyFont="1" applyBorder="1" applyAlignment="1">
      <alignment horizontal="center"/>
    </xf>
    <xf numFmtId="0" fontId="20" fillId="0" borderId="11" xfId="0" applyFont="1" applyBorder="1" applyAlignment="1">
      <alignment horizontal="centerContinuous"/>
    </xf>
    <xf numFmtId="164" fontId="0" fillId="0" borderId="0" xfId="0" applyNumberFormat="1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0" fillId="0" borderId="13" xfId="0" applyBorder="1"/>
    <xf numFmtId="0" fontId="0" fillId="0" borderId="21" xfId="0" applyBorder="1"/>
    <xf numFmtId="0" fontId="0" fillId="0" borderId="20" xfId="0" applyBorder="1"/>
    <xf numFmtId="166" fontId="0" fillId="0" borderId="13" xfId="0" applyNumberFormat="1" applyBorder="1"/>
    <xf numFmtId="166" fontId="0" fillId="0" borderId="18" xfId="0" applyNumberFormat="1" applyBorder="1"/>
    <xf numFmtId="166" fontId="0" fillId="0" borderId="20" xfId="0" applyNumberFormat="1" applyBorder="1"/>
    <xf numFmtId="166" fontId="0" fillId="0" borderId="21" xfId="0" applyNumberFormat="1" applyBorder="1"/>
    <xf numFmtId="0" fontId="0" fillId="0" borderId="29" xfId="0" applyBorder="1"/>
    <xf numFmtId="0" fontId="0" fillId="0" borderId="30" xfId="0" applyBorder="1"/>
    <xf numFmtId="0" fontId="16" fillId="0" borderId="31" xfId="0" applyFont="1" applyBorder="1"/>
    <xf numFmtId="0" fontId="16" fillId="0" borderId="32" xfId="0" applyFont="1" applyBorder="1"/>
    <xf numFmtId="0" fontId="16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12" xfId="0" applyBorder="1"/>
    <xf numFmtId="166" fontId="0" fillId="0" borderId="0" xfId="0" applyNumberFormat="1"/>
    <xf numFmtId="0" fontId="16" fillId="0" borderId="0" xfId="0" applyFont="1"/>
    <xf numFmtId="0" fontId="20" fillId="0" borderId="11" xfId="0" applyFont="1" applyBorder="1" applyAlignment="1">
      <alignment horizontal="centerContinuous" wrapText="1"/>
    </xf>
    <xf numFmtId="0" fontId="0" fillId="0" borderId="0" xfId="0" applyAlignment="1">
      <alignment horizontal="center" vertical="center"/>
    </xf>
    <xf numFmtId="0" fontId="16" fillId="0" borderId="37" xfId="0" applyFont="1" applyBorder="1" applyAlignment="1">
      <alignment horizontal="center"/>
    </xf>
    <xf numFmtId="0" fontId="16" fillId="0" borderId="38" xfId="0" applyFont="1" applyBorder="1" applyAlignment="1">
      <alignment horizontal="center"/>
    </xf>
    <xf numFmtId="0" fontId="16" fillId="0" borderId="39" xfId="0" applyFont="1" applyBorder="1" applyAlignment="1">
      <alignment horizontal="center"/>
    </xf>
    <xf numFmtId="0" fontId="0" fillId="0" borderId="0" xfId="0" applyAlignment="1">
      <alignment horizontal="right" vertical="center"/>
    </xf>
    <xf numFmtId="166" fontId="0" fillId="0" borderId="10" xfId="0" applyNumberFormat="1" applyBorder="1"/>
    <xf numFmtId="166" fontId="20" fillId="0" borderId="11" xfId="0" applyNumberFormat="1" applyFont="1" applyBorder="1" applyAlignment="1">
      <alignment horizontal="center"/>
    </xf>
    <xf numFmtId="166" fontId="20" fillId="0" borderId="11" xfId="0" applyNumberFormat="1" applyFont="1" applyBorder="1" applyAlignment="1">
      <alignment horizontal="centerContinuous"/>
    </xf>
    <xf numFmtId="164" fontId="20" fillId="0" borderId="11" xfId="0" applyNumberFormat="1" applyFont="1" applyBorder="1" applyAlignment="1">
      <alignment horizontal="centerContinuous"/>
    </xf>
    <xf numFmtId="164" fontId="20" fillId="0" borderId="11" xfId="0" applyNumberFormat="1" applyFont="1" applyBorder="1" applyAlignment="1">
      <alignment horizontal="center"/>
    </xf>
    <xf numFmtId="164" fontId="0" fillId="0" borderId="10" xfId="0" applyNumberFormat="1" applyBorder="1"/>
    <xf numFmtId="164" fontId="0" fillId="0" borderId="10" xfId="0" applyNumberFormat="1" applyBorder="1" applyAlignment="1">
      <alignment horizontal="center" vertical="center" wrapText="1"/>
    </xf>
    <xf numFmtId="164" fontId="0" fillId="0" borderId="10" xfId="0" applyNumberFormat="1" applyBorder="1" applyAlignment="1">
      <alignment vertical="center"/>
    </xf>
    <xf numFmtId="0" fontId="16" fillId="0" borderId="26" xfId="0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16" fillId="0" borderId="22" xfId="0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6" fontId="0" fillId="0" borderId="10" xfId="0" applyNumberFormat="1" applyBorder="1" applyAlignment="1">
      <alignment wrapText="1"/>
    </xf>
    <xf numFmtId="166" fontId="0" fillId="0" borderId="10" xfId="0" applyNumberFormat="1" applyBorder="1" applyAlignment="1">
      <alignment horizontal="center" vertical="center"/>
    </xf>
    <xf numFmtId="166" fontId="16" fillId="0" borderId="14" xfId="0" applyNumberFormat="1" applyFont="1" applyBorder="1"/>
    <xf numFmtId="166" fontId="16" fillId="0" borderId="15" xfId="0" applyNumberFormat="1" applyFont="1" applyBorder="1"/>
    <xf numFmtId="166" fontId="16" fillId="0" borderId="16" xfId="0" applyNumberFormat="1" applyFont="1" applyBorder="1"/>
    <xf numFmtId="166" fontId="16" fillId="0" borderId="17" xfId="0" applyNumberFormat="1" applyFont="1" applyBorder="1"/>
    <xf numFmtId="166" fontId="16" fillId="0" borderId="19" xfId="0" applyNumberFormat="1" applyFont="1" applyBorder="1"/>
    <xf numFmtId="166" fontId="16" fillId="0" borderId="14" xfId="0" applyNumberFormat="1" applyFont="1" applyBorder="1" applyAlignment="1">
      <alignment horizontal="center"/>
    </xf>
    <xf numFmtId="166" fontId="16" fillId="0" borderId="15" xfId="0" applyNumberFormat="1" applyFont="1" applyBorder="1" applyAlignment="1">
      <alignment horizontal="center"/>
    </xf>
    <xf numFmtId="166" fontId="16" fillId="0" borderId="16" xfId="0" applyNumberFormat="1" applyFont="1" applyBorder="1" applyAlignment="1">
      <alignment horizontal="center"/>
    </xf>
    <xf numFmtId="166" fontId="16" fillId="0" borderId="17" xfId="0" applyNumberFormat="1" applyFont="1" applyBorder="1" applyAlignment="1">
      <alignment horizontal="center" vertical="center"/>
    </xf>
    <xf numFmtId="166" fontId="16" fillId="0" borderId="13" xfId="0" applyNumberFormat="1" applyFont="1" applyBorder="1" applyAlignment="1">
      <alignment horizontal="center" vertical="center"/>
    </xf>
    <xf numFmtId="166" fontId="16" fillId="0" borderId="18" xfId="0" applyNumberFormat="1" applyFont="1" applyBorder="1" applyAlignment="1">
      <alignment horizontal="center" vertical="center"/>
    </xf>
    <xf numFmtId="166" fontId="0" fillId="0" borderId="17" xfId="0" applyNumberFormat="1" applyBorder="1"/>
    <xf numFmtId="166" fontId="16" fillId="0" borderId="17" xfId="0" applyNumberFormat="1" applyFont="1" applyBorder="1" applyAlignment="1">
      <alignment horizontal="center"/>
    </xf>
    <xf numFmtId="166" fontId="16" fillId="0" borderId="13" xfId="0" applyNumberFormat="1" applyFont="1" applyBorder="1" applyAlignment="1">
      <alignment horizontal="center"/>
    </xf>
    <xf numFmtId="166" fontId="16" fillId="0" borderId="18" xfId="0" applyNumberFormat="1" applyFont="1" applyBorder="1" applyAlignment="1">
      <alignment horizontal="center"/>
    </xf>
    <xf numFmtId="166" fontId="0" fillId="0" borderId="19" xfId="0" applyNumberFormat="1" applyBorder="1"/>
    <xf numFmtId="166" fontId="0" fillId="0" borderId="14" xfId="0" applyNumberFormat="1" applyBorder="1"/>
    <xf numFmtId="166" fontId="16" fillId="0" borderId="0" xfId="0" applyNumberFormat="1" applyFont="1" applyAlignment="1">
      <alignment horizontal="center"/>
    </xf>
    <xf numFmtId="166" fontId="16" fillId="0" borderId="25" xfId="0" applyNumberFormat="1" applyFont="1" applyBorder="1" applyAlignment="1">
      <alignment horizontal="center"/>
    </xf>
    <xf numFmtId="166" fontId="16" fillId="0" borderId="0" xfId="0" applyNumberFormat="1" applyFont="1" applyAlignment="1">
      <alignment horizontal="center" vertical="center"/>
    </xf>
    <xf numFmtId="166" fontId="0" fillId="0" borderId="10" xfId="0" applyNumberFormat="1" applyBorder="1" applyAlignment="1">
      <alignment horizontal="center" vertical="center" wrapText="1"/>
    </xf>
    <xf numFmtId="166" fontId="16" fillId="0" borderId="0" xfId="0" applyNumberFormat="1" applyFont="1"/>
    <xf numFmtId="166" fontId="0" fillId="0" borderId="40" xfId="0" applyNumberFormat="1" applyBorder="1"/>
    <xf numFmtId="166" fontId="0" fillId="0" borderId="26" xfId="0" applyNumberFormat="1" applyBorder="1" applyAlignment="1">
      <alignment horizontal="center"/>
    </xf>
    <xf numFmtId="166" fontId="0" fillId="0" borderId="27" xfId="0" applyNumberFormat="1" applyBorder="1" applyAlignment="1">
      <alignment horizontal="center"/>
    </xf>
    <xf numFmtId="166" fontId="0" fillId="0" borderId="28" xfId="0" applyNumberFormat="1" applyBorder="1" applyAlignment="1">
      <alignment horizontal="center"/>
    </xf>
    <xf numFmtId="166" fontId="0" fillId="0" borderId="49" xfId="0" applyNumberFormat="1" applyBorder="1"/>
    <xf numFmtId="166" fontId="16" fillId="33" borderId="40" xfId="0" applyNumberFormat="1" applyFont="1" applyFill="1" applyBorder="1" applyAlignment="1">
      <alignment horizontal="center"/>
    </xf>
    <xf numFmtId="166" fontId="16" fillId="33" borderId="41" xfId="0" applyNumberFormat="1" applyFont="1" applyFill="1" applyBorder="1" applyAlignment="1">
      <alignment horizontal="center"/>
    </xf>
    <xf numFmtId="166" fontId="16" fillId="33" borderId="51" xfId="0" applyNumberFormat="1" applyFont="1" applyFill="1" applyBorder="1" applyAlignment="1">
      <alignment horizontal="center"/>
    </xf>
    <xf numFmtId="166" fontId="16" fillId="33" borderId="52" xfId="0" applyNumberFormat="1" applyFont="1" applyFill="1" applyBorder="1"/>
    <xf numFmtId="166" fontId="16" fillId="33" borderId="14" xfId="0" applyNumberFormat="1" applyFont="1" applyFill="1" applyBorder="1" applyAlignment="1">
      <alignment horizontal="center"/>
    </xf>
    <xf numFmtId="166" fontId="16" fillId="33" borderId="15" xfId="0" applyNumberFormat="1" applyFont="1" applyFill="1" applyBorder="1" applyAlignment="1">
      <alignment horizontal="center"/>
    </xf>
    <xf numFmtId="166" fontId="16" fillId="33" borderId="16" xfId="0" applyNumberFormat="1" applyFont="1" applyFill="1" applyBorder="1" applyAlignment="1">
      <alignment horizontal="center"/>
    </xf>
    <xf numFmtId="166" fontId="16" fillId="33" borderId="26" xfId="0" applyNumberFormat="1" applyFont="1" applyFill="1" applyBorder="1"/>
    <xf numFmtId="166" fontId="0" fillId="0" borderId="15" xfId="0" applyNumberFormat="1" applyBorder="1"/>
    <xf numFmtId="166" fontId="16" fillId="33" borderId="16" xfId="0" applyNumberFormat="1" applyFont="1" applyFill="1" applyBorder="1"/>
    <xf numFmtId="166" fontId="16" fillId="33" borderId="17" xfId="0" applyNumberFormat="1" applyFont="1" applyFill="1" applyBorder="1"/>
    <xf numFmtId="166" fontId="16" fillId="33" borderId="13" xfId="0" applyNumberFormat="1" applyFont="1" applyFill="1" applyBorder="1" applyAlignment="1">
      <alignment horizontal="center"/>
    </xf>
    <xf numFmtId="166" fontId="16" fillId="33" borderId="18" xfId="0" applyNumberFormat="1" applyFont="1" applyFill="1" applyBorder="1" applyAlignment="1">
      <alignment horizontal="center"/>
    </xf>
    <xf numFmtId="166" fontId="0" fillId="0" borderId="40" xfId="0" applyNumberFormat="1" applyBorder="1" applyAlignment="1">
      <alignment horizontal="left"/>
    </xf>
    <xf numFmtId="166" fontId="16" fillId="33" borderId="18" xfId="0" applyNumberFormat="1" applyFont="1" applyFill="1" applyBorder="1"/>
    <xf numFmtId="166" fontId="16" fillId="33" borderId="13" xfId="0" applyNumberFormat="1" applyFont="1" applyFill="1" applyBorder="1"/>
    <xf numFmtId="166" fontId="0" fillId="0" borderId="43" xfId="0" applyNumberFormat="1" applyBorder="1" applyAlignment="1">
      <alignment horizontal="left"/>
    </xf>
    <xf numFmtId="166" fontId="0" fillId="0" borderId="45" xfId="0" applyNumberFormat="1" applyBorder="1" applyAlignment="1">
      <alignment horizontal="left"/>
    </xf>
    <xf numFmtId="166" fontId="16" fillId="33" borderId="50" xfId="0" applyNumberFormat="1" applyFont="1" applyFill="1" applyBorder="1"/>
    <xf numFmtId="166" fontId="16" fillId="33" borderId="19" xfId="0" applyNumberFormat="1" applyFont="1" applyFill="1" applyBorder="1"/>
    <xf numFmtId="166" fontId="0" fillId="0" borderId="12" xfId="0" pivotButton="1" applyNumberFormat="1" applyBorder="1"/>
    <xf numFmtId="166" fontId="0" fillId="0" borderId="26" xfId="0" applyNumberFormat="1" applyBorder="1"/>
    <xf numFmtId="166" fontId="0" fillId="0" borderId="27" xfId="0" applyNumberFormat="1" applyBorder="1"/>
    <xf numFmtId="166" fontId="0" fillId="0" borderId="28" xfId="0" applyNumberFormat="1" applyBorder="1"/>
    <xf numFmtId="166" fontId="0" fillId="0" borderId="12" xfId="0" applyNumberFormat="1" applyBorder="1"/>
    <xf numFmtId="166" fontId="0" fillId="0" borderId="47" xfId="0" applyNumberFormat="1" applyBorder="1" applyAlignment="1">
      <alignment horizontal="left"/>
    </xf>
    <xf numFmtId="166" fontId="0" fillId="0" borderId="48" xfId="0" applyNumberFormat="1" applyBorder="1" applyAlignment="1">
      <alignment horizontal="left"/>
    </xf>
    <xf numFmtId="166" fontId="0" fillId="0" borderId="49" xfId="0" applyNumberFormat="1" applyBorder="1" applyAlignment="1">
      <alignment horizontal="left"/>
    </xf>
    <xf numFmtId="166" fontId="0" fillId="0" borderId="12" xfId="0" applyNumberFormat="1" applyBorder="1" applyAlignment="1">
      <alignment horizontal="left"/>
    </xf>
    <xf numFmtId="1" fontId="0" fillId="0" borderId="40" xfId="0" applyNumberFormat="1" applyBorder="1"/>
    <xf numFmtId="1" fontId="0" fillId="0" borderId="41" xfId="0" applyNumberFormat="1" applyBorder="1"/>
    <xf numFmtId="1" fontId="0" fillId="0" borderId="42" xfId="0" applyNumberFormat="1" applyBorder="1"/>
    <xf numFmtId="1" fontId="0" fillId="0" borderId="43" xfId="0" applyNumberFormat="1" applyBorder="1"/>
    <xf numFmtId="1" fontId="0" fillId="0" borderId="0" xfId="0" applyNumberFormat="1"/>
    <xf numFmtId="1" fontId="0" fillId="0" borderId="44" xfId="0" applyNumberFormat="1" applyBorder="1"/>
    <xf numFmtId="1" fontId="0" fillId="0" borderId="45" xfId="0" applyNumberFormat="1" applyBorder="1"/>
    <xf numFmtId="1" fontId="0" fillId="0" borderId="10" xfId="0" applyNumberFormat="1" applyBorder="1"/>
    <xf numFmtId="1" fontId="0" fillId="0" borderId="46" xfId="0" applyNumberFormat="1" applyBorder="1"/>
    <xf numFmtId="1" fontId="0" fillId="0" borderId="17" xfId="0" applyNumberFormat="1" applyBorder="1"/>
    <xf numFmtId="1" fontId="0" fillId="0" borderId="13" xfId="0" applyNumberFormat="1" applyBorder="1"/>
    <xf numFmtId="1" fontId="16" fillId="33" borderId="18" xfId="0" applyNumberFormat="1" applyFont="1" applyFill="1" applyBorder="1"/>
    <xf numFmtId="1" fontId="16" fillId="33" borderId="19" xfId="0" applyNumberFormat="1" applyFont="1" applyFill="1" applyBorder="1"/>
    <xf numFmtId="1" fontId="16" fillId="33" borderId="20" xfId="0" applyNumberFormat="1" applyFont="1" applyFill="1" applyBorder="1"/>
    <xf numFmtId="1" fontId="16" fillId="33" borderId="21" xfId="0" applyNumberFormat="1" applyFont="1" applyFill="1" applyBorder="1"/>
    <xf numFmtId="166" fontId="16" fillId="0" borderId="26" xfId="0" applyNumberFormat="1" applyFont="1" applyBorder="1" applyAlignment="1">
      <alignment horizontal="center" vertical="center"/>
    </xf>
    <xf numFmtId="166" fontId="16" fillId="0" borderId="27" xfId="0" applyNumberFormat="1" applyFont="1" applyBorder="1" applyAlignment="1">
      <alignment horizontal="center" vertical="center"/>
    </xf>
    <xf numFmtId="166" fontId="16" fillId="0" borderId="28" xfId="0" applyNumberFormat="1" applyFont="1" applyBorder="1" applyAlignment="1">
      <alignment horizontal="center" vertical="center"/>
    </xf>
    <xf numFmtId="166" fontId="20" fillId="0" borderId="11" xfId="0" applyNumberFormat="1" applyFont="1" applyBorder="1" applyAlignment="1">
      <alignment horizontal="centerContinuous" wrapText="1"/>
    </xf>
    <xf numFmtId="166" fontId="0" fillId="0" borderId="0" xfId="0" applyNumberFormat="1" applyAlignment="1">
      <alignment horizontal="center" vertical="center"/>
    </xf>
    <xf numFmtId="166" fontId="20" fillId="0" borderId="11" xfId="0" applyNumberFormat="1" applyFont="1" applyBorder="1" applyAlignment="1">
      <alignment horizontal="center" vertical="center"/>
    </xf>
    <xf numFmtId="166" fontId="0" fillId="0" borderId="10" xfId="0" applyNumberFormat="1" applyBorder="1" applyAlignment="1">
      <alignment vertical="center" wrapText="1"/>
    </xf>
    <xf numFmtId="166" fontId="0" fillId="0" borderId="10" xfId="0" applyNumberFormat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7" formatCode="0.0"/>
    </dxf>
    <dxf>
      <numFmt numFmtId="1" formatCode="0"/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font>
        <b val="0"/>
      </font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7" formatCode="0.0"/>
    </dxf>
    <dxf>
      <numFmt numFmtId="2" formatCode="0.00"/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font>
        <b val="0"/>
      </font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166" formatCode="0.000"/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font>
        <b val="0"/>
      </font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font>
        <b val="0"/>
      </font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00"/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font>
        <b val="0"/>
      </font>
    </dxf>
    <dxf>
      <numFmt numFmtId="2" formatCode="0.00"/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font>
        <b val="0"/>
      </font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26" Type="http://purl.oclc.org/ooxml/officeDocument/relationships/worksheet" Target="worksheets/sheet26.xml"/><Relationship Id="rId3" Type="http://purl.oclc.org/ooxml/officeDocument/relationships/worksheet" Target="worksheets/sheet3.xml"/><Relationship Id="rId21" Type="http://purl.oclc.org/ooxml/officeDocument/relationships/worksheet" Target="worksheets/sheet21.xml"/><Relationship Id="rId34" Type="http://purl.oclc.org/ooxml/officeDocument/relationships/sheetMetadata" Target="metadata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5" Type="http://purl.oclc.org/ooxml/officeDocument/relationships/worksheet" Target="worksheets/sheet25.xml"/><Relationship Id="rId33" Type="http://purl.oclc.org/ooxml/officeDocument/relationships/sharedStrings" Target="sharedStrings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worksheet" Target="worksheets/sheet20.xml"/><Relationship Id="rId29" Type="http://purl.oclc.org/ooxml/officeDocument/relationships/externalLink" Target="externalLinks/externalLink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24" Type="http://purl.oclc.org/ooxml/officeDocument/relationships/worksheet" Target="worksheets/sheet24.xml"/><Relationship Id="rId32" Type="http://purl.oclc.org/ooxml/officeDocument/relationships/styles" Target="styles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worksheet" Target="worksheets/sheet23.xml"/><Relationship Id="rId28" Type="http://purl.oclc.org/ooxml/officeDocument/relationships/worksheet" Target="worksheets/sheet28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31" Type="http://purl.oclc.org/ooxml/officeDocument/relationships/theme" Target="theme/theme1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worksheet" Target="worksheets/sheet22.xml"/><Relationship Id="rId27" Type="http://purl.oclc.org/ooxml/officeDocument/relationships/worksheet" Target="worksheets/sheet27.xml"/><Relationship Id="rId30" Type="http://purl.oclc.org/ooxml/officeDocument/relationships/pivotCacheDefinition" Target="pivotCache/pivotCacheDefinition1.xml"/><Relationship Id="rId35" Type="http://purl.oclc.org/ooxml/officeDocument/relationships/calcChain" Target="calcChain.xml"/><Relationship Id="rId8" Type="http://purl.oclc.org/ooxml/officeDocument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Régression Linéaire (Données de base)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482699936480539E-2"/>
          <c:y val="6.2864406779661014E-2"/>
          <c:w val="0.92089791936927423"/>
          <c:h val="0.794214199919925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'Alcohol Data  - BDD FINALE'!$D$1</c:f>
              <c:strCache>
                <c:ptCount val="1"/>
                <c:pt idx="0">
                  <c:v>Total alcohol consumption per capita
 (liters of pure alcohol. projected estimates. 15+ years of age)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1.8073329914220494E-2"/>
                  <c:y val="-2.660202855998932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'Alcohol Data  - BDD FINALE'!$D$2:$D$159</c:f>
              <c:numCache>
                <c:formatCode>General</c:formatCode>
                <c:ptCount val="158"/>
                <c:pt idx="0">
                  <c:v>19.05</c:v>
                </c:pt>
                <c:pt idx="1">
                  <c:v>18.32</c:v>
                </c:pt>
                <c:pt idx="2">
                  <c:v>17.62</c:v>
                </c:pt>
                <c:pt idx="3">
                  <c:v>16.989999999999998</c:v>
                </c:pt>
                <c:pt idx="4">
                  <c:v>15.03</c:v>
                </c:pt>
                <c:pt idx="5">
                  <c:v>14.99</c:v>
                </c:pt>
                <c:pt idx="6">
                  <c:v>14.84</c:v>
                </c:pt>
                <c:pt idx="7">
                  <c:v>14.5</c:v>
                </c:pt>
                <c:pt idx="8">
                  <c:v>14.33</c:v>
                </c:pt>
                <c:pt idx="9">
                  <c:v>14.23</c:v>
                </c:pt>
                <c:pt idx="10">
                  <c:v>14.22</c:v>
                </c:pt>
                <c:pt idx="11">
                  <c:v>14.14</c:v>
                </c:pt>
                <c:pt idx="12">
                  <c:v>14.05</c:v>
                </c:pt>
                <c:pt idx="13">
                  <c:v>13.99</c:v>
                </c:pt>
                <c:pt idx="14">
                  <c:v>13.86</c:v>
                </c:pt>
                <c:pt idx="15">
                  <c:v>13.82</c:v>
                </c:pt>
                <c:pt idx="16">
                  <c:v>13.76</c:v>
                </c:pt>
                <c:pt idx="17">
                  <c:v>13.72</c:v>
                </c:pt>
                <c:pt idx="18">
                  <c:v>13.65</c:v>
                </c:pt>
                <c:pt idx="19">
                  <c:v>13.53</c:v>
                </c:pt>
                <c:pt idx="20">
                  <c:v>13.33</c:v>
                </c:pt>
                <c:pt idx="21">
                  <c:v>13.29</c:v>
                </c:pt>
                <c:pt idx="22">
                  <c:v>13.09</c:v>
                </c:pt>
                <c:pt idx="23">
                  <c:v>13.01</c:v>
                </c:pt>
                <c:pt idx="24">
                  <c:v>12.95</c:v>
                </c:pt>
                <c:pt idx="25">
                  <c:v>12.89</c:v>
                </c:pt>
                <c:pt idx="26">
                  <c:v>12.81</c:v>
                </c:pt>
                <c:pt idx="27">
                  <c:v>12.77</c:v>
                </c:pt>
                <c:pt idx="28">
                  <c:v>12.75</c:v>
                </c:pt>
                <c:pt idx="29">
                  <c:v>12.63</c:v>
                </c:pt>
                <c:pt idx="30">
                  <c:v>12.61</c:v>
                </c:pt>
                <c:pt idx="31">
                  <c:v>12.58</c:v>
                </c:pt>
                <c:pt idx="32">
                  <c:v>12.48</c:v>
                </c:pt>
                <c:pt idx="33">
                  <c:v>12.41</c:v>
                </c:pt>
                <c:pt idx="34">
                  <c:v>12.38</c:v>
                </c:pt>
                <c:pt idx="35">
                  <c:v>12.38</c:v>
                </c:pt>
                <c:pt idx="36">
                  <c:v>12.26</c:v>
                </c:pt>
                <c:pt idx="37">
                  <c:v>12.25</c:v>
                </c:pt>
                <c:pt idx="38">
                  <c:v>12.23</c:v>
                </c:pt>
                <c:pt idx="39">
                  <c:v>12.22</c:v>
                </c:pt>
                <c:pt idx="40">
                  <c:v>12.21</c:v>
                </c:pt>
                <c:pt idx="41">
                  <c:v>12.18</c:v>
                </c:pt>
                <c:pt idx="42">
                  <c:v>12.13</c:v>
                </c:pt>
                <c:pt idx="43">
                  <c:v>12.1</c:v>
                </c:pt>
                <c:pt idx="44">
                  <c:v>11.97</c:v>
                </c:pt>
                <c:pt idx="45">
                  <c:v>11.95</c:v>
                </c:pt>
                <c:pt idx="46">
                  <c:v>11.92</c:v>
                </c:pt>
                <c:pt idx="47">
                  <c:v>11.81</c:v>
                </c:pt>
                <c:pt idx="48">
                  <c:v>11.79</c:v>
                </c:pt>
                <c:pt idx="49">
                  <c:v>11.7</c:v>
                </c:pt>
                <c:pt idx="50">
                  <c:v>11.69</c:v>
                </c:pt>
                <c:pt idx="51">
                  <c:v>11.67</c:v>
                </c:pt>
                <c:pt idx="52">
                  <c:v>11.66</c:v>
                </c:pt>
                <c:pt idx="53">
                  <c:v>11.63</c:v>
                </c:pt>
                <c:pt idx="54">
                  <c:v>11.53</c:v>
                </c:pt>
                <c:pt idx="55">
                  <c:v>11.5</c:v>
                </c:pt>
                <c:pt idx="56">
                  <c:v>11.43</c:v>
                </c:pt>
                <c:pt idx="57">
                  <c:v>11.42</c:v>
                </c:pt>
                <c:pt idx="58">
                  <c:v>11.4</c:v>
                </c:pt>
                <c:pt idx="59">
                  <c:v>11.37</c:v>
                </c:pt>
                <c:pt idx="60">
                  <c:v>11.36</c:v>
                </c:pt>
                <c:pt idx="61">
                  <c:v>11.32</c:v>
                </c:pt>
                <c:pt idx="62">
                  <c:v>11.3</c:v>
                </c:pt>
                <c:pt idx="63">
                  <c:v>11.3</c:v>
                </c:pt>
                <c:pt idx="64">
                  <c:v>11.26</c:v>
                </c:pt>
                <c:pt idx="65">
                  <c:v>11.14</c:v>
                </c:pt>
                <c:pt idx="66">
                  <c:v>11.14</c:v>
                </c:pt>
                <c:pt idx="67">
                  <c:v>11.09</c:v>
                </c:pt>
                <c:pt idx="68">
                  <c:v>10.98</c:v>
                </c:pt>
                <c:pt idx="69">
                  <c:v>10.95</c:v>
                </c:pt>
                <c:pt idx="70">
                  <c:v>10.95</c:v>
                </c:pt>
                <c:pt idx="71">
                  <c:v>10.94</c:v>
                </c:pt>
                <c:pt idx="72">
                  <c:v>10.91</c:v>
                </c:pt>
                <c:pt idx="73">
                  <c:v>10.9</c:v>
                </c:pt>
                <c:pt idx="74">
                  <c:v>10.84</c:v>
                </c:pt>
                <c:pt idx="75">
                  <c:v>10.82</c:v>
                </c:pt>
                <c:pt idx="76">
                  <c:v>10.78</c:v>
                </c:pt>
                <c:pt idx="77">
                  <c:v>10.75</c:v>
                </c:pt>
                <c:pt idx="78">
                  <c:v>10.74</c:v>
                </c:pt>
                <c:pt idx="79">
                  <c:v>10.68</c:v>
                </c:pt>
                <c:pt idx="80">
                  <c:v>10.66</c:v>
                </c:pt>
                <c:pt idx="81">
                  <c:v>10.62</c:v>
                </c:pt>
                <c:pt idx="82">
                  <c:v>10.6</c:v>
                </c:pt>
                <c:pt idx="83">
                  <c:v>10.58</c:v>
                </c:pt>
                <c:pt idx="84">
                  <c:v>10.57</c:v>
                </c:pt>
                <c:pt idx="85">
                  <c:v>10.54</c:v>
                </c:pt>
                <c:pt idx="86">
                  <c:v>10.48</c:v>
                </c:pt>
                <c:pt idx="87">
                  <c:v>10.45</c:v>
                </c:pt>
                <c:pt idx="88">
                  <c:v>10.45</c:v>
                </c:pt>
                <c:pt idx="89">
                  <c:v>10.42</c:v>
                </c:pt>
                <c:pt idx="90">
                  <c:v>10.4</c:v>
                </c:pt>
                <c:pt idx="91">
                  <c:v>10.4</c:v>
                </c:pt>
                <c:pt idx="92">
                  <c:v>10.39</c:v>
                </c:pt>
                <c:pt idx="93">
                  <c:v>10.36</c:v>
                </c:pt>
                <c:pt idx="94">
                  <c:v>10.34</c:v>
                </c:pt>
                <c:pt idx="95">
                  <c:v>10.28</c:v>
                </c:pt>
                <c:pt idx="96">
                  <c:v>10.199999999999999</c:v>
                </c:pt>
                <c:pt idx="97">
                  <c:v>10</c:v>
                </c:pt>
                <c:pt idx="98">
                  <c:v>9.9499999999999993</c:v>
                </c:pt>
                <c:pt idx="99">
                  <c:v>9.93</c:v>
                </c:pt>
                <c:pt idx="100">
                  <c:v>9.8800000000000008</c:v>
                </c:pt>
                <c:pt idx="101">
                  <c:v>9.7899999999999991</c:v>
                </c:pt>
                <c:pt idx="102">
                  <c:v>9.65</c:v>
                </c:pt>
                <c:pt idx="103">
                  <c:v>9.49</c:v>
                </c:pt>
                <c:pt idx="104">
                  <c:v>9.48</c:v>
                </c:pt>
                <c:pt idx="105">
                  <c:v>9.4600000000000009</c:v>
                </c:pt>
                <c:pt idx="106">
                  <c:v>9.4</c:v>
                </c:pt>
                <c:pt idx="107">
                  <c:v>9.3699999999999992</c:v>
                </c:pt>
                <c:pt idx="108">
                  <c:v>9.31</c:v>
                </c:pt>
                <c:pt idx="109">
                  <c:v>9.3000000000000007</c:v>
                </c:pt>
                <c:pt idx="110">
                  <c:v>9.3000000000000007</c:v>
                </c:pt>
                <c:pt idx="111">
                  <c:v>9.27</c:v>
                </c:pt>
                <c:pt idx="112">
                  <c:v>9.16</c:v>
                </c:pt>
                <c:pt idx="113">
                  <c:v>9.1199999999999992</c:v>
                </c:pt>
                <c:pt idx="114">
                  <c:v>8.9</c:v>
                </c:pt>
                <c:pt idx="115">
                  <c:v>8.86</c:v>
                </c:pt>
                <c:pt idx="116">
                  <c:v>8.7200000000000006</c:v>
                </c:pt>
                <c:pt idx="117">
                  <c:v>8.5399999999999991</c:v>
                </c:pt>
                <c:pt idx="118">
                  <c:v>8.52</c:v>
                </c:pt>
                <c:pt idx="119">
                  <c:v>8.32</c:v>
                </c:pt>
                <c:pt idx="120">
                  <c:v>8.07</c:v>
                </c:pt>
                <c:pt idx="121">
                  <c:v>8.0500000000000007</c:v>
                </c:pt>
                <c:pt idx="122">
                  <c:v>7.97</c:v>
                </c:pt>
                <c:pt idx="123">
                  <c:v>7.89</c:v>
                </c:pt>
                <c:pt idx="124">
                  <c:v>7.52</c:v>
                </c:pt>
                <c:pt idx="125">
                  <c:v>7.47</c:v>
                </c:pt>
                <c:pt idx="126">
                  <c:v>7.43</c:v>
                </c:pt>
                <c:pt idx="127">
                  <c:v>7.27</c:v>
                </c:pt>
                <c:pt idx="128">
                  <c:v>7.22</c:v>
                </c:pt>
                <c:pt idx="129">
                  <c:v>7.12</c:v>
                </c:pt>
                <c:pt idx="130">
                  <c:v>6.92</c:v>
                </c:pt>
                <c:pt idx="131">
                  <c:v>6.91</c:v>
                </c:pt>
                <c:pt idx="132">
                  <c:v>6.8</c:v>
                </c:pt>
                <c:pt idx="133">
                  <c:v>6.77</c:v>
                </c:pt>
                <c:pt idx="134">
                  <c:v>6.64</c:v>
                </c:pt>
                <c:pt idx="135">
                  <c:v>6.63</c:v>
                </c:pt>
                <c:pt idx="136">
                  <c:v>6.38</c:v>
                </c:pt>
                <c:pt idx="137">
                  <c:v>5.9</c:v>
                </c:pt>
                <c:pt idx="138">
                  <c:v>5.74</c:v>
                </c:pt>
                <c:pt idx="139">
                  <c:v>5.7</c:v>
                </c:pt>
                <c:pt idx="140">
                  <c:v>5.3</c:v>
                </c:pt>
                <c:pt idx="141">
                  <c:v>5.1100000000000003</c:v>
                </c:pt>
                <c:pt idx="142">
                  <c:v>5.0599999999999996</c:v>
                </c:pt>
                <c:pt idx="143">
                  <c:v>4.9800000000000004</c:v>
                </c:pt>
                <c:pt idx="144">
                  <c:v>4.92</c:v>
                </c:pt>
                <c:pt idx="145">
                  <c:v>4.84</c:v>
                </c:pt>
                <c:pt idx="146">
                  <c:v>4.62</c:v>
                </c:pt>
                <c:pt idx="147">
                  <c:v>4.46</c:v>
                </c:pt>
                <c:pt idx="148">
                  <c:v>4.43</c:v>
                </c:pt>
                <c:pt idx="149">
                  <c:v>4.32</c:v>
                </c:pt>
                <c:pt idx="150">
                  <c:v>4.2</c:v>
                </c:pt>
                <c:pt idx="151">
                  <c:v>3.71</c:v>
                </c:pt>
                <c:pt idx="152">
                  <c:v>2.12</c:v>
                </c:pt>
                <c:pt idx="153">
                  <c:v>2.06</c:v>
                </c:pt>
                <c:pt idx="154">
                  <c:v>1.97</c:v>
                </c:pt>
                <c:pt idx="155">
                  <c:v>1.82</c:v>
                </c:pt>
                <c:pt idx="156">
                  <c:v>1.81</c:v>
                </c:pt>
                <c:pt idx="157">
                  <c:v>1.57</c:v>
                </c:pt>
              </c:numCache>
            </c:numRef>
          </c:xVal>
          <c:yVal>
            <c:numRef>
              <c:f>'Alcohol Data  - BDD FINALE'!$G$2:$G$159</c:f>
              <c:numCache>
                <c:formatCode>General</c:formatCode>
                <c:ptCount val="158"/>
                <c:pt idx="0">
                  <c:v>2.54</c:v>
                </c:pt>
                <c:pt idx="1">
                  <c:v>2.0499999999999998</c:v>
                </c:pt>
                <c:pt idx="2">
                  <c:v>1.31</c:v>
                </c:pt>
                <c:pt idx="3">
                  <c:v>1.25</c:v>
                </c:pt>
                <c:pt idx="4">
                  <c:v>0.98</c:v>
                </c:pt>
                <c:pt idx="5">
                  <c:v>4.12</c:v>
                </c:pt>
                <c:pt idx="6">
                  <c:v>4.87</c:v>
                </c:pt>
                <c:pt idx="7">
                  <c:v>24.78</c:v>
                </c:pt>
                <c:pt idx="8">
                  <c:v>2.04</c:v>
                </c:pt>
                <c:pt idx="9">
                  <c:v>5.26</c:v>
                </c:pt>
                <c:pt idx="10">
                  <c:v>1.87</c:v>
                </c:pt>
                <c:pt idx="11">
                  <c:v>1.26</c:v>
                </c:pt>
                <c:pt idx="12">
                  <c:v>6.98</c:v>
                </c:pt>
                <c:pt idx="13">
                  <c:v>1.05</c:v>
                </c:pt>
                <c:pt idx="14">
                  <c:v>27.98</c:v>
                </c:pt>
                <c:pt idx="15">
                  <c:v>1.67</c:v>
                </c:pt>
                <c:pt idx="16">
                  <c:v>11.65</c:v>
                </c:pt>
                <c:pt idx="17">
                  <c:v>1.79</c:v>
                </c:pt>
                <c:pt idx="18">
                  <c:v>0.92</c:v>
                </c:pt>
                <c:pt idx="19">
                  <c:v>11.03</c:v>
                </c:pt>
                <c:pt idx="20">
                  <c:v>0.98</c:v>
                </c:pt>
                <c:pt idx="21">
                  <c:v>0.86</c:v>
                </c:pt>
                <c:pt idx="22">
                  <c:v>3.39</c:v>
                </c:pt>
                <c:pt idx="23">
                  <c:v>1.29</c:v>
                </c:pt>
                <c:pt idx="24">
                  <c:v>7.4</c:v>
                </c:pt>
                <c:pt idx="25">
                  <c:v>1.02</c:v>
                </c:pt>
                <c:pt idx="26">
                  <c:v>1.61</c:v>
                </c:pt>
                <c:pt idx="27">
                  <c:v>1.1299999999999999</c:v>
                </c:pt>
                <c:pt idx="28">
                  <c:v>0.86</c:v>
                </c:pt>
                <c:pt idx="29">
                  <c:v>9.8800000000000008</c:v>
                </c:pt>
                <c:pt idx="30">
                  <c:v>0.66</c:v>
                </c:pt>
                <c:pt idx="31">
                  <c:v>1.63</c:v>
                </c:pt>
                <c:pt idx="32">
                  <c:v>0.96</c:v>
                </c:pt>
                <c:pt idx="33">
                  <c:v>0.98</c:v>
                </c:pt>
                <c:pt idx="34">
                  <c:v>2.0099999999999998</c:v>
                </c:pt>
                <c:pt idx="35">
                  <c:v>1.38</c:v>
                </c:pt>
                <c:pt idx="36">
                  <c:v>10.17</c:v>
                </c:pt>
                <c:pt idx="37">
                  <c:v>1.27</c:v>
                </c:pt>
                <c:pt idx="38">
                  <c:v>0.73</c:v>
                </c:pt>
                <c:pt idx="39">
                  <c:v>0.75</c:v>
                </c:pt>
                <c:pt idx="40">
                  <c:v>1.19</c:v>
                </c:pt>
                <c:pt idx="41">
                  <c:v>1.28</c:v>
                </c:pt>
                <c:pt idx="42">
                  <c:v>1.97</c:v>
                </c:pt>
                <c:pt idx="43">
                  <c:v>1.81</c:v>
                </c:pt>
                <c:pt idx="44">
                  <c:v>0.87</c:v>
                </c:pt>
                <c:pt idx="45">
                  <c:v>1.19</c:v>
                </c:pt>
                <c:pt idx="46">
                  <c:v>1.18</c:v>
                </c:pt>
                <c:pt idx="47">
                  <c:v>1</c:v>
                </c:pt>
                <c:pt idx="48">
                  <c:v>3.3</c:v>
                </c:pt>
                <c:pt idx="49">
                  <c:v>0.65</c:v>
                </c:pt>
                <c:pt idx="50">
                  <c:v>1.0900000000000001</c:v>
                </c:pt>
                <c:pt idx="51">
                  <c:v>1.36</c:v>
                </c:pt>
                <c:pt idx="52">
                  <c:v>4.3499999999999996</c:v>
                </c:pt>
                <c:pt idx="53">
                  <c:v>0.66</c:v>
                </c:pt>
                <c:pt idx="54">
                  <c:v>0.65</c:v>
                </c:pt>
                <c:pt idx="55">
                  <c:v>10.28</c:v>
                </c:pt>
                <c:pt idx="56">
                  <c:v>7.2</c:v>
                </c:pt>
                <c:pt idx="57">
                  <c:v>2.0699999999999998</c:v>
                </c:pt>
                <c:pt idx="58">
                  <c:v>1.17</c:v>
                </c:pt>
                <c:pt idx="59">
                  <c:v>4.0999999999999996</c:v>
                </c:pt>
                <c:pt idx="60">
                  <c:v>3.89</c:v>
                </c:pt>
                <c:pt idx="61">
                  <c:v>0.66</c:v>
                </c:pt>
                <c:pt idx="62">
                  <c:v>1.17</c:v>
                </c:pt>
                <c:pt idx="63">
                  <c:v>0.99</c:v>
                </c:pt>
                <c:pt idx="64">
                  <c:v>1.96</c:v>
                </c:pt>
                <c:pt idx="65">
                  <c:v>1.1299999999999999</c:v>
                </c:pt>
                <c:pt idx="66">
                  <c:v>0.73</c:v>
                </c:pt>
                <c:pt idx="67">
                  <c:v>2.4</c:v>
                </c:pt>
                <c:pt idx="68">
                  <c:v>0.66</c:v>
                </c:pt>
                <c:pt idx="69">
                  <c:v>2.27</c:v>
                </c:pt>
                <c:pt idx="70">
                  <c:v>1.2</c:v>
                </c:pt>
                <c:pt idx="71">
                  <c:v>2.2200000000000002</c:v>
                </c:pt>
                <c:pt idx="72">
                  <c:v>0.7</c:v>
                </c:pt>
                <c:pt idx="73">
                  <c:v>2.33</c:v>
                </c:pt>
                <c:pt idx="74">
                  <c:v>1.38</c:v>
                </c:pt>
                <c:pt idx="75">
                  <c:v>1.1499999999999999</c:v>
                </c:pt>
                <c:pt idx="76">
                  <c:v>0</c:v>
                </c:pt>
                <c:pt idx="77">
                  <c:v>1.07</c:v>
                </c:pt>
                <c:pt idx="78">
                  <c:v>2.2000000000000002</c:v>
                </c:pt>
                <c:pt idx="79">
                  <c:v>2.5499999999999998</c:v>
                </c:pt>
                <c:pt idx="80">
                  <c:v>1.95</c:v>
                </c:pt>
                <c:pt idx="81">
                  <c:v>1.73</c:v>
                </c:pt>
                <c:pt idx="82">
                  <c:v>0.67</c:v>
                </c:pt>
                <c:pt idx="83">
                  <c:v>9.0399999999999991</c:v>
                </c:pt>
                <c:pt idx="84">
                  <c:v>5.6</c:v>
                </c:pt>
                <c:pt idx="85">
                  <c:v>1.65</c:v>
                </c:pt>
                <c:pt idx="86">
                  <c:v>1.39</c:v>
                </c:pt>
                <c:pt idx="87">
                  <c:v>10.24</c:v>
                </c:pt>
                <c:pt idx="88">
                  <c:v>0.71</c:v>
                </c:pt>
                <c:pt idx="89">
                  <c:v>7.69</c:v>
                </c:pt>
                <c:pt idx="90">
                  <c:v>2.38</c:v>
                </c:pt>
                <c:pt idx="91">
                  <c:v>0.54</c:v>
                </c:pt>
                <c:pt idx="92">
                  <c:v>0.76</c:v>
                </c:pt>
                <c:pt idx="93">
                  <c:v>10.18</c:v>
                </c:pt>
                <c:pt idx="94">
                  <c:v>3.65</c:v>
                </c:pt>
                <c:pt idx="95">
                  <c:v>6.46</c:v>
                </c:pt>
                <c:pt idx="96">
                  <c:v>0.87</c:v>
                </c:pt>
                <c:pt idx="97">
                  <c:v>2.86</c:v>
                </c:pt>
                <c:pt idx="98">
                  <c:v>1.34</c:v>
                </c:pt>
                <c:pt idx="99">
                  <c:v>1.72</c:v>
                </c:pt>
                <c:pt idx="100">
                  <c:v>1.93</c:v>
                </c:pt>
                <c:pt idx="101">
                  <c:v>0.97</c:v>
                </c:pt>
                <c:pt idx="102">
                  <c:v>2.2200000000000002</c:v>
                </c:pt>
                <c:pt idx="103">
                  <c:v>0.86</c:v>
                </c:pt>
                <c:pt idx="104">
                  <c:v>1.42</c:v>
                </c:pt>
                <c:pt idx="105">
                  <c:v>1.54</c:v>
                </c:pt>
                <c:pt idx="106">
                  <c:v>0.86</c:v>
                </c:pt>
                <c:pt idx="107">
                  <c:v>1.08</c:v>
                </c:pt>
                <c:pt idx="108">
                  <c:v>0.92</c:v>
                </c:pt>
                <c:pt idx="109">
                  <c:v>0.72</c:v>
                </c:pt>
                <c:pt idx="110">
                  <c:v>1.08</c:v>
                </c:pt>
                <c:pt idx="111">
                  <c:v>1.19</c:v>
                </c:pt>
                <c:pt idx="112">
                  <c:v>1.47</c:v>
                </c:pt>
                <c:pt idx="113">
                  <c:v>0.71</c:v>
                </c:pt>
                <c:pt idx="114">
                  <c:v>9.9499999999999993</c:v>
                </c:pt>
                <c:pt idx="115">
                  <c:v>0.84</c:v>
                </c:pt>
                <c:pt idx="116">
                  <c:v>1.6</c:v>
                </c:pt>
                <c:pt idx="117">
                  <c:v>0.8</c:v>
                </c:pt>
                <c:pt idx="118">
                  <c:v>0.99</c:v>
                </c:pt>
                <c:pt idx="119">
                  <c:v>1.05</c:v>
                </c:pt>
                <c:pt idx="120">
                  <c:v>0.28000000000000003</c:v>
                </c:pt>
                <c:pt idx="121">
                  <c:v>1.22</c:v>
                </c:pt>
                <c:pt idx="122">
                  <c:v>0.53</c:v>
                </c:pt>
                <c:pt idx="123">
                  <c:v>1.19</c:v>
                </c:pt>
                <c:pt idx="124">
                  <c:v>1.01</c:v>
                </c:pt>
                <c:pt idx="125">
                  <c:v>0.63</c:v>
                </c:pt>
                <c:pt idx="126">
                  <c:v>0.59</c:v>
                </c:pt>
                <c:pt idx="127">
                  <c:v>0.71</c:v>
                </c:pt>
                <c:pt idx="128">
                  <c:v>0.88</c:v>
                </c:pt>
                <c:pt idx="129">
                  <c:v>0.74</c:v>
                </c:pt>
                <c:pt idx="130">
                  <c:v>1.78</c:v>
                </c:pt>
                <c:pt idx="131">
                  <c:v>0.96</c:v>
                </c:pt>
                <c:pt idx="132">
                  <c:v>0.52</c:v>
                </c:pt>
                <c:pt idx="133">
                  <c:v>0.98</c:v>
                </c:pt>
                <c:pt idx="134">
                  <c:v>15.26</c:v>
                </c:pt>
                <c:pt idx="135">
                  <c:v>1.07</c:v>
                </c:pt>
                <c:pt idx="136">
                  <c:v>1.25</c:v>
                </c:pt>
                <c:pt idx="137">
                  <c:v>4.08</c:v>
                </c:pt>
                <c:pt idx="138">
                  <c:v>1.47</c:v>
                </c:pt>
                <c:pt idx="139">
                  <c:v>1</c:v>
                </c:pt>
                <c:pt idx="140">
                  <c:v>5.08</c:v>
                </c:pt>
                <c:pt idx="141">
                  <c:v>2.2599999999999998</c:v>
                </c:pt>
                <c:pt idx="142">
                  <c:v>1.9</c:v>
                </c:pt>
                <c:pt idx="143">
                  <c:v>2.59</c:v>
                </c:pt>
                <c:pt idx="144">
                  <c:v>2.37</c:v>
                </c:pt>
                <c:pt idx="145">
                  <c:v>1.9</c:v>
                </c:pt>
                <c:pt idx="146">
                  <c:v>1.0900000000000001</c:v>
                </c:pt>
                <c:pt idx="147">
                  <c:v>2.31</c:v>
                </c:pt>
                <c:pt idx="148">
                  <c:v>4.12</c:v>
                </c:pt>
                <c:pt idx="149">
                  <c:v>2.0499999999999998</c:v>
                </c:pt>
                <c:pt idx="150">
                  <c:v>8.34</c:v>
                </c:pt>
                <c:pt idx="151">
                  <c:v>2.87</c:v>
                </c:pt>
                <c:pt idx="152">
                  <c:v>4.1900000000000004</c:v>
                </c:pt>
                <c:pt idx="153">
                  <c:v>4.8099999999999996</c:v>
                </c:pt>
                <c:pt idx="154">
                  <c:v>1.64</c:v>
                </c:pt>
                <c:pt idx="155">
                  <c:v>2.4500000000000002</c:v>
                </c:pt>
                <c:pt idx="156">
                  <c:v>2.23</c:v>
                </c:pt>
                <c:pt idx="157">
                  <c:v>2.76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04-5149-A16A-F43AF472A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650912"/>
        <c:axId val="513597808"/>
      </c:scatterChart>
      <c:valAx>
        <c:axId val="2146650912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97808"/>
        <c:crosses val="autoZero"/>
        <c:crossBetween val="midCat"/>
      </c:valAx>
      <c:valAx>
        <c:axId val="51359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650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2.8202639053679915E-3"/>
          <c:y val="0.89992779927932742"/>
          <c:w val="0.99717973609463195"/>
          <c:h val="8.20758040838115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Régression linéaire (normalisation des données)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 linear regression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8.4661673388397368E-4"/>
                  <c:y val="-3.30509263976014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'Alcohol Data  - BDD FINALE'!$F$2:$F$159</c:f>
              <c:numCache>
                <c:formatCode>0.00</c:formatCode>
                <c:ptCount val="158"/>
                <c:pt idx="0">
                  <c:v>1.3021143769562011</c:v>
                </c:pt>
                <c:pt idx="1">
                  <c:v>1.2860071220794747</c:v>
                </c:pt>
                <c:pt idx="2">
                  <c:v>1.2699796766453237</c:v>
                </c:pt>
                <c:pt idx="3">
                  <c:v>1.2550311633455513</c:v>
                </c:pt>
                <c:pt idx="4">
                  <c:v>1.2049335223541449</c:v>
                </c:pt>
                <c:pt idx="5">
                  <c:v>1.2038484637462348</c:v>
                </c:pt>
                <c:pt idx="6">
                  <c:v>1.1997551772534747</c:v>
                </c:pt>
                <c:pt idx="7">
                  <c:v>1.1903316981702914</c:v>
                </c:pt>
                <c:pt idx="8">
                  <c:v>1.1855421548543752</c:v>
                </c:pt>
                <c:pt idx="9">
                  <c:v>1.1826999033360426</c:v>
                </c:pt>
                <c:pt idx="10">
                  <c:v>1.182414652434554</c:v>
                </c:pt>
                <c:pt idx="11">
                  <c:v>1.180125875164054</c:v>
                </c:pt>
                <c:pt idx="12">
                  <c:v>1.1775364999298621</c:v>
                </c:pt>
                <c:pt idx="13">
                  <c:v>1.1758016328482794</c:v>
                </c:pt>
                <c:pt idx="14">
                  <c:v>1.1720188094245565</c:v>
                </c:pt>
                <c:pt idx="15">
                  <c:v>1.1708482036433094</c:v>
                </c:pt>
                <c:pt idx="16">
                  <c:v>1.1690863574870227</c:v>
                </c:pt>
                <c:pt idx="17">
                  <c:v>1.1679078100014801</c:v>
                </c:pt>
                <c:pt idx="18">
                  <c:v>1.1658376246901283</c:v>
                </c:pt>
                <c:pt idx="19">
                  <c:v>1.1622656142980214</c:v>
                </c:pt>
                <c:pt idx="20">
                  <c:v>1.1562461903973444</c:v>
                </c:pt>
                <c:pt idx="21">
                  <c:v>1.1550322287909702</c:v>
                </c:pt>
                <c:pt idx="22">
                  <c:v>1.1489109931093564</c:v>
                </c:pt>
                <c:pt idx="23">
                  <c:v>1.1464381352857747</c:v>
                </c:pt>
                <c:pt idx="24">
                  <c:v>1.1445742076096164</c:v>
                </c:pt>
                <c:pt idx="25">
                  <c:v>1.1427022457376157</c:v>
                </c:pt>
                <c:pt idx="26">
                  <c:v>1.1401936785786313</c:v>
                </c:pt>
                <c:pt idx="27">
                  <c:v>1.1389339402569236</c:v>
                </c:pt>
                <c:pt idx="28">
                  <c:v>1.1383026981662814</c:v>
                </c:pt>
                <c:pt idx="29">
                  <c:v>1.1344958558346736</c:v>
                </c:pt>
                <c:pt idx="30">
                  <c:v>1.1338581252033346</c:v>
                </c:pt>
                <c:pt idx="31">
                  <c:v>1.1328997699444829</c:v>
                </c:pt>
                <c:pt idx="32">
                  <c:v>1.129689892199301</c:v>
                </c:pt>
                <c:pt idx="33">
                  <c:v>1.127428777851599</c:v>
                </c:pt>
                <c:pt idx="34">
                  <c:v>1.1264561134318043</c:v>
                </c:pt>
                <c:pt idx="35">
                  <c:v>1.1264561134318043</c:v>
                </c:pt>
                <c:pt idx="36">
                  <c:v>1.1225435240687542</c:v>
                </c:pt>
                <c:pt idx="37">
                  <c:v>1.1222158782728267</c:v>
                </c:pt>
                <c:pt idx="38">
                  <c:v>1.121559844187501</c:v>
                </c:pt>
                <c:pt idx="39">
                  <c:v>1.1212314551496214</c:v>
                </c:pt>
                <c:pt idx="40">
                  <c:v>1.1209028176145273</c:v>
                </c:pt>
                <c:pt idx="41">
                  <c:v>1.1199154102579911</c:v>
                </c:pt>
                <c:pt idx="42">
                  <c:v>1.1182647260894794</c:v>
                </c:pt>
                <c:pt idx="43">
                  <c:v>1.1172712956557642</c:v>
                </c:pt>
                <c:pt idx="44">
                  <c:v>1.1129399760840801</c:v>
                </c:pt>
                <c:pt idx="45">
                  <c:v>1.1122697684172707</c:v>
                </c:pt>
                <c:pt idx="46">
                  <c:v>1.1112625136590653</c:v>
                </c:pt>
                <c:pt idx="47">
                  <c:v>1.1075491297446862</c:v>
                </c:pt>
                <c:pt idx="48">
                  <c:v>1.106870544478654</c:v>
                </c:pt>
                <c:pt idx="49">
                  <c:v>1.1038037209559568</c:v>
                </c:pt>
                <c:pt idx="50">
                  <c:v>1.1034616220947047</c:v>
                </c:pt>
                <c:pt idx="51">
                  <c:v>1.1027766148834413</c:v>
                </c:pt>
                <c:pt idx="52">
                  <c:v>1.1024337056813363</c:v>
                </c:pt>
                <c:pt idx="53">
                  <c:v>1.1014033505553307</c:v>
                </c:pt>
                <c:pt idx="54">
                  <c:v>1.09795107099415</c:v>
                </c:pt>
                <c:pt idx="55">
                  <c:v>1.0969100130080565</c:v>
                </c:pt>
                <c:pt idx="56">
                  <c:v>1.0944711286416449</c:v>
                </c:pt>
                <c:pt idx="57">
                  <c:v>1.0941215958405615</c:v>
                </c:pt>
                <c:pt idx="58">
                  <c:v>1.0934216851622351</c:v>
                </c:pt>
                <c:pt idx="59">
                  <c:v>1.0923696996291206</c:v>
                </c:pt>
                <c:pt idx="60">
                  <c:v>1.0920184707527971</c:v>
                </c:pt>
                <c:pt idx="61">
                  <c:v>1.0906107078284066</c:v>
                </c:pt>
                <c:pt idx="62">
                  <c:v>1.0899051114393981</c:v>
                </c:pt>
                <c:pt idx="63">
                  <c:v>1.0899051114393981</c:v>
                </c:pt>
                <c:pt idx="64">
                  <c:v>1.0884904701823963</c:v>
                </c:pt>
                <c:pt idx="65">
                  <c:v>1.0842186867392387</c:v>
                </c:pt>
                <c:pt idx="66">
                  <c:v>1.0842186867392387</c:v>
                </c:pt>
                <c:pt idx="67">
                  <c:v>1.082426300860772</c:v>
                </c:pt>
                <c:pt idx="68">
                  <c:v>1.0784568180532925</c:v>
                </c:pt>
                <c:pt idx="69">
                  <c:v>1.0773679052841565</c:v>
                </c:pt>
                <c:pt idx="70">
                  <c:v>1.0773679052841565</c:v>
                </c:pt>
                <c:pt idx="71">
                  <c:v>1.0770043267933502</c:v>
                </c:pt>
                <c:pt idx="72">
                  <c:v>1.0759117614827776</c:v>
                </c:pt>
                <c:pt idx="73">
                  <c:v>1.0755469613925308</c:v>
                </c:pt>
                <c:pt idx="74">
                  <c:v>1.073351702386901</c:v>
                </c:pt>
                <c:pt idx="75">
                  <c:v>1.0726174765452365</c:v>
                </c:pt>
                <c:pt idx="76">
                  <c:v>1.0711452904510828</c:v>
                </c:pt>
                <c:pt idx="77">
                  <c:v>1.070037866607755</c:v>
                </c:pt>
                <c:pt idx="78">
                  <c:v>1.0696680969115957</c:v>
                </c:pt>
                <c:pt idx="79">
                  <c:v>1.0674428427763807</c:v>
                </c:pt>
                <c:pt idx="80">
                  <c:v>1.0666985504229953</c:v>
                </c:pt>
                <c:pt idx="81">
                  <c:v>1.0652061280543119</c:v>
                </c:pt>
                <c:pt idx="82">
                  <c:v>1.0644579892269184</c:v>
                </c:pt>
                <c:pt idx="83">
                  <c:v>1.0637085593914173</c:v>
                </c:pt>
                <c:pt idx="84">
                  <c:v>1.0633333589517495</c:v>
                </c:pt>
                <c:pt idx="85">
                  <c:v>1.0622058088197126</c:v>
                </c:pt>
                <c:pt idx="86">
                  <c:v>1.0599418880619547</c:v>
                </c:pt>
                <c:pt idx="87">
                  <c:v>1.0588054866759067</c:v>
                </c:pt>
                <c:pt idx="88">
                  <c:v>1.0588054866759067</c:v>
                </c:pt>
                <c:pt idx="89">
                  <c:v>1.0576661039098292</c:v>
                </c:pt>
                <c:pt idx="90">
                  <c:v>1.0569048513364727</c:v>
                </c:pt>
                <c:pt idx="91">
                  <c:v>1.0569048513364727</c:v>
                </c:pt>
                <c:pt idx="92">
                  <c:v>1.0565237240791003</c:v>
                </c:pt>
                <c:pt idx="93">
                  <c:v>1.055378331375</c:v>
                </c:pt>
                <c:pt idx="94">
                  <c:v>1.0546130545568877</c:v>
                </c:pt>
                <c:pt idx="95">
                  <c:v>1.0523090996473234</c:v>
                </c:pt>
                <c:pt idx="96">
                  <c:v>1.0492180226701815</c:v>
                </c:pt>
                <c:pt idx="97">
                  <c:v>1.0413926851582251</c:v>
                </c:pt>
                <c:pt idx="98">
                  <c:v>1.039414119176137</c:v>
                </c:pt>
                <c:pt idx="99">
                  <c:v>1.0386201619497029</c:v>
                </c:pt>
                <c:pt idx="100">
                  <c:v>1.0366288953621612</c:v>
                </c:pt>
                <c:pt idx="101">
                  <c:v>1.0330214446829107</c:v>
                </c:pt>
                <c:pt idx="102">
                  <c:v>1.0273496077747566</c:v>
                </c:pt>
                <c:pt idx="103">
                  <c:v>1.0207754881935578</c:v>
                </c:pt>
                <c:pt idx="104">
                  <c:v>1.0203612826477078</c:v>
                </c:pt>
                <c:pt idx="105">
                  <c:v>1.0195316845312554</c:v>
                </c:pt>
                <c:pt idx="106">
                  <c:v>1.0170333392987803</c:v>
                </c:pt>
                <c:pt idx="107">
                  <c:v>1.015778756389041</c:v>
                </c:pt>
                <c:pt idx="108">
                  <c:v>1.0132586652835165</c:v>
                </c:pt>
                <c:pt idx="109">
                  <c:v>1.0128372247051722</c:v>
                </c:pt>
                <c:pt idx="110">
                  <c:v>1.0128372247051722</c:v>
                </c:pt>
                <c:pt idx="111">
                  <c:v>1.0115704435972781</c:v>
                </c:pt>
                <c:pt idx="112">
                  <c:v>1.0068937079479006</c:v>
                </c:pt>
                <c:pt idx="113">
                  <c:v>1.0051805125037803</c:v>
                </c:pt>
                <c:pt idx="114">
                  <c:v>0.9956351945975499</c:v>
                </c:pt>
                <c:pt idx="115">
                  <c:v>0.99387691494121122</c:v>
                </c:pt>
                <c:pt idx="116">
                  <c:v>0.98766626492627463</c:v>
                </c:pt>
                <c:pt idx="117">
                  <c:v>0.97954837470409506</c:v>
                </c:pt>
                <c:pt idx="118">
                  <c:v>0.97863694838447435</c:v>
                </c:pt>
                <c:pt idx="119">
                  <c:v>0.96941591235398139</c:v>
                </c:pt>
                <c:pt idx="120">
                  <c:v>0.95760728706009524</c:v>
                </c:pt>
                <c:pt idx="121">
                  <c:v>0.9566485792052033</c:v>
                </c:pt>
                <c:pt idx="122">
                  <c:v>0.95279244304409205</c:v>
                </c:pt>
                <c:pt idx="123">
                  <c:v>0.94890176097021373</c:v>
                </c:pt>
                <c:pt idx="124">
                  <c:v>0.93043959476670013</c:v>
                </c:pt>
                <c:pt idx="125">
                  <c:v>0.92788341033070687</c:v>
                </c:pt>
                <c:pt idx="126">
                  <c:v>0.9258275746247423</c:v>
                </c:pt>
                <c:pt idx="127">
                  <c:v>0.91750550955254662</c:v>
                </c:pt>
                <c:pt idx="128">
                  <c:v>0.91487181754005031</c:v>
                </c:pt>
                <c:pt idx="129">
                  <c:v>0.9095560292411754</c:v>
                </c:pt>
                <c:pt idx="130">
                  <c:v>0.89872518158949355</c:v>
                </c:pt>
                <c:pt idx="131">
                  <c:v>0.89817648349767654</c:v>
                </c:pt>
                <c:pt idx="132">
                  <c:v>0.89209460269048035</c:v>
                </c:pt>
                <c:pt idx="133">
                  <c:v>0.89042101880091429</c:v>
                </c:pt>
                <c:pt idx="134">
                  <c:v>0.88309335857568994</c:v>
                </c:pt>
                <c:pt idx="135">
                  <c:v>0.88252453795488051</c:v>
                </c:pt>
                <c:pt idx="136">
                  <c:v>0.86805636182304158</c:v>
                </c:pt>
                <c:pt idx="137">
                  <c:v>0.83884909073725533</c:v>
                </c:pt>
                <c:pt idx="138">
                  <c:v>0.8286598965353198</c:v>
                </c:pt>
                <c:pt idx="139">
                  <c:v>0.82607480270082645</c:v>
                </c:pt>
                <c:pt idx="140">
                  <c:v>0.79934054945358168</c:v>
                </c:pt>
                <c:pt idx="141">
                  <c:v>0.78604121024255424</c:v>
                </c:pt>
                <c:pt idx="142">
                  <c:v>0.78247262416628616</c:v>
                </c:pt>
                <c:pt idx="143">
                  <c:v>0.77670118398841093</c:v>
                </c:pt>
                <c:pt idx="144">
                  <c:v>0.77232170672291978</c:v>
                </c:pt>
                <c:pt idx="145">
                  <c:v>0.76641284711239943</c:v>
                </c:pt>
                <c:pt idx="146">
                  <c:v>0.74973631556906106</c:v>
                </c:pt>
                <c:pt idx="147">
                  <c:v>0.73719264270473728</c:v>
                </c:pt>
                <c:pt idx="148">
                  <c:v>0.73479982958884693</c:v>
                </c:pt>
                <c:pt idx="149">
                  <c:v>0.72591163229504818</c:v>
                </c:pt>
                <c:pt idx="150">
                  <c:v>0.71600334363479923</c:v>
                </c:pt>
                <c:pt idx="151">
                  <c:v>0.67302090712889617</c:v>
                </c:pt>
                <c:pt idx="152">
                  <c:v>0.49415459401844281</c:v>
                </c:pt>
                <c:pt idx="153">
                  <c:v>0.48572142648158001</c:v>
                </c:pt>
                <c:pt idx="154">
                  <c:v>0.47275644931721233</c:v>
                </c:pt>
                <c:pt idx="155">
                  <c:v>0.45024910831936116</c:v>
                </c:pt>
                <c:pt idx="156">
                  <c:v>0.44870631990507992</c:v>
                </c:pt>
                <c:pt idx="157">
                  <c:v>0.40993312333129456</c:v>
                </c:pt>
              </c:numCache>
            </c:numRef>
          </c:xVal>
          <c:yVal>
            <c:numRef>
              <c:f>'Alcohol Data  - BDD FINALE'!$I$2:$I$159</c:f>
              <c:numCache>
                <c:formatCode>0.00</c:formatCode>
                <c:ptCount val="158"/>
                <c:pt idx="0">
                  <c:v>0.54900326202578786</c:v>
                </c:pt>
                <c:pt idx="1">
                  <c:v>0.48429983934678583</c:v>
                </c:pt>
                <c:pt idx="2">
                  <c:v>0.36361197989214433</c:v>
                </c:pt>
                <c:pt idx="3">
                  <c:v>0.35218251811136247</c:v>
                </c:pt>
                <c:pt idx="4">
                  <c:v>0.2966651902615311</c:v>
                </c:pt>
                <c:pt idx="5">
                  <c:v>0.70926996097583073</c:v>
                </c:pt>
                <c:pt idx="6">
                  <c:v>0.76863810124761445</c:v>
                </c:pt>
                <c:pt idx="7">
                  <c:v>1.4112829130173843</c:v>
                </c:pt>
                <c:pt idx="8">
                  <c:v>0.48287358360875376</c:v>
                </c:pt>
                <c:pt idx="9">
                  <c:v>0.7965743332104297</c:v>
                </c:pt>
                <c:pt idx="10">
                  <c:v>0.45788189673399232</c:v>
                </c:pt>
                <c:pt idx="11">
                  <c:v>0.35410843914740087</c:v>
                </c:pt>
                <c:pt idx="12">
                  <c:v>0.90200289135072942</c:v>
                </c:pt>
                <c:pt idx="13">
                  <c:v>0.31175386105575426</c:v>
                </c:pt>
                <c:pt idx="14">
                  <c:v>1.4620983811351558</c:v>
                </c:pt>
                <c:pt idx="15">
                  <c:v>0.42651126136457523</c:v>
                </c:pt>
                <c:pt idx="16">
                  <c:v>1.1020905255118367</c:v>
                </c:pt>
                <c:pt idx="17">
                  <c:v>0.44560420327359757</c:v>
                </c:pt>
                <c:pt idx="18">
                  <c:v>0.28330122870354957</c:v>
                </c:pt>
                <c:pt idx="19">
                  <c:v>1.0802656273398448</c:v>
                </c:pt>
                <c:pt idx="20">
                  <c:v>0.2966651902615311</c:v>
                </c:pt>
                <c:pt idx="21">
                  <c:v>0.26951294421791627</c:v>
                </c:pt>
                <c:pt idx="22">
                  <c:v>0.64246452024212142</c:v>
                </c:pt>
                <c:pt idx="23">
                  <c:v>0.35983548233988799</c:v>
                </c:pt>
                <c:pt idx="24">
                  <c:v>0.9242792860618817</c:v>
                </c:pt>
                <c:pt idx="25">
                  <c:v>0.30535136944662378</c:v>
                </c:pt>
                <c:pt idx="26">
                  <c:v>0.41664050733828101</c:v>
                </c:pt>
                <c:pt idx="27">
                  <c:v>0.32837960343873768</c:v>
                </c:pt>
                <c:pt idx="28">
                  <c:v>0.26951294421791627</c:v>
                </c:pt>
                <c:pt idx="29">
                  <c:v>1.0366288953621612</c:v>
                </c:pt>
                <c:pt idx="30">
                  <c:v>0.22010808804005513</c:v>
                </c:pt>
                <c:pt idx="31">
                  <c:v>0.41995574848975786</c:v>
                </c:pt>
                <c:pt idx="32">
                  <c:v>0.29225607135647602</c:v>
                </c:pt>
                <c:pt idx="33">
                  <c:v>0.2966651902615311</c:v>
                </c:pt>
                <c:pt idx="34">
                  <c:v>0.47856649559384334</c:v>
                </c:pt>
                <c:pt idx="35">
                  <c:v>0.37657695705651195</c:v>
                </c:pt>
                <c:pt idx="36">
                  <c:v>1.0480531731156091</c:v>
                </c:pt>
                <c:pt idx="37">
                  <c:v>0.35602585719312274</c:v>
                </c:pt>
                <c:pt idx="38">
                  <c:v>0.2380461031287954</c:v>
                </c:pt>
                <c:pt idx="39">
                  <c:v>0.24303804868629444</c:v>
                </c:pt>
                <c:pt idx="40">
                  <c:v>0.34044411484011833</c:v>
                </c:pt>
                <c:pt idx="41">
                  <c:v>0.35793484700045386</c:v>
                </c:pt>
                <c:pt idx="42">
                  <c:v>0.47275644931721233</c:v>
                </c:pt>
                <c:pt idx="43">
                  <c:v>0.44870631990507992</c:v>
                </c:pt>
                <c:pt idx="44">
                  <c:v>0.27184160653649897</c:v>
                </c:pt>
                <c:pt idx="45">
                  <c:v>0.34044411484011833</c:v>
                </c:pt>
                <c:pt idx="46">
                  <c:v>0.33845649360460478</c:v>
                </c:pt>
                <c:pt idx="47">
                  <c:v>0.3010299956639812</c:v>
                </c:pt>
                <c:pt idx="48">
                  <c:v>0.63346845557958653</c:v>
                </c:pt>
                <c:pt idx="49">
                  <c:v>0.21748394421390627</c:v>
                </c:pt>
                <c:pt idx="50">
                  <c:v>0.32014628611105395</c:v>
                </c:pt>
                <c:pt idx="51">
                  <c:v>0.37291200297010663</c:v>
                </c:pt>
                <c:pt idx="52">
                  <c:v>0.72835378202122847</c:v>
                </c:pt>
                <c:pt idx="53">
                  <c:v>0.22010808804005513</c:v>
                </c:pt>
                <c:pt idx="54">
                  <c:v>0.21748394421390627</c:v>
                </c:pt>
                <c:pt idx="55">
                  <c:v>1.0523090996473234</c:v>
                </c:pt>
                <c:pt idx="56">
                  <c:v>0.91381385238371671</c:v>
                </c:pt>
                <c:pt idx="57">
                  <c:v>0.48713837547718647</c:v>
                </c:pt>
                <c:pt idx="58">
                  <c:v>0.33645973384852951</c:v>
                </c:pt>
                <c:pt idx="59">
                  <c:v>0.70757017609793638</c:v>
                </c:pt>
                <c:pt idx="60">
                  <c:v>0.68930885912362028</c:v>
                </c:pt>
                <c:pt idx="61">
                  <c:v>0.22010808804005513</c:v>
                </c:pt>
                <c:pt idx="62">
                  <c:v>0.33645973384852951</c:v>
                </c:pt>
                <c:pt idx="63">
                  <c:v>0.29885307640970665</c:v>
                </c:pt>
                <c:pt idx="64">
                  <c:v>0.47129171105893858</c:v>
                </c:pt>
                <c:pt idx="65">
                  <c:v>0.32837960343873768</c:v>
                </c:pt>
                <c:pt idx="66">
                  <c:v>0.2380461031287954</c:v>
                </c:pt>
                <c:pt idx="67">
                  <c:v>0.53147891704225514</c:v>
                </c:pt>
                <c:pt idx="68">
                  <c:v>0.22010808804005513</c:v>
                </c:pt>
                <c:pt idx="69">
                  <c:v>0.51454775266028607</c:v>
                </c:pt>
                <c:pt idx="70">
                  <c:v>0.34242268082220628</c:v>
                </c:pt>
                <c:pt idx="71">
                  <c:v>0.50785587169583091</c:v>
                </c:pt>
                <c:pt idx="72">
                  <c:v>0.23044892137827391</c:v>
                </c:pt>
                <c:pt idx="73">
                  <c:v>0.52244423350631986</c:v>
                </c:pt>
                <c:pt idx="74">
                  <c:v>0.37657695705651195</c:v>
                </c:pt>
                <c:pt idx="75">
                  <c:v>0.33243845991560533</c:v>
                </c:pt>
                <c:pt idx="76">
                  <c:v>0</c:v>
                </c:pt>
                <c:pt idx="77">
                  <c:v>0.31597034545691782</c:v>
                </c:pt>
                <c:pt idx="78">
                  <c:v>0.50514997831990605</c:v>
                </c:pt>
                <c:pt idx="79">
                  <c:v>0.5502283530550941</c:v>
                </c:pt>
                <c:pt idx="80">
                  <c:v>0.46982201597816303</c:v>
                </c:pt>
                <c:pt idx="81">
                  <c:v>0.43616264704075602</c:v>
                </c:pt>
                <c:pt idx="82">
                  <c:v>0.22271647114758325</c:v>
                </c:pt>
                <c:pt idx="83">
                  <c:v>1.0017337128090005</c:v>
                </c:pt>
                <c:pt idx="84">
                  <c:v>0.81954393554186866</c:v>
                </c:pt>
                <c:pt idx="85">
                  <c:v>0.42324587393680785</c:v>
                </c:pt>
                <c:pt idx="86">
                  <c:v>0.37839790094813763</c:v>
                </c:pt>
                <c:pt idx="87">
                  <c:v>1.0507663112330423</c:v>
                </c:pt>
                <c:pt idx="88">
                  <c:v>0.23299611039215382</c:v>
                </c:pt>
                <c:pt idx="89">
                  <c:v>0.93901977644866652</c:v>
                </c:pt>
                <c:pt idx="90">
                  <c:v>0.52891670027765469</c:v>
                </c:pt>
                <c:pt idx="91">
                  <c:v>0.18752072083646307</c:v>
                </c:pt>
                <c:pt idx="92">
                  <c:v>0.24551266781414982</c:v>
                </c:pt>
                <c:pt idx="93">
                  <c:v>1.0484418035504044</c:v>
                </c:pt>
                <c:pt idx="94">
                  <c:v>0.66745295288995399</c:v>
                </c:pt>
                <c:pt idx="95">
                  <c:v>0.87273882747266884</c:v>
                </c:pt>
                <c:pt idx="96">
                  <c:v>0.27184160653649897</c:v>
                </c:pt>
                <c:pt idx="97">
                  <c:v>0.58658730467175491</c:v>
                </c:pt>
                <c:pt idx="98">
                  <c:v>0.36921585741014279</c:v>
                </c:pt>
                <c:pt idx="99">
                  <c:v>0.43456890403419868</c:v>
                </c:pt>
                <c:pt idx="100">
                  <c:v>0.46686762035410939</c:v>
                </c:pt>
                <c:pt idx="101">
                  <c:v>0.2944662261615929</c:v>
                </c:pt>
                <c:pt idx="102">
                  <c:v>0.50785587169583091</c:v>
                </c:pt>
                <c:pt idx="103">
                  <c:v>0.26951294421791627</c:v>
                </c:pt>
                <c:pt idx="104">
                  <c:v>0.38381536598043126</c:v>
                </c:pt>
                <c:pt idx="105">
                  <c:v>0.40483371661993806</c:v>
                </c:pt>
                <c:pt idx="106">
                  <c:v>0.26951294421791627</c:v>
                </c:pt>
                <c:pt idx="107">
                  <c:v>0.31806333496276157</c:v>
                </c:pt>
                <c:pt idx="108">
                  <c:v>0.28330122870354957</c:v>
                </c:pt>
                <c:pt idx="109">
                  <c:v>0.2355284469075489</c:v>
                </c:pt>
                <c:pt idx="110">
                  <c:v>0.31806333496276157</c:v>
                </c:pt>
                <c:pt idx="111">
                  <c:v>0.34044411484011833</c:v>
                </c:pt>
                <c:pt idx="112">
                  <c:v>0.39269695325966569</c:v>
                </c:pt>
                <c:pt idx="113">
                  <c:v>0.23299611039215382</c:v>
                </c:pt>
                <c:pt idx="114">
                  <c:v>1.039414119176137</c:v>
                </c:pt>
                <c:pt idx="115">
                  <c:v>0.26481782300953643</c:v>
                </c:pt>
                <c:pt idx="116">
                  <c:v>0.41497334797081797</c:v>
                </c:pt>
                <c:pt idx="117">
                  <c:v>0.25527250510330607</c:v>
                </c:pt>
                <c:pt idx="118">
                  <c:v>0.29885307640970665</c:v>
                </c:pt>
                <c:pt idx="119">
                  <c:v>0.31175386105575426</c:v>
                </c:pt>
                <c:pt idx="120">
                  <c:v>0.10720996964786837</c:v>
                </c:pt>
                <c:pt idx="121">
                  <c:v>0.34635297445063856</c:v>
                </c:pt>
                <c:pt idx="122">
                  <c:v>0.18469143081759881</c:v>
                </c:pt>
                <c:pt idx="123">
                  <c:v>0.34044411484011833</c:v>
                </c:pt>
                <c:pt idx="124">
                  <c:v>0.30319605742048883</c:v>
                </c:pt>
                <c:pt idx="125">
                  <c:v>0.21218760440395779</c:v>
                </c:pt>
                <c:pt idx="126">
                  <c:v>0.20139712432045145</c:v>
                </c:pt>
                <c:pt idx="127">
                  <c:v>0.23299611039215382</c:v>
                </c:pt>
                <c:pt idx="128">
                  <c:v>0.27415784926367981</c:v>
                </c:pt>
                <c:pt idx="129">
                  <c:v>0.24054924828259971</c:v>
                </c:pt>
                <c:pt idx="130">
                  <c:v>0.44404479591807633</c:v>
                </c:pt>
                <c:pt idx="131">
                  <c:v>0.29225607135647602</c:v>
                </c:pt>
                <c:pt idx="132">
                  <c:v>0.18184358794477254</c:v>
                </c:pt>
                <c:pt idx="133">
                  <c:v>0.2966651902615311</c:v>
                </c:pt>
                <c:pt idx="134">
                  <c:v>1.2111205412580492</c:v>
                </c:pt>
                <c:pt idx="135">
                  <c:v>0.31597034545691782</c:v>
                </c:pt>
                <c:pt idx="136">
                  <c:v>0.35218251811136247</c:v>
                </c:pt>
                <c:pt idx="137">
                  <c:v>0.70586371228391931</c:v>
                </c:pt>
                <c:pt idx="138">
                  <c:v>0.39269695325966569</c:v>
                </c:pt>
                <c:pt idx="139">
                  <c:v>0.3010299956639812</c:v>
                </c:pt>
                <c:pt idx="140">
                  <c:v>0.78390357927273491</c:v>
                </c:pt>
                <c:pt idx="141">
                  <c:v>0.51321760006793893</c:v>
                </c:pt>
                <c:pt idx="142">
                  <c:v>0.46239799789895608</c:v>
                </c:pt>
                <c:pt idx="143">
                  <c:v>0.55509444857831913</c:v>
                </c:pt>
                <c:pt idx="144">
                  <c:v>0.52762990087133865</c:v>
                </c:pt>
                <c:pt idx="145">
                  <c:v>0.46239799789895608</c:v>
                </c:pt>
                <c:pt idx="146">
                  <c:v>0.32014628611105395</c:v>
                </c:pt>
                <c:pt idx="147">
                  <c:v>0.51982799377571876</c:v>
                </c:pt>
                <c:pt idx="148">
                  <c:v>0.70926996097583073</c:v>
                </c:pt>
                <c:pt idx="149">
                  <c:v>0.48429983934678583</c:v>
                </c:pt>
                <c:pt idx="150">
                  <c:v>0.9703468762300933</c:v>
                </c:pt>
                <c:pt idx="151">
                  <c:v>0.5877109650189114</c:v>
                </c:pt>
                <c:pt idx="152">
                  <c:v>0.71516735784845786</c:v>
                </c:pt>
                <c:pt idx="153">
                  <c:v>0.76417613239033066</c:v>
                </c:pt>
                <c:pt idx="154">
                  <c:v>0.421603926869831</c:v>
                </c:pt>
                <c:pt idx="155">
                  <c:v>0.53781909507327419</c:v>
                </c:pt>
                <c:pt idx="156">
                  <c:v>0.50920252233110286</c:v>
                </c:pt>
                <c:pt idx="157">
                  <c:v>0.57518784492766106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5A-BF43-BA8D-70E08AC66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096224"/>
        <c:axId val="569184831"/>
      </c:scatterChart>
      <c:valAx>
        <c:axId val="2096096224"/>
        <c:scaling>
          <c:orientation val="minMax"/>
          <c:max val="1.35"/>
          <c:min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84831"/>
        <c:crosses val="autoZero"/>
        <c:crossBetween val="midCat"/>
      </c:valAx>
      <c:valAx>
        <c:axId val="56918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09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Régression</a:t>
            </a:r>
            <a:r>
              <a:rPr lang="en-US" baseline="0%"/>
              <a:t> linéaire (sans outliers et normalisé)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'Alcohol Data  - no outliers'!$H$1</c:f>
              <c:strCache>
                <c:ptCount val="1"/>
                <c:pt idx="0">
                  <c:v>LOG Homicide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4712306712013029E-2"/>
                  <c:y val="-0.426137248579056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%">
                        <a:solidFill>
                          <a:schemeClr val="tx1">
                            <a:lumMod val="65%"/>
                            <a:lumOff val="35%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%">
                        <a:solidFill>
                          <a:srgbClr val="FF0000"/>
                        </a:solidFill>
                      </a:rPr>
                      <a:t>y = -0.0901x + 0.5499</a:t>
                    </a:r>
                    <a:br>
                      <a:rPr lang="en-US" baseline="0%">
                        <a:solidFill>
                          <a:srgbClr val="FF0000"/>
                        </a:solidFill>
                      </a:rPr>
                    </a:br>
                    <a:r>
                      <a:rPr lang="en-US" baseline="0%">
                        <a:solidFill>
                          <a:srgbClr val="FF0000"/>
                        </a:solidFill>
                      </a:rPr>
                      <a:t>R² = 0.0038</a:t>
                    </a:r>
                    <a:endParaRPr lang="en-US">
                      <a:solidFill>
                        <a:srgbClr val="FF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'Alcohol Data  - no outliers'!$E$2:$E$157</c:f>
              <c:numCache>
                <c:formatCode>0.00</c:formatCode>
                <c:ptCount val="156"/>
                <c:pt idx="0">
                  <c:v>0.73479982958884693</c:v>
                </c:pt>
                <c:pt idx="1">
                  <c:v>0.79934054945358168</c:v>
                </c:pt>
                <c:pt idx="2">
                  <c:v>0.83884909073725533</c:v>
                </c:pt>
                <c:pt idx="3">
                  <c:v>0.78604121024255424</c:v>
                </c:pt>
                <c:pt idx="4">
                  <c:v>1.0711452904510828</c:v>
                </c:pt>
                <c:pt idx="5">
                  <c:v>0.67302090712889617</c:v>
                </c:pt>
                <c:pt idx="6">
                  <c:v>0.76641284711239943</c:v>
                </c:pt>
                <c:pt idx="7">
                  <c:v>0.78247262416628616</c:v>
                </c:pt>
                <c:pt idx="8">
                  <c:v>0.77670118398841093</c:v>
                </c:pt>
                <c:pt idx="9">
                  <c:v>1.1427022457376157</c:v>
                </c:pt>
                <c:pt idx="10">
                  <c:v>1.1338581252033346</c:v>
                </c:pt>
                <c:pt idx="11">
                  <c:v>1.121559844187501</c:v>
                </c:pt>
                <c:pt idx="12">
                  <c:v>1.1129399760840801</c:v>
                </c:pt>
                <c:pt idx="13">
                  <c:v>0.40993312333129456</c:v>
                </c:pt>
                <c:pt idx="14">
                  <c:v>0.44870631990507992</c:v>
                </c:pt>
                <c:pt idx="15">
                  <c:v>0.47275644931721233</c:v>
                </c:pt>
                <c:pt idx="16">
                  <c:v>1.1344958558346736</c:v>
                </c:pt>
                <c:pt idx="17">
                  <c:v>1.2038484637462348</c:v>
                </c:pt>
                <c:pt idx="18">
                  <c:v>1.0755469613925308</c:v>
                </c:pt>
                <c:pt idx="19">
                  <c:v>1.0941215958405615</c:v>
                </c:pt>
                <c:pt idx="20">
                  <c:v>0.77232170672291978</c:v>
                </c:pt>
                <c:pt idx="21">
                  <c:v>0.8286598965353198</c:v>
                </c:pt>
                <c:pt idx="22">
                  <c:v>0.86805636182304158</c:v>
                </c:pt>
                <c:pt idx="23">
                  <c:v>1.0923696996291206</c:v>
                </c:pt>
                <c:pt idx="24">
                  <c:v>1.0674428427763807</c:v>
                </c:pt>
                <c:pt idx="25">
                  <c:v>1.0666985504229953</c:v>
                </c:pt>
                <c:pt idx="26">
                  <c:v>1.1112625136590653</c:v>
                </c:pt>
                <c:pt idx="27">
                  <c:v>1.0770043267933502</c:v>
                </c:pt>
                <c:pt idx="28">
                  <c:v>1.0195316845312554</c:v>
                </c:pt>
                <c:pt idx="29">
                  <c:v>1.0203612826477078</c:v>
                </c:pt>
                <c:pt idx="30">
                  <c:v>0.97954837470409506</c:v>
                </c:pt>
                <c:pt idx="31">
                  <c:v>0.99387691494121122</c:v>
                </c:pt>
                <c:pt idx="32">
                  <c:v>1.0366288953621612</c:v>
                </c:pt>
                <c:pt idx="33">
                  <c:v>1.0051805125037803</c:v>
                </c:pt>
                <c:pt idx="34">
                  <c:v>0.9566485792052033</c:v>
                </c:pt>
                <c:pt idx="35">
                  <c:v>1.182414652434554</c:v>
                </c:pt>
                <c:pt idx="36">
                  <c:v>1.1758016328482794</c:v>
                </c:pt>
                <c:pt idx="37">
                  <c:v>1.1562461903973444</c:v>
                </c:pt>
                <c:pt idx="38">
                  <c:v>1.1550322287909702</c:v>
                </c:pt>
                <c:pt idx="39">
                  <c:v>1.1034616220947047</c:v>
                </c:pt>
                <c:pt idx="40">
                  <c:v>1.0565237240791003</c:v>
                </c:pt>
                <c:pt idx="41">
                  <c:v>1.0170333392987803</c:v>
                </c:pt>
                <c:pt idx="42">
                  <c:v>1.0588054866759067</c:v>
                </c:pt>
                <c:pt idx="43">
                  <c:v>1.1826999033360426</c:v>
                </c:pt>
                <c:pt idx="44">
                  <c:v>1.0884904701823963</c:v>
                </c:pt>
                <c:pt idx="45">
                  <c:v>1.0413926851582251</c:v>
                </c:pt>
                <c:pt idx="46">
                  <c:v>1.0773679052841565</c:v>
                </c:pt>
                <c:pt idx="47">
                  <c:v>1.0696680969115957</c:v>
                </c:pt>
                <c:pt idx="48">
                  <c:v>1.0068937079479006</c:v>
                </c:pt>
                <c:pt idx="49">
                  <c:v>1.1679078100014801</c:v>
                </c:pt>
                <c:pt idx="50">
                  <c:v>1.1401936785786313</c:v>
                </c:pt>
                <c:pt idx="51">
                  <c:v>1.1222158782728267</c:v>
                </c:pt>
                <c:pt idx="52">
                  <c:v>1.0899051114393981</c:v>
                </c:pt>
                <c:pt idx="53">
                  <c:v>1.0633333589517495</c:v>
                </c:pt>
                <c:pt idx="54">
                  <c:v>1.1225435240687542</c:v>
                </c:pt>
                <c:pt idx="55">
                  <c:v>1.1997551772534747</c:v>
                </c:pt>
                <c:pt idx="56">
                  <c:v>1.1855421548543752</c:v>
                </c:pt>
                <c:pt idx="57">
                  <c:v>1.1708482036433094</c:v>
                </c:pt>
                <c:pt idx="58">
                  <c:v>1.1464381352857747</c:v>
                </c:pt>
                <c:pt idx="59">
                  <c:v>1.127428777851599</c:v>
                </c:pt>
                <c:pt idx="60">
                  <c:v>1.1212314551496214</c:v>
                </c:pt>
                <c:pt idx="61">
                  <c:v>1.0115704435972781</c:v>
                </c:pt>
                <c:pt idx="62">
                  <c:v>0.98766626492627463</c:v>
                </c:pt>
                <c:pt idx="63">
                  <c:v>0.9095560292411754</c:v>
                </c:pt>
                <c:pt idx="64">
                  <c:v>1.1264561134318043</c:v>
                </c:pt>
                <c:pt idx="65">
                  <c:v>1.1328997699444829</c:v>
                </c:pt>
                <c:pt idx="66">
                  <c:v>1.073351702386901</c:v>
                </c:pt>
                <c:pt idx="67">
                  <c:v>1.0644579892269184</c:v>
                </c:pt>
                <c:pt idx="68">
                  <c:v>0.89872518158949355</c:v>
                </c:pt>
                <c:pt idx="69">
                  <c:v>0.93043959476670013</c:v>
                </c:pt>
                <c:pt idx="70">
                  <c:v>0.92788341033070687</c:v>
                </c:pt>
                <c:pt idx="71">
                  <c:v>0.95760728706009524</c:v>
                </c:pt>
                <c:pt idx="72">
                  <c:v>1.2049335223541449</c:v>
                </c:pt>
                <c:pt idx="73">
                  <c:v>1.180125875164054</c:v>
                </c:pt>
                <c:pt idx="74">
                  <c:v>1.1209028176145273</c:v>
                </c:pt>
                <c:pt idx="75">
                  <c:v>1.1038037209559568</c:v>
                </c:pt>
                <c:pt idx="76">
                  <c:v>1.039414119176137</c:v>
                </c:pt>
                <c:pt idx="77">
                  <c:v>0.96941591235398139</c:v>
                </c:pt>
                <c:pt idx="78">
                  <c:v>0.91487181754005031</c:v>
                </c:pt>
                <c:pt idx="79">
                  <c:v>0.95279244304409205</c:v>
                </c:pt>
                <c:pt idx="80">
                  <c:v>0.88309335857568994</c:v>
                </c:pt>
                <c:pt idx="81">
                  <c:v>0.71600334363479923</c:v>
                </c:pt>
                <c:pt idx="82">
                  <c:v>0.9956351945975499</c:v>
                </c:pt>
                <c:pt idx="83">
                  <c:v>1.1489109931093564</c:v>
                </c:pt>
                <c:pt idx="84">
                  <c:v>1.0969100130080565</c:v>
                </c:pt>
                <c:pt idx="85">
                  <c:v>1.1622656142980214</c:v>
                </c:pt>
                <c:pt idx="86">
                  <c:v>1.1775364999298621</c:v>
                </c:pt>
                <c:pt idx="87">
                  <c:v>1.106870544478654</c:v>
                </c:pt>
                <c:pt idx="88">
                  <c:v>1.1658376246901283</c:v>
                </c:pt>
                <c:pt idx="89">
                  <c:v>1.1383026981662814</c:v>
                </c:pt>
                <c:pt idx="90">
                  <c:v>1.1182647260894794</c:v>
                </c:pt>
                <c:pt idx="91">
                  <c:v>1.09795107099415</c:v>
                </c:pt>
                <c:pt idx="92">
                  <c:v>0.82607480270082645</c:v>
                </c:pt>
                <c:pt idx="93">
                  <c:v>0.89042101880091429</c:v>
                </c:pt>
                <c:pt idx="94">
                  <c:v>0.89817648349767654</c:v>
                </c:pt>
                <c:pt idx="95">
                  <c:v>0.97863694838447435</c:v>
                </c:pt>
                <c:pt idx="96">
                  <c:v>1.055378331375</c:v>
                </c:pt>
                <c:pt idx="97">
                  <c:v>1.1445742076096164</c:v>
                </c:pt>
                <c:pt idx="98">
                  <c:v>1.0944711286416449</c:v>
                </c:pt>
                <c:pt idx="99">
                  <c:v>1.0920184707527971</c:v>
                </c:pt>
                <c:pt idx="100">
                  <c:v>1.0569048513364727</c:v>
                </c:pt>
                <c:pt idx="101">
                  <c:v>1.0546130545568877</c:v>
                </c:pt>
                <c:pt idx="102">
                  <c:v>1.0842186867392387</c:v>
                </c:pt>
                <c:pt idx="103">
                  <c:v>1.070037866607755</c:v>
                </c:pt>
                <c:pt idx="104">
                  <c:v>1.0492180226701815</c:v>
                </c:pt>
                <c:pt idx="105">
                  <c:v>1.0128372247051722</c:v>
                </c:pt>
                <c:pt idx="106">
                  <c:v>0.73719264270473728</c:v>
                </c:pt>
                <c:pt idx="107">
                  <c:v>0.72591163229504818</c:v>
                </c:pt>
                <c:pt idx="108">
                  <c:v>0.74973631556906106</c:v>
                </c:pt>
                <c:pt idx="109">
                  <c:v>0.88252453795488051</c:v>
                </c:pt>
                <c:pt idx="110">
                  <c:v>0.91750550955254662</c:v>
                </c:pt>
                <c:pt idx="111">
                  <c:v>0.9258275746247423</c:v>
                </c:pt>
                <c:pt idx="112">
                  <c:v>0.89209460269048035</c:v>
                </c:pt>
                <c:pt idx="113">
                  <c:v>1.0273496077747566</c:v>
                </c:pt>
                <c:pt idx="114">
                  <c:v>1.0899051114393981</c:v>
                </c:pt>
                <c:pt idx="115">
                  <c:v>1.1014033505553307</c:v>
                </c:pt>
                <c:pt idx="116">
                  <c:v>1.1389339402569236</c:v>
                </c:pt>
                <c:pt idx="117">
                  <c:v>1.1199154102579911</c:v>
                </c:pt>
                <c:pt idx="118">
                  <c:v>1.0934216851622351</c:v>
                </c:pt>
                <c:pt idx="119">
                  <c:v>1.0588054866759067</c:v>
                </c:pt>
                <c:pt idx="120">
                  <c:v>1.3021143769562011</c:v>
                </c:pt>
                <c:pt idx="121">
                  <c:v>1.2860071220794747</c:v>
                </c:pt>
                <c:pt idx="122">
                  <c:v>1.2699796766453237</c:v>
                </c:pt>
                <c:pt idx="123">
                  <c:v>1.2550311633455513</c:v>
                </c:pt>
                <c:pt idx="124">
                  <c:v>1.1690863574870227</c:v>
                </c:pt>
                <c:pt idx="125">
                  <c:v>1.0576661039098292</c:v>
                </c:pt>
                <c:pt idx="126">
                  <c:v>1.0386201619497029</c:v>
                </c:pt>
                <c:pt idx="127">
                  <c:v>0.94890176097021373</c:v>
                </c:pt>
                <c:pt idx="128">
                  <c:v>1.082426300860772</c:v>
                </c:pt>
                <c:pt idx="129">
                  <c:v>1.0652061280543119</c:v>
                </c:pt>
                <c:pt idx="130">
                  <c:v>1.0622058088197126</c:v>
                </c:pt>
                <c:pt idx="131">
                  <c:v>1.0599418880619547</c:v>
                </c:pt>
                <c:pt idx="132">
                  <c:v>1.1172712956557642</c:v>
                </c:pt>
                <c:pt idx="133">
                  <c:v>1.1075491297446862</c:v>
                </c:pt>
                <c:pt idx="134">
                  <c:v>1.0842186867392387</c:v>
                </c:pt>
                <c:pt idx="135">
                  <c:v>1.0784568180532925</c:v>
                </c:pt>
                <c:pt idx="136">
                  <c:v>1.1027766148834413</c:v>
                </c:pt>
                <c:pt idx="137">
                  <c:v>1.1122697684172707</c:v>
                </c:pt>
                <c:pt idx="138">
                  <c:v>1.0207754881935578</c:v>
                </c:pt>
                <c:pt idx="139">
                  <c:v>1.0759117614827776</c:v>
                </c:pt>
                <c:pt idx="140">
                  <c:v>1.015778756389041</c:v>
                </c:pt>
                <c:pt idx="141">
                  <c:v>1.0132586652835165</c:v>
                </c:pt>
                <c:pt idx="142">
                  <c:v>1.0330214446829107</c:v>
                </c:pt>
                <c:pt idx="143">
                  <c:v>1.0128372247051722</c:v>
                </c:pt>
                <c:pt idx="144">
                  <c:v>1.129689892199301</c:v>
                </c:pt>
                <c:pt idx="145">
                  <c:v>1.0906107078284066</c:v>
                </c:pt>
                <c:pt idx="146">
                  <c:v>1.0569048513364727</c:v>
                </c:pt>
                <c:pt idx="147">
                  <c:v>0.48572142648158001</c:v>
                </c:pt>
                <c:pt idx="148">
                  <c:v>0.49415459401844281</c:v>
                </c:pt>
                <c:pt idx="149">
                  <c:v>0.45024910831936116</c:v>
                </c:pt>
                <c:pt idx="150">
                  <c:v>1.0637085593914173</c:v>
                </c:pt>
                <c:pt idx="151">
                  <c:v>1.0523090996473234</c:v>
                </c:pt>
                <c:pt idx="152">
                  <c:v>1.1024337056813363</c:v>
                </c:pt>
                <c:pt idx="153">
                  <c:v>1.1264561134318043</c:v>
                </c:pt>
                <c:pt idx="154">
                  <c:v>1.0773679052841565</c:v>
                </c:pt>
                <c:pt idx="155">
                  <c:v>1.0726174765452365</c:v>
                </c:pt>
              </c:numCache>
            </c:numRef>
          </c:xVal>
          <c:yVal>
            <c:numRef>
              <c:f>'Alcohol Data  - no outliers'!$H$2:$H$157</c:f>
              <c:numCache>
                <c:formatCode>0.00</c:formatCode>
                <c:ptCount val="156"/>
                <c:pt idx="0">
                  <c:v>0.70926996097583073</c:v>
                </c:pt>
                <c:pt idx="1">
                  <c:v>0.78390357927273491</c:v>
                </c:pt>
                <c:pt idx="2">
                  <c:v>0.70586371228391931</c:v>
                </c:pt>
                <c:pt idx="3">
                  <c:v>0.51321760006793893</c:v>
                </c:pt>
                <c:pt idx="4">
                  <c:v>0</c:v>
                </c:pt>
                <c:pt idx="5">
                  <c:v>0.5877109650189114</c:v>
                </c:pt>
                <c:pt idx="6">
                  <c:v>0.46239799789895608</c:v>
                </c:pt>
                <c:pt idx="7">
                  <c:v>0.46239799789895608</c:v>
                </c:pt>
                <c:pt idx="8">
                  <c:v>0.55509444857831913</c:v>
                </c:pt>
                <c:pt idx="9">
                  <c:v>0.30535136944662378</c:v>
                </c:pt>
                <c:pt idx="10">
                  <c:v>0.22010808804005513</c:v>
                </c:pt>
                <c:pt idx="11">
                  <c:v>0.2380461031287954</c:v>
                </c:pt>
                <c:pt idx="12">
                  <c:v>0.27184160653649897</c:v>
                </c:pt>
                <c:pt idx="13">
                  <c:v>0.57518784492766106</c:v>
                </c:pt>
                <c:pt idx="14">
                  <c:v>0.50920252233110286</c:v>
                </c:pt>
                <c:pt idx="15">
                  <c:v>0.421603926869831</c:v>
                </c:pt>
                <c:pt idx="16">
                  <c:v>1.0366288953621612</c:v>
                </c:pt>
                <c:pt idx="17">
                  <c:v>0.70926996097583073</c:v>
                </c:pt>
                <c:pt idx="18">
                  <c:v>0.52244423350631986</c:v>
                </c:pt>
                <c:pt idx="19">
                  <c:v>0.48713837547718647</c:v>
                </c:pt>
                <c:pt idx="20">
                  <c:v>0.52762990087133865</c:v>
                </c:pt>
                <c:pt idx="21">
                  <c:v>0.39269695325966569</c:v>
                </c:pt>
                <c:pt idx="22">
                  <c:v>0.35218251811136247</c:v>
                </c:pt>
                <c:pt idx="23">
                  <c:v>0.70757017609793638</c:v>
                </c:pt>
                <c:pt idx="24">
                  <c:v>0.5502283530550941</c:v>
                </c:pt>
                <c:pt idx="25">
                  <c:v>0.46982201597816303</c:v>
                </c:pt>
                <c:pt idx="26">
                  <c:v>0.33845649360460478</c:v>
                </c:pt>
                <c:pt idx="27">
                  <c:v>0.50785587169583091</c:v>
                </c:pt>
                <c:pt idx="28">
                  <c:v>0.40483371661993806</c:v>
                </c:pt>
                <c:pt idx="29">
                  <c:v>0.38381536598043126</c:v>
                </c:pt>
                <c:pt idx="30">
                  <c:v>0.25527250510330607</c:v>
                </c:pt>
                <c:pt idx="31">
                  <c:v>0.26481782300953643</c:v>
                </c:pt>
                <c:pt idx="32">
                  <c:v>0.46686762035410939</c:v>
                </c:pt>
                <c:pt idx="33">
                  <c:v>0.23299611039215382</c:v>
                </c:pt>
                <c:pt idx="34">
                  <c:v>0.34635297445063856</c:v>
                </c:pt>
                <c:pt idx="35">
                  <c:v>0.45788189673399232</c:v>
                </c:pt>
                <c:pt idx="36">
                  <c:v>0.31175386105575426</c:v>
                </c:pt>
                <c:pt idx="37">
                  <c:v>0.2966651902615311</c:v>
                </c:pt>
                <c:pt idx="38">
                  <c:v>0.26951294421791627</c:v>
                </c:pt>
                <c:pt idx="39">
                  <c:v>0.32014628611105395</c:v>
                </c:pt>
                <c:pt idx="40">
                  <c:v>0.24551266781414982</c:v>
                </c:pt>
                <c:pt idx="41">
                  <c:v>0.26951294421791627</c:v>
                </c:pt>
                <c:pt idx="42">
                  <c:v>1.0507663112330423</c:v>
                </c:pt>
                <c:pt idx="43">
                  <c:v>0.7965743332104297</c:v>
                </c:pt>
                <c:pt idx="44">
                  <c:v>0.47129171105893858</c:v>
                </c:pt>
                <c:pt idx="45">
                  <c:v>0.58658730467175491</c:v>
                </c:pt>
                <c:pt idx="46">
                  <c:v>0.51454775266028607</c:v>
                </c:pt>
                <c:pt idx="47">
                  <c:v>0.50514997831990605</c:v>
                </c:pt>
                <c:pt idx="48">
                  <c:v>0.39269695325966569</c:v>
                </c:pt>
                <c:pt idx="49">
                  <c:v>0.44560420327359757</c:v>
                </c:pt>
                <c:pt idx="50">
                  <c:v>0.41664050733828101</c:v>
                </c:pt>
                <c:pt idx="51">
                  <c:v>0.35602585719312274</c:v>
                </c:pt>
                <c:pt idx="52">
                  <c:v>0.33645973384852951</c:v>
                </c:pt>
                <c:pt idx="53">
                  <c:v>0.81954393554186866</c:v>
                </c:pt>
                <c:pt idx="54">
                  <c:v>1.0480531731156091</c:v>
                </c:pt>
                <c:pt idx="55">
                  <c:v>0.76863810124761445</c:v>
                </c:pt>
                <c:pt idx="56">
                  <c:v>0.48287358360875376</c:v>
                </c:pt>
                <c:pt idx="57">
                  <c:v>0.42651126136457523</c:v>
                </c:pt>
                <c:pt idx="58">
                  <c:v>0.35983548233988799</c:v>
                </c:pt>
                <c:pt idx="59">
                  <c:v>0.2966651902615311</c:v>
                </c:pt>
                <c:pt idx="60">
                  <c:v>0.24303804868629444</c:v>
                </c:pt>
                <c:pt idx="61">
                  <c:v>0.34044411484011833</c:v>
                </c:pt>
                <c:pt idx="62">
                  <c:v>0.41497334797081797</c:v>
                </c:pt>
                <c:pt idx="63">
                  <c:v>0.24054924828259971</c:v>
                </c:pt>
                <c:pt idx="64">
                  <c:v>0.47856649559384334</c:v>
                </c:pt>
                <c:pt idx="65">
                  <c:v>0.41995574848975786</c:v>
                </c:pt>
                <c:pt idx="66">
                  <c:v>0.37657695705651195</c:v>
                </c:pt>
                <c:pt idx="67">
                  <c:v>0.22271647114758325</c:v>
                </c:pt>
                <c:pt idx="68">
                  <c:v>0.44404479591807633</c:v>
                </c:pt>
                <c:pt idx="69">
                  <c:v>0.30319605742048883</c:v>
                </c:pt>
                <c:pt idx="70">
                  <c:v>0.21218760440395779</c:v>
                </c:pt>
                <c:pt idx="71">
                  <c:v>0.10720996964786837</c:v>
                </c:pt>
                <c:pt idx="72">
                  <c:v>0.2966651902615311</c:v>
                </c:pt>
                <c:pt idx="73">
                  <c:v>0.35410843914740087</c:v>
                </c:pt>
                <c:pt idx="74">
                  <c:v>0.34044411484011833</c:v>
                </c:pt>
                <c:pt idx="75">
                  <c:v>0.21748394421390627</c:v>
                </c:pt>
                <c:pt idx="76">
                  <c:v>0.36921585741014279</c:v>
                </c:pt>
                <c:pt idx="77">
                  <c:v>0.31175386105575426</c:v>
                </c:pt>
                <c:pt idx="78">
                  <c:v>0.27415784926367981</c:v>
                </c:pt>
                <c:pt idx="79">
                  <c:v>0.18469143081759881</c:v>
                </c:pt>
                <c:pt idx="80">
                  <c:v>1.2111205412580492</c:v>
                </c:pt>
                <c:pt idx="81">
                  <c:v>0.9703468762300933</c:v>
                </c:pt>
                <c:pt idx="82">
                  <c:v>1.039414119176137</c:v>
                </c:pt>
                <c:pt idx="83">
                  <c:v>0.64246452024212142</c:v>
                </c:pt>
                <c:pt idx="84">
                  <c:v>1.0523090996473234</c:v>
                </c:pt>
                <c:pt idx="85">
                  <c:v>1.0802656273398448</c:v>
                </c:pt>
                <c:pt idx="86">
                  <c:v>0.90200289135072942</c:v>
                </c:pt>
                <c:pt idx="87">
                  <c:v>0.63346845557958653</c:v>
                </c:pt>
                <c:pt idx="88">
                  <c:v>0.28330122870354957</c:v>
                </c:pt>
                <c:pt idx="89">
                  <c:v>0.26951294421791627</c:v>
                </c:pt>
                <c:pt idx="90">
                  <c:v>0.47275644931721233</c:v>
                </c:pt>
                <c:pt idx="91">
                  <c:v>0.21748394421390627</c:v>
                </c:pt>
                <c:pt idx="92">
                  <c:v>0.3010299956639812</c:v>
                </c:pt>
                <c:pt idx="93">
                  <c:v>0.2966651902615311</c:v>
                </c:pt>
                <c:pt idx="94">
                  <c:v>0.29225607135647602</c:v>
                </c:pt>
                <c:pt idx="95">
                  <c:v>0.29885307640970665</c:v>
                </c:pt>
                <c:pt idx="96">
                  <c:v>1.0484418035504044</c:v>
                </c:pt>
                <c:pt idx="97">
                  <c:v>0.9242792860618817</c:v>
                </c:pt>
                <c:pt idx="98">
                  <c:v>0.91381385238371671</c:v>
                </c:pt>
                <c:pt idx="99">
                  <c:v>0.68930885912362028</c:v>
                </c:pt>
                <c:pt idx="100">
                  <c:v>0.52891670027765469</c:v>
                </c:pt>
                <c:pt idx="101">
                  <c:v>0.66745295288995399</c:v>
                </c:pt>
                <c:pt idx="102">
                  <c:v>0.32837960343873768</c:v>
                </c:pt>
                <c:pt idx="103">
                  <c:v>0.31597034545691782</c:v>
                </c:pt>
                <c:pt idx="104">
                  <c:v>0.27184160653649897</c:v>
                </c:pt>
                <c:pt idx="105">
                  <c:v>0.2355284469075489</c:v>
                </c:pt>
                <c:pt idx="106">
                  <c:v>0.51982799377571876</c:v>
                </c:pt>
                <c:pt idx="107">
                  <c:v>0.48429983934678583</c:v>
                </c:pt>
                <c:pt idx="108">
                  <c:v>0.32014628611105395</c:v>
                </c:pt>
                <c:pt idx="109">
                  <c:v>0.31597034545691782</c:v>
                </c:pt>
                <c:pt idx="110">
                  <c:v>0.23299611039215382</c:v>
                </c:pt>
                <c:pt idx="111">
                  <c:v>0.20139712432045145</c:v>
                </c:pt>
                <c:pt idx="112">
                  <c:v>0.18184358794477254</c:v>
                </c:pt>
                <c:pt idx="113">
                  <c:v>0.50785587169583091</c:v>
                </c:pt>
                <c:pt idx="114">
                  <c:v>0.29885307640970665</c:v>
                </c:pt>
                <c:pt idx="115">
                  <c:v>0.22010808804005513</c:v>
                </c:pt>
                <c:pt idx="116">
                  <c:v>0.32837960343873768</c:v>
                </c:pt>
                <c:pt idx="117">
                  <c:v>0.35793484700045386</c:v>
                </c:pt>
                <c:pt idx="118">
                  <c:v>0.33645973384852951</c:v>
                </c:pt>
                <c:pt idx="119">
                  <c:v>0.23299611039215382</c:v>
                </c:pt>
                <c:pt idx="120">
                  <c:v>0.54900326202578786</c:v>
                </c:pt>
                <c:pt idx="121">
                  <c:v>0.48429983934678583</c:v>
                </c:pt>
                <c:pt idx="122">
                  <c:v>0.36361197989214433</c:v>
                </c:pt>
                <c:pt idx="123">
                  <c:v>0.35218251811136247</c:v>
                </c:pt>
                <c:pt idx="124">
                  <c:v>1.1020905255118367</c:v>
                </c:pt>
                <c:pt idx="125">
                  <c:v>0.93901977644866652</c:v>
                </c:pt>
                <c:pt idx="126">
                  <c:v>0.43456890403419868</c:v>
                </c:pt>
                <c:pt idx="127">
                  <c:v>0.34044411484011833</c:v>
                </c:pt>
                <c:pt idx="128">
                  <c:v>0.53147891704225514</c:v>
                </c:pt>
                <c:pt idx="129">
                  <c:v>0.43616264704075602</c:v>
                </c:pt>
                <c:pt idx="130">
                  <c:v>0.42324587393680785</c:v>
                </c:pt>
                <c:pt idx="131">
                  <c:v>0.37839790094813763</c:v>
                </c:pt>
                <c:pt idx="132">
                  <c:v>0.44870631990507992</c:v>
                </c:pt>
                <c:pt idx="133">
                  <c:v>0.3010299956639812</c:v>
                </c:pt>
                <c:pt idx="134">
                  <c:v>0.2380461031287954</c:v>
                </c:pt>
                <c:pt idx="135">
                  <c:v>0.22010808804005513</c:v>
                </c:pt>
                <c:pt idx="136">
                  <c:v>0.37291200297010663</c:v>
                </c:pt>
                <c:pt idx="137">
                  <c:v>0.34044411484011833</c:v>
                </c:pt>
                <c:pt idx="138">
                  <c:v>0.26951294421791627</c:v>
                </c:pt>
                <c:pt idx="139">
                  <c:v>0.23044892137827391</c:v>
                </c:pt>
                <c:pt idx="140">
                  <c:v>0.31806333496276157</c:v>
                </c:pt>
                <c:pt idx="141">
                  <c:v>0.28330122870354957</c:v>
                </c:pt>
                <c:pt idx="142">
                  <c:v>0.2944662261615929</c:v>
                </c:pt>
                <c:pt idx="143">
                  <c:v>0.31806333496276157</c:v>
                </c:pt>
                <c:pt idx="144">
                  <c:v>0.29225607135647602</c:v>
                </c:pt>
                <c:pt idx="145">
                  <c:v>0.22010808804005513</c:v>
                </c:pt>
                <c:pt idx="146">
                  <c:v>0.18752072083646307</c:v>
                </c:pt>
                <c:pt idx="147">
                  <c:v>0.76417613239033066</c:v>
                </c:pt>
                <c:pt idx="148">
                  <c:v>0.71516735784845786</c:v>
                </c:pt>
                <c:pt idx="149">
                  <c:v>0.53781909507327419</c:v>
                </c:pt>
                <c:pt idx="150">
                  <c:v>1.0017337128090005</c:v>
                </c:pt>
                <c:pt idx="151">
                  <c:v>0.87273882747266884</c:v>
                </c:pt>
                <c:pt idx="152">
                  <c:v>0.72835378202122847</c:v>
                </c:pt>
                <c:pt idx="153">
                  <c:v>0.37657695705651195</c:v>
                </c:pt>
                <c:pt idx="154">
                  <c:v>0.34242268082220628</c:v>
                </c:pt>
                <c:pt idx="155">
                  <c:v>0.33243845991560533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32-CA4A-AB8B-AD8679D11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06704"/>
        <c:axId val="671008704"/>
      </c:scatterChart>
      <c:valAx>
        <c:axId val="671006704"/>
        <c:scaling>
          <c:orientation val="minMax"/>
          <c:min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08704"/>
        <c:crosses val="autoZero"/>
        <c:crossBetween val="midCat"/>
      </c:valAx>
      <c:valAx>
        <c:axId val="67100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%">
                <a:solidFill>
                  <a:sysClr val="windowText" lastClr="000000">
                    <a:lumMod val="65%"/>
                    <a:lumOff val="35%"/>
                  </a:sysClr>
                </a:solidFill>
              </a:rPr>
              <a:t>Régression linéaire (sans outliers)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8320647419072616E-2"/>
                  <c:y val="-5.3723388743073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'Alcohol Data  - no outliers'!$D$2:$D$157</c:f>
              <c:numCache>
                <c:formatCode>General</c:formatCode>
                <c:ptCount val="156"/>
                <c:pt idx="0">
                  <c:v>4.43</c:v>
                </c:pt>
                <c:pt idx="1">
                  <c:v>5.3</c:v>
                </c:pt>
                <c:pt idx="2">
                  <c:v>5.9</c:v>
                </c:pt>
                <c:pt idx="3">
                  <c:v>5.1100000000000003</c:v>
                </c:pt>
                <c:pt idx="4">
                  <c:v>10.78</c:v>
                </c:pt>
                <c:pt idx="5">
                  <c:v>3.71</c:v>
                </c:pt>
                <c:pt idx="6">
                  <c:v>4.84</c:v>
                </c:pt>
                <c:pt idx="7">
                  <c:v>5.0599999999999996</c:v>
                </c:pt>
                <c:pt idx="8">
                  <c:v>4.9800000000000004</c:v>
                </c:pt>
                <c:pt idx="9">
                  <c:v>12.89</c:v>
                </c:pt>
                <c:pt idx="10">
                  <c:v>12.61</c:v>
                </c:pt>
                <c:pt idx="11">
                  <c:v>12.23</c:v>
                </c:pt>
                <c:pt idx="12">
                  <c:v>11.97</c:v>
                </c:pt>
                <c:pt idx="13">
                  <c:v>1.57</c:v>
                </c:pt>
                <c:pt idx="14">
                  <c:v>1.81</c:v>
                </c:pt>
                <c:pt idx="15">
                  <c:v>1.97</c:v>
                </c:pt>
                <c:pt idx="16">
                  <c:v>12.63</c:v>
                </c:pt>
                <c:pt idx="17">
                  <c:v>14.99</c:v>
                </c:pt>
                <c:pt idx="18">
                  <c:v>10.9</c:v>
                </c:pt>
                <c:pt idx="19">
                  <c:v>11.42</c:v>
                </c:pt>
                <c:pt idx="20">
                  <c:v>4.92</c:v>
                </c:pt>
                <c:pt idx="21">
                  <c:v>5.74</c:v>
                </c:pt>
                <c:pt idx="22">
                  <c:v>6.38</c:v>
                </c:pt>
                <c:pt idx="23">
                  <c:v>11.37</c:v>
                </c:pt>
                <c:pt idx="24">
                  <c:v>10.68</c:v>
                </c:pt>
                <c:pt idx="25">
                  <c:v>10.66</c:v>
                </c:pt>
                <c:pt idx="26">
                  <c:v>11.92</c:v>
                </c:pt>
                <c:pt idx="27">
                  <c:v>10.94</c:v>
                </c:pt>
                <c:pt idx="28">
                  <c:v>9.4600000000000009</c:v>
                </c:pt>
                <c:pt idx="29">
                  <c:v>9.48</c:v>
                </c:pt>
                <c:pt idx="30">
                  <c:v>8.5399999999999991</c:v>
                </c:pt>
                <c:pt idx="31">
                  <c:v>8.86</c:v>
                </c:pt>
                <c:pt idx="32">
                  <c:v>9.8800000000000008</c:v>
                </c:pt>
                <c:pt idx="33">
                  <c:v>9.1199999999999992</c:v>
                </c:pt>
                <c:pt idx="34">
                  <c:v>8.0500000000000007</c:v>
                </c:pt>
                <c:pt idx="35">
                  <c:v>14.22</c:v>
                </c:pt>
                <c:pt idx="36">
                  <c:v>13.99</c:v>
                </c:pt>
                <c:pt idx="37">
                  <c:v>13.33</c:v>
                </c:pt>
                <c:pt idx="38">
                  <c:v>13.29</c:v>
                </c:pt>
                <c:pt idx="39">
                  <c:v>11.69</c:v>
                </c:pt>
                <c:pt idx="40">
                  <c:v>10.39</c:v>
                </c:pt>
                <c:pt idx="41">
                  <c:v>9.4</c:v>
                </c:pt>
                <c:pt idx="42">
                  <c:v>10.45</c:v>
                </c:pt>
                <c:pt idx="43">
                  <c:v>14.23</c:v>
                </c:pt>
                <c:pt idx="44">
                  <c:v>11.26</c:v>
                </c:pt>
                <c:pt idx="45">
                  <c:v>10</c:v>
                </c:pt>
                <c:pt idx="46">
                  <c:v>10.95</c:v>
                </c:pt>
                <c:pt idx="47">
                  <c:v>10.74</c:v>
                </c:pt>
                <c:pt idx="48">
                  <c:v>9.16</c:v>
                </c:pt>
                <c:pt idx="49">
                  <c:v>13.72</c:v>
                </c:pt>
                <c:pt idx="50">
                  <c:v>12.81</c:v>
                </c:pt>
                <c:pt idx="51">
                  <c:v>12.25</c:v>
                </c:pt>
                <c:pt idx="52">
                  <c:v>11.3</c:v>
                </c:pt>
                <c:pt idx="53">
                  <c:v>10.57</c:v>
                </c:pt>
                <c:pt idx="54">
                  <c:v>12.26</c:v>
                </c:pt>
                <c:pt idx="55">
                  <c:v>14.84</c:v>
                </c:pt>
                <c:pt idx="56">
                  <c:v>14.33</c:v>
                </c:pt>
                <c:pt idx="57">
                  <c:v>13.82</c:v>
                </c:pt>
                <c:pt idx="58">
                  <c:v>13.01</c:v>
                </c:pt>
                <c:pt idx="59">
                  <c:v>12.41</c:v>
                </c:pt>
                <c:pt idx="60">
                  <c:v>12.22</c:v>
                </c:pt>
                <c:pt idx="61">
                  <c:v>9.27</c:v>
                </c:pt>
                <c:pt idx="62">
                  <c:v>8.7200000000000006</c:v>
                </c:pt>
                <c:pt idx="63">
                  <c:v>7.12</c:v>
                </c:pt>
                <c:pt idx="64">
                  <c:v>12.38</c:v>
                </c:pt>
                <c:pt idx="65">
                  <c:v>12.58</c:v>
                </c:pt>
                <c:pt idx="66">
                  <c:v>10.84</c:v>
                </c:pt>
                <c:pt idx="67">
                  <c:v>10.6</c:v>
                </c:pt>
                <c:pt idx="68">
                  <c:v>6.92</c:v>
                </c:pt>
                <c:pt idx="69">
                  <c:v>7.52</c:v>
                </c:pt>
                <c:pt idx="70">
                  <c:v>7.47</c:v>
                </c:pt>
                <c:pt idx="71">
                  <c:v>8.07</c:v>
                </c:pt>
                <c:pt idx="72">
                  <c:v>15.03</c:v>
                </c:pt>
                <c:pt idx="73">
                  <c:v>14.14</c:v>
                </c:pt>
                <c:pt idx="74">
                  <c:v>12.21</c:v>
                </c:pt>
                <c:pt idx="75">
                  <c:v>11.7</c:v>
                </c:pt>
                <c:pt idx="76">
                  <c:v>9.9499999999999993</c:v>
                </c:pt>
                <c:pt idx="77">
                  <c:v>8.32</c:v>
                </c:pt>
                <c:pt idx="78">
                  <c:v>7.22</c:v>
                </c:pt>
                <c:pt idx="79">
                  <c:v>7.97</c:v>
                </c:pt>
                <c:pt idx="80">
                  <c:v>6.64</c:v>
                </c:pt>
                <c:pt idx="81">
                  <c:v>4.2</c:v>
                </c:pt>
                <c:pt idx="82">
                  <c:v>8.9</c:v>
                </c:pt>
                <c:pt idx="83">
                  <c:v>13.09</c:v>
                </c:pt>
                <c:pt idx="84">
                  <c:v>11.5</c:v>
                </c:pt>
                <c:pt idx="85">
                  <c:v>13.53</c:v>
                </c:pt>
                <c:pt idx="86">
                  <c:v>14.05</c:v>
                </c:pt>
                <c:pt idx="87">
                  <c:v>11.79</c:v>
                </c:pt>
                <c:pt idx="88">
                  <c:v>13.65</c:v>
                </c:pt>
                <c:pt idx="89">
                  <c:v>12.75</c:v>
                </c:pt>
                <c:pt idx="90">
                  <c:v>12.13</c:v>
                </c:pt>
                <c:pt idx="91">
                  <c:v>11.53</c:v>
                </c:pt>
                <c:pt idx="92">
                  <c:v>5.7</c:v>
                </c:pt>
                <c:pt idx="93">
                  <c:v>6.77</c:v>
                </c:pt>
                <c:pt idx="94">
                  <c:v>6.91</c:v>
                </c:pt>
                <c:pt idx="95">
                  <c:v>8.52</c:v>
                </c:pt>
                <c:pt idx="96">
                  <c:v>10.36</c:v>
                </c:pt>
                <c:pt idx="97">
                  <c:v>12.95</c:v>
                </c:pt>
                <c:pt idx="98">
                  <c:v>11.43</c:v>
                </c:pt>
                <c:pt idx="99">
                  <c:v>11.36</c:v>
                </c:pt>
                <c:pt idx="100">
                  <c:v>10.4</c:v>
                </c:pt>
                <c:pt idx="101">
                  <c:v>10.34</c:v>
                </c:pt>
                <c:pt idx="102">
                  <c:v>11.14</c:v>
                </c:pt>
                <c:pt idx="103">
                  <c:v>10.75</c:v>
                </c:pt>
                <c:pt idx="104">
                  <c:v>10.199999999999999</c:v>
                </c:pt>
                <c:pt idx="105">
                  <c:v>9.3000000000000007</c:v>
                </c:pt>
                <c:pt idx="106">
                  <c:v>4.46</c:v>
                </c:pt>
                <c:pt idx="107">
                  <c:v>4.32</c:v>
                </c:pt>
                <c:pt idx="108">
                  <c:v>4.62</c:v>
                </c:pt>
                <c:pt idx="109">
                  <c:v>6.63</c:v>
                </c:pt>
                <c:pt idx="110">
                  <c:v>7.27</c:v>
                </c:pt>
                <c:pt idx="111">
                  <c:v>7.43</c:v>
                </c:pt>
                <c:pt idx="112">
                  <c:v>6.8</c:v>
                </c:pt>
                <c:pt idx="113">
                  <c:v>9.65</c:v>
                </c:pt>
                <c:pt idx="114">
                  <c:v>11.3</c:v>
                </c:pt>
                <c:pt idx="115">
                  <c:v>11.63</c:v>
                </c:pt>
                <c:pt idx="116">
                  <c:v>12.77</c:v>
                </c:pt>
                <c:pt idx="117">
                  <c:v>12.18</c:v>
                </c:pt>
                <c:pt idx="118">
                  <c:v>11.4</c:v>
                </c:pt>
                <c:pt idx="119">
                  <c:v>10.45</c:v>
                </c:pt>
                <c:pt idx="120">
                  <c:v>19.05</c:v>
                </c:pt>
                <c:pt idx="121">
                  <c:v>18.32</c:v>
                </c:pt>
                <c:pt idx="122">
                  <c:v>17.62</c:v>
                </c:pt>
                <c:pt idx="123">
                  <c:v>16.989999999999998</c:v>
                </c:pt>
                <c:pt idx="124">
                  <c:v>13.76</c:v>
                </c:pt>
                <c:pt idx="125">
                  <c:v>10.42</c:v>
                </c:pt>
                <c:pt idx="126">
                  <c:v>9.93</c:v>
                </c:pt>
                <c:pt idx="127">
                  <c:v>7.89</c:v>
                </c:pt>
                <c:pt idx="128">
                  <c:v>11.09</c:v>
                </c:pt>
                <c:pt idx="129">
                  <c:v>10.62</c:v>
                </c:pt>
                <c:pt idx="130">
                  <c:v>10.54</c:v>
                </c:pt>
                <c:pt idx="131">
                  <c:v>10.48</c:v>
                </c:pt>
                <c:pt idx="132">
                  <c:v>12.1</c:v>
                </c:pt>
                <c:pt idx="133">
                  <c:v>11.81</c:v>
                </c:pt>
                <c:pt idx="134">
                  <c:v>11.14</c:v>
                </c:pt>
                <c:pt idx="135">
                  <c:v>10.98</c:v>
                </c:pt>
                <c:pt idx="136">
                  <c:v>11.67</c:v>
                </c:pt>
                <c:pt idx="137">
                  <c:v>11.95</c:v>
                </c:pt>
                <c:pt idx="138">
                  <c:v>9.49</c:v>
                </c:pt>
                <c:pt idx="139">
                  <c:v>10.91</c:v>
                </c:pt>
                <c:pt idx="140">
                  <c:v>9.3699999999999992</c:v>
                </c:pt>
                <c:pt idx="141">
                  <c:v>9.31</c:v>
                </c:pt>
                <c:pt idx="142">
                  <c:v>9.7899999999999991</c:v>
                </c:pt>
                <c:pt idx="143">
                  <c:v>9.3000000000000007</c:v>
                </c:pt>
                <c:pt idx="144">
                  <c:v>12.48</c:v>
                </c:pt>
                <c:pt idx="145">
                  <c:v>11.32</c:v>
                </c:pt>
                <c:pt idx="146">
                  <c:v>10.4</c:v>
                </c:pt>
                <c:pt idx="147">
                  <c:v>2.06</c:v>
                </c:pt>
                <c:pt idx="148">
                  <c:v>2.12</c:v>
                </c:pt>
                <c:pt idx="149">
                  <c:v>1.82</c:v>
                </c:pt>
                <c:pt idx="150">
                  <c:v>10.58</c:v>
                </c:pt>
                <c:pt idx="151">
                  <c:v>10.28</c:v>
                </c:pt>
                <c:pt idx="152">
                  <c:v>11.66</c:v>
                </c:pt>
                <c:pt idx="153">
                  <c:v>12.38</c:v>
                </c:pt>
                <c:pt idx="154">
                  <c:v>10.95</c:v>
                </c:pt>
                <c:pt idx="155">
                  <c:v>10.82</c:v>
                </c:pt>
              </c:numCache>
            </c:numRef>
          </c:xVal>
          <c:yVal>
            <c:numRef>
              <c:f>'Alcohol Data  - no outliers'!$G$2:$G$157</c:f>
              <c:numCache>
                <c:formatCode>General</c:formatCode>
                <c:ptCount val="156"/>
                <c:pt idx="0">
                  <c:v>4.12</c:v>
                </c:pt>
                <c:pt idx="1">
                  <c:v>5.08</c:v>
                </c:pt>
                <c:pt idx="2">
                  <c:v>4.08</c:v>
                </c:pt>
                <c:pt idx="3">
                  <c:v>2.2599999999999998</c:v>
                </c:pt>
                <c:pt idx="4">
                  <c:v>0</c:v>
                </c:pt>
                <c:pt idx="5">
                  <c:v>2.87</c:v>
                </c:pt>
                <c:pt idx="6">
                  <c:v>1.9</c:v>
                </c:pt>
                <c:pt idx="7">
                  <c:v>1.9</c:v>
                </c:pt>
                <c:pt idx="8">
                  <c:v>2.59</c:v>
                </c:pt>
                <c:pt idx="9">
                  <c:v>1.02</c:v>
                </c:pt>
                <c:pt idx="10">
                  <c:v>0.66</c:v>
                </c:pt>
                <c:pt idx="11">
                  <c:v>0.73</c:v>
                </c:pt>
                <c:pt idx="12">
                  <c:v>0.87</c:v>
                </c:pt>
                <c:pt idx="13">
                  <c:v>2.76</c:v>
                </c:pt>
                <c:pt idx="14">
                  <c:v>2.23</c:v>
                </c:pt>
                <c:pt idx="15">
                  <c:v>1.64</c:v>
                </c:pt>
                <c:pt idx="16">
                  <c:v>9.8800000000000008</c:v>
                </c:pt>
                <c:pt idx="17">
                  <c:v>4.12</c:v>
                </c:pt>
                <c:pt idx="18">
                  <c:v>2.33</c:v>
                </c:pt>
                <c:pt idx="19">
                  <c:v>2.0699999999999998</c:v>
                </c:pt>
                <c:pt idx="20">
                  <c:v>2.37</c:v>
                </c:pt>
                <c:pt idx="21">
                  <c:v>1.47</c:v>
                </c:pt>
                <c:pt idx="22">
                  <c:v>1.25</c:v>
                </c:pt>
                <c:pt idx="23">
                  <c:v>4.0999999999999996</c:v>
                </c:pt>
                <c:pt idx="24">
                  <c:v>2.5499999999999998</c:v>
                </c:pt>
                <c:pt idx="25">
                  <c:v>1.95</c:v>
                </c:pt>
                <c:pt idx="26">
                  <c:v>1.18</c:v>
                </c:pt>
                <c:pt idx="27">
                  <c:v>2.2200000000000002</c:v>
                </c:pt>
                <c:pt idx="28">
                  <c:v>1.54</c:v>
                </c:pt>
                <c:pt idx="29">
                  <c:v>1.42</c:v>
                </c:pt>
                <c:pt idx="30">
                  <c:v>0.8</c:v>
                </c:pt>
                <c:pt idx="31">
                  <c:v>0.84</c:v>
                </c:pt>
                <c:pt idx="32">
                  <c:v>1.93</c:v>
                </c:pt>
                <c:pt idx="33">
                  <c:v>0.71</c:v>
                </c:pt>
                <c:pt idx="34">
                  <c:v>1.22</c:v>
                </c:pt>
                <c:pt idx="35">
                  <c:v>1.87</c:v>
                </c:pt>
                <c:pt idx="36">
                  <c:v>1.05</c:v>
                </c:pt>
                <c:pt idx="37">
                  <c:v>0.98</c:v>
                </c:pt>
                <c:pt idx="38">
                  <c:v>0.86</c:v>
                </c:pt>
                <c:pt idx="39">
                  <c:v>1.0900000000000001</c:v>
                </c:pt>
                <c:pt idx="40">
                  <c:v>0.76</c:v>
                </c:pt>
                <c:pt idx="41">
                  <c:v>0.86</c:v>
                </c:pt>
                <c:pt idx="42">
                  <c:v>10.24</c:v>
                </c:pt>
                <c:pt idx="43">
                  <c:v>5.26</c:v>
                </c:pt>
                <c:pt idx="44">
                  <c:v>1.96</c:v>
                </c:pt>
                <c:pt idx="45">
                  <c:v>2.86</c:v>
                </c:pt>
                <c:pt idx="46">
                  <c:v>2.27</c:v>
                </c:pt>
                <c:pt idx="47">
                  <c:v>2.2000000000000002</c:v>
                </c:pt>
                <c:pt idx="48">
                  <c:v>1.47</c:v>
                </c:pt>
                <c:pt idx="49">
                  <c:v>1.79</c:v>
                </c:pt>
                <c:pt idx="50">
                  <c:v>1.61</c:v>
                </c:pt>
                <c:pt idx="51">
                  <c:v>1.27</c:v>
                </c:pt>
                <c:pt idx="52">
                  <c:v>1.17</c:v>
                </c:pt>
                <c:pt idx="53">
                  <c:v>5.6</c:v>
                </c:pt>
                <c:pt idx="54">
                  <c:v>10.17</c:v>
                </c:pt>
                <c:pt idx="55">
                  <c:v>4.87</c:v>
                </c:pt>
                <c:pt idx="56">
                  <c:v>2.04</c:v>
                </c:pt>
                <c:pt idx="57">
                  <c:v>1.67</c:v>
                </c:pt>
                <c:pt idx="58">
                  <c:v>1.29</c:v>
                </c:pt>
                <c:pt idx="59">
                  <c:v>0.98</c:v>
                </c:pt>
                <c:pt idx="60">
                  <c:v>0.75</c:v>
                </c:pt>
                <c:pt idx="61">
                  <c:v>1.19</c:v>
                </c:pt>
                <c:pt idx="62">
                  <c:v>1.6</c:v>
                </c:pt>
                <c:pt idx="63">
                  <c:v>0.74</c:v>
                </c:pt>
                <c:pt idx="64">
                  <c:v>2.0099999999999998</c:v>
                </c:pt>
                <c:pt idx="65">
                  <c:v>1.63</c:v>
                </c:pt>
                <c:pt idx="66">
                  <c:v>1.38</c:v>
                </c:pt>
                <c:pt idx="67">
                  <c:v>0.67</c:v>
                </c:pt>
                <c:pt idx="68">
                  <c:v>1.78</c:v>
                </c:pt>
                <c:pt idx="69">
                  <c:v>1.01</c:v>
                </c:pt>
                <c:pt idx="70">
                  <c:v>0.63</c:v>
                </c:pt>
                <c:pt idx="71">
                  <c:v>0.28000000000000003</c:v>
                </c:pt>
                <c:pt idx="72">
                  <c:v>0.98</c:v>
                </c:pt>
                <c:pt idx="73">
                  <c:v>1.26</c:v>
                </c:pt>
                <c:pt idx="74">
                  <c:v>1.19</c:v>
                </c:pt>
                <c:pt idx="75">
                  <c:v>0.65</c:v>
                </c:pt>
                <c:pt idx="76">
                  <c:v>1.34</c:v>
                </c:pt>
                <c:pt idx="77">
                  <c:v>1.05</c:v>
                </c:pt>
                <c:pt idx="78">
                  <c:v>0.88</c:v>
                </c:pt>
                <c:pt idx="79">
                  <c:v>0.53</c:v>
                </c:pt>
                <c:pt idx="80">
                  <c:v>15.26</c:v>
                </c:pt>
                <c:pt idx="81">
                  <c:v>8.34</c:v>
                </c:pt>
                <c:pt idx="82">
                  <c:v>9.9499999999999993</c:v>
                </c:pt>
                <c:pt idx="83">
                  <c:v>3.39</c:v>
                </c:pt>
                <c:pt idx="84">
                  <c:v>10.28</c:v>
                </c:pt>
                <c:pt idx="85">
                  <c:v>11.03</c:v>
                </c:pt>
                <c:pt idx="86">
                  <c:v>6.98</c:v>
                </c:pt>
                <c:pt idx="87">
                  <c:v>3.3</c:v>
                </c:pt>
                <c:pt idx="88">
                  <c:v>0.92</c:v>
                </c:pt>
                <c:pt idx="89">
                  <c:v>0.86</c:v>
                </c:pt>
                <c:pt idx="90">
                  <c:v>1.97</c:v>
                </c:pt>
                <c:pt idx="91">
                  <c:v>0.65</c:v>
                </c:pt>
                <c:pt idx="92">
                  <c:v>1</c:v>
                </c:pt>
                <c:pt idx="93">
                  <c:v>0.98</c:v>
                </c:pt>
                <c:pt idx="94">
                  <c:v>0.96</c:v>
                </c:pt>
                <c:pt idx="95">
                  <c:v>0.99</c:v>
                </c:pt>
                <c:pt idx="96">
                  <c:v>10.18</c:v>
                </c:pt>
                <c:pt idx="97">
                  <c:v>7.4</c:v>
                </c:pt>
                <c:pt idx="98">
                  <c:v>7.2</c:v>
                </c:pt>
                <c:pt idx="99">
                  <c:v>3.89</c:v>
                </c:pt>
                <c:pt idx="100">
                  <c:v>2.38</c:v>
                </c:pt>
                <c:pt idx="101">
                  <c:v>3.65</c:v>
                </c:pt>
                <c:pt idx="102">
                  <c:v>1.1299999999999999</c:v>
                </c:pt>
                <c:pt idx="103">
                  <c:v>1.07</c:v>
                </c:pt>
                <c:pt idx="104">
                  <c:v>0.87</c:v>
                </c:pt>
                <c:pt idx="105">
                  <c:v>0.72</c:v>
                </c:pt>
                <c:pt idx="106">
                  <c:v>2.31</c:v>
                </c:pt>
                <c:pt idx="107">
                  <c:v>2.0499999999999998</c:v>
                </c:pt>
                <c:pt idx="108">
                  <c:v>1.0900000000000001</c:v>
                </c:pt>
                <c:pt idx="109">
                  <c:v>1.07</c:v>
                </c:pt>
                <c:pt idx="110">
                  <c:v>0.71</c:v>
                </c:pt>
                <c:pt idx="111">
                  <c:v>0.59</c:v>
                </c:pt>
                <c:pt idx="112">
                  <c:v>0.52</c:v>
                </c:pt>
                <c:pt idx="113">
                  <c:v>2.2200000000000002</c:v>
                </c:pt>
                <c:pt idx="114">
                  <c:v>0.99</c:v>
                </c:pt>
                <c:pt idx="115">
                  <c:v>0.66</c:v>
                </c:pt>
                <c:pt idx="116">
                  <c:v>1.1299999999999999</c:v>
                </c:pt>
                <c:pt idx="117">
                  <c:v>1.28</c:v>
                </c:pt>
                <c:pt idx="118">
                  <c:v>1.17</c:v>
                </c:pt>
                <c:pt idx="119">
                  <c:v>0.71</c:v>
                </c:pt>
                <c:pt idx="120">
                  <c:v>2.54</c:v>
                </c:pt>
                <c:pt idx="121">
                  <c:v>2.0499999999999998</c:v>
                </c:pt>
                <c:pt idx="122">
                  <c:v>1.31</c:v>
                </c:pt>
                <c:pt idx="123">
                  <c:v>1.25</c:v>
                </c:pt>
                <c:pt idx="124">
                  <c:v>11.65</c:v>
                </c:pt>
                <c:pt idx="125">
                  <c:v>7.69</c:v>
                </c:pt>
                <c:pt idx="126">
                  <c:v>1.72</c:v>
                </c:pt>
                <c:pt idx="127">
                  <c:v>1.19</c:v>
                </c:pt>
                <c:pt idx="128">
                  <c:v>2.4</c:v>
                </c:pt>
                <c:pt idx="129">
                  <c:v>1.73</c:v>
                </c:pt>
                <c:pt idx="130">
                  <c:v>1.65</c:v>
                </c:pt>
                <c:pt idx="131">
                  <c:v>1.39</c:v>
                </c:pt>
                <c:pt idx="132">
                  <c:v>1.81</c:v>
                </c:pt>
                <c:pt idx="133">
                  <c:v>1</c:v>
                </c:pt>
                <c:pt idx="134">
                  <c:v>0.73</c:v>
                </c:pt>
                <c:pt idx="135">
                  <c:v>0.66</c:v>
                </c:pt>
                <c:pt idx="136">
                  <c:v>1.36</c:v>
                </c:pt>
                <c:pt idx="137">
                  <c:v>1.19</c:v>
                </c:pt>
                <c:pt idx="138">
                  <c:v>0.86</c:v>
                </c:pt>
                <c:pt idx="139">
                  <c:v>0.7</c:v>
                </c:pt>
                <c:pt idx="140">
                  <c:v>1.08</c:v>
                </c:pt>
                <c:pt idx="141">
                  <c:v>0.92</c:v>
                </c:pt>
                <c:pt idx="142">
                  <c:v>0.97</c:v>
                </c:pt>
                <c:pt idx="143">
                  <c:v>1.08</c:v>
                </c:pt>
                <c:pt idx="144">
                  <c:v>0.96</c:v>
                </c:pt>
                <c:pt idx="145">
                  <c:v>0.66</c:v>
                </c:pt>
                <c:pt idx="146">
                  <c:v>0.54</c:v>
                </c:pt>
                <c:pt idx="147">
                  <c:v>4.8099999999999996</c:v>
                </c:pt>
                <c:pt idx="148">
                  <c:v>4.1900000000000004</c:v>
                </c:pt>
                <c:pt idx="149">
                  <c:v>2.4500000000000002</c:v>
                </c:pt>
                <c:pt idx="150">
                  <c:v>9.0399999999999991</c:v>
                </c:pt>
                <c:pt idx="151">
                  <c:v>6.46</c:v>
                </c:pt>
                <c:pt idx="152">
                  <c:v>4.3499999999999996</c:v>
                </c:pt>
                <c:pt idx="153">
                  <c:v>1.38</c:v>
                </c:pt>
                <c:pt idx="154">
                  <c:v>1.2</c:v>
                </c:pt>
                <c:pt idx="155">
                  <c:v>1.1499999999999999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38-2E4C-9E2A-C9C1C64C8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67551"/>
        <c:axId val="187469279"/>
      </c:scatterChart>
      <c:valAx>
        <c:axId val="187467551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69279"/>
        <c:crosses val="autoZero"/>
        <c:crossBetween val="midCat"/>
      </c:valAx>
      <c:valAx>
        <c:axId val="187469279"/>
        <c:scaling>
          <c:orientation val="minMax"/>
          <c:max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67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904953809907615E-2"/>
          <c:y val="0.97790359538391036"/>
          <c:w val="0.94272418211503095"/>
          <c:h val="2.18172728408948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'Chi2 Statisitic Test'!$B$13</c:f>
              <c:strCache>
                <c:ptCount val="1"/>
                <c:pt idx="0">
                  <c:v>Probability Density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'Chi2 Statisitic Test'!$A$14:$A$54</c:f>
              <c:numCache>
                <c:formatCode>0.000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'Chi2 Statisitic Test'!$B$14:$B$54</c:f>
              <c:numCache>
                <c:formatCode>0.000</c:formatCode>
                <c:ptCount val="41"/>
                <c:pt idx="0">
                  <c:v>0</c:v>
                </c:pt>
                <c:pt idx="1">
                  <c:v>9.735009788392561E-2</c:v>
                </c:pt>
                <c:pt idx="2">
                  <c:v>0.15163266492815836</c:v>
                </c:pt>
                <c:pt idx="3">
                  <c:v>0.17713745727788049</c:v>
                </c:pt>
                <c:pt idx="4">
                  <c:v>0.18393972058572114</c:v>
                </c:pt>
                <c:pt idx="5">
                  <c:v>0.17906549803761881</c:v>
                </c:pt>
                <c:pt idx="6">
                  <c:v>0.16734762011132237</c:v>
                </c:pt>
                <c:pt idx="7">
                  <c:v>0.15205220051913951</c:v>
                </c:pt>
                <c:pt idx="8">
                  <c:v>0.13533528323661273</c:v>
                </c:pt>
                <c:pt idx="9">
                  <c:v>0.11857412763209739</c:v>
                </c:pt>
                <c:pt idx="10">
                  <c:v>0.10260624827987351</c:v>
                </c:pt>
                <c:pt idx="11">
                  <c:v>8.7900809159222923E-2</c:v>
                </c:pt>
                <c:pt idx="12">
                  <c:v>7.4680602551795913E-2</c:v>
                </c:pt>
                <c:pt idx="13">
                  <c:v>6.3008087726548284E-2</c:v>
                </c:pt>
                <c:pt idx="14">
                  <c:v>5.2845420989057396E-2</c:v>
                </c:pt>
                <c:pt idx="15">
                  <c:v>4.4095773480017086E-2</c:v>
                </c:pt>
                <c:pt idx="16">
                  <c:v>3.6631277777468364E-2</c:v>
                </c:pt>
                <c:pt idx="17">
                  <c:v>3.0311497056623424E-2</c:v>
                </c:pt>
                <c:pt idx="18">
                  <c:v>2.4995242211045189E-2</c:v>
                </c:pt>
                <c:pt idx="19">
                  <c:v>2.054777610741151E-2</c:v>
                </c:pt>
                <c:pt idx="20">
                  <c:v>1.6844867497713668E-2</c:v>
                </c:pt>
                <c:pt idx="21">
                  <c:v>1.3774735797851137E-2</c:v>
                </c:pt>
                <c:pt idx="22">
                  <c:v>1.1238621455776185E-2</c:v>
                </c:pt>
                <c:pt idx="23">
                  <c:v>9.1504947899652914E-3</c:v>
                </c:pt>
                <c:pt idx="24">
                  <c:v>7.4362565299990763E-3</c:v>
                </c:pt>
                <c:pt idx="25">
                  <c:v>6.0326691757115912E-3</c:v>
                </c:pt>
                <c:pt idx="26">
                  <c:v>4.8861773771771118E-3</c:v>
                </c:pt>
                <c:pt idx="27">
                  <c:v>3.9517187201702142E-3</c:v>
                </c:pt>
                <c:pt idx="28">
                  <c:v>3.1915868794408072E-3</c:v>
                </c:pt>
                <c:pt idx="29">
                  <c:v>2.574382159554241E-3</c:v>
                </c:pt>
                <c:pt idx="30">
                  <c:v>2.0740663880543762E-3</c:v>
                </c:pt>
                <c:pt idx="31">
                  <c:v>1.6691273447307893E-3</c:v>
                </c:pt>
                <c:pt idx="32">
                  <c:v>1.3418505116100474E-3</c:v>
                </c:pt>
                <c:pt idx="33">
                  <c:v>1.0776915488693785E-3</c:v>
                </c:pt>
                <c:pt idx="34">
                  <c:v>8.6474056829523771E-4</c:v>
                </c:pt>
                <c:pt idx="35">
                  <c:v>6.9326829738141184E-4</c:v>
                </c:pt>
                <c:pt idx="36">
                  <c:v>5.5534411839005843E-4</c:v>
                </c:pt>
                <c:pt idx="37">
                  <c:v>4.4451639078395082E-4</c:v>
                </c:pt>
                <c:pt idx="38">
                  <c:v>3.5554619196657804E-4</c:v>
                </c:pt>
                <c:pt idx="39">
                  <c:v>2.8418648568798567E-4</c:v>
                </c:pt>
                <c:pt idx="40">
                  <c:v>2.2699964881242444E-4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43-C44F-B376-5CAE440C97B7}"/>
            </c:ext>
          </c:extLst>
        </c:ser>
        <c:ser>
          <c:idx val="1"/>
          <c:order val="1"/>
          <c:tx>
            <c:v>Critical Value</c:v>
          </c:tx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'Chi2 Statisitic Test'!$C$14:$C$54</c:f>
              <c:numCache>
                <c:formatCode>0.000</c:formatCode>
                <c:ptCount val="41"/>
                <c:pt idx="0">
                  <c:v>9.4879999999999995</c:v>
                </c:pt>
                <c:pt idx="1">
                  <c:v>9.4879999999999995</c:v>
                </c:pt>
                <c:pt idx="2">
                  <c:v>9.4879999999999995</c:v>
                </c:pt>
                <c:pt idx="3">
                  <c:v>9.4879999999999995</c:v>
                </c:pt>
                <c:pt idx="4">
                  <c:v>9.4879999999999995</c:v>
                </c:pt>
                <c:pt idx="5">
                  <c:v>9.4879999999999995</c:v>
                </c:pt>
                <c:pt idx="6">
                  <c:v>9.4879999999999995</c:v>
                </c:pt>
                <c:pt idx="7">
                  <c:v>9.4879999999999995</c:v>
                </c:pt>
                <c:pt idx="8">
                  <c:v>9.4879999999999995</c:v>
                </c:pt>
                <c:pt idx="9">
                  <c:v>9.4879999999999995</c:v>
                </c:pt>
                <c:pt idx="10">
                  <c:v>9.4879999999999995</c:v>
                </c:pt>
                <c:pt idx="11">
                  <c:v>9.4879999999999995</c:v>
                </c:pt>
                <c:pt idx="12">
                  <c:v>9.4879999999999995</c:v>
                </c:pt>
                <c:pt idx="13">
                  <c:v>9.4879999999999995</c:v>
                </c:pt>
                <c:pt idx="14">
                  <c:v>9.4879999999999995</c:v>
                </c:pt>
                <c:pt idx="15">
                  <c:v>9.4879999999999995</c:v>
                </c:pt>
                <c:pt idx="16">
                  <c:v>9.4879999999999995</c:v>
                </c:pt>
                <c:pt idx="17">
                  <c:v>9.4879999999999995</c:v>
                </c:pt>
                <c:pt idx="18">
                  <c:v>9.4879999999999995</c:v>
                </c:pt>
                <c:pt idx="19">
                  <c:v>9.4879999999999995</c:v>
                </c:pt>
                <c:pt idx="20">
                  <c:v>9.4879999999999995</c:v>
                </c:pt>
                <c:pt idx="21">
                  <c:v>9.4879999999999995</c:v>
                </c:pt>
                <c:pt idx="22">
                  <c:v>9.4879999999999995</c:v>
                </c:pt>
                <c:pt idx="23">
                  <c:v>9.4879999999999995</c:v>
                </c:pt>
                <c:pt idx="24">
                  <c:v>9.4879999999999995</c:v>
                </c:pt>
                <c:pt idx="25">
                  <c:v>9.4879999999999995</c:v>
                </c:pt>
                <c:pt idx="26">
                  <c:v>9.4879999999999995</c:v>
                </c:pt>
                <c:pt idx="27">
                  <c:v>9.4879999999999995</c:v>
                </c:pt>
                <c:pt idx="28">
                  <c:v>9.4879999999999995</c:v>
                </c:pt>
                <c:pt idx="29">
                  <c:v>9.4879999999999995</c:v>
                </c:pt>
                <c:pt idx="30">
                  <c:v>9.4879999999999995</c:v>
                </c:pt>
                <c:pt idx="31">
                  <c:v>9.4879999999999995</c:v>
                </c:pt>
                <c:pt idx="32">
                  <c:v>9.4879999999999995</c:v>
                </c:pt>
                <c:pt idx="33">
                  <c:v>9.4879999999999995</c:v>
                </c:pt>
                <c:pt idx="34">
                  <c:v>9.4879999999999995</c:v>
                </c:pt>
                <c:pt idx="35">
                  <c:v>9.4879999999999995</c:v>
                </c:pt>
                <c:pt idx="36">
                  <c:v>9.4879999999999995</c:v>
                </c:pt>
                <c:pt idx="37">
                  <c:v>9.4879999999999995</c:v>
                </c:pt>
                <c:pt idx="38">
                  <c:v>9.4879999999999995</c:v>
                </c:pt>
                <c:pt idx="39">
                  <c:v>9.4879999999999995</c:v>
                </c:pt>
                <c:pt idx="40">
                  <c:v>9.4879999999999995</c:v>
                </c:pt>
              </c:numCache>
            </c:numRef>
          </c:xVal>
          <c:yVal>
            <c:numRef>
              <c:f>'Chi2 Statisitic Test'!$D$14:$D$54</c:f>
              <c:numCache>
                <c:formatCode>0.000</c:formatCode>
                <c:ptCount val="41"/>
                <c:pt idx="0">
                  <c:v>0</c:v>
                </c:pt>
                <c:pt idx="1">
                  <c:v>5.175490731707317E-4</c:v>
                </c:pt>
                <c:pt idx="2">
                  <c:v>1.0350981463414599E-3</c:v>
                </c:pt>
                <c:pt idx="3">
                  <c:v>1.5526472195122E-3</c:v>
                </c:pt>
                <c:pt idx="4">
                  <c:v>2.0701962926829298E-3</c:v>
                </c:pt>
                <c:pt idx="5">
                  <c:v>2.5877453658536601E-3</c:v>
                </c:pt>
                <c:pt idx="6">
                  <c:v>3.10529443902439E-3</c:v>
                </c:pt>
                <c:pt idx="7">
                  <c:v>3.6228435121951198E-3</c:v>
                </c:pt>
                <c:pt idx="8">
                  <c:v>4.1403925853658501E-3</c:v>
                </c:pt>
                <c:pt idx="9">
                  <c:v>4.6579416585365904E-3</c:v>
                </c:pt>
                <c:pt idx="10">
                  <c:v>5.1754907317073202E-3</c:v>
                </c:pt>
                <c:pt idx="11">
                  <c:v>5.6930398048780501E-3</c:v>
                </c:pt>
                <c:pt idx="12">
                  <c:v>6.2105888780487799E-3</c:v>
                </c:pt>
                <c:pt idx="13">
                  <c:v>6.7281379512195098E-3</c:v>
                </c:pt>
                <c:pt idx="14">
                  <c:v>7.2456870243902396E-3</c:v>
                </c:pt>
                <c:pt idx="15">
                  <c:v>7.7632360975609799E-3</c:v>
                </c:pt>
                <c:pt idx="16">
                  <c:v>8.2807851707317106E-3</c:v>
                </c:pt>
                <c:pt idx="17">
                  <c:v>8.7983342439024396E-3</c:v>
                </c:pt>
                <c:pt idx="18">
                  <c:v>9.3158833170731703E-3</c:v>
                </c:pt>
                <c:pt idx="19">
                  <c:v>9.8334323902438993E-3</c:v>
                </c:pt>
                <c:pt idx="20">
                  <c:v>1.0350981463414601E-2</c:v>
                </c:pt>
                <c:pt idx="21">
                  <c:v>1.0868530536585401E-2</c:v>
                </c:pt>
                <c:pt idx="22">
                  <c:v>1.13860796097561E-2</c:v>
                </c:pt>
                <c:pt idx="23">
                  <c:v>1.19036286829268E-2</c:v>
                </c:pt>
                <c:pt idx="24">
                  <c:v>1.24211777560976E-2</c:v>
                </c:pt>
                <c:pt idx="25">
                  <c:v>1.2938726829268299E-2</c:v>
                </c:pt>
                <c:pt idx="26">
                  <c:v>1.3456275902439E-2</c:v>
                </c:pt>
                <c:pt idx="27">
                  <c:v>1.3973824975609801E-2</c:v>
                </c:pt>
                <c:pt idx="28">
                  <c:v>1.44913740487805E-2</c:v>
                </c:pt>
                <c:pt idx="29">
                  <c:v>1.50089231219512E-2</c:v>
                </c:pt>
                <c:pt idx="30">
                  <c:v>1.5526472195122E-2</c:v>
                </c:pt>
                <c:pt idx="31">
                  <c:v>1.6044021268292699E-2</c:v>
                </c:pt>
                <c:pt idx="32">
                  <c:v>1.65615703414634E-2</c:v>
                </c:pt>
                <c:pt idx="33">
                  <c:v>1.7079119414634102E-2</c:v>
                </c:pt>
                <c:pt idx="34">
                  <c:v>1.75966684878049E-2</c:v>
                </c:pt>
                <c:pt idx="35">
                  <c:v>1.8114217560975601E-2</c:v>
                </c:pt>
                <c:pt idx="36">
                  <c:v>1.8631766634146299E-2</c:v>
                </c:pt>
                <c:pt idx="37">
                  <c:v>1.9149315707317101E-2</c:v>
                </c:pt>
                <c:pt idx="38">
                  <c:v>1.9666864780487799E-2</c:v>
                </c:pt>
                <c:pt idx="39">
                  <c:v>2.01844138536585E-2</c:v>
                </c:pt>
                <c:pt idx="40">
                  <c:v>2.0701962926829302E-2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43-C44F-B376-5CAE440C97B7}"/>
            </c:ext>
          </c:extLst>
        </c:ser>
        <c:ser>
          <c:idx val="2"/>
          <c:order val="2"/>
          <c:tx>
            <c:v>Test Statistique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40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A343-C44F-B376-5CAE440C97B7}"/>
              </c:ext>
            </c:extLst>
          </c:dPt>
          <c:xVal>
            <c:numRef>
              <c:f>'Chi2 Statisitic Test'!$E$14:$E$54</c:f>
              <c:numCache>
                <c:formatCode>0.000</c:formatCode>
                <c:ptCount val="41"/>
                <c:pt idx="0">
                  <c:v>2.6780092592592593</c:v>
                </c:pt>
                <c:pt idx="1">
                  <c:v>2.6780092592592593</c:v>
                </c:pt>
                <c:pt idx="2">
                  <c:v>2.6780092592592601</c:v>
                </c:pt>
                <c:pt idx="3">
                  <c:v>2.6780092592592601</c:v>
                </c:pt>
                <c:pt idx="4">
                  <c:v>2.6780092592592601</c:v>
                </c:pt>
                <c:pt idx="5">
                  <c:v>2.6780092592592601</c:v>
                </c:pt>
                <c:pt idx="6">
                  <c:v>2.6780092592592601</c:v>
                </c:pt>
                <c:pt idx="7">
                  <c:v>2.6780092592592601</c:v>
                </c:pt>
                <c:pt idx="8">
                  <c:v>2.6780092592592601</c:v>
                </c:pt>
                <c:pt idx="9">
                  <c:v>2.6780092592592601</c:v>
                </c:pt>
                <c:pt idx="10">
                  <c:v>2.6780092592592601</c:v>
                </c:pt>
                <c:pt idx="11">
                  <c:v>2.6780092592592601</c:v>
                </c:pt>
                <c:pt idx="12">
                  <c:v>2.6780092592592601</c:v>
                </c:pt>
                <c:pt idx="13">
                  <c:v>2.6780092592592601</c:v>
                </c:pt>
                <c:pt idx="14">
                  <c:v>2.6780092592592601</c:v>
                </c:pt>
                <c:pt idx="15">
                  <c:v>2.6780092592592601</c:v>
                </c:pt>
                <c:pt idx="16">
                  <c:v>2.6780092592592601</c:v>
                </c:pt>
                <c:pt idx="17">
                  <c:v>2.6780092592592601</c:v>
                </c:pt>
                <c:pt idx="18">
                  <c:v>2.6780092592592601</c:v>
                </c:pt>
                <c:pt idx="19">
                  <c:v>2.6780092592592601</c:v>
                </c:pt>
                <c:pt idx="20">
                  <c:v>2.6780092592592601</c:v>
                </c:pt>
                <c:pt idx="21">
                  <c:v>2.6780092592592601</c:v>
                </c:pt>
                <c:pt idx="22">
                  <c:v>2.6780092592592601</c:v>
                </c:pt>
                <c:pt idx="23">
                  <c:v>2.6780092592592601</c:v>
                </c:pt>
                <c:pt idx="24">
                  <c:v>2.6780092592592601</c:v>
                </c:pt>
                <c:pt idx="25">
                  <c:v>2.6780092592592601</c:v>
                </c:pt>
                <c:pt idx="26">
                  <c:v>2.6780092592592601</c:v>
                </c:pt>
                <c:pt idx="27">
                  <c:v>2.6780092592592601</c:v>
                </c:pt>
                <c:pt idx="28">
                  <c:v>2.6780092592592601</c:v>
                </c:pt>
                <c:pt idx="29">
                  <c:v>2.6780092592592601</c:v>
                </c:pt>
                <c:pt idx="30">
                  <c:v>2.6780092592592601</c:v>
                </c:pt>
                <c:pt idx="31">
                  <c:v>2.6780092592592601</c:v>
                </c:pt>
                <c:pt idx="32">
                  <c:v>2.6780092592592601</c:v>
                </c:pt>
                <c:pt idx="33">
                  <c:v>2.6780092592592601</c:v>
                </c:pt>
                <c:pt idx="34">
                  <c:v>2.6780092592592601</c:v>
                </c:pt>
                <c:pt idx="35">
                  <c:v>2.6780092592592601</c:v>
                </c:pt>
                <c:pt idx="36">
                  <c:v>2.6780092592592601</c:v>
                </c:pt>
                <c:pt idx="37">
                  <c:v>2.6780092592592601</c:v>
                </c:pt>
                <c:pt idx="38">
                  <c:v>2.6780092592592601</c:v>
                </c:pt>
                <c:pt idx="39">
                  <c:v>2.6780092592592601</c:v>
                </c:pt>
                <c:pt idx="40">
                  <c:v>2.6780092592592601</c:v>
                </c:pt>
              </c:numCache>
            </c:numRef>
          </c:xVal>
          <c:yVal>
            <c:numRef>
              <c:f>'Chi2 Statisitic Test'!$F$14:$F$54</c:f>
              <c:numCache>
                <c:formatCode>0.000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0.17549999999999999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43-C44F-B376-5CAE440C9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318336"/>
        <c:axId val="1126521312"/>
      </c:scatterChart>
      <c:valAx>
        <c:axId val="1764318336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521312"/>
        <c:crosses val="autoZero"/>
        <c:crossBetween val="midCat"/>
      </c:valAx>
      <c:valAx>
        <c:axId val="1126521312"/>
        <c:scaling>
          <c:orientation val="minMax"/>
          <c:max val="0.1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318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Consommation totale d'alcool par habitant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>
              <a:ln>
                <a:noFill/>
              </a:ln>
            </a:defRPr>
          </a:pPr>
          <a:r>
            <a:rPr lang="en-US" sz="1400" b="0" i="0" u="none" strike="noStrike" baseline="0%">
              <a:ln>
                <a:noFill/>
              </a:ln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Consommation totale d'alcool par habitant</a:t>
          </a:r>
        </a:p>
      </cx:txPr>
    </cx:title>
    <cx:plotArea>
      <cx:plotAreaRegion>
        <cx:series layoutId="clusteredColumn" uniqueId="{CAE5E6B7-C0CA-E24F-B2B7-660F2B892123}">
          <cx:tx>
            <cx:txData>
              <cx:f>_xlchart.v1.2</cx:f>
              <cx:v>Total alcohol consumption per capita
 (liters of pure alcohol. projected estimates. 15+ years of age)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  <cx:numFmt formatCode="0" sourceLinked="0"/>
        <cx:txPr>
          <a:bodyPr xmlns:a="http://schemas.openxmlformats.org/drawingml/2006/main" vertOverflow="overflow" horzOverflow="overflow" wrap="square" lIns="0" tIns="0" rIns="0" bIns="0"/>
          <a:lstStyle xmlns:a="http://schemas.openxmlformats.org/drawingml/2006/main"/>
          <a:p xmlns:a="http://schemas.openxmlformats.org/drawingml/2006/main">
            <a:pPr algn="ctr" rtl="0">
              <a:defRPr sz="900" b="0" i="0">
                <a:ln>
                  <a:noFill/>
                </a:ln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ln>
                <a:noFill/>
              </a:ln>
            </a:endParaRPr>
          </a:p>
        </cx:txPr>
      </cx:axis>
      <cx:axis id="1">
        <cx:valScaling/>
        <cx:majorGridlines/>
        <cx:tickLabels/>
        <cx:txPr>
          <a:bodyPr xmlns:a="http://schemas.openxmlformats.org/drawingml/2006/main" vertOverflow="overflow" horzOverflow="overflow" wrap="square" lIns="0" tIns="0" rIns="0" bIns="0"/>
          <a:lstStyle xmlns:a="http://schemas.openxmlformats.org/drawingml/2006/main"/>
          <a:p xmlns:a="http://schemas.openxmlformats.org/drawingml/2006/main">
            <a:pPr algn="ctr" rtl="0">
              <a:defRPr sz="900" b="0" i="0">
                <a:ln>
                  <a:noFill/>
                </a:ln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ln>
                <a:noFill/>
              </a:ln>
            </a:endParaRPr>
          </a:p>
        </cx:txPr>
      </cx:axis>
    </cx:plotArea>
  </cx:chart>
</cx:chartSpace>
</file>

<file path=xl/charts/chartEx2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Nombre d'Homicide par 100000 habitants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Nombre d'Homicide par 100000 habitants</a:t>
          </a:r>
        </a:p>
      </cx:txPr>
    </cx:title>
    <cx:plotArea>
      <cx:plotAreaRegion>
        <cx:series layoutId="clusteredColumn" uniqueId="{D72E04C6-8DD6-0D4E-8161-3165C78380E8}">
          <cx:tx>
            <cx:txData>
              <cx:f>_xlchart.v1.0</cx:f>
              <cx:v>Nombre d'Homicide par 100000 habitants</cx:v>
            </cx:txData>
          </cx:tx>
          <cx:dataId val="0"/>
          <cx:layoutPr>
            <cx:binning intervalClosed="r">
              <cx:binCount val="21"/>
            </cx:binning>
          </cx:layoutPr>
        </cx:series>
      </cx:plotAreaRegion>
      <cx:axis id="0">
        <cx:catScaling gapWidth="0"/>
        <cx:tickLabels/>
        <cx:numFmt formatCode="#,##0.0" sourceLinked="0"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Consommation d'alcool normalisé et sans exception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Consommation d'alcool normalisé et sans exception</a:t>
          </a:r>
        </a:p>
      </cx:txPr>
    </cx:title>
    <cx:plotArea>
      <cx:plotAreaRegion>
        <cx:series layoutId="clusteredColumn" uniqueId="{6818767F-EA90-CC47-AFBD-D0EDB1EB6E55}">
          <cx:tx>
            <cx:txData>
              <cx:f>_xlchart.v1.6</cx:f>
              <cx:v>LOG ALCOHOL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Taux d'homicide normalisé et sans exception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Taux d'homicide normalisé et sans exception</a:t>
          </a:r>
        </a:p>
      </cx:txPr>
    </cx:title>
    <cx:plotArea>
      <cx:plotAreaRegion>
        <cx:series layoutId="clusteredColumn" uniqueId="{C5A6CDC2-A1D3-BB49-B7B5-FA341F8D5922}">
          <cx:tx>
            <cx:txData>
              <cx:f>_xlchart.v1.4</cx:f>
              <cx:v>LOG Homicide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Alcohol  Consumption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Alcohol  Consumption</a:t>
          </a:r>
        </a:p>
      </cx:txPr>
    </cx:title>
    <cx:plotArea>
      <cx:plotAreaRegion>
        <cx:series layoutId="clusteredColumn" uniqueId="{CAE5E6B7-C0CA-E24F-B2B7-660F2B892123}">
          <cx:tx>
            <cx:txData>
              <cx:f>_xlchart.v1.8</cx:f>
              <cx:v>Total alcohol consumption per capita
 (liters of pure alcohol. projected estimates. 15+ years of age)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/>
    <cx:plotArea>
      <cx:plotAreaRegion>
        <cx:series layoutId="clusteredColumn" uniqueId="{D72E04C6-8DD6-0D4E-8161-3165C78380E8}">
          <cx:tx>
            <cx:txData>
              <cx:f>_xlchart.v1.14</cx:f>
              <cx:v>Nombre d'Homicide par 100000 habitants</cx:v>
            </cx:txData>
          </cx:tx>
          <cx:dataId val="0"/>
          <cx:layoutPr>
            <cx:binning intervalClosed="r">
              <cx:binCount val="21"/>
            </cx:binning>
          </cx:layoutPr>
        </cx:series>
      </cx:plotAreaRegion>
      <cx:axis id="0">
        <cx:catScaling gapWidth="0"/>
        <cx:tickLabels/>
        <cx:numFmt formatCode="#,##0.0" sourceLinked="0"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Alcohol  Consumption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Alcohol  Consumption</a:t>
          </a:r>
        </a:p>
      </cx:txPr>
    </cx:title>
    <cx:plotArea>
      <cx:plotAreaRegion>
        <cx:series layoutId="clusteredColumn" uniqueId="{CAE5E6B7-C0CA-E24F-B2B7-660F2B892123}">
          <cx:tx>
            <cx:txData>
              <cx:f>_xlchart.v1.18</cx:f>
              <cx:v>Total alcohol consumption per capita
 (liters of pure alcohol. projected estimates. 15+ years of age)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/>
    <cx:plotArea>
      <cx:plotAreaRegion>
        <cx:series layoutId="clusteredColumn" uniqueId="{D72E04C6-8DD6-0D4E-8161-3165C78380E8}">
          <cx:tx>
            <cx:txData>
              <cx:f>_xlchart.v1.22</cx:f>
              <cx:v>Nombre d'Homicide par 100000 habitants</cx:v>
            </cx:txData>
          </cx:tx>
          <cx:dataId val="0"/>
          <cx:layoutPr>
            <cx:binning intervalClosed="r">
              <cx:binCount val="21"/>
            </cx:binning>
          </cx:layoutPr>
        </cx:series>
      </cx:plotAreaRegion>
      <cx:axis id="0">
        <cx:catScaling gapWidth="0"/>
        <cx:tickLabels/>
        <cx:numFmt formatCode="#,##0.0" sourceLinked="0"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_xlchart.v1.29</cx:f>
      </cx:numDim>
    </cx:data>
  </cx:chartData>
  <cx:chart>
    <cx:title pos="t" align="ctr" overlay="0">
      <cx:tx>
        <cx:txData>
          <cx:v>Alcohol  Consumption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Alcohol  Consumption</a:t>
          </a:r>
        </a:p>
      </cx:txPr>
    </cx:title>
    <cx:plotArea>
      <cx:plotAreaRegion>
        <cx:series layoutId="clusteredColumn" uniqueId="{CAE5E6B7-C0CA-E24F-B2B7-660F2B892123}">
          <cx:tx>
            <cx:txData>
              <cx:f>_xlchart.v1.28</cx:f>
              <cx:v>Total alcohol consumption per capita
 (liters of pure alcohol. projected estimates. 15+ years of age)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_xlchart.v1.35</cx:f>
      </cx:numDim>
    </cx:data>
  </cx:chartData>
  <cx:chart>
    <cx:title pos="t" align="ctr" overlay="0">
      <cx:tx>
        <cx:txData>
          <cx:v>Homicide Rate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Homicide Rate</a:t>
          </a:r>
        </a:p>
      </cx:txPr>
    </cx:title>
    <cx:plotArea>
      <cx:plotAreaRegion>
        <cx:series layoutId="clusteredColumn" uniqueId="{D72E04C6-8DD6-0D4E-8161-3165C78380E8}">
          <cx:tx>
            <cx:txData>
              <cx:f>_xlchart.v1.34</cx:f>
              <cx:v>Nombre d'Homicide par 100000 habitants</cx:v>
            </cx:txData>
          </cx:tx>
          <cx:dataId val="0"/>
          <cx:layoutPr>
            <cx:binning intervalClosed="r">
              <cx:binCount val="21"/>
            </cx:binning>
          </cx:layoutPr>
        </cx:series>
      </cx:plotAreaRegion>
      <cx:axis id="0">
        <cx:catScaling gapWidth="0"/>
        <cx:tickLabels/>
        <cx:numFmt formatCode="#,##0.0" sourceLinked="0"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_xlchart.v1.43</cx:f>
      </cx:numDim>
    </cx:data>
  </cx:chartData>
  <cx:chart>
    <cx:title pos="t" align="ctr" overlay="0">
      <cx:tx>
        <cx:txData>
          <cx:v>Alcohol  Consumption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Alcohol  Consumption</a:t>
          </a:r>
        </a:p>
      </cx:txPr>
    </cx:title>
    <cx:plotArea>
      <cx:plotAreaRegion>
        <cx:series layoutId="clusteredColumn" uniqueId="{CAE5E6B7-C0CA-E24F-B2B7-660F2B892123}">
          <cx:tx>
            <cx:txData>
              <cx:f>_xlchart.v1.42</cx:f>
              <cx:v>Total alcohol consumption per capita
 (liters of pure alcohol. projected estimates. 15+ years of age)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_xlchart.v1.39</cx:f>
      </cx:numDim>
    </cx:data>
  </cx:chartData>
  <cx:chart>
    <cx:title pos="t" align="ctr" overlay="0"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Homicides Rate</a:t>
          </a:r>
        </a:p>
      </cx:txPr>
    </cx:title>
    <cx:plotArea>
      <cx:plotAreaRegion>
        <cx:series layoutId="clusteredColumn" uniqueId="{D72E04C6-8DD6-0D4E-8161-3165C78380E8}">
          <cx:tx>
            <cx:txData>
              <cx:f>_xlchart.v1.38</cx:f>
              <cx:v>Nombre d'Homicide par 100000 habitants</cx:v>
            </cx:txData>
          </cx:tx>
          <cx:dataId val="0"/>
          <cx:layoutPr>
            <cx:binning intervalClosed="r">
              <cx:binCount val="21"/>
            </cx:binning>
          </cx:layoutPr>
        </cx:series>
      </cx:plotAreaRegion>
      <cx:axis id="0">
        <cx:catScaling gapWidth="0"/>
        <cx:tickLabels/>
        <cx:numFmt formatCode="#,##0.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purl.oclc.org/ooxml/officeDocument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purl.oclc.org/ooxml/officeDocument/relationships/chart" Target="../charts/chart5.xml"/><Relationship Id="rId1" Type="http://purl.oclc.org/ooxml/officeDocument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_rels/drawing10.xml.rels><?xml version="1.0" encoding="UTF-8" standalone="yes"?>
<Relationships xmlns="http://schemas.openxmlformats.org/package/2006/relationships"><Relationship Id="rId2" Type="http://schemas.microsoft.com/office/2014/relationships/chartEx" Target="../charts/chartEx8.xml"/><Relationship Id="rId1" Type="http://schemas.microsoft.com/office/2014/relationships/chartEx" Target="../charts/chartEx7.xml"/></Relationships>
</file>

<file path=xl/drawings/_rels/drawing11.xml.rels><?xml version="1.0" encoding="UTF-8" standalone="yes"?>
<Relationships xmlns="http://schemas.openxmlformats.org/package/2006/relationships"><Relationship Id="rId2" Type="http://schemas.microsoft.com/office/2014/relationships/chartEx" Target="../charts/chartEx10.xml"/><Relationship Id="rId1" Type="http://schemas.microsoft.com/office/2014/relationships/chartEx" Target="../charts/chartEx9.xml"/></Relationships>
</file>

<file path=xl/drawings/_rels/drawing12.xml.rels><?xml version="1.0" encoding="UTF-8" standalone="yes"?>
<Relationships xmlns="http://schemas.openxmlformats.org/package/2006/relationships"><Relationship Id="rId2" Type="http://schemas.microsoft.com/office/2014/relationships/chartEx" Target="../charts/chartEx12.xml"/><Relationship Id="rId1" Type="http://schemas.microsoft.com/office/2014/relationships/chartEx" Target="../charts/chartEx1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9</xdr:col>
      <xdr:colOff>626721</xdr:colOff>
      <xdr:row>53</xdr:row>
      <xdr:rowOff>57428</xdr:rowOff>
    </xdr:from>
    <xdr:to>
      <xdr:col>12</xdr:col>
      <xdr:colOff>766953</xdr:colOff>
      <xdr:row>67</xdr:row>
      <xdr:rowOff>20145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E24F00B-610A-8B41-A9CF-3B0A761DA4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82321" y="12046228"/>
              <a:ext cx="4597932" cy="28075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153794</xdr:colOff>
      <xdr:row>53</xdr:row>
      <xdr:rowOff>63035</xdr:rowOff>
    </xdr:from>
    <xdr:to>
      <xdr:col>17</xdr:col>
      <xdr:colOff>762000</xdr:colOff>
      <xdr:row>67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5C739236-F4B6-09DE-866A-1C0313D289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71994" y="12051835"/>
              <a:ext cx="4596006" cy="27944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v="urn:schemas-microsoft-com:vml" Requires="v"/>
    <mc:Fallback>
      <xdr:twoCellAnchor editAs="absolute">
        <xdr:from>
          <xdr:col>5</xdr:col>
          <xdr:colOff>762000</xdr:colOff>
          <xdr:row>0</xdr:row>
          <xdr:rowOff>25400</xdr:rowOff>
        </xdr:from>
        <xdr:to>
          <xdr:col>6</xdr:col>
          <xdr:colOff>2425700</xdr:colOff>
          <xdr:row>1</xdr:row>
          <xdr:rowOff>25400</xdr:rowOff>
        </xdr:to>
        <xdr:sp macro="" textlink="">
          <xdr:nvSpPr>
            <xdr:cNvPr id="1025" name="Comment 1" hidden="1">
              <a:extLst>
                <a:ext uri="{FF2B5EF4-FFF2-40B4-BE49-F238E27FC236}">
                  <a16:creationId xmlns:a16="http://schemas.microsoft.com/office/drawing/2014/main" id="{1A2DA49D-D67F-E1DC-E11C-4C3EA2279DDD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680200" y="25400"/>
              <a:ext cx="3771900" cy="8763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217346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I'm looking for any outliers (z-score &gt; 3 or &lt; -3)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6</xdr:col>
          <xdr:colOff>2197100</xdr:colOff>
          <xdr:row>0</xdr:row>
          <xdr:rowOff>25400</xdr:rowOff>
        </xdr:from>
        <xdr:to>
          <xdr:col>8</xdr:col>
          <xdr:colOff>393700</xdr:colOff>
          <xdr:row>5</xdr:row>
          <xdr:rowOff>88900</xdr:rowOff>
        </xdr:to>
        <xdr:sp macro="" textlink="">
          <xdr:nvSpPr>
            <xdr:cNvPr id="1026" name="Comment 2" hidden="1">
              <a:extLst>
                <a:ext uri="{FF2B5EF4-FFF2-40B4-BE49-F238E27FC236}">
                  <a16:creationId xmlns:a16="http://schemas.microsoft.com/office/drawing/2014/main" id="{E002B883-4DAE-217A-9F8E-B22CF816CE4A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223500" y="25400"/>
              <a:ext cx="1917700" cy="17780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Given the high kurtosis and skewness, which indicate a distribution significantly deviating from a Gaussian (normal) distribution, we attempted to normalize the dataset to observe any relevant changes in our statistical tests since the linear regression assume normality.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Calibri" pitchFamily="2" charset="0"/>
                <a:cs typeface="Calibri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14</xdr:col>
          <xdr:colOff>190500</xdr:colOff>
          <xdr:row>8</xdr:row>
          <xdr:rowOff>76200</xdr:rowOff>
        </xdr:from>
        <xdr:to>
          <xdr:col>15</xdr:col>
          <xdr:colOff>711200</xdr:colOff>
          <xdr:row>14</xdr:row>
          <xdr:rowOff>152400</xdr:rowOff>
        </xdr:to>
        <xdr:sp macro="" textlink="">
          <xdr:nvSpPr>
            <xdr:cNvPr id="1027" name="Comment 4" hidden="1">
              <a:extLst>
                <a:ext uri="{FF2B5EF4-FFF2-40B4-BE49-F238E27FC236}">
                  <a16:creationId xmlns:a16="http://schemas.microsoft.com/office/drawing/2014/main" id="{48230B91-1F2B-E707-90D3-03029E868401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0320000" y="2400300"/>
              <a:ext cx="1346200" cy="13081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Homoscedascity is actually improved but linear regression shows no significant correlation between the two variables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13</xdr:col>
          <xdr:colOff>279400</xdr:colOff>
          <xdr:row>14</xdr:row>
          <xdr:rowOff>50800</xdr:rowOff>
        </xdr:from>
        <xdr:to>
          <xdr:col>14</xdr:col>
          <xdr:colOff>114300</xdr:colOff>
          <xdr:row>20</xdr:row>
          <xdr:rowOff>127000</xdr:rowOff>
        </xdr:to>
        <xdr:sp macro="" textlink="">
          <xdr:nvSpPr>
            <xdr:cNvPr id="1028" name="Comment 4" hidden="1">
              <a:extLst>
                <a:ext uri="{FF2B5EF4-FFF2-40B4-BE49-F238E27FC236}">
                  <a16:creationId xmlns:a16="http://schemas.microsoft.com/office/drawing/2014/main" id="{F345FA7F-A424-2267-01EE-A944F972EB47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8897600" y="3606800"/>
              <a:ext cx="1346200" cy="13081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Homoscedascity is actually improved but linear regression shows no significant correlation between the two variables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9</xdr:col>
      <xdr:colOff>50800</xdr:colOff>
      <xdr:row>0</xdr:row>
      <xdr:rowOff>88900</xdr:rowOff>
    </xdr:from>
    <xdr:to>
      <xdr:col>21</xdr:col>
      <xdr:colOff>88900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0A491-A40F-3943-AF42-0C7843A53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9</xdr:col>
      <xdr:colOff>368300</xdr:colOff>
      <xdr:row>0</xdr:row>
      <xdr:rowOff>0</xdr:rowOff>
    </xdr:from>
    <xdr:to>
      <xdr:col>20</xdr:col>
      <xdr:colOff>660400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2211E-5813-2C43-8B6A-613D5BA54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9</xdr:col>
      <xdr:colOff>289278</xdr:colOff>
      <xdr:row>35</xdr:row>
      <xdr:rowOff>127705</xdr:rowOff>
    </xdr:from>
    <xdr:to>
      <xdr:col>13</xdr:col>
      <xdr:colOff>145815</xdr:colOff>
      <xdr:row>49</xdr:row>
      <xdr:rowOff>72201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F2E9B4C-74C8-2227-0E69-355B260D07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72078" y="7874705"/>
              <a:ext cx="4568237" cy="27892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587963</xdr:colOff>
      <xdr:row>35</xdr:row>
      <xdr:rowOff>105833</xdr:rowOff>
    </xdr:from>
    <xdr:to>
      <xdr:col>19</xdr:col>
      <xdr:colOff>221075</xdr:colOff>
      <xdr:row>49</xdr:row>
      <xdr:rowOff>50329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6B85248-BFB4-B24D-BC2F-5D52A08BCD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82463" y="7852833"/>
              <a:ext cx="4586112" cy="27892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v="urn:schemas-microsoft-com:vml" Requires="v"/>
    <mc:Fallback>
      <xdr:twoCellAnchor editAs="absolute">
        <xdr:from>
          <xdr:col>1</xdr:col>
          <xdr:colOff>190500</xdr:colOff>
          <xdr:row>0</xdr:row>
          <xdr:rowOff>25400</xdr:rowOff>
        </xdr:from>
        <xdr:to>
          <xdr:col>3</xdr:col>
          <xdr:colOff>63500</xdr:colOff>
          <xdr:row>3</xdr:row>
          <xdr:rowOff>0</xdr:rowOff>
        </xdr:to>
        <xdr:sp macro="" textlink="">
          <xdr:nvSpPr>
            <xdr:cNvPr id="4097" name="Comment 2" hidden="1">
              <a:extLst>
                <a:ext uri="{FF2B5EF4-FFF2-40B4-BE49-F238E27FC236}">
                  <a16:creationId xmlns:a16="http://schemas.microsoft.com/office/drawing/2014/main" id="{6FA13C16-B37F-2F34-05EB-1D2CA2CA1ED6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16000" y="25400"/>
              <a:ext cx="1524000" cy="12065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2000 and 2005 Russia data removed because of high z-score to see the linear regression results difference.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6</xdr:col>
          <xdr:colOff>1130300</xdr:colOff>
          <xdr:row>0</xdr:row>
          <xdr:rowOff>25400</xdr:rowOff>
        </xdr:from>
        <xdr:to>
          <xdr:col>6</xdr:col>
          <xdr:colOff>1130300</xdr:colOff>
          <xdr:row>1</xdr:row>
          <xdr:rowOff>76200</xdr:rowOff>
        </xdr:to>
        <xdr:sp macro="" textlink="">
          <xdr:nvSpPr>
            <xdr:cNvPr id="4098" name="Comment 1" hidden="1">
              <a:extLst>
                <a:ext uri="{FF2B5EF4-FFF2-40B4-BE49-F238E27FC236}">
                  <a16:creationId xmlns:a16="http://schemas.microsoft.com/office/drawing/2014/main" id="{6B2115E4-7C84-650A-4DFB-852EE16C702D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9550400" y="25400"/>
              <a:ext cx="0" cy="8763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217346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I'm looking for any outliers (z-score &gt; 3 or &lt; -3)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</xdr:wsDr>
</file>

<file path=xl/drawings/drawing5.xml><?xml version="1.0" encoding="utf-8"?>
<xdr:wsDr xmlns:xdr="http://purl.oclc.org/ooxml/drawingml/spreadsheetDrawing" xmlns:a="http://purl.oclc.org/ooxml/drawingml/main">
  <xdr:twoCellAnchor>
    <xdr:from>
      <xdr:col>9</xdr:col>
      <xdr:colOff>368300</xdr:colOff>
      <xdr:row>1</xdr:row>
      <xdr:rowOff>12700</xdr:rowOff>
    </xdr:from>
    <xdr:to>
      <xdr:col>21</xdr:col>
      <xdr:colOff>782646</xdr:colOff>
      <xdr:row>28</xdr:row>
      <xdr:rowOff>62906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FC826-770D-444D-8ED1-863A2EC371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twoCellAnchor>
    <xdr:from>
      <xdr:col>9</xdr:col>
      <xdr:colOff>76200</xdr:colOff>
      <xdr:row>0</xdr:row>
      <xdr:rowOff>139700</xdr:rowOff>
    </xdr:from>
    <xdr:to>
      <xdr:col>20</xdr:col>
      <xdr:colOff>673100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30BCA-0F51-564D-BC33-87D1D070B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7.xml><?xml version="1.0" encoding="utf-8"?>
<xdr:wsDr xmlns:xdr="http://purl.oclc.org/ooxml/drawingml/spreadsheetDrawing" xmlns:a="http://purl.oclc.org/ooxml/drawingml/main"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25400</xdr:colOff>
          <xdr:row>0</xdr:row>
          <xdr:rowOff>25400</xdr:rowOff>
        </xdr:from>
        <xdr:to>
          <xdr:col>2</xdr:col>
          <xdr:colOff>1981200</xdr:colOff>
          <xdr:row>1</xdr:row>
          <xdr:rowOff>25400</xdr:rowOff>
        </xdr:to>
        <xdr:sp macro="" textlink="">
          <xdr:nvSpPr>
            <xdr:cNvPr id="6145" name="Comment 1" hidden="1">
              <a:extLst>
                <a:ext uri="{FF2B5EF4-FFF2-40B4-BE49-F238E27FC236}">
                  <a16:creationId xmlns:a16="http://schemas.microsoft.com/office/drawing/2014/main" id="{36DA110D-581C-F714-4411-591AD74CDA0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5400" y="25400"/>
              <a:ext cx="5207000" cy="8763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217346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I'm looking for any outliers (z-score &gt; 3 or &lt; -3)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</xdr:wsDr>
</file>

<file path=xl/drawings/drawing8.xml><?xml version="1.0" encoding="utf-8"?>
<xdr:wsDr xmlns:xdr="http://purl.oclc.org/ooxml/drawingml/spreadsheetDrawing" xmlns:a="http://purl.oclc.org/ooxml/drawingml/main">
  <xdr:twoCellAnchor editAs="oneCell">
    <xdr:from>
      <xdr:col>8</xdr:col>
      <xdr:colOff>532554</xdr:colOff>
      <xdr:row>10</xdr:row>
      <xdr:rowOff>198120</xdr:rowOff>
    </xdr:from>
    <xdr:to>
      <xdr:col>11</xdr:col>
      <xdr:colOff>1757911</xdr:colOff>
      <xdr:row>28</xdr:row>
      <xdr:rowOff>197973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7E87C7-4891-ECC0-F7C1-3956DA336E1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6272954" y="2291080"/>
          <a:ext cx="3761818" cy="3619499"/>
        </a:xfrm>
        <a:prstGeom prst="rect">
          <a:avLst/>
        </a:prstGeom>
      </xdr:spPr>
    </xdr:pic>
    <xdr:clientData/>
  </xdr:twoCellAnchor>
  <xdr:twoCellAnchor>
    <xdr:from>
      <xdr:col>0</xdr:col>
      <xdr:colOff>27887</xdr:colOff>
      <xdr:row>9</xdr:row>
      <xdr:rowOff>938</xdr:rowOff>
    </xdr:from>
    <xdr:to>
      <xdr:col>8</xdr:col>
      <xdr:colOff>71120</xdr:colOff>
      <xdr:row>31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9559CA-3448-3A61-5251-E19D6EE22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drawings/drawing9.xml><?xml version="1.0" encoding="utf-8"?>
<xdr:wsDr xmlns:xdr="http://purl.oclc.org/ooxml/drawingml/spreadsheetDrawing" xmlns:a="http://purl.oclc.org/ooxml/drawingml/main">
  <xdr:twoCellAnchor>
    <xdr:from>
      <xdr:col>15</xdr:col>
      <xdr:colOff>449147</xdr:colOff>
      <xdr:row>0</xdr:row>
      <xdr:rowOff>713955</xdr:rowOff>
    </xdr:from>
    <xdr:to>
      <xdr:col>21</xdr:col>
      <xdr:colOff>109257</xdr:colOff>
      <xdr:row>13</xdr:row>
      <xdr:rowOff>154733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9884A77-9F1D-0743-8AC3-D46CAB5ECE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73171" y="713955"/>
              <a:ext cx="4585232" cy="2770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362176</xdr:colOff>
      <xdr:row>0</xdr:row>
      <xdr:rowOff>712438</xdr:rowOff>
    </xdr:from>
    <xdr:to>
      <xdr:col>27</xdr:col>
      <xdr:colOff>1000</xdr:colOff>
      <xdr:row>13</xdr:row>
      <xdr:rowOff>102528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332CEA4-3177-6F45-BF17-4BD217EB42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11322" y="712438"/>
              <a:ext cx="4563946" cy="27199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v="urn:schemas-microsoft-com:vml" Requires="v"/>
    <mc:Fallback>
      <xdr:twoCellAnchor editAs="absolute">
        <xdr:from>
          <xdr:col>5</xdr:col>
          <xdr:colOff>762000</xdr:colOff>
          <xdr:row>0</xdr:row>
          <xdr:rowOff>25400</xdr:rowOff>
        </xdr:from>
        <xdr:to>
          <xdr:col>6</xdr:col>
          <xdr:colOff>2425700</xdr:colOff>
          <xdr:row>1</xdr:row>
          <xdr:rowOff>25400</xdr:rowOff>
        </xdr:to>
        <xdr:sp macro="" textlink="">
          <xdr:nvSpPr>
            <xdr:cNvPr id="8193" name="Comment 1" hidden="1">
              <a:extLst>
                <a:ext uri="{FF2B5EF4-FFF2-40B4-BE49-F238E27FC236}">
                  <a16:creationId xmlns:a16="http://schemas.microsoft.com/office/drawing/2014/main" id="{FEDDE409-4C48-4FE6-DF7C-B24D31AA0C8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680200" y="25400"/>
              <a:ext cx="3771900" cy="8763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217346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I'm looking for any outliers (z-score &gt; 3 or &lt; -3)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6</xdr:col>
          <xdr:colOff>2197100</xdr:colOff>
          <xdr:row>0</xdr:row>
          <xdr:rowOff>25400</xdr:rowOff>
        </xdr:from>
        <xdr:to>
          <xdr:col>8</xdr:col>
          <xdr:colOff>381000</xdr:colOff>
          <xdr:row>5</xdr:row>
          <xdr:rowOff>88900</xdr:rowOff>
        </xdr:to>
        <xdr:sp macro="" textlink="">
          <xdr:nvSpPr>
            <xdr:cNvPr id="8194" name="Comment 2" hidden="1">
              <a:extLst>
                <a:ext uri="{FF2B5EF4-FFF2-40B4-BE49-F238E27FC236}">
                  <a16:creationId xmlns:a16="http://schemas.microsoft.com/office/drawing/2014/main" id="{DA702DA9-9484-85A8-3C36-6FC884275FE7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223500" y="25400"/>
              <a:ext cx="1905000" cy="17780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Given the high kurtosis and skewness, which indicate a distribution significantly deviating from a Gaussian (normal) distribution, we attempted to normalize the dataset to observe any relevant changes in our statistical tests since the linear regression assume normality.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Calibri" pitchFamily="2" charset="0"/>
                <a:cs typeface="Calibri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13</xdr:col>
          <xdr:colOff>279400</xdr:colOff>
          <xdr:row>11</xdr:row>
          <xdr:rowOff>50800</xdr:rowOff>
        </xdr:from>
        <xdr:to>
          <xdr:col>14</xdr:col>
          <xdr:colOff>114300</xdr:colOff>
          <xdr:row>15</xdr:row>
          <xdr:rowOff>520700</xdr:rowOff>
        </xdr:to>
        <xdr:sp macro="" textlink="">
          <xdr:nvSpPr>
            <xdr:cNvPr id="8195" name="Comment 4" hidden="1">
              <a:extLst>
                <a:ext uri="{FF2B5EF4-FFF2-40B4-BE49-F238E27FC236}">
                  <a16:creationId xmlns:a16="http://schemas.microsoft.com/office/drawing/2014/main" id="{53480BB6-0337-CA4D-56A5-3AB26B5A1526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8897600" y="2984500"/>
              <a:ext cx="1346200" cy="13081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Homoscedascity is actually improved but linear regression shows no significant correlation between the two variables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</xdr:wsDr>
</file>

<file path=xl/drawings/drawing10.xml><?xml version="1.0" encoding="utf-8"?>
<xdr:wsDr xmlns:xdr="http://purl.oclc.org/ooxml/drawingml/spreadsheetDrawing" xmlns:a="http://purl.oclc.org/ooxml/drawingml/main">
  <xdr:twoCellAnchor>
    <xdr:from>
      <xdr:col>15</xdr:col>
      <xdr:colOff>185854</xdr:colOff>
      <xdr:row>0</xdr:row>
      <xdr:rowOff>605541</xdr:rowOff>
    </xdr:from>
    <xdr:to>
      <xdr:col>20</xdr:col>
      <xdr:colOff>666817</xdr:colOff>
      <xdr:row>13</xdr:row>
      <xdr:rowOff>46319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6602F69-5065-B84B-8279-4CE6BB62DC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09878" y="605541"/>
              <a:ext cx="4585232" cy="2770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253761</xdr:colOff>
      <xdr:row>14</xdr:row>
      <xdr:rowOff>123903</xdr:rowOff>
    </xdr:from>
    <xdr:to>
      <xdr:col>20</xdr:col>
      <xdr:colOff>713438</xdr:colOff>
      <xdr:row>25</xdr:row>
      <xdr:rowOff>164480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4D17701-9622-9340-8A0B-D5D862F06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77785" y="3670610"/>
              <a:ext cx="4563946" cy="27199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v="urn:schemas-microsoft-com:vml" Requires="v"/>
    <mc:Fallback>
      <xdr:twoCellAnchor editAs="absolute">
        <xdr:from>
          <xdr:col>5</xdr:col>
          <xdr:colOff>762000</xdr:colOff>
          <xdr:row>0</xdr:row>
          <xdr:rowOff>25400</xdr:rowOff>
        </xdr:from>
        <xdr:to>
          <xdr:col>6</xdr:col>
          <xdr:colOff>2425700</xdr:colOff>
          <xdr:row>1</xdr:row>
          <xdr:rowOff>25400</xdr:rowOff>
        </xdr:to>
        <xdr:sp macro="" textlink="">
          <xdr:nvSpPr>
            <xdr:cNvPr id="9217" name="Comment 1" hidden="1">
              <a:extLst>
                <a:ext uri="{FF2B5EF4-FFF2-40B4-BE49-F238E27FC236}">
                  <a16:creationId xmlns:a16="http://schemas.microsoft.com/office/drawing/2014/main" id="{9E4D01A2-256A-19C6-0DF9-EA8C9C65A29F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680200" y="25400"/>
              <a:ext cx="3771900" cy="8763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217346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I'm looking for any outliers (z-score &gt; 3 or &lt; -3)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6</xdr:col>
          <xdr:colOff>2197100</xdr:colOff>
          <xdr:row>0</xdr:row>
          <xdr:rowOff>25400</xdr:rowOff>
        </xdr:from>
        <xdr:to>
          <xdr:col>8</xdr:col>
          <xdr:colOff>381000</xdr:colOff>
          <xdr:row>5</xdr:row>
          <xdr:rowOff>88900</xdr:rowOff>
        </xdr:to>
        <xdr:sp macro="" textlink="">
          <xdr:nvSpPr>
            <xdr:cNvPr id="9218" name="Comment 2" hidden="1">
              <a:extLst>
                <a:ext uri="{FF2B5EF4-FFF2-40B4-BE49-F238E27FC236}">
                  <a16:creationId xmlns:a16="http://schemas.microsoft.com/office/drawing/2014/main" id="{1C6DC69F-A09D-9823-6CB3-5FBFD5A586EB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223500" y="25400"/>
              <a:ext cx="1905000" cy="17780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Given the high kurtosis and skewness, which indicate a distribution significantly deviating from a Gaussian (normal) distribution, we attempted to normalize the dataset to observe any relevant changes in our statistical tests since the linear regression assume normality.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Calibri" pitchFamily="2" charset="0"/>
                <a:cs typeface="Calibri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13</xdr:col>
          <xdr:colOff>279400</xdr:colOff>
          <xdr:row>11</xdr:row>
          <xdr:rowOff>63500</xdr:rowOff>
        </xdr:from>
        <xdr:to>
          <xdr:col>14</xdr:col>
          <xdr:colOff>114300</xdr:colOff>
          <xdr:row>15</xdr:row>
          <xdr:rowOff>520700</xdr:rowOff>
        </xdr:to>
        <xdr:sp macro="" textlink="">
          <xdr:nvSpPr>
            <xdr:cNvPr id="9219" name="Comment 4" hidden="1">
              <a:extLst>
                <a:ext uri="{FF2B5EF4-FFF2-40B4-BE49-F238E27FC236}">
                  <a16:creationId xmlns:a16="http://schemas.microsoft.com/office/drawing/2014/main" id="{63AA40F3-D100-A546-A818-747D1D546AE6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8897600" y="2997200"/>
              <a:ext cx="1346200" cy="12954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Homoscedascity is actually improved but linear regression shows no significant correlation between the two variables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</xdr:wsDr>
</file>

<file path=xl/drawings/drawing11.xml><?xml version="1.0" encoding="utf-8"?>
<xdr:wsDr xmlns:xdr="http://purl.oclc.org/ooxml/drawingml/spreadsheetDrawing" xmlns:a="http://purl.oclc.org/ooxml/drawingml/main">
  <xdr:twoCellAnchor>
    <xdr:from>
      <xdr:col>15</xdr:col>
      <xdr:colOff>433659</xdr:colOff>
      <xdr:row>4</xdr:row>
      <xdr:rowOff>109931</xdr:rowOff>
    </xdr:from>
    <xdr:to>
      <xdr:col>21</xdr:col>
      <xdr:colOff>93769</xdr:colOff>
      <xdr:row>15</xdr:row>
      <xdr:rowOff>619367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6A85730-49F0-914A-B0BA-27A1B17E28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57683" y="1612248"/>
              <a:ext cx="4585232" cy="2770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356220</xdr:colOff>
      <xdr:row>17</xdr:row>
      <xdr:rowOff>185853</xdr:rowOff>
    </xdr:from>
    <xdr:to>
      <xdr:col>20</xdr:col>
      <xdr:colOff>815897</xdr:colOff>
      <xdr:row>31</xdr:row>
      <xdr:rowOff>56065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AAAD8776-15A4-264C-9CC2-F6D03D0015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80244" y="4801219"/>
              <a:ext cx="4563946" cy="27199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v="urn:schemas-microsoft-com:vml" Requires="v"/>
    <mc:Fallback>
      <xdr:twoCellAnchor editAs="absolute">
        <xdr:from>
          <xdr:col>5</xdr:col>
          <xdr:colOff>762000</xdr:colOff>
          <xdr:row>0</xdr:row>
          <xdr:rowOff>25400</xdr:rowOff>
        </xdr:from>
        <xdr:to>
          <xdr:col>6</xdr:col>
          <xdr:colOff>2425700</xdr:colOff>
          <xdr:row>1</xdr:row>
          <xdr:rowOff>25400</xdr:rowOff>
        </xdr:to>
        <xdr:sp macro="" textlink="">
          <xdr:nvSpPr>
            <xdr:cNvPr id="10241" name="Comment 1" hidden="1">
              <a:extLst>
                <a:ext uri="{FF2B5EF4-FFF2-40B4-BE49-F238E27FC236}">
                  <a16:creationId xmlns:a16="http://schemas.microsoft.com/office/drawing/2014/main" id="{FBBCF1CE-8A40-C8B8-5008-CF368970001A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680200" y="25400"/>
              <a:ext cx="3771900" cy="8763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217346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I'm looking for any outliers (z-score &gt; 3 or &lt; -3)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6</xdr:col>
          <xdr:colOff>2197100</xdr:colOff>
          <xdr:row>0</xdr:row>
          <xdr:rowOff>25400</xdr:rowOff>
        </xdr:from>
        <xdr:to>
          <xdr:col>8</xdr:col>
          <xdr:colOff>381000</xdr:colOff>
          <xdr:row>5</xdr:row>
          <xdr:rowOff>88900</xdr:rowOff>
        </xdr:to>
        <xdr:sp macro="" textlink="">
          <xdr:nvSpPr>
            <xdr:cNvPr id="10242" name="Comment 2" hidden="1">
              <a:extLst>
                <a:ext uri="{FF2B5EF4-FFF2-40B4-BE49-F238E27FC236}">
                  <a16:creationId xmlns:a16="http://schemas.microsoft.com/office/drawing/2014/main" id="{DE4ADED2-1826-E8F4-19E3-23C93019C2EE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223500" y="25400"/>
              <a:ext cx="1905000" cy="17780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Given the high kurtosis and skewness, which indicate a distribution significantly deviating from a Gaussian (normal) distribution, we attempted to normalize the dataset to observe any relevant changes in our statistical tests since the linear regression assume normality.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Calibri" pitchFamily="2" charset="0"/>
                <a:cs typeface="Calibri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13</xdr:col>
          <xdr:colOff>279400</xdr:colOff>
          <xdr:row>11</xdr:row>
          <xdr:rowOff>63500</xdr:rowOff>
        </xdr:from>
        <xdr:to>
          <xdr:col>14</xdr:col>
          <xdr:colOff>114300</xdr:colOff>
          <xdr:row>15</xdr:row>
          <xdr:rowOff>520700</xdr:rowOff>
        </xdr:to>
        <xdr:sp macro="" textlink="">
          <xdr:nvSpPr>
            <xdr:cNvPr id="10243" name="Comment 4" hidden="1">
              <a:extLst>
                <a:ext uri="{FF2B5EF4-FFF2-40B4-BE49-F238E27FC236}">
                  <a16:creationId xmlns:a16="http://schemas.microsoft.com/office/drawing/2014/main" id="{6C3E900C-2E61-A1EC-C958-7CD9DE1BF3CE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8897600" y="2997200"/>
              <a:ext cx="1346200" cy="12954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Homoscedascity is actually improved but linear regression shows no significant correlation between the two variables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</xdr:wsDr>
</file>

<file path=xl/drawings/drawing12.xml><?xml version="1.0" encoding="utf-8"?>
<xdr:wsDr xmlns:xdr="http://purl.oclc.org/ooxml/drawingml/spreadsheetDrawing" xmlns:a="http://purl.oclc.org/ooxml/drawingml/main">
  <xdr:twoCellAnchor>
    <xdr:from>
      <xdr:col>15</xdr:col>
      <xdr:colOff>263293</xdr:colOff>
      <xdr:row>1</xdr:row>
      <xdr:rowOff>63468</xdr:rowOff>
    </xdr:from>
    <xdr:to>
      <xdr:col>20</xdr:col>
      <xdr:colOff>744256</xdr:colOff>
      <xdr:row>14</xdr:row>
      <xdr:rowOff>170222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1D017F1-7683-FF4D-9288-ED68CBC97F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87317" y="946273"/>
              <a:ext cx="4585232" cy="2770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331201</xdr:colOff>
      <xdr:row>16</xdr:row>
      <xdr:rowOff>61952</xdr:rowOff>
    </xdr:from>
    <xdr:to>
      <xdr:col>20</xdr:col>
      <xdr:colOff>790878</xdr:colOff>
      <xdr:row>29</xdr:row>
      <xdr:rowOff>164481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9E3938B-7E3F-6A47-AC7B-D683D8E954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55225" y="4475976"/>
              <a:ext cx="4563946" cy="27199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v="urn:schemas-microsoft-com:vml" Requires="v"/>
    <mc:Fallback>
      <xdr:twoCellAnchor editAs="absolute">
        <xdr:from>
          <xdr:col>5</xdr:col>
          <xdr:colOff>762000</xdr:colOff>
          <xdr:row>0</xdr:row>
          <xdr:rowOff>25400</xdr:rowOff>
        </xdr:from>
        <xdr:to>
          <xdr:col>6</xdr:col>
          <xdr:colOff>2425700</xdr:colOff>
          <xdr:row>1</xdr:row>
          <xdr:rowOff>25400</xdr:rowOff>
        </xdr:to>
        <xdr:sp macro="" textlink="">
          <xdr:nvSpPr>
            <xdr:cNvPr id="11265" name="Comment 1" hidden="1">
              <a:extLst>
                <a:ext uri="{FF2B5EF4-FFF2-40B4-BE49-F238E27FC236}">
                  <a16:creationId xmlns:a16="http://schemas.microsoft.com/office/drawing/2014/main" id="{03BC2852-EC83-13EB-4D77-98458258A5D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680200" y="25400"/>
              <a:ext cx="3771900" cy="8763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217346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I'm looking for any outliers (z-score &gt; 3 or &lt; -3)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6</xdr:col>
          <xdr:colOff>2197100</xdr:colOff>
          <xdr:row>0</xdr:row>
          <xdr:rowOff>25400</xdr:rowOff>
        </xdr:from>
        <xdr:to>
          <xdr:col>8</xdr:col>
          <xdr:colOff>381000</xdr:colOff>
          <xdr:row>5</xdr:row>
          <xdr:rowOff>88900</xdr:rowOff>
        </xdr:to>
        <xdr:sp macro="" textlink="">
          <xdr:nvSpPr>
            <xdr:cNvPr id="11266" name="Comment 2" hidden="1">
              <a:extLst>
                <a:ext uri="{FF2B5EF4-FFF2-40B4-BE49-F238E27FC236}">
                  <a16:creationId xmlns:a16="http://schemas.microsoft.com/office/drawing/2014/main" id="{D125249B-CAF3-4DD8-FE3D-C6CBE3D28109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223500" y="25400"/>
              <a:ext cx="1905000" cy="17780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Given the high kurtosis and skewness, which indicate a distribution significantly deviating from a Gaussian (normal) distribution, we attempted to normalize the dataset to observe any relevant changes in our statistical tests since the linear regression assume normality.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Calibri" pitchFamily="2" charset="0"/>
                <a:cs typeface="Calibri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13</xdr:col>
          <xdr:colOff>279400</xdr:colOff>
          <xdr:row>11</xdr:row>
          <xdr:rowOff>63500</xdr:rowOff>
        </xdr:from>
        <xdr:to>
          <xdr:col>14</xdr:col>
          <xdr:colOff>114300</xdr:colOff>
          <xdr:row>15</xdr:row>
          <xdr:rowOff>520700</xdr:rowOff>
        </xdr:to>
        <xdr:sp macro="" textlink="">
          <xdr:nvSpPr>
            <xdr:cNvPr id="11267" name="Comment 4" hidden="1">
              <a:extLst>
                <a:ext uri="{FF2B5EF4-FFF2-40B4-BE49-F238E27FC236}">
                  <a16:creationId xmlns:a16="http://schemas.microsoft.com/office/drawing/2014/main" id="{798A3CFC-0569-0C79-2D59-43A78DC5873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8897600" y="2997200"/>
              <a:ext cx="1346200" cy="12954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Thierry Hai Son Adam: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Homoscedascity is actually improved but linear regression shows no significant correlation between the two variables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purl.oclc.org/ooxml/officeDocument/relationships/externalLinkPath" Target="/Users/thier/Downloads/unemployment-rate/unemployment-rate.csv" TargetMode="External"/><Relationship Id="rId1" Type="http://purl.oclc.org/ooxml/officeDocument/relationships/externalLinkPath" Target="/Users/thier/Downloads/unemployment-rate/unemployment-rate.csv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purl.oclc.org/ooxml/officeDocument/relationships" r:id="rId1">
    <xxl21:alternateUrls>
      <xxl21:absoluteUrl r:id="rId2"/>
    </xxl21:alternateUrls>
    <sheetNames>
      <sheetName val="unemployment-rate"/>
    </sheetNames>
    <sheetDataSet>
      <sheetData sheetId="0" refreshError="1">
        <row r="2">
          <cell r="D2">
            <v>7.9459999999999997</v>
          </cell>
          <cell r="E2" t="str">
            <v>AFG1991</v>
          </cell>
        </row>
        <row r="3">
          <cell r="D3">
            <v>7.94</v>
          </cell>
          <cell r="E3" t="str">
            <v>AFG1992</v>
          </cell>
        </row>
        <row r="4">
          <cell r="D4">
            <v>7.9610000000000003</v>
          </cell>
          <cell r="E4" t="str">
            <v>AFG1993</v>
          </cell>
        </row>
        <row r="5">
          <cell r="D5">
            <v>7.98</v>
          </cell>
          <cell r="E5" t="str">
            <v>AFG1994</v>
          </cell>
        </row>
        <row r="6">
          <cell r="D6">
            <v>7.9669999999999996</v>
          </cell>
          <cell r="E6" t="str">
            <v>AFG1995</v>
          </cell>
        </row>
        <row r="7">
          <cell r="D7">
            <v>7.9409999999999998</v>
          </cell>
          <cell r="E7" t="str">
            <v>AFG1996</v>
          </cell>
        </row>
        <row r="8">
          <cell r="D8">
            <v>7.92</v>
          </cell>
          <cell r="E8" t="str">
            <v>AFG1997</v>
          </cell>
        </row>
        <row r="9">
          <cell r="D9">
            <v>7.9409999999999998</v>
          </cell>
          <cell r="E9" t="str">
            <v>AFG1998</v>
          </cell>
        </row>
        <row r="10">
          <cell r="D10">
            <v>7.9530000000000003</v>
          </cell>
          <cell r="E10" t="str">
            <v>AFG1999</v>
          </cell>
        </row>
        <row r="11">
          <cell r="D11">
            <v>7.9550000000000001</v>
          </cell>
          <cell r="E11" t="str">
            <v>AFG2000</v>
          </cell>
        </row>
        <row r="12">
          <cell r="D12">
            <v>7.9580000000000002</v>
          </cell>
          <cell r="E12" t="str">
            <v>AFG2001</v>
          </cell>
        </row>
        <row r="13">
          <cell r="D13">
            <v>7.9390000000000001</v>
          </cell>
          <cell r="E13" t="str">
            <v>AFG2002</v>
          </cell>
        </row>
        <row r="14">
          <cell r="D14">
            <v>7.9219999999999997</v>
          </cell>
          <cell r="E14" t="str">
            <v>AFG2003</v>
          </cell>
        </row>
        <row r="15">
          <cell r="D15">
            <v>7.9139999999999997</v>
          </cell>
          <cell r="E15" t="str">
            <v>AFG2004</v>
          </cell>
        </row>
        <row r="16">
          <cell r="D16">
            <v>7.9139999999999997</v>
          </cell>
          <cell r="E16" t="str">
            <v>AFG2005</v>
          </cell>
        </row>
        <row r="17">
          <cell r="D17">
            <v>7.9180000000000001</v>
          </cell>
          <cell r="E17" t="str">
            <v>AFG2006</v>
          </cell>
        </row>
        <row r="18">
          <cell r="D18">
            <v>7.9080000000000004</v>
          </cell>
          <cell r="E18" t="str">
            <v>AFG2007</v>
          </cell>
        </row>
        <row r="19">
          <cell r="D19">
            <v>7.92</v>
          </cell>
          <cell r="E19" t="str">
            <v>AFG2008</v>
          </cell>
        </row>
        <row r="20">
          <cell r="D20">
            <v>7.9139999999999997</v>
          </cell>
          <cell r="E20" t="str">
            <v>AFG2009</v>
          </cell>
        </row>
        <row r="21">
          <cell r="D21">
            <v>7.9139999999999997</v>
          </cell>
          <cell r="E21" t="str">
            <v>AFG2010</v>
          </cell>
        </row>
        <row r="22">
          <cell r="D22">
            <v>7.9160000000000004</v>
          </cell>
          <cell r="E22" t="str">
            <v>AFG2011</v>
          </cell>
        </row>
        <row r="23">
          <cell r="D23">
            <v>7.9089999999999998</v>
          </cell>
          <cell r="E23" t="str">
            <v>AFG2012</v>
          </cell>
        </row>
        <row r="24">
          <cell r="D24">
            <v>7.9189999999999996</v>
          </cell>
          <cell r="E24" t="str">
            <v>AFG2013</v>
          </cell>
        </row>
        <row r="25">
          <cell r="D25">
            <v>7.915</v>
          </cell>
          <cell r="E25" t="str">
            <v>AFG2014</v>
          </cell>
        </row>
        <row r="26">
          <cell r="D26">
            <v>9.0109999999999992</v>
          </cell>
          <cell r="E26" t="str">
            <v>AFG2015</v>
          </cell>
        </row>
        <row r="27">
          <cell r="D27">
            <v>10.1</v>
          </cell>
          <cell r="E27" t="str">
            <v>AFG2016</v>
          </cell>
        </row>
        <row r="28">
          <cell r="D28">
            <v>11.183999999999999</v>
          </cell>
          <cell r="E28" t="str">
            <v>AFG2017</v>
          </cell>
        </row>
        <row r="29">
          <cell r="D29">
            <v>11.206</v>
          </cell>
          <cell r="E29" t="str">
            <v>AFG2018</v>
          </cell>
        </row>
        <row r="30">
          <cell r="D30">
            <v>11.224</v>
          </cell>
          <cell r="E30" t="str">
            <v>AFG2019</v>
          </cell>
        </row>
        <row r="31">
          <cell r="D31">
            <v>11.71</v>
          </cell>
          <cell r="E31" t="str">
            <v>AFG2020</v>
          </cell>
        </row>
        <row r="32">
          <cell r="D32">
            <v>11.933999999999999</v>
          </cell>
          <cell r="E32" t="str">
            <v>AFG2021</v>
          </cell>
        </row>
        <row r="33">
          <cell r="D33">
            <v>14.1</v>
          </cell>
          <cell r="E33" t="str">
            <v>AFG2022</v>
          </cell>
        </row>
        <row r="34">
          <cell r="D34">
            <v>14.385999999999999</v>
          </cell>
          <cell r="E34" t="str">
            <v>AFG2023</v>
          </cell>
        </row>
        <row r="35">
          <cell r="D35">
            <v>10.304</v>
          </cell>
          <cell r="E35" t="str">
            <v>ALB1991</v>
          </cell>
        </row>
        <row r="36">
          <cell r="D36">
            <v>30.007000000000001</v>
          </cell>
          <cell r="E36" t="str">
            <v>ALB1992</v>
          </cell>
        </row>
        <row r="37">
          <cell r="D37">
            <v>25.251000000000001</v>
          </cell>
          <cell r="E37" t="str">
            <v>ALB1993</v>
          </cell>
        </row>
        <row r="38">
          <cell r="D38">
            <v>20.835000000000001</v>
          </cell>
          <cell r="E38" t="str">
            <v>ALB1994</v>
          </cell>
        </row>
        <row r="39">
          <cell r="D39">
            <v>14.606999999999999</v>
          </cell>
          <cell r="E39" t="str">
            <v>ALB1995</v>
          </cell>
        </row>
        <row r="40">
          <cell r="D40">
            <v>13.928000000000001</v>
          </cell>
          <cell r="E40" t="str">
            <v>ALB1996</v>
          </cell>
        </row>
        <row r="41">
          <cell r="D41">
            <v>16.872</v>
          </cell>
          <cell r="E41" t="str">
            <v>ALB1997</v>
          </cell>
        </row>
        <row r="42">
          <cell r="D42">
            <v>20.042000000000002</v>
          </cell>
          <cell r="E42" t="str">
            <v>ALB1998</v>
          </cell>
        </row>
        <row r="43">
          <cell r="D43">
            <v>20.835000000000001</v>
          </cell>
          <cell r="E43" t="str">
            <v>ALB1999</v>
          </cell>
        </row>
        <row r="44">
          <cell r="D44">
            <v>19.023</v>
          </cell>
          <cell r="E44" t="str">
            <v>ALB2000</v>
          </cell>
        </row>
        <row r="45">
          <cell r="D45">
            <v>18.57</v>
          </cell>
          <cell r="E45" t="str">
            <v>ALB2001</v>
          </cell>
        </row>
        <row r="46">
          <cell r="D46">
            <v>17.890999999999998</v>
          </cell>
          <cell r="E46" t="str">
            <v>ALB2002</v>
          </cell>
        </row>
        <row r="47">
          <cell r="D47">
            <v>16.984999999999999</v>
          </cell>
          <cell r="E47" t="str">
            <v>ALB2003</v>
          </cell>
        </row>
        <row r="48">
          <cell r="D48">
            <v>16.306000000000001</v>
          </cell>
          <cell r="E48" t="str">
            <v>ALB2004</v>
          </cell>
        </row>
        <row r="49">
          <cell r="D49">
            <v>15.965999999999999</v>
          </cell>
          <cell r="E49" t="str">
            <v>ALB2005</v>
          </cell>
        </row>
        <row r="50">
          <cell r="D50">
            <v>15.625999999999999</v>
          </cell>
          <cell r="E50" t="str">
            <v>ALB2006</v>
          </cell>
        </row>
        <row r="51">
          <cell r="D51">
            <v>15.965999999999999</v>
          </cell>
          <cell r="E51" t="str">
            <v>ALB2007</v>
          </cell>
        </row>
        <row r="52">
          <cell r="D52">
            <v>13.06</v>
          </cell>
          <cell r="E52" t="str">
            <v>ALB2008</v>
          </cell>
        </row>
        <row r="53">
          <cell r="D53">
            <v>13.673999999999999</v>
          </cell>
          <cell r="E53" t="str">
            <v>ALB2009</v>
          </cell>
        </row>
        <row r="54">
          <cell r="D54">
            <v>14.086</v>
          </cell>
          <cell r="E54" t="str">
            <v>ALB2010</v>
          </cell>
        </row>
        <row r="55">
          <cell r="D55">
            <v>13.481</v>
          </cell>
          <cell r="E55" t="str">
            <v>ALB2011</v>
          </cell>
        </row>
        <row r="56">
          <cell r="D56">
            <v>13.375999999999999</v>
          </cell>
          <cell r="E56" t="str">
            <v>ALB2012</v>
          </cell>
        </row>
        <row r="57">
          <cell r="D57">
            <v>15.866</v>
          </cell>
          <cell r="E57" t="str">
            <v>ALB2013</v>
          </cell>
        </row>
        <row r="58">
          <cell r="D58">
            <v>18.055</v>
          </cell>
          <cell r="E58" t="str">
            <v>ALB2014</v>
          </cell>
        </row>
        <row r="59">
          <cell r="D59">
            <v>17.193000000000001</v>
          </cell>
          <cell r="E59" t="str">
            <v>ALB2015</v>
          </cell>
        </row>
        <row r="60">
          <cell r="D60">
            <v>15.417999999999999</v>
          </cell>
          <cell r="E60" t="str">
            <v>ALB2016</v>
          </cell>
        </row>
        <row r="61">
          <cell r="D61">
            <v>13.616</v>
          </cell>
          <cell r="E61" t="str">
            <v>ALB2017</v>
          </cell>
        </row>
        <row r="62">
          <cell r="D62">
            <v>12.304</v>
          </cell>
          <cell r="E62" t="str">
            <v>ALB2018</v>
          </cell>
        </row>
        <row r="63">
          <cell r="D63">
            <v>11.465999999999999</v>
          </cell>
          <cell r="E63" t="str">
            <v>ALB2019</v>
          </cell>
        </row>
        <row r="64">
          <cell r="D64">
            <v>12.79</v>
          </cell>
          <cell r="E64" t="str">
            <v>ALB2020</v>
          </cell>
        </row>
        <row r="65">
          <cell r="D65">
            <v>12.473000000000001</v>
          </cell>
          <cell r="E65" t="str">
            <v>ALB2021</v>
          </cell>
        </row>
        <row r="66">
          <cell r="D66">
            <v>11.587999999999999</v>
          </cell>
          <cell r="E66" t="str">
            <v>ALB2022</v>
          </cell>
        </row>
        <row r="67">
          <cell r="D67">
            <v>11.584</v>
          </cell>
          <cell r="E67" t="str">
            <v>ALB2023</v>
          </cell>
        </row>
        <row r="68">
          <cell r="D68">
            <v>20.6</v>
          </cell>
          <cell r="E68" t="str">
            <v>DZA1991</v>
          </cell>
        </row>
        <row r="69">
          <cell r="D69">
            <v>24.38</v>
          </cell>
          <cell r="E69" t="str">
            <v>DZA1992</v>
          </cell>
        </row>
        <row r="70">
          <cell r="D70">
            <v>26.23</v>
          </cell>
          <cell r="E70" t="str">
            <v>DZA1993</v>
          </cell>
        </row>
        <row r="71">
          <cell r="D71">
            <v>27.74</v>
          </cell>
          <cell r="E71" t="str">
            <v>DZA1994</v>
          </cell>
        </row>
        <row r="72">
          <cell r="D72">
            <v>31.84</v>
          </cell>
          <cell r="E72" t="str">
            <v>DZA1995</v>
          </cell>
        </row>
        <row r="73">
          <cell r="D73">
            <v>28.315000000000001</v>
          </cell>
          <cell r="E73" t="str">
            <v>DZA1996</v>
          </cell>
        </row>
        <row r="74">
          <cell r="D74">
            <v>25.43</v>
          </cell>
          <cell r="E74" t="str">
            <v>DZA1997</v>
          </cell>
        </row>
        <row r="75">
          <cell r="D75">
            <v>26.855</v>
          </cell>
          <cell r="E75" t="str">
            <v>DZA1998</v>
          </cell>
        </row>
        <row r="76">
          <cell r="D76">
            <v>28.545000000000002</v>
          </cell>
          <cell r="E76" t="str">
            <v>DZA1999</v>
          </cell>
        </row>
        <row r="77">
          <cell r="D77">
            <v>29.77</v>
          </cell>
          <cell r="E77" t="str">
            <v>DZA2000</v>
          </cell>
        </row>
        <row r="78">
          <cell r="D78">
            <v>27.3</v>
          </cell>
          <cell r="E78" t="str">
            <v>DZA2001</v>
          </cell>
        </row>
        <row r="79">
          <cell r="D79">
            <v>25.9</v>
          </cell>
          <cell r="E79" t="str">
            <v>DZA2002</v>
          </cell>
        </row>
        <row r="80">
          <cell r="D80">
            <v>23.72</v>
          </cell>
          <cell r="E80" t="str">
            <v>DZA2003</v>
          </cell>
        </row>
        <row r="81">
          <cell r="D81">
            <v>17.649999999999999</v>
          </cell>
          <cell r="E81" t="str">
            <v>DZA2004</v>
          </cell>
        </row>
        <row r="82">
          <cell r="D82">
            <v>15.27</v>
          </cell>
          <cell r="E82" t="str">
            <v>DZA2005</v>
          </cell>
        </row>
        <row r="83">
          <cell r="D83">
            <v>12.27</v>
          </cell>
          <cell r="E83" t="str">
            <v>DZA2006</v>
          </cell>
        </row>
        <row r="84">
          <cell r="D84">
            <v>13.79</v>
          </cell>
          <cell r="E84" t="str">
            <v>DZA2007</v>
          </cell>
        </row>
        <row r="85">
          <cell r="D85">
            <v>11.33</v>
          </cell>
          <cell r="E85" t="str">
            <v>DZA2008</v>
          </cell>
        </row>
        <row r="86">
          <cell r="D86">
            <v>10.16</v>
          </cell>
          <cell r="E86" t="str">
            <v>DZA2009</v>
          </cell>
        </row>
        <row r="87">
          <cell r="D87">
            <v>9.9600000000000009</v>
          </cell>
          <cell r="E87" t="str">
            <v>DZA2010</v>
          </cell>
        </row>
        <row r="88">
          <cell r="D88">
            <v>9.9600000000000009</v>
          </cell>
          <cell r="E88" t="str">
            <v>DZA2011</v>
          </cell>
        </row>
        <row r="89">
          <cell r="D89">
            <v>10.97</v>
          </cell>
          <cell r="E89" t="str">
            <v>DZA2012</v>
          </cell>
        </row>
        <row r="90">
          <cell r="D90">
            <v>9.82</v>
          </cell>
          <cell r="E90" t="str">
            <v>DZA2013</v>
          </cell>
        </row>
        <row r="91">
          <cell r="D91">
            <v>10.207000000000001</v>
          </cell>
          <cell r="E91" t="str">
            <v>DZA2014</v>
          </cell>
        </row>
        <row r="92">
          <cell r="D92">
            <v>11.206</v>
          </cell>
          <cell r="E92" t="str">
            <v>DZA2015</v>
          </cell>
        </row>
        <row r="93">
          <cell r="D93">
            <v>10.202</v>
          </cell>
          <cell r="E93" t="str">
            <v>DZA2016</v>
          </cell>
        </row>
        <row r="94">
          <cell r="D94">
            <v>12</v>
          </cell>
          <cell r="E94" t="str">
            <v>DZA2017</v>
          </cell>
        </row>
        <row r="95">
          <cell r="D95">
            <v>12.15</v>
          </cell>
          <cell r="E95" t="str">
            <v>DZA2018</v>
          </cell>
        </row>
        <row r="96">
          <cell r="D96">
            <v>12.285</v>
          </cell>
          <cell r="E96" t="str">
            <v>DZA2019</v>
          </cell>
        </row>
        <row r="97">
          <cell r="D97">
            <v>14.04</v>
          </cell>
          <cell r="E97" t="str">
            <v>DZA2020</v>
          </cell>
        </row>
        <row r="98">
          <cell r="D98">
            <v>13.606999999999999</v>
          </cell>
          <cell r="E98" t="str">
            <v>DZA2021</v>
          </cell>
        </row>
        <row r="99">
          <cell r="D99">
            <v>12.436999999999999</v>
          </cell>
          <cell r="E99" t="str">
            <v>DZA2022</v>
          </cell>
        </row>
        <row r="100">
          <cell r="D100">
            <v>11.814</v>
          </cell>
          <cell r="E100" t="str">
            <v>DZA2023</v>
          </cell>
        </row>
        <row r="101">
          <cell r="D101">
            <v>16.468</v>
          </cell>
          <cell r="E101" t="str">
            <v>AGO1991</v>
          </cell>
        </row>
        <row r="102">
          <cell r="D102">
            <v>16.620999999999999</v>
          </cell>
          <cell r="E102" t="str">
            <v>AGO1992</v>
          </cell>
        </row>
        <row r="103">
          <cell r="D103">
            <v>17.074000000000002</v>
          </cell>
          <cell r="E103" t="str">
            <v>AGO1993</v>
          </cell>
        </row>
        <row r="104">
          <cell r="D104">
            <v>17.105</v>
          </cell>
          <cell r="E104" t="str">
            <v>AGO1994</v>
          </cell>
        </row>
        <row r="105">
          <cell r="D105">
            <v>16.710999999999999</v>
          </cell>
          <cell r="E105" t="str">
            <v>AGO1995</v>
          </cell>
        </row>
        <row r="106">
          <cell r="D106">
            <v>16.013000000000002</v>
          </cell>
          <cell r="E106" t="str">
            <v>AGO1996</v>
          </cell>
        </row>
        <row r="107">
          <cell r="D107">
            <v>15.928000000000001</v>
          </cell>
          <cell r="E107" t="str">
            <v>AGO1997</v>
          </cell>
        </row>
        <row r="108">
          <cell r="D108">
            <v>16.148</v>
          </cell>
          <cell r="E108" t="str">
            <v>AGO1998</v>
          </cell>
        </row>
        <row r="109">
          <cell r="D109">
            <v>16.391999999999999</v>
          </cell>
          <cell r="E109" t="str">
            <v>AGO1999</v>
          </cell>
        </row>
        <row r="110">
          <cell r="D110">
            <v>16.501999999999999</v>
          </cell>
          <cell r="E110" t="str">
            <v>AGO2000</v>
          </cell>
        </row>
        <row r="111">
          <cell r="D111">
            <v>16.539000000000001</v>
          </cell>
          <cell r="E111" t="str">
            <v>AGO2001</v>
          </cell>
        </row>
        <row r="112">
          <cell r="D112">
            <v>16.341999999999999</v>
          </cell>
          <cell r="E112" t="str">
            <v>AGO2002</v>
          </cell>
        </row>
        <row r="113">
          <cell r="D113">
            <v>16.37</v>
          </cell>
          <cell r="E113" t="str">
            <v>AGO2003</v>
          </cell>
        </row>
        <row r="114">
          <cell r="D114">
            <v>16.266999999999999</v>
          </cell>
          <cell r="E114" t="str">
            <v>AGO2004</v>
          </cell>
        </row>
        <row r="115">
          <cell r="D115">
            <v>16.268000000000001</v>
          </cell>
          <cell r="E115" t="str">
            <v>AGO2005</v>
          </cell>
        </row>
        <row r="116">
          <cell r="D116">
            <v>16.120999999999999</v>
          </cell>
          <cell r="E116" t="str">
            <v>AGO2006</v>
          </cell>
        </row>
        <row r="117">
          <cell r="D117">
            <v>16.079999999999998</v>
          </cell>
          <cell r="E117" t="str">
            <v>AGO2007</v>
          </cell>
        </row>
        <row r="118">
          <cell r="D118">
            <v>16.170000000000002</v>
          </cell>
          <cell r="E118" t="str">
            <v>AGO2008</v>
          </cell>
        </row>
        <row r="119">
          <cell r="D119">
            <v>16.391999999999999</v>
          </cell>
          <cell r="E119" t="str">
            <v>AGO2009</v>
          </cell>
        </row>
        <row r="120">
          <cell r="D120">
            <v>16.597999999999999</v>
          </cell>
          <cell r="E120" t="str">
            <v>AGO2010</v>
          </cell>
        </row>
        <row r="121">
          <cell r="D121">
            <v>16.77</v>
          </cell>
          <cell r="E121" t="str">
            <v>AGO2011</v>
          </cell>
        </row>
        <row r="122">
          <cell r="D122">
            <v>16.556999999999999</v>
          </cell>
          <cell r="E122" t="str">
            <v>AGO2012</v>
          </cell>
        </row>
        <row r="123">
          <cell r="D123">
            <v>16.486999999999998</v>
          </cell>
          <cell r="E123" t="str">
            <v>AGO2013</v>
          </cell>
        </row>
        <row r="124">
          <cell r="D124">
            <v>16.401</v>
          </cell>
          <cell r="E124" t="str">
            <v>AGO2014</v>
          </cell>
        </row>
        <row r="125">
          <cell r="D125">
            <v>16.491</v>
          </cell>
          <cell r="E125" t="str">
            <v>AGO2015</v>
          </cell>
        </row>
        <row r="126">
          <cell r="D126">
            <v>16.579999999999998</v>
          </cell>
          <cell r="E126" t="str">
            <v>AGO2016</v>
          </cell>
        </row>
        <row r="127">
          <cell r="D127">
            <v>16.617000000000001</v>
          </cell>
          <cell r="E127" t="str">
            <v>AGO2017</v>
          </cell>
        </row>
        <row r="128">
          <cell r="D128">
            <v>16.599</v>
          </cell>
          <cell r="E128" t="str">
            <v>AGO2018</v>
          </cell>
        </row>
        <row r="129">
          <cell r="D129">
            <v>16.497</v>
          </cell>
          <cell r="E129" t="str">
            <v>AGO2019</v>
          </cell>
        </row>
        <row r="130">
          <cell r="D130">
            <v>16.675999999999998</v>
          </cell>
          <cell r="E130" t="str">
            <v>AGO2020</v>
          </cell>
        </row>
        <row r="131">
          <cell r="D131">
            <v>15.798999999999999</v>
          </cell>
          <cell r="E131" t="str">
            <v>AGO2021</v>
          </cell>
        </row>
        <row r="132">
          <cell r="D132">
            <v>14.693</v>
          </cell>
          <cell r="E132" t="str">
            <v>AGO2022</v>
          </cell>
        </row>
        <row r="133">
          <cell r="D133">
            <v>14.62</v>
          </cell>
          <cell r="E133" t="str">
            <v>AGO2023</v>
          </cell>
        </row>
        <row r="134">
          <cell r="D134">
            <v>5.44</v>
          </cell>
          <cell r="E134" t="str">
            <v>ARG1991</v>
          </cell>
        </row>
        <row r="135">
          <cell r="D135">
            <v>6.36</v>
          </cell>
          <cell r="E135" t="str">
            <v>ARG1992</v>
          </cell>
        </row>
        <row r="136">
          <cell r="D136">
            <v>10.1</v>
          </cell>
          <cell r="E136" t="str">
            <v>ARG1993</v>
          </cell>
        </row>
        <row r="137">
          <cell r="D137">
            <v>11.76</v>
          </cell>
          <cell r="E137" t="str">
            <v>ARG1994</v>
          </cell>
        </row>
        <row r="138">
          <cell r="D138">
            <v>18.8</v>
          </cell>
          <cell r="E138" t="str">
            <v>ARG1995</v>
          </cell>
        </row>
        <row r="139">
          <cell r="D139">
            <v>17.11</v>
          </cell>
          <cell r="E139" t="str">
            <v>ARG1996</v>
          </cell>
        </row>
        <row r="140">
          <cell r="D140">
            <v>14.82</v>
          </cell>
          <cell r="E140" t="str">
            <v>ARG1997</v>
          </cell>
        </row>
        <row r="141">
          <cell r="D141">
            <v>12.65</v>
          </cell>
          <cell r="E141" t="str">
            <v>ARG1998</v>
          </cell>
        </row>
        <row r="142">
          <cell r="D142">
            <v>14.05</v>
          </cell>
          <cell r="E142" t="str">
            <v>ARG1999</v>
          </cell>
        </row>
        <row r="143">
          <cell r="D143">
            <v>15</v>
          </cell>
          <cell r="E143" t="str">
            <v>ARG2000</v>
          </cell>
        </row>
        <row r="144">
          <cell r="D144">
            <v>17.32</v>
          </cell>
          <cell r="E144" t="str">
            <v>ARG2001</v>
          </cell>
        </row>
        <row r="145">
          <cell r="D145">
            <v>19.59</v>
          </cell>
          <cell r="E145" t="str">
            <v>ARG2002</v>
          </cell>
        </row>
        <row r="146">
          <cell r="D146">
            <v>15.36</v>
          </cell>
          <cell r="E146" t="str">
            <v>ARG2003</v>
          </cell>
        </row>
        <row r="147">
          <cell r="D147">
            <v>13.522</v>
          </cell>
          <cell r="E147" t="str">
            <v>ARG2004</v>
          </cell>
        </row>
        <row r="148">
          <cell r="D148">
            <v>11.506</v>
          </cell>
          <cell r="E148" t="str">
            <v>ARG2005</v>
          </cell>
        </row>
        <row r="149">
          <cell r="D149">
            <v>10.077999999999999</v>
          </cell>
          <cell r="E149" t="str">
            <v>ARG2006</v>
          </cell>
        </row>
        <row r="150">
          <cell r="D150">
            <v>8.4700000000000006</v>
          </cell>
          <cell r="E150" t="str">
            <v>ARG2007</v>
          </cell>
        </row>
        <row r="151">
          <cell r="D151">
            <v>7.8369999999999997</v>
          </cell>
          <cell r="E151" t="str">
            <v>ARG2008</v>
          </cell>
        </row>
        <row r="152">
          <cell r="D152">
            <v>8.6449999999999996</v>
          </cell>
          <cell r="E152" t="str">
            <v>ARG2009</v>
          </cell>
        </row>
        <row r="153">
          <cell r="D153">
            <v>7.7140000000000004</v>
          </cell>
          <cell r="E153" t="str">
            <v>ARG2010</v>
          </cell>
        </row>
        <row r="154">
          <cell r="D154">
            <v>7.18</v>
          </cell>
          <cell r="E154" t="str">
            <v>ARG2011</v>
          </cell>
        </row>
        <row r="155">
          <cell r="D155">
            <v>7.2169999999999996</v>
          </cell>
          <cell r="E155" t="str">
            <v>ARG2012</v>
          </cell>
        </row>
        <row r="156">
          <cell r="D156">
            <v>7.1</v>
          </cell>
          <cell r="E156" t="str">
            <v>ARG2013</v>
          </cell>
        </row>
        <row r="157">
          <cell r="D157">
            <v>7.2679999999999998</v>
          </cell>
          <cell r="E157" t="str">
            <v>ARG2014</v>
          </cell>
        </row>
        <row r="158">
          <cell r="D158">
            <v>7.58</v>
          </cell>
          <cell r="E158" t="str">
            <v>ARG2015</v>
          </cell>
        </row>
        <row r="159">
          <cell r="D159">
            <v>8.0830000000000002</v>
          </cell>
          <cell r="E159" t="str">
            <v>ARG2016</v>
          </cell>
        </row>
        <row r="160">
          <cell r="D160">
            <v>8.3469999999999995</v>
          </cell>
          <cell r="E160" t="str">
            <v>ARG2017</v>
          </cell>
        </row>
        <row r="161">
          <cell r="D161">
            <v>9.2210000000000001</v>
          </cell>
          <cell r="E161" t="str">
            <v>ARG2018</v>
          </cell>
        </row>
        <row r="162">
          <cell r="D162">
            <v>9.843</v>
          </cell>
          <cell r="E162" t="str">
            <v>ARG2019</v>
          </cell>
        </row>
        <row r="163">
          <cell r="D163">
            <v>11.461</v>
          </cell>
          <cell r="E163" t="str">
            <v>ARG2020</v>
          </cell>
        </row>
        <row r="164">
          <cell r="D164">
            <v>8.7360000000000007</v>
          </cell>
          <cell r="E164" t="str">
            <v>ARG2021</v>
          </cell>
        </row>
        <row r="165">
          <cell r="D165">
            <v>6.8049999999999997</v>
          </cell>
          <cell r="E165" t="str">
            <v>ARG2022</v>
          </cell>
        </row>
        <row r="166">
          <cell r="D166">
            <v>6.1779999999999999</v>
          </cell>
          <cell r="E166" t="str">
            <v>ARG2023</v>
          </cell>
        </row>
        <row r="167">
          <cell r="D167">
            <v>1.6</v>
          </cell>
          <cell r="E167" t="str">
            <v>ARM1991</v>
          </cell>
        </row>
        <row r="168">
          <cell r="D168">
            <v>1.8</v>
          </cell>
          <cell r="E168" t="str">
            <v>ARM1992</v>
          </cell>
        </row>
        <row r="169">
          <cell r="D169">
            <v>5.3</v>
          </cell>
          <cell r="E169" t="str">
            <v>ARM1993</v>
          </cell>
        </row>
        <row r="170">
          <cell r="D170">
            <v>6.6</v>
          </cell>
          <cell r="E170" t="str">
            <v>ARM1994</v>
          </cell>
        </row>
        <row r="171">
          <cell r="D171">
            <v>6.7</v>
          </cell>
          <cell r="E171" t="str">
            <v>ARM1995</v>
          </cell>
        </row>
        <row r="172">
          <cell r="D172">
            <v>9.3000000000000007</v>
          </cell>
          <cell r="E172" t="str">
            <v>ARM1996</v>
          </cell>
        </row>
        <row r="173">
          <cell r="D173">
            <v>10.8</v>
          </cell>
          <cell r="E173" t="str">
            <v>ARM1997</v>
          </cell>
        </row>
        <row r="174">
          <cell r="D174">
            <v>9.4</v>
          </cell>
          <cell r="E174" t="str">
            <v>ARM1998</v>
          </cell>
        </row>
        <row r="175">
          <cell r="D175">
            <v>11.2</v>
          </cell>
          <cell r="E175" t="str">
            <v>ARM1999</v>
          </cell>
        </row>
        <row r="176">
          <cell r="D176">
            <v>11.097</v>
          </cell>
          <cell r="E176" t="str">
            <v>ARM2000</v>
          </cell>
        </row>
        <row r="177">
          <cell r="D177">
            <v>10.994999999999999</v>
          </cell>
          <cell r="E177" t="str">
            <v>ARM2001</v>
          </cell>
        </row>
        <row r="178">
          <cell r="D178">
            <v>10.872</v>
          </cell>
          <cell r="E178" t="str">
            <v>ARM2002</v>
          </cell>
        </row>
        <row r="179">
          <cell r="D179">
            <v>10.757</v>
          </cell>
          <cell r="E179" t="str">
            <v>ARM2003</v>
          </cell>
        </row>
        <row r="180">
          <cell r="D180">
            <v>10.666</v>
          </cell>
          <cell r="E180" t="str">
            <v>ARM2004</v>
          </cell>
        </row>
        <row r="181">
          <cell r="D181">
            <v>10.577</v>
          </cell>
          <cell r="E181" t="str">
            <v>ARM2005</v>
          </cell>
        </row>
        <row r="182">
          <cell r="D182">
            <v>10.491</v>
          </cell>
          <cell r="E182" t="str">
            <v>ARM2006</v>
          </cell>
        </row>
        <row r="183">
          <cell r="D183">
            <v>10.394</v>
          </cell>
          <cell r="E183" t="str">
            <v>ARM2007</v>
          </cell>
        </row>
        <row r="184">
          <cell r="D184">
            <v>10.657</v>
          </cell>
          <cell r="E184" t="str">
            <v>ARM2008</v>
          </cell>
        </row>
        <row r="185">
          <cell r="D185">
            <v>10.993</v>
          </cell>
          <cell r="E185" t="str">
            <v>ARM2009</v>
          </cell>
        </row>
        <row r="186">
          <cell r="D186">
            <v>11.279</v>
          </cell>
          <cell r="E186" t="str">
            <v>ARM2010</v>
          </cell>
        </row>
        <row r="187">
          <cell r="D187">
            <v>11.534000000000001</v>
          </cell>
          <cell r="E187" t="str">
            <v>ARM2011</v>
          </cell>
        </row>
        <row r="188">
          <cell r="D188">
            <v>11.704000000000001</v>
          </cell>
          <cell r="E188" t="str">
            <v>ARM2012</v>
          </cell>
        </row>
        <row r="189">
          <cell r="D189">
            <v>11.948</v>
          </cell>
          <cell r="E189" t="str">
            <v>ARM2013</v>
          </cell>
        </row>
        <row r="190">
          <cell r="D190">
            <v>12.201000000000001</v>
          </cell>
          <cell r="E190" t="str">
            <v>ARM2014</v>
          </cell>
        </row>
        <row r="191">
          <cell r="D191">
            <v>12.468</v>
          </cell>
          <cell r="E191" t="str">
            <v>ARM2015</v>
          </cell>
        </row>
        <row r="192">
          <cell r="D192">
            <v>12.731999999999999</v>
          </cell>
          <cell r="E192" t="str">
            <v>ARM2016</v>
          </cell>
        </row>
        <row r="193">
          <cell r="D193">
            <v>12.968</v>
          </cell>
          <cell r="E193" t="str">
            <v>ARM2017</v>
          </cell>
        </row>
        <row r="194">
          <cell r="D194">
            <v>13.212</v>
          </cell>
          <cell r="E194" t="str">
            <v>ARM2018</v>
          </cell>
        </row>
        <row r="195">
          <cell r="D195">
            <v>12.2</v>
          </cell>
          <cell r="E195" t="str">
            <v>ARM2019</v>
          </cell>
        </row>
        <row r="196">
          <cell r="D196">
            <v>12.18</v>
          </cell>
          <cell r="E196" t="str">
            <v>ARM2020</v>
          </cell>
        </row>
        <row r="197">
          <cell r="D197">
            <v>10.012</v>
          </cell>
          <cell r="E197" t="str">
            <v>ARM2021</v>
          </cell>
        </row>
        <row r="198">
          <cell r="D198">
            <v>8.6080000000000005</v>
          </cell>
          <cell r="E198" t="str">
            <v>ARM2022</v>
          </cell>
        </row>
        <row r="199">
          <cell r="D199">
            <v>8.5860000000000003</v>
          </cell>
          <cell r="E199" t="str">
            <v>ARM2023</v>
          </cell>
        </row>
        <row r="200">
          <cell r="D200">
            <v>9.5860000000000003</v>
          </cell>
          <cell r="E200" t="str">
            <v>AUS1991</v>
          </cell>
        </row>
        <row r="201">
          <cell r="D201">
            <v>10.733000000000001</v>
          </cell>
          <cell r="E201" t="str">
            <v>AUS1992</v>
          </cell>
        </row>
        <row r="202">
          <cell r="D202">
            <v>10.879</v>
          </cell>
          <cell r="E202" t="str">
            <v>AUS1993</v>
          </cell>
        </row>
        <row r="203">
          <cell r="D203">
            <v>9.7240000000000002</v>
          </cell>
          <cell r="E203" t="str">
            <v>AUS1994</v>
          </cell>
        </row>
        <row r="204">
          <cell r="D204">
            <v>8.4730000000000008</v>
          </cell>
          <cell r="E204" t="str">
            <v>AUS1995</v>
          </cell>
        </row>
        <row r="205">
          <cell r="D205">
            <v>8.5090000000000003</v>
          </cell>
          <cell r="E205" t="str">
            <v>AUS1996</v>
          </cell>
        </row>
        <row r="206">
          <cell r="D206">
            <v>8.3670000000000009</v>
          </cell>
          <cell r="E206" t="str">
            <v>AUS1997</v>
          </cell>
        </row>
        <row r="207">
          <cell r="D207">
            <v>7.6840000000000002</v>
          </cell>
          <cell r="E207" t="str">
            <v>AUS1998</v>
          </cell>
        </row>
        <row r="208">
          <cell r="D208">
            <v>6.8760000000000003</v>
          </cell>
          <cell r="E208" t="str">
            <v>AUS1999</v>
          </cell>
        </row>
        <row r="209">
          <cell r="D209">
            <v>6.2880000000000003</v>
          </cell>
          <cell r="E209" t="str">
            <v>AUS2000</v>
          </cell>
        </row>
        <row r="210">
          <cell r="D210">
            <v>6.7469999999999999</v>
          </cell>
          <cell r="E210" t="str">
            <v>AUS2001</v>
          </cell>
        </row>
        <row r="211">
          <cell r="D211">
            <v>6.375</v>
          </cell>
          <cell r="E211" t="str">
            <v>AUS2002</v>
          </cell>
        </row>
        <row r="212">
          <cell r="D212">
            <v>5.9329999999999998</v>
          </cell>
          <cell r="E212" t="str">
            <v>AUS2003</v>
          </cell>
        </row>
        <row r="213">
          <cell r="D213">
            <v>5.399</v>
          </cell>
          <cell r="E213" t="str">
            <v>AUS2004</v>
          </cell>
        </row>
        <row r="214">
          <cell r="D214">
            <v>5.0359999999999996</v>
          </cell>
          <cell r="E214" t="str">
            <v>AUS2005</v>
          </cell>
        </row>
        <row r="215">
          <cell r="D215">
            <v>4.7850000000000001</v>
          </cell>
          <cell r="E215" t="str">
            <v>AUS2006</v>
          </cell>
        </row>
        <row r="216">
          <cell r="D216">
            <v>4.3810000000000002</v>
          </cell>
          <cell r="E216" t="str">
            <v>AUS2007</v>
          </cell>
        </row>
        <row r="217">
          <cell r="D217">
            <v>4.242</v>
          </cell>
          <cell r="E217" t="str">
            <v>AUS2008</v>
          </cell>
        </row>
        <row r="218">
          <cell r="D218">
            <v>5.5650000000000004</v>
          </cell>
          <cell r="E218" t="str">
            <v>AUS2009</v>
          </cell>
        </row>
        <row r="219">
          <cell r="D219">
            <v>5.2140000000000004</v>
          </cell>
          <cell r="E219" t="str">
            <v>AUS2010</v>
          </cell>
        </row>
        <row r="220">
          <cell r="D220">
            <v>5.0830000000000002</v>
          </cell>
          <cell r="E220" t="str">
            <v>AUS2011</v>
          </cell>
        </row>
        <row r="221">
          <cell r="D221">
            <v>5.2249999999999996</v>
          </cell>
          <cell r="E221" t="str">
            <v>AUS2012</v>
          </cell>
        </row>
        <row r="222">
          <cell r="D222">
            <v>5.6630000000000003</v>
          </cell>
          <cell r="E222" t="str">
            <v>AUS2013</v>
          </cell>
        </row>
        <row r="223">
          <cell r="D223">
            <v>6.0780000000000003</v>
          </cell>
          <cell r="E223" t="str">
            <v>AUS2014</v>
          </cell>
        </row>
        <row r="224">
          <cell r="D224">
            <v>6.0549999999999997</v>
          </cell>
          <cell r="E224" t="str">
            <v>AUS2015</v>
          </cell>
        </row>
        <row r="225">
          <cell r="D225">
            <v>5.7110000000000003</v>
          </cell>
          <cell r="E225" t="str">
            <v>AUS2016</v>
          </cell>
        </row>
        <row r="226">
          <cell r="D226">
            <v>5.5919999999999996</v>
          </cell>
          <cell r="E226" t="str">
            <v>AUS2017</v>
          </cell>
        </row>
        <row r="227">
          <cell r="D227">
            <v>5.3</v>
          </cell>
          <cell r="E227" t="str">
            <v>AUS2018</v>
          </cell>
        </row>
        <row r="228">
          <cell r="D228">
            <v>5.1589999999999998</v>
          </cell>
          <cell r="E228" t="str">
            <v>AUS2019</v>
          </cell>
        </row>
        <row r="229">
          <cell r="D229">
            <v>6.4560000000000004</v>
          </cell>
          <cell r="E229" t="str">
            <v>AUS2020</v>
          </cell>
        </row>
        <row r="230">
          <cell r="D230">
            <v>5.1159999999999997</v>
          </cell>
          <cell r="E230" t="str">
            <v>AUS2021</v>
          </cell>
        </row>
        <row r="231">
          <cell r="D231">
            <v>3.7010000000000001</v>
          </cell>
          <cell r="E231" t="str">
            <v>AUS2022</v>
          </cell>
        </row>
        <row r="232">
          <cell r="D232">
            <v>3.6669999999999998</v>
          </cell>
          <cell r="E232" t="str">
            <v>AUS2023</v>
          </cell>
        </row>
        <row r="233">
          <cell r="D233">
            <v>3.42</v>
          </cell>
          <cell r="E233" t="str">
            <v>AUT1991</v>
          </cell>
        </row>
        <row r="234">
          <cell r="D234">
            <v>3.59</v>
          </cell>
          <cell r="E234" t="str">
            <v>AUT1992</v>
          </cell>
        </row>
        <row r="235">
          <cell r="D235">
            <v>4.25</v>
          </cell>
          <cell r="E235" t="str">
            <v>AUT1993</v>
          </cell>
        </row>
        <row r="236">
          <cell r="D236">
            <v>3.5350000000000001</v>
          </cell>
          <cell r="E236" t="str">
            <v>AUT1994</v>
          </cell>
        </row>
        <row r="237">
          <cell r="D237">
            <v>4.3529999999999998</v>
          </cell>
          <cell r="E237" t="str">
            <v>AUT1995</v>
          </cell>
        </row>
        <row r="238">
          <cell r="D238">
            <v>5.2910000000000004</v>
          </cell>
          <cell r="E238" t="str">
            <v>AUT1996</v>
          </cell>
        </row>
        <row r="239">
          <cell r="D239">
            <v>5.157</v>
          </cell>
          <cell r="E239" t="str">
            <v>AUT1997</v>
          </cell>
        </row>
        <row r="240">
          <cell r="D240">
            <v>5.4930000000000003</v>
          </cell>
          <cell r="E240" t="str">
            <v>AUT1998</v>
          </cell>
        </row>
        <row r="241">
          <cell r="D241">
            <v>4.7069999999999999</v>
          </cell>
          <cell r="E241" t="str">
            <v>AUT1999</v>
          </cell>
        </row>
        <row r="242">
          <cell r="D242">
            <v>4.694</v>
          </cell>
          <cell r="E242" t="str">
            <v>AUT2000</v>
          </cell>
        </row>
        <row r="243">
          <cell r="D243">
            <v>4.0119999999999996</v>
          </cell>
          <cell r="E243" t="str">
            <v>AUT2001</v>
          </cell>
        </row>
        <row r="244">
          <cell r="D244">
            <v>4.8600000000000003</v>
          </cell>
          <cell r="E244" t="str">
            <v>AUT2002</v>
          </cell>
        </row>
        <row r="245">
          <cell r="D245">
            <v>4.7850000000000001</v>
          </cell>
          <cell r="E245" t="str">
            <v>AUT2003</v>
          </cell>
        </row>
        <row r="246">
          <cell r="D246">
            <v>5.9690000000000003</v>
          </cell>
          <cell r="E246" t="str">
            <v>AUT2004</v>
          </cell>
        </row>
        <row r="247">
          <cell r="D247">
            <v>5.6820000000000004</v>
          </cell>
          <cell r="E247" t="str">
            <v>AUT2005</v>
          </cell>
        </row>
        <row r="248">
          <cell r="D248">
            <v>5.32</v>
          </cell>
          <cell r="E248" t="str">
            <v>AUT2006</v>
          </cell>
        </row>
        <row r="249">
          <cell r="D249">
            <v>4.9089999999999998</v>
          </cell>
          <cell r="E249" t="str">
            <v>AUT2007</v>
          </cell>
        </row>
        <row r="250">
          <cell r="D250">
            <v>4.1980000000000004</v>
          </cell>
          <cell r="E250" t="str">
            <v>AUT2008</v>
          </cell>
        </row>
        <row r="251">
          <cell r="D251">
            <v>5.3710000000000004</v>
          </cell>
          <cell r="E251" t="str">
            <v>AUT2009</v>
          </cell>
        </row>
        <row r="252">
          <cell r="D252">
            <v>4.883</v>
          </cell>
          <cell r="E252" t="str">
            <v>AUT2010</v>
          </cell>
        </row>
        <row r="253">
          <cell r="D253">
            <v>4.6369999999999996</v>
          </cell>
          <cell r="E253" t="str">
            <v>AUT2011</v>
          </cell>
        </row>
        <row r="254">
          <cell r="D254">
            <v>4.9089999999999998</v>
          </cell>
          <cell r="E254" t="str">
            <v>AUT2012</v>
          </cell>
        </row>
        <row r="255">
          <cell r="D255">
            <v>5.367</v>
          </cell>
          <cell r="E255" t="str">
            <v>AUT2013</v>
          </cell>
        </row>
        <row r="256">
          <cell r="D256">
            <v>5.6740000000000004</v>
          </cell>
          <cell r="E256" t="str">
            <v>AUT2014</v>
          </cell>
        </row>
        <row r="257">
          <cell r="D257">
            <v>5.8019999999999996</v>
          </cell>
          <cell r="E257" t="str">
            <v>AUT2015</v>
          </cell>
        </row>
        <row r="258">
          <cell r="D258">
            <v>6.0640000000000001</v>
          </cell>
          <cell r="E258" t="str">
            <v>AUT2016</v>
          </cell>
        </row>
        <row r="259">
          <cell r="D259">
            <v>5.5609999999999999</v>
          </cell>
          <cell r="E259" t="str">
            <v>AUT2017</v>
          </cell>
        </row>
        <row r="260">
          <cell r="D260">
            <v>4.9329999999999998</v>
          </cell>
          <cell r="E260" t="str">
            <v>AUT2018</v>
          </cell>
        </row>
        <row r="261">
          <cell r="D261">
            <v>4.5599999999999996</v>
          </cell>
          <cell r="E261" t="str">
            <v>AUT2019</v>
          </cell>
        </row>
        <row r="262">
          <cell r="D262">
            <v>5.2009999999999996</v>
          </cell>
          <cell r="E262" t="str">
            <v>AUT2020</v>
          </cell>
        </row>
        <row r="263">
          <cell r="D263">
            <v>6.4589999999999996</v>
          </cell>
          <cell r="E263" t="str">
            <v>AUT2021</v>
          </cell>
        </row>
        <row r="264">
          <cell r="D264">
            <v>4.992</v>
          </cell>
          <cell r="E264" t="str">
            <v>AUT2022</v>
          </cell>
        </row>
        <row r="265">
          <cell r="D265">
            <v>5.2430000000000003</v>
          </cell>
          <cell r="E265" t="str">
            <v>AUT2023</v>
          </cell>
        </row>
        <row r="266">
          <cell r="D266">
            <v>0.9</v>
          </cell>
          <cell r="E266" t="str">
            <v>AZE1991</v>
          </cell>
        </row>
        <row r="267">
          <cell r="D267">
            <v>1.8</v>
          </cell>
          <cell r="E267" t="str">
            <v>AZE1992</v>
          </cell>
        </row>
        <row r="268">
          <cell r="D268">
            <v>4.5</v>
          </cell>
          <cell r="E268" t="str">
            <v>AZE1993</v>
          </cell>
        </row>
        <row r="269">
          <cell r="D269">
            <v>6.3</v>
          </cell>
          <cell r="E269" t="str">
            <v>AZE1994</v>
          </cell>
        </row>
        <row r="270">
          <cell r="D270">
            <v>7.2</v>
          </cell>
          <cell r="E270" t="str">
            <v>AZE1995</v>
          </cell>
        </row>
        <row r="271">
          <cell r="D271">
            <v>8.1</v>
          </cell>
          <cell r="E271" t="str">
            <v>AZE1996</v>
          </cell>
        </row>
        <row r="272">
          <cell r="D272">
            <v>9.1</v>
          </cell>
          <cell r="E272" t="str">
            <v>AZE1997</v>
          </cell>
        </row>
        <row r="273">
          <cell r="D273">
            <v>10</v>
          </cell>
          <cell r="E273" t="str">
            <v>AZE1998</v>
          </cell>
        </row>
        <row r="274">
          <cell r="D274">
            <v>10.9</v>
          </cell>
          <cell r="E274" t="str">
            <v>AZE1999</v>
          </cell>
        </row>
        <row r="275">
          <cell r="D275">
            <v>11.78</v>
          </cell>
          <cell r="E275" t="str">
            <v>AZE2000</v>
          </cell>
        </row>
        <row r="276">
          <cell r="D276">
            <v>10.91</v>
          </cell>
          <cell r="E276" t="str">
            <v>AZE2001</v>
          </cell>
        </row>
        <row r="277">
          <cell r="D277">
            <v>10.039999999999999</v>
          </cell>
          <cell r="E277" t="str">
            <v>AZE2002</v>
          </cell>
        </row>
        <row r="278">
          <cell r="D278">
            <v>9.17</v>
          </cell>
          <cell r="E278" t="str">
            <v>AZE2003</v>
          </cell>
        </row>
        <row r="279">
          <cell r="D279">
            <v>7.99</v>
          </cell>
          <cell r="E279" t="str">
            <v>AZE2004</v>
          </cell>
        </row>
        <row r="280">
          <cell r="D280">
            <v>7.26</v>
          </cell>
          <cell r="E280" t="str">
            <v>AZE2005</v>
          </cell>
        </row>
        <row r="281">
          <cell r="D281">
            <v>6.62</v>
          </cell>
          <cell r="E281" t="str">
            <v>AZE2006</v>
          </cell>
        </row>
        <row r="282">
          <cell r="D282">
            <v>6.33</v>
          </cell>
          <cell r="E282" t="str">
            <v>AZE2007</v>
          </cell>
        </row>
        <row r="283">
          <cell r="D283">
            <v>5.86</v>
          </cell>
          <cell r="E283" t="str">
            <v>AZE2008</v>
          </cell>
        </row>
        <row r="284">
          <cell r="D284">
            <v>5.74</v>
          </cell>
          <cell r="E284" t="str">
            <v>AZE2009</v>
          </cell>
        </row>
        <row r="285">
          <cell r="D285">
            <v>5.63</v>
          </cell>
          <cell r="E285" t="str">
            <v>AZE2010</v>
          </cell>
        </row>
        <row r="286">
          <cell r="D286">
            <v>5.42</v>
          </cell>
          <cell r="E286" t="str">
            <v>AZE2011</v>
          </cell>
        </row>
        <row r="287">
          <cell r="D287">
            <v>5.19</v>
          </cell>
          <cell r="E287" t="str">
            <v>AZE2012</v>
          </cell>
        </row>
        <row r="288">
          <cell r="D288">
            <v>4.97</v>
          </cell>
          <cell r="E288" t="str">
            <v>AZE2013</v>
          </cell>
        </row>
        <row r="289">
          <cell r="D289">
            <v>4.91</v>
          </cell>
          <cell r="E289" t="str">
            <v>AZE2014</v>
          </cell>
        </row>
        <row r="290">
          <cell r="D290">
            <v>4.96</v>
          </cell>
          <cell r="E290" t="str">
            <v>AZE2015</v>
          </cell>
        </row>
        <row r="291">
          <cell r="D291">
            <v>5</v>
          </cell>
          <cell r="E291" t="str">
            <v>AZE2016</v>
          </cell>
        </row>
        <row r="292">
          <cell r="D292">
            <v>5</v>
          </cell>
          <cell r="E292" t="str">
            <v>AZE2017</v>
          </cell>
        </row>
        <row r="293">
          <cell r="D293">
            <v>4.9000000000000004</v>
          </cell>
          <cell r="E293" t="str">
            <v>AZE2018</v>
          </cell>
        </row>
        <row r="294">
          <cell r="D294">
            <v>5</v>
          </cell>
          <cell r="E294" t="str">
            <v>AZE2019</v>
          </cell>
        </row>
        <row r="295">
          <cell r="D295">
            <v>7.24</v>
          </cell>
          <cell r="E295" t="str">
            <v>AZE2020</v>
          </cell>
        </row>
        <row r="296">
          <cell r="D296">
            <v>6.04</v>
          </cell>
          <cell r="E296" t="str">
            <v>AZE2021</v>
          </cell>
        </row>
        <row r="297">
          <cell r="D297">
            <v>5.65</v>
          </cell>
          <cell r="E297" t="str">
            <v>AZE2022</v>
          </cell>
        </row>
        <row r="298">
          <cell r="D298">
            <v>5.6360000000000001</v>
          </cell>
          <cell r="E298" t="str">
            <v>AZE2023</v>
          </cell>
        </row>
        <row r="299">
          <cell r="D299">
            <v>12.17</v>
          </cell>
          <cell r="E299" t="str">
            <v>BHS1991</v>
          </cell>
        </row>
        <row r="300">
          <cell r="D300">
            <v>14.81</v>
          </cell>
          <cell r="E300" t="str">
            <v>BHS1992</v>
          </cell>
        </row>
        <row r="301">
          <cell r="D301">
            <v>12.72</v>
          </cell>
          <cell r="E301" t="str">
            <v>BHS1993</v>
          </cell>
        </row>
        <row r="302">
          <cell r="D302">
            <v>13.83</v>
          </cell>
          <cell r="E302" t="str">
            <v>BHS1994</v>
          </cell>
        </row>
        <row r="303">
          <cell r="D303">
            <v>10.83</v>
          </cell>
          <cell r="E303" t="str">
            <v>BHS1995</v>
          </cell>
        </row>
        <row r="304">
          <cell r="D304">
            <v>11.46</v>
          </cell>
          <cell r="E304" t="str">
            <v>BHS1996</v>
          </cell>
        </row>
        <row r="305">
          <cell r="D305">
            <v>9.76</v>
          </cell>
          <cell r="E305" t="str">
            <v>BHS1997</v>
          </cell>
        </row>
        <row r="306">
          <cell r="D306">
            <v>7.65</v>
          </cell>
          <cell r="E306" t="str">
            <v>BHS1998</v>
          </cell>
        </row>
        <row r="307">
          <cell r="D307">
            <v>7.45</v>
          </cell>
          <cell r="E307" t="str">
            <v>BHS1999</v>
          </cell>
        </row>
        <row r="308">
          <cell r="D308">
            <v>7.2350000000000003</v>
          </cell>
          <cell r="E308" t="str">
            <v>BHS2000</v>
          </cell>
        </row>
        <row r="309">
          <cell r="D309">
            <v>6.87</v>
          </cell>
          <cell r="E309" t="str">
            <v>BHS2001</v>
          </cell>
        </row>
        <row r="310">
          <cell r="D310">
            <v>9.0500000000000007</v>
          </cell>
          <cell r="E310" t="str">
            <v>BHS2002</v>
          </cell>
        </row>
        <row r="311">
          <cell r="D311">
            <v>10.84</v>
          </cell>
          <cell r="E311" t="str">
            <v>BHS2003</v>
          </cell>
        </row>
        <row r="312">
          <cell r="D312">
            <v>10.199999999999999</v>
          </cell>
          <cell r="E312" t="str">
            <v>BHS2004</v>
          </cell>
        </row>
        <row r="313">
          <cell r="D313">
            <v>10.199999999999999</v>
          </cell>
          <cell r="E313" t="str">
            <v>BHS2005</v>
          </cell>
        </row>
        <row r="314">
          <cell r="D314">
            <v>7.54</v>
          </cell>
          <cell r="E314" t="str">
            <v>BHS2006</v>
          </cell>
        </row>
        <row r="315">
          <cell r="D315">
            <v>7.88</v>
          </cell>
          <cell r="E315" t="str">
            <v>BHS2007</v>
          </cell>
        </row>
        <row r="316">
          <cell r="D316">
            <v>8.18</v>
          </cell>
          <cell r="E316" t="str">
            <v>BHS2008</v>
          </cell>
        </row>
        <row r="317">
          <cell r="D317">
            <v>14.25</v>
          </cell>
          <cell r="E317" t="str">
            <v>BHS2009</v>
          </cell>
        </row>
        <row r="318">
          <cell r="D318">
            <v>14.430999999999999</v>
          </cell>
          <cell r="E318" t="str">
            <v>BHS2010</v>
          </cell>
        </row>
        <row r="319">
          <cell r="D319">
            <v>14.52</v>
          </cell>
          <cell r="E319" t="str">
            <v>BHS2011</v>
          </cell>
        </row>
        <row r="320">
          <cell r="D320">
            <v>14.02</v>
          </cell>
          <cell r="E320" t="str">
            <v>BHS2012</v>
          </cell>
        </row>
        <row r="321">
          <cell r="D321">
            <v>16.18</v>
          </cell>
          <cell r="E321" t="str">
            <v>BHS2013</v>
          </cell>
        </row>
        <row r="322">
          <cell r="D322">
            <v>13.8</v>
          </cell>
          <cell r="E322" t="str">
            <v>BHS2014</v>
          </cell>
        </row>
        <row r="323">
          <cell r="D323">
            <v>12</v>
          </cell>
          <cell r="E323" t="str">
            <v>BHS2015</v>
          </cell>
        </row>
        <row r="324">
          <cell r="D324">
            <v>12.7</v>
          </cell>
          <cell r="E324" t="str">
            <v>BHS2016</v>
          </cell>
        </row>
        <row r="325">
          <cell r="D325">
            <v>9.8000000000000007</v>
          </cell>
          <cell r="E325" t="str">
            <v>BHS2017</v>
          </cell>
        </row>
        <row r="326">
          <cell r="D326">
            <v>10</v>
          </cell>
          <cell r="E326" t="str">
            <v>BHS2018</v>
          </cell>
        </row>
        <row r="327">
          <cell r="D327">
            <v>10.010999999999999</v>
          </cell>
          <cell r="E327" t="str">
            <v>BHS2019</v>
          </cell>
        </row>
        <row r="328">
          <cell r="D328">
            <v>12.804</v>
          </cell>
          <cell r="E328" t="str">
            <v>BHS2020</v>
          </cell>
        </row>
        <row r="329">
          <cell r="D329">
            <v>11.694000000000001</v>
          </cell>
          <cell r="E329" t="str">
            <v>BHS2021</v>
          </cell>
        </row>
        <row r="330">
          <cell r="D330">
            <v>9.8699999999999992</v>
          </cell>
          <cell r="E330" t="str">
            <v>BHS2022</v>
          </cell>
        </row>
        <row r="331">
          <cell r="D331">
            <v>9.1980000000000004</v>
          </cell>
          <cell r="E331" t="str">
            <v>BHS2023</v>
          </cell>
        </row>
        <row r="332">
          <cell r="D332">
            <v>1.1299999999999999</v>
          </cell>
          <cell r="E332" t="str">
            <v>BHR1991</v>
          </cell>
        </row>
        <row r="333">
          <cell r="D333">
            <v>1.042</v>
          </cell>
          <cell r="E333" t="str">
            <v>BHR1992</v>
          </cell>
        </row>
        <row r="334">
          <cell r="D334">
            <v>0.94299999999999995</v>
          </cell>
          <cell r="E334" t="str">
            <v>BHR1993</v>
          </cell>
        </row>
        <row r="335">
          <cell r="D335">
            <v>1.08</v>
          </cell>
          <cell r="E335" t="str">
            <v>BHR1994</v>
          </cell>
        </row>
        <row r="336">
          <cell r="D336">
            <v>1.117</v>
          </cell>
          <cell r="E336" t="str">
            <v>BHR1995</v>
          </cell>
        </row>
        <row r="337">
          <cell r="D337">
            <v>1.254</v>
          </cell>
          <cell r="E337" t="str">
            <v>BHR1996</v>
          </cell>
        </row>
        <row r="338">
          <cell r="D338">
            <v>1.196</v>
          </cell>
          <cell r="E338" t="str">
            <v>BHR1997</v>
          </cell>
        </row>
        <row r="339">
          <cell r="D339">
            <v>1.179</v>
          </cell>
          <cell r="E339" t="str">
            <v>BHR1998</v>
          </cell>
        </row>
        <row r="340">
          <cell r="D340">
            <v>1.1739999999999999</v>
          </cell>
          <cell r="E340" t="str">
            <v>BHR1999</v>
          </cell>
        </row>
        <row r="341">
          <cell r="D341">
            <v>1.1379999999999999</v>
          </cell>
          <cell r="E341" t="str">
            <v>BHR2000</v>
          </cell>
        </row>
        <row r="342">
          <cell r="D342">
            <v>1.171</v>
          </cell>
          <cell r="E342" t="str">
            <v>BHR2001</v>
          </cell>
        </row>
        <row r="343">
          <cell r="D343">
            <v>1.1839999999999999</v>
          </cell>
          <cell r="E343" t="str">
            <v>BHR2002</v>
          </cell>
        </row>
        <row r="344">
          <cell r="D344">
            <v>1.165</v>
          </cell>
          <cell r="E344" t="str">
            <v>BHR2003</v>
          </cell>
        </row>
        <row r="345">
          <cell r="D345">
            <v>1.0940000000000001</v>
          </cell>
          <cell r="E345" t="str">
            <v>BHR2004</v>
          </cell>
        </row>
        <row r="346">
          <cell r="D346">
            <v>1.044</v>
          </cell>
          <cell r="E346" t="str">
            <v>BHR2005</v>
          </cell>
        </row>
        <row r="347">
          <cell r="D347">
            <v>1.0389999999999999</v>
          </cell>
          <cell r="E347" t="str">
            <v>BHR2006</v>
          </cell>
        </row>
        <row r="348">
          <cell r="D348">
            <v>1.0189999999999999</v>
          </cell>
          <cell r="E348" t="str">
            <v>BHR2007</v>
          </cell>
        </row>
        <row r="349">
          <cell r="D349">
            <v>1.024</v>
          </cell>
          <cell r="E349" t="str">
            <v>BHR2008</v>
          </cell>
        </row>
        <row r="350">
          <cell r="D350">
            <v>1.0740000000000001</v>
          </cell>
          <cell r="E350" t="str">
            <v>BHR2009</v>
          </cell>
        </row>
        <row r="351">
          <cell r="D351">
            <v>1.1299999999999999</v>
          </cell>
          <cell r="E351" t="str">
            <v>BHR2010</v>
          </cell>
        </row>
        <row r="352">
          <cell r="D352">
            <v>1.2090000000000001</v>
          </cell>
          <cell r="E352" t="str">
            <v>BHR2011</v>
          </cell>
        </row>
        <row r="353">
          <cell r="D353">
            <v>1.2</v>
          </cell>
          <cell r="E353" t="str">
            <v>BHR2012</v>
          </cell>
        </row>
        <row r="354">
          <cell r="D354">
            <v>1.1819999999999999</v>
          </cell>
          <cell r="E354" t="str">
            <v>BHR2013</v>
          </cell>
        </row>
        <row r="355">
          <cell r="D355">
            <v>1.1459999999999999</v>
          </cell>
          <cell r="E355" t="str">
            <v>BHR2014</v>
          </cell>
        </row>
        <row r="356">
          <cell r="D356">
            <v>1.1659999999999999</v>
          </cell>
          <cell r="E356" t="str">
            <v>BHR2015</v>
          </cell>
        </row>
        <row r="357">
          <cell r="D357">
            <v>1.1950000000000001</v>
          </cell>
          <cell r="E357" t="str">
            <v>BHR2016</v>
          </cell>
        </row>
        <row r="358">
          <cell r="D358">
            <v>1.196</v>
          </cell>
          <cell r="E358" t="str">
            <v>BHR2017</v>
          </cell>
        </row>
        <row r="359">
          <cell r="D359">
            <v>1.202</v>
          </cell>
          <cell r="E359" t="str">
            <v>BHR2018</v>
          </cell>
        </row>
        <row r="360">
          <cell r="D360">
            <v>1.226</v>
          </cell>
          <cell r="E360" t="str">
            <v>BHR2019</v>
          </cell>
        </row>
        <row r="361">
          <cell r="D361">
            <v>1.7669999999999999</v>
          </cell>
          <cell r="E361" t="str">
            <v>BHR2020</v>
          </cell>
        </row>
        <row r="362">
          <cell r="D362">
            <v>1.5509999999999999</v>
          </cell>
          <cell r="E362" t="str">
            <v>BHR2021</v>
          </cell>
        </row>
        <row r="363">
          <cell r="D363">
            <v>1.3260000000000001</v>
          </cell>
          <cell r="E363" t="str">
            <v>BHR2022</v>
          </cell>
        </row>
        <row r="364">
          <cell r="D364">
            <v>1.1599999999999999</v>
          </cell>
          <cell r="E364" t="str">
            <v>BHR2023</v>
          </cell>
        </row>
        <row r="365">
          <cell r="D365">
            <v>2.2000000000000002</v>
          </cell>
          <cell r="E365" t="str">
            <v>BGD1991</v>
          </cell>
        </row>
        <row r="366">
          <cell r="D366">
            <v>2.2530000000000001</v>
          </cell>
          <cell r="E366" t="str">
            <v>BGD1992</v>
          </cell>
        </row>
        <row r="367">
          <cell r="D367">
            <v>2.3199999999999998</v>
          </cell>
          <cell r="E367" t="str">
            <v>BGD1993</v>
          </cell>
        </row>
        <row r="368">
          <cell r="D368">
            <v>2.3809999999999998</v>
          </cell>
          <cell r="E368" t="str">
            <v>BGD1994</v>
          </cell>
        </row>
        <row r="369">
          <cell r="D369">
            <v>2.4460000000000002</v>
          </cell>
          <cell r="E369" t="str">
            <v>BGD1995</v>
          </cell>
        </row>
        <row r="370">
          <cell r="D370">
            <v>2.5099999999999998</v>
          </cell>
          <cell r="E370" t="str">
            <v>BGD1996</v>
          </cell>
        </row>
        <row r="371">
          <cell r="D371">
            <v>2.6989999999999998</v>
          </cell>
          <cell r="E371" t="str">
            <v>BGD1997</v>
          </cell>
        </row>
        <row r="372">
          <cell r="D372">
            <v>2.891</v>
          </cell>
          <cell r="E372" t="str">
            <v>BGD1998</v>
          </cell>
        </row>
        <row r="373">
          <cell r="D373">
            <v>3.0819999999999999</v>
          </cell>
          <cell r="E373" t="str">
            <v>BGD1999</v>
          </cell>
        </row>
        <row r="374">
          <cell r="D374">
            <v>3.27</v>
          </cell>
          <cell r="E374" t="str">
            <v>BGD2000</v>
          </cell>
        </row>
        <row r="375">
          <cell r="D375">
            <v>3.6139999999999999</v>
          </cell>
          <cell r="E375" t="str">
            <v>BGD2001</v>
          </cell>
        </row>
        <row r="376">
          <cell r="D376">
            <v>3.9670000000000001</v>
          </cell>
          <cell r="E376" t="str">
            <v>BGD2002</v>
          </cell>
        </row>
        <row r="377">
          <cell r="D377">
            <v>4.32</v>
          </cell>
          <cell r="E377" t="str">
            <v>BGD2003</v>
          </cell>
        </row>
        <row r="378">
          <cell r="D378">
            <v>4.2939999999999996</v>
          </cell>
          <cell r="E378" t="str">
            <v>BGD2004</v>
          </cell>
        </row>
        <row r="379">
          <cell r="D379">
            <v>4.25</v>
          </cell>
          <cell r="E379" t="str">
            <v>BGD2005</v>
          </cell>
        </row>
        <row r="380">
          <cell r="D380">
            <v>3.5910000000000002</v>
          </cell>
          <cell r="E380" t="str">
            <v>BGD2006</v>
          </cell>
        </row>
        <row r="381">
          <cell r="D381">
            <v>4.0449999999999999</v>
          </cell>
          <cell r="E381" t="str">
            <v>BGD2007</v>
          </cell>
        </row>
        <row r="382">
          <cell r="D382">
            <v>4.516</v>
          </cell>
          <cell r="E382" t="str">
            <v>BGD2008</v>
          </cell>
        </row>
        <row r="383">
          <cell r="D383">
            <v>5</v>
          </cell>
          <cell r="E383" t="str">
            <v>BGD2009</v>
          </cell>
        </row>
        <row r="384">
          <cell r="D384">
            <v>3.379</v>
          </cell>
          <cell r="E384" t="str">
            <v>BGD2010</v>
          </cell>
        </row>
        <row r="385">
          <cell r="D385">
            <v>3.73</v>
          </cell>
          <cell r="E385" t="str">
            <v>BGD2011</v>
          </cell>
        </row>
        <row r="386">
          <cell r="D386">
            <v>4.0750000000000002</v>
          </cell>
          <cell r="E386" t="str">
            <v>BGD2012</v>
          </cell>
        </row>
        <row r="387">
          <cell r="D387">
            <v>4.4260000000000002</v>
          </cell>
          <cell r="E387" t="str">
            <v>BGD2013</v>
          </cell>
        </row>
        <row r="388">
          <cell r="D388">
            <v>4.4059999999999997</v>
          </cell>
          <cell r="E388" t="str">
            <v>BGD2014</v>
          </cell>
        </row>
        <row r="389">
          <cell r="D389">
            <v>4.3819999999999997</v>
          </cell>
          <cell r="E389" t="str">
            <v>BGD2015</v>
          </cell>
        </row>
        <row r="390">
          <cell r="D390">
            <v>4.3499999999999996</v>
          </cell>
          <cell r="E390" t="str">
            <v>BGD2016</v>
          </cell>
        </row>
        <row r="391">
          <cell r="D391">
            <v>4.3719999999999999</v>
          </cell>
          <cell r="E391" t="str">
            <v>BGD2017</v>
          </cell>
        </row>
        <row r="392">
          <cell r="D392">
            <v>4.532</v>
          </cell>
          <cell r="E392" t="str">
            <v>BGD2018</v>
          </cell>
        </row>
        <row r="393">
          <cell r="D393">
            <v>4.6929999999999996</v>
          </cell>
          <cell r="E393" t="str">
            <v>BGD2019</v>
          </cell>
        </row>
        <row r="394">
          <cell r="D394">
            <v>5.8280000000000003</v>
          </cell>
          <cell r="E394" t="str">
            <v>BGD2020</v>
          </cell>
        </row>
        <row r="395">
          <cell r="D395">
            <v>5.8150000000000004</v>
          </cell>
          <cell r="E395" t="str">
            <v>BGD2021</v>
          </cell>
        </row>
        <row r="396">
          <cell r="D396">
            <v>5.2469999999999999</v>
          </cell>
          <cell r="E396" t="str">
            <v>BGD2022</v>
          </cell>
        </row>
        <row r="397">
          <cell r="D397">
            <v>5.0599999999999996</v>
          </cell>
          <cell r="E397" t="str">
            <v>BGD2023</v>
          </cell>
        </row>
        <row r="398">
          <cell r="D398">
            <v>22.308</v>
          </cell>
          <cell r="E398" t="str">
            <v>BRB1991</v>
          </cell>
        </row>
        <row r="399">
          <cell r="D399">
            <v>22.94</v>
          </cell>
          <cell r="E399" t="str">
            <v>BRB1992</v>
          </cell>
        </row>
        <row r="400">
          <cell r="D400">
            <v>24.54</v>
          </cell>
          <cell r="E400" t="str">
            <v>BRB1993</v>
          </cell>
        </row>
        <row r="401">
          <cell r="D401">
            <v>22.98</v>
          </cell>
          <cell r="E401" t="str">
            <v>BRB1994</v>
          </cell>
        </row>
        <row r="402">
          <cell r="D402">
            <v>19.66</v>
          </cell>
          <cell r="E402" t="str">
            <v>BRB1995</v>
          </cell>
        </row>
        <row r="403">
          <cell r="D403">
            <v>14.71</v>
          </cell>
          <cell r="E403" t="str">
            <v>BRB1996</v>
          </cell>
        </row>
        <row r="404">
          <cell r="D404">
            <v>14.61</v>
          </cell>
          <cell r="E404" t="str">
            <v>BRB1997</v>
          </cell>
        </row>
        <row r="405">
          <cell r="D405">
            <v>12.4</v>
          </cell>
          <cell r="E405" t="str">
            <v>BRB1998</v>
          </cell>
        </row>
        <row r="406">
          <cell r="D406">
            <v>10.61</v>
          </cell>
          <cell r="E406" t="str">
            <v>BRB1999</v>
          </cell>
        </row>
        <row r="407">
          <cell r="D407">
            <v>9.35</v>
          </cell>
          <cell r="E407" t="str">
            <v>BRB2000</v>
          </cell>
        </row>
        <row r="408">
          <cell r="D408">
            <v>9.85</v>
          </cell>
          <cell r="E408" t="str">
            <v>BRB2001</v>
          </cell>
        </row>
        <row r="409">
          <cell r="D409">
            <v>10.32</v>
          </cell>
          <cell r="E409" t="str">
            <v>BRB2002</v>
          </cell>
        </row>
        <row r="410">
          <cell r="D410">
            <v>11</v>
          </cell>
          <cell r="E410" t="str">
            <v>BRB2003</v>
          </cell>
        </row>
        <row r="411">
          <cell r="D411">
            <v>9.57</v>
          </cell>
          <cell r="E411" t="str">
            <v>BRB2004</v>
          </cell>
        </row>
        <row r="412">
          <cell r="D412">
            <v>9.08</v>
          </cell>
          <cell r="E412" t="str">
            <v>BRB2005</v>
          </cell>
        </row>
        <row r="413">
          <cell r="D413">
            <v>8.73</v>
          </cell>
          <cell r="E413" t="str">
            <v>BRB2006</v>
          </cell>
        </row>
        <row r="414">
          <cell r="D414">
            <v>7.41</v>
          </cell>
          <cell r="E414" t="str">
            <v>BRB2007</v>
          </cell>
        </row>
        <row r="415">
          <cell r="D415">
            <v>8.1199999999999992</v>
          </cell>
          <cell r="E415" t="str">
            <v>BRB2008</v>
          </cell>
        </row>
        <row r="416">
          <cell r="D416">
            <v>10.02</v>
          </cell>
          <cell r="E416" t="str">
            <v>BRB2009</v>
          </cell>
        </row>
        <row r="417">
          <cell r="D417">
            <v>10.69</v>
          </cell>
          <cell r="E417" t="str">
            <v>BRB2010</v>
          </cell>
        </row>
        <row r="418">
          <cell r="D418">
            <v>11.19</v>
          </cell>
          <cell r="E418" t="str">
            <v>BRB2011</v>
          </cell>
        </row>
        <row r="419">
          <cell r="D419">
            <v>11.59</v>
          </cell>
          <cell r="E419" t="str">
            <v>BRB2012</v>
          </cell>
        </row>
        <row r="420">
          <cell r="D420">
            <v>11.55</v>
          </cell>
          <cell r="E420" t="str">
            <v>BRB2013</v>
          </cell>
        </row>
        <row r="421">
          <cell r="D421">
            <v>12.17</v>
          </cell>
          <cell r="E421" t="str">
            <v>BRB2014</v>
          </cell>
        </row>
        <row r="422">
          <cell r="D422">
            <v>9.8030000000000008</v>
          </cell>
          <cell r="E422" t="str">
            <v>BRB2015</v>
          </cell>
        </row>
        <row r="423">
          <cell r="D423">
            <v>8.2469999999999999</v>
          </cell>
          <cell r="E423" t="str">
            <v>BRB2016</v>
          </cell>
        </row>
        <row r="424">
          <cell r="D424">
            <v>8.6219999999999999</v>
          </cell>
          <cell r="E424" t="str">
            <v>BRB2017</v>
          </cell>
        </row>
        <row r="425">
          <cell r="D425">
            <v>8.3219999999999992</v>
          </cell>
          <cell r="E425" t="str">
            <v>BRB2018</v>
          </cell>
        </row>
        <row r="426">
          <cell r="D426">
            <v>8.4130000000000003</v>
          </cell>
          <cell r="E426" t="str">
            <v>BRB2019</v>
          </cell>
        </row>
        <row r="427">
          <cell r="D427">
            <v>9.7560000000000002</v>
          </cell>
          <cell r="E427" t="str">
            <v>BRB2020</v>
          </cell>
        </row>
        <row r="428">
          <cell r="D428">
            <v>9.4169999999999998</v>
          </cell>
          <cell r="E428" t="str">
            <v>BRB2021</v>
          </cell>
        </row>
        <row r="429">
          <cell r="D429">
            <v>8.4930000000000003</v>
          </cell>
          <cell r="E429" t="str">
            <v>BRB2022</v>
          </cell>
        </row>
        <row r="430">
          <cell r="D430">
            <v>7.9539999999999997</v>
          </cell>
          <cell r="E430" t="str">
            <v>BRB2023</v>
          </cell>
        </row>
        <row r="431">
          <cell r="D431">
            <v>0.6</v>
          </cell>
          <cell r="E431" t="str">
            <v>BLR1991</v>
          </cell>
        </row>
        <row r="432">
          <cell r="D432">
            <v>3.1</v>
          </cell>
          <cell r="E432" t="str">
            <v>BLR1992</v>
          </cell>
        </row>
        <row r="433">
          <cell r="D433">
            <v>8.5</v>
          </cell>
          <cell r="E433" t="str">
            <v>BLR1993</v>
          </cell>
        </row>
        <row r="434">
          <cell r="D434">
            <v>12.8</v>
          </cell>
          <cell r="E434" t="str">
            <v>BLR1994</v>
          </cell>
        </row>
        <row r="435">
          <cell r="D435">
            <v>17.7</v>
          </cell>
          <cell r="E435" t="str">
            <v>BLR1995</v>
          </cell>
        </row>
        <row r="436">
          <cell r="D436">
            <v>24.4</v>
          </cell>
          <cell r="E436" t="str">
            <v>BLR1996</v>
          </cell>
        </row>
        <row r="437">
          <cell r="D437">
            <v>17.100000000000001</v>
          </cell>
          <cell r="E437" t="str">
            <v>BLR1997</v>
          </cell>
        </row>
        <row r="438">
          <cell r="D438">
            <v>14</v>
          </cell>
          <cell r="E438" t="str">
            <v>BLR1998</v>
          </cell>
        </row>
        <row r="439">
          <cell r="D439">
            <v>12.8</v>
          </cell>
          <cell r="E439" t="str">
            <v>BLR1999</v>
          </cell>
        </row>
        <row r="440">
          <cell r="D440">
            <v>12.170999999999999</v>
          </cell>
          <cell r="E440" t="str">
            <v>BLR2000</v>
          </cell>
        </row>
        <row r="441">
          <cell r="D441">
            <v>11.523</v>
          </cell>
          <cell r="E441" t="str">
            <v>BLR2001</v>
          </cell>
        </row>
        <row r="442">
          <cell r="D442">
            <v>10.837</v>
          </cell>
          <cell r="E442" t="str">
            <v>BLR2002</v>
          </cell>
        </row>
        <row r="443">
          <cell r="D443">
            <v>10.154999999999999</v>
          </cell>
          <cell r="E443" t="str">
            <v>BLR2003</v>
          </cell>
        </row>
        <row r="444">
          <cell r="D444">
            <v>9.4429999999999996</v>
          </cell>
          <cell r="E444" t="str">
            <v>BLR2004</v>
          </cell>
        </row>
        <row r="445">
          <cell r="D445">
            <v>8.7479999999999993</v>
          </cell>
          <cell r="E445" t="str">
            <v>BLR2005</v>
          </cell>
        </row>
        <row r="446">
          <cell r="D446">
            <v>8.0640000000000001</v>
          </cell>
          <cell r="E446" t="str">
            <v>BLR2006</v>
          </cell>
        </row>
        <row r="447">
          <cell r="D447">
            <v>7.4080000000000004</v>
          </cell>
          <cell r="E447" t="str">
            <v>BLR2007</v>
          </cell>
        </row>
        <row r="448">
          <cell r="D448">
            <v>6.7350000000000003</v>
          </cell>
          <cell r="E448" t="str">
            <v>BLR2008</v>
          </cell>
        </row>
        <row r="449">
          <cell r="D449">
            <v>6.1</v>
          </cell>
          <cell r="E449" t="str">
            <v>BLR2009</v>
          </cell>
        </row>
        <row r="450">
          <cell r="D450">
            <v>6.0540000000000003</v>
          </cell>
          <cell r="E450" t="str">
            <v>BLR2010</v>
          </cell>
        </row>
        <row r="451">
          <cell r="D451">
            <v>6.024</v>
          </cell>
          <cell r="E451" t="str">
            <v>BLR2011</v>
          </cell>
        </row>
        <row r="452">
          <cell r="D452">
            <v>5.97</v>
          </cell>
          <cell r="E452" t="str">
            <v>BLR2012</v>
          </cell>
        </row>
        <row r="453">
          <cell r="D453">
            <v>5.9459999999999997</v>
          </cell>
          <cell r="E453" t="str">
            <v>BLR2013</v>
          </cell>
        </row>
        <row r="454">
          <cell r="D454">
            <v>5.9109999999999996</v>
          </cell>
          <cell r="E454" t="str">
            <v>BLR2014</v>
          </cell>
        </row>
        <row r="455">
          <cell r="D455">
            <v>5.8810000000000002</v>
          </cell>
          <cell r="E455" t="str">
            <v>BLR2015</v>
          </cell>
        </row>
        <row r="456">
          <cell r="D456">
            <v>5.8440000000000003</v>
          </cell>
          <cell r="E456" t="str">
            <v>BLR2016</v>
          </cell>
        </row>
        <row r="457">
          <cell r="D457">
            <v>5.6479999999999997</v>
          </cell>
          <cell r="E457" t="str">
            <v>BLR2017</v>
          </cell>
        </row>
        <row r="458">
          <cell r="D458">
            <v>4.7629999999999999</v>
          </cell>
          <cell r="E458" t="str">
            <v>BLR2018</v>
          </cell>
        </row>
        <row r="459">
          <cell r="D459">
            <v>4.165</v>
          </cell>
          <cell r="E459" t="str">
            <v>BLR2019</v>
          </cell>
        </row>
        <row r="460">
          <cell r="D460">
            <v>4.0490000000000004</v>
          </cell>
          <cell r="E460" t="str">
            <v>BLR2020</v>
          </cell>
        </row>
        <row r="461">
          <cell r="D461">
            <v>3.9</v>
          </cell>
          <cell r="E461" t="str">
            <v>BLR2021</v>
          </cell>
        </row>
        <row r="462">
          <cell r="D462">
            <v>3.5739999999999998</v>
          </cell>
          <cell r="E462" t="str">
            <v>BLR2022</v>
          </cell>
        </row>
        <row r="463">
          <cell r="D463">
            <v>3.5739999999999998</v>
          </cell>
          <cell r="E463" t="str">
            <v>BLR2023</v>
          </cell>
        </row>
        <row r="464">
          <cell r="D464">
            <v>6.984</v>
          </cell>
          <cell r="E464" t="str">
            <v>BEL1991</v>
          </cell>
        </row>
        <row r="465">
          <cell r="D465">
            <v>6.702</v>
          </cell>
          <cell r="E465" t="str">
            <v>BEL1992</v>
          </cell>
        </row>
        <row r="466">
          <cell r="D466">
            <v>8.0779999999999994</v>
          </cell>
          <cell r="E466" t="str">
            <v>BEL1993</v>
          </cell>
        </row>
        <row r="467">
          <cell r="D467">
            <v>9.6449999999999996</v>
          </cell>
          <cell r="E467" t="str">
            <v>BEL1994</v>
          </cell>
        </row>
        <row r="468">
          <cell r="D468">
            <v>9.3369999999999997</v>
          </cell>
          <cell r="E468" t="str">
            <v>BEL1995</v>
          </cell>
        </row>
        <row r="469">
          <cell r="D469">
            <v>9.4830000000000005</v>
          </cell>
          <cell r="E469" t="str">
            <v>BEL1996</v>
          </cell>
        </row>
        <row r="470">
          <cell r="D470">
            <v>8.9499999999999993</v>
          </cell>
          <cell r="E470" t="str">
            <v>BEL1997</v>
          </cell>
        </row>
        <row r="471">
          <cell r="D471">
            <v>9.3230000000000004</v>
          </cell>
          <cell r="E471" t="str">
            <v>BEL1998</v>
          </cell>
        </row>
        <row r="472">
          <cell r="D472">
            <v>8.6489999999999991</v>
          </cell>
          <cell r="E472" t="str">
            <v>BEL1999</v>
          </cell>
        </row>
        <row r="473">
          <cell r="D473">
            <v>6.5860000000000003</v>
          </cell>
          <cell r="E473" t="str">
            <v>BEL2000</v>
          </cell>
        </row>
        <row r="474">
          <cell r="D474">
            <v>6.1779999999999999</v>
          </cell>
          <cell r="E474" t="str">
            <v>BEL2001</v>
          </cell>
        </row>
        <row r="475">
          <cell r="D475">
            <v>6.91</v>
          </cell>
          <cell r="E475" t="str">
            <v>BEL2002</v>
          </cell>
        </row>
        <row r="476">
          <cell r="D476">
            <v>7.68</v>
          </cell>
          <cell r="E476" t="str">
            <v>BEL2003</v>
          </cell>
        </row>
        <row r="477">
          <cell r="D477">
            <v>7.3630000000000004</v>
          </cell>
          <cell r="E477" t="str">
            <v>BEL2004</v>
          </cell>
        </row>
        <row r="478">
          <cell r="D478">
            <v>8.44</v>
          </cell>
          <cell r="E478" t="str">
            <v>BEL2005</v>
          </cell>
        </row>
        <row r="479">
          <cell r="D479">
            <v>8.2460000000000004</v>
          </cell>
          <cell r="E479" t="str">
            <v>BEL2006</v>
          </cell>
        </row>
        <row r="480">
          <cell r="D480">
            <v>7.4589999999999996</v>
          </cell>
          <cell r="E480" t="str">
            <v>BEL2007</v>
          </cell>
        </row>
        <row r="481">
          <cell r="D481">
            <v>6.976</v>
          </cell>
          <cell r="E481" t="str">
            <v>BEL2008</v>
          </cell>
        </row>
        <row r="482">
          <cell r="D482">
            <v>7.9080000000000004</v>
          </cell>
          <cell r="E482" t="str">
            <v>BEL2009</v>
          </cell>
        </row>
        <row r="483">
          <cell r="D483">
            <v>8.2929999999999993</v>
          </cell>
          <cell r="E483" t="str">
            <v>BEL2010</v>
          </cell>
        </row>
        <row r="484">
          <cell r="D484">
            <v>7.14</v>
          </cell>
          <cell r="E484" t="str">
            <v>BEL2011</v>
          </cell>
        </row>
        <row r="485">
          <cell r="D485">
            <v>7.5419999999999998</v>
          </cell>
          <cell r="E485" t="str">
            <v>BEL2012</v>
          </cell>
        </row>
        <row r="486">
          <cell r="D486">
            <v>8.4250000000000007</v>
          </cell>
          <cell r="E486" t="str">
            <v>BEL2013</v>
          </cell>
        </row>
        <row r="487">
          <cell r="D487">
            <v>8.5229999999999997</v>
          </cell>
          <cell r="E487" t="str">
            <v>BEL2014</v>
          </cell>
        </row>
        <row r="488">
          <cell r="D488">
            <v>8.4819999999999993</v>
          </cell>
          <cell r="E488" t="str">
            <v>BEL2015</v>
          </cell>
        </row>
        <row r="489">
          <cell r="D489">
            <v>7.83</v>
          </cell>
          <cell r="E489" t="str">
            <v>BEL2016</v>
          </cell>
        </row>
        <row r="490">
          <cell r="D490">
            <v>7.0860000000000003</v>
          </cell>
          <cell r="E490" t="str">
            <v>BEL2017</v>
          </cell>
        </row>
        <row r="491">
          <cell r="D491">
            <v>5.9480000000000004</v>
          </cell>
          <cell r="E491" t="str">
            <v>BEL2018</v>
          </cell>
        </row>
        <row r="492">
          <cell r="D492">
            <v>5.36</v>
          </cell>
          <cell r="E492" t="str">
            <v>BEL2019</v>
          </cell>
        </row>
        <row r="493">
          <cell r="D493">
            <v>5.5549999999999997</v>
          </cell>
          <cell r="E493" t="str">
            <v>BEL2020</v>
          </cell>
        </row>
        <row r="494">
          <cell r="D494">
            <v>6.2640000000000002</v>
          </cell>
          <cell r="E494" t="str">
            <v>BEL2021</v>
          </cell>
        </row>
        <row r="495">
          <cell r="D495">
            <v>5.5579999999999998</v>
          </cell>
          <cell r="E495" t="str">
            <v>BEL2022</v>
          </cell>
        </row>
        <row r="496">
          <cell r="D496">
            <v>5.508</v>
          </cell>
          <cell r="E496" t="str">
            <v>BEL2023</v>
          </cell>
        </row>
        <row r="497">
          <cell r="D497">
            <v>9.64</v>
          </cell>
          <cell r="E497" t="str">
            <v>BLZ1991</v>
          </cell>
        </row>
        <row r="498">
          <cell r="D498">
            <v>9.657</v>
          </cell>
          <cell r="E498" t="str">
            <v>BLZ1992</v>
          </cell>
        </row>
        <row r="499">
          <cell r="D499">
            <v>9.7799999999999994</v>
          </cell>
          <cell r="E499" t="str">
            <v>BLZ1993</v>
          </cell>
        </row>
        <row r="500">
          <cell r="D500">
            <v>11.1</v>
          </cell>
          <cell r="E500" t="str">
            <v>BLZ1994</v>
          </cell>
        </row>
        <row r="501">
          <cell r="D501">
            <v>12.48</v>
          </cell>
          <cell r="E501" t="str">
            <v>BLZ1995</v>
          </cell>
        </row>
        <row r="502">
          <cell r="D502">
            <v>13.82</v>
          </cell>
          <cell r="E502" t="str">
            <v>BLZ1996</v>
          </cell>
        </row>
        <row r="503">
          <cell r="D503">
            <v>12.68</v>
          </cell>
          <cell r="E503" t="str">
            <v>BLZ1997</v>
          </cell>
        </row>
        <row r="504">
          <cell r="D504">
            <v>14.31</v>
          </cell>
          <cell r="E504" t="str">
            <v>BLZ1998</v>
          </cell>
        </row>
        <row r="505">
          <cell r="D505">
            <v>12.84</v>
          </cell>
          <cell r="E505" t="str">
            <v>BLZ1999</v>
          </cell>
        </row>
        <row r="506">
          <cell r="D506">
            <v>10.808</v>
          </cell>
          <cell r="E506" t="str">
            <v>BLZ2000</v>
          </cell>
        </row>
        <row r="507">
          <cell r="D507">
            <v>9.07</v>
          </cell>
          <cell r="E507" t="str">
            <v>BLZ2001</v>
          </cell>
        </row>
        <row r="508">
          <cell r="D508">
            <v>10.039999999999999</v>
          </cell>
          <cell r="E508" t="str">
            <v>BLZ2002</v>
          </cell>
        </row>
        <row r="509">
          <cell r="D509">
            <v>10.363</v>
          </cell>
          <cell r="E509" t="str">
            <v>BLZ2003</v>
          </cell>
        </row>
        <row r="510">
          <cell r="D510">
            <v>10.601000000000001</v>
          </cell>
          <cell r="E510" t="str">
            <v>BLZ2004</v>
          </cell>
        </row>
        <row r="511">
          <cell r="D511">
            <v>10.91</v>
          </cell>
          <cell r="E511" t="str">
            <v>BLZ2005</v>
          </cell>
        </row>
        <row r="512">
          <cell r="D512">
            <v>9.39</v>
          </cell>
          <cell r="E512" t="str">
            <v>BLZ2006</v>
          </cell>
        </row>
        <row r="513">
          <cell r="D513">
            <v>8.51</v>
          </cell>
          <cell r="E513" t="str">
            <v>BLZ2007</v>
          </cell>
        </row>
        <row r="514">
          <cell r="D514">
            <v>8.18</v>
          </cell>
          <cell r="E514" t="str">
            <v>BLZ2008</v>
          </cell>
        </row>
        <row r="515">
          <cell r="D515">
            <v>8.3350000000000009</v>
          </cell>
          <cell r="E515" t="str">
            <v>BLZ2009</v>
          </cell>
        </row>
        <row r="516">
          <cell r="D516">
            <v>8.4239999999999995</v>
          </cell>
          <cell r="E516" t="str">
            <v>BLZ2010</v>
          </cell>
        </row>
        <row r="517">
          <cell r="D517">
            <v>8.4339999999999993</v>
          </cell>
          <cell r="E517" t="str">
            <v>BLZ2011</v>
          </cell>
        </row>
        <row r="518">
          <cell r="D518">
            <v>8.3800000000000008</v>
          </cell>
          <cell r="E518" t="str">
            <v>BLZ2012</v>
          </cell>
        </row>
        <row r="519">
          <cell r="D519">
            <v>8.3490000000000002</v>
          </cell>
          <cell r="E519" t="str">
            <v>BLZ2013</v>
          </cell>
        </row>
        <row r="520">
          <cell r="D520">
            <v>8.2439999999999998</v>
          </cell>
          <cell r="E520" t="str">
            <v>BLZ2014</v>
          </cell>
        </row>
        <row r="521">
          <cell r="D521">
            <v>7.5780000000000003</v>
          </cell>
          <cell r="E521" t="str">
            <v>BLZ2015</v>
          </cell>
        </row>
        <row r="522">
          <cell r="D522">
            <v>7</v>
          </cell>
          <cell r="E522" t="str">
            <v>BLZ2016</v>
          </cell>
        </row>
        <row r="523">
          <cell r="D523">
            <v>6.5960000000000001</v>
          </cell>
          <cell r="E523" t="str">
            <v>BLZ2017</v>
          </cell>
        </row>
        <row r="524">
          <cell r="D524">
            <v>7.899</v>
          </cell>
          <cell r="E524" t="str">
            <v>BLZ2018</v>
          </cell>
        </row>
        <row r="525">
          <cell r="D525">
            <v>9.0530000000000008</v>
          </cell>
          <cell r="E525" t="str">
            <v>BLZ2019</v>
          </cell>
        </row>
        <row r="526">
          <cell r="D526">
            <v>10.7</v>
          </cell>
          <cell r="E526" t="str">
            <v>BLZ2020</v>
          </cell>
        </row>
        <row r="527">
          <cell r="D527">
            <v>10.157</v>
          </cell>
          <cell r="E527" t="str">
            <v>BLZ2021</v>
          </cell>
        </row>
        <row r="528">
          <cell r="D528">
            <v>8.7240000000000002</v>
          </cell>
          <cell r="E528" t="str">
            <v>BLZ2022</v>
          </cell>
        </row>
        <row r="529">
          <cell r="D529">
            <v>8.2620000000000005</v>
          </cell>
          <cell r="E529" t="str">
            <v>BLZ2023</v>
          </cell>
        </row>
        <row r="530">
          <cell r="D530">
            <v>1.639</v>
          </cell>
          <cell r="E530" t="str">
            <v>BEN1991</v>
          </cell>
        </row>
        <row r="531">
          <cell r="D531">
            <v>1.51</v>
          </cell>
          <cell r="E531" t="str">
            <v>BEN1992</v>
          </cell>
        </row>
        <row r="532">
          <cell r="D532">
            <v>1.494</v>
          </cell>
          <cell r="E532" t="str">
            <v>BEN1993</v>
          </cell>
        </row>
        <row r="533">
          <cell r="D533">
            <v>1.4550000000000001</v>
          </cell>
          <cell r="E533" t="str">
            <v>BEN1994</v>
          </cell>
        </row>
        <row r="534">
          <cell r="D534">
            <v>1.3069999999999999</v>
          </cell>
          <cell r="E534" t="str">
            <v>BEN1995</v>
          </cell>
        </row>
        <row r="535">
          <cell r="D535">
            <v>1.25</v>
          </cell>
          <cell r="E535" t="str">
            <v>BEN1996</v>
          </cell>
        </row>
        <row r="536">
          <cell r="D536">
            <v>1.1020000000000001</v>
          </cell>
          <cell r="E536" t="str">
            <v>BEN1997</v>
          </cell>
        </row>
        <row r="537">
          <cell r="D537">
            <v>1.0509999999999999</v>
          </cell>
          <cell r="E537" t="str">
            <v>BEN1998</v>
          </cell>
        </row>
        <row r="538">
          <cell r="D538">
            <v>0.95099999999999996</v>
          </cell>
          <cell r="E538" t="str">
            <v>BEN1999</v>
          </cell>
        </row>
        <row r="539">
          <cell r="D539">
            <v>0.86499999999999999</v>
          </cell>
          <cell r="E539" t="str">
            <v>BEN2000</v>
          </cell>
        </row>
        <row r="540">
          <cell r="D540">
            <v>0.76600000000000001</v>
          </cell>
          <cell r="E540" t="str">
            <v>BEN2001</v>
          </cell>
        </row>
        <row r="541">
          <cell r="D541">
            <v>0.69</v>
          </cell>
          <cell r="E541" t="str">
            <v>BEN2002</v>
          </cell>
        </row>
        <row r="542">
          <cell r="D542">
            <v>0.747</v>
          </cell>
          <cell r="E542" t="str">
            <v>BEN2003</v>
          </cell>
        </row>
        <row r="543">
          <cell r="D543">
            <v>0.79</v>
          </cell>
          <cell r="E543" t="str">
            <v>BEN2004</v>
          </cell>
        </row>
        <row r="544">
          <cell r="D544">
            <v>0.86</v>
          </cell>
          <cell r="E544" t="str">
            <v>BEN2005</v>
          </cell>
        </row>
        <row r="545">
          <cell r="D545">
            <v>0.88800000000000001</v>
          </cell>
          <cell r="E545" t="str">
            <v>BEN2006</v>
          </cell>
        </row>
        <row r="546">
          <cell r="D546">
            <v>0.90200000000000002</v>
          </cell>
          <cell r="E546" t="str">
            <v>BEN2007</v>
          </cell>
        </row>
        <row r="547">
          <cell r="D547">
            <v>0.89200000000000002</v>
          </cell>
          <cell r="E547" t="str">
            <v>BEN2008</v>
          </cell>
        </row>
        <row r="548">
          <cell r="D548">
            <v>0.94699999999999995</v>
          </cell>
          <cell r="E548" t="str">
            <v>BEN2009</v>
          </cell>
        </row>
        <row r="549">
          <cell r="D549">
            <v>1.04</v>
          </cell>
          <cell r="E549" t="str">
            <v>BEN2010</v>
          </cell>
        </row>
        <row r="550">
          <cell r="D550">
            <v>2.6469999999999998</v>
          </cell>
          <cell r="E550" t="str">
            <v>BEN2011</v>
          </cell>
        </row>
        <row r="551">
          <cell r="D551">
            <v>2.415</v>
          </cell>
          <cell r="E551" t="str">
            <v>BEN2012</v>
          </cell>
        </row>
        <row r="552">
          <cell r="D552">
            <v>2.113</v>
          </cell>
          <cell r="E552" t="str">
            <v>BEN2013</v>
          </cell>
        </row>
        <row r="553">
          <cell r="D553">
            <v>1.8919999999999999</v>
          </cell>
          <cell r="E553" t="str">
            <v>BEN2014</v>
          </cell>
        </row>
        <row r="554">
          <cell r="D554">
            <v>1.855</v>
          </cell>
          <cell r="E554" t="str">
            <v>BEN2015</v>
          </cell>
        </row>
        <row r="555">
          <cell r="D555">
            <v>1.835</v>
          </cell>
          <cell r="E555" t="str">
            <v>BEN2016</v>
          </cell>
        </row>
        <row r="556">
          <cell r="D556">
            <v>1.722</v>
          </cell>
          <cell r="E556" t="str">
            <v>BEN2017</v>
          </cell>
        </row>
        <row r="557">
          <cell r="D557">
            <v>1.4730000000000001</v>
          </cell>
          <cell r="E557" t="str">
            <v>BEN2018</v>
          </cell>
        </row>
        <row r="558">
          <cell r="D558">
            <v>1.4019999999999999</v>
          </cell>
          <cell r="E558" t="str">
            <v>BEN2019</v>
          </cell>
        </row>
        <row r="559">
          <cell r="D559">
            <v>1.5649999999999999</v>
          </cell>
          <cell r="E559" t="str">
            <v>BEN2020</v>
          </cell>
        </row>
        <row r="560">
          <cell r="D560">
            <v>1.694</v>
          </cell>
          <cell r="E560" t="str">
            <v>BEN2021</v>
          </cell>
        </row>
        <row r="561">
          <cell r="D561">
            <v>1.4730000000000001</v>
          </cell>
          <cell r="E561" t="str">
            <v>BEN2022</v>
          </cell>
        </row>
        <row r="562">
          <cell r="D562">
            <v>1.452</v>
          </cell>
          <cell r="E562" t="str">
            <v>BEN2023</v>
          </cell>
        </row>
        <row r="563">
          <cell r="D563">
            <v>1.3740000000000001</v>
          </cell>
          <cell r="E563" t="str">
            <v>BTN1991</v>
          </cell>
        </row>
        <row r="564">
          <cell r="D564">
            <v>1.381</v>
          </cell>
          <cell r="E564" t="str">
            <v>BTN1992</v>
          </cell>
        </row>
        <row r="565">
          <cell r="D565">
            <v>1.3939999999999999</v>
          </cell>
          <cell r="E565" t="str">
            <v>BTN1993</v>
          </cell>
        </row>
        <row r="566">
          <cell r="D566">
            <v>1.391</v>
          </cell>
          <cell r="E566" t="str">
            <v>BTN1994</v>
          </cell>
        </row>
        <row r="567">
          <cell r="D567">
            <v>1.3919999999999999</v>
          </cell>
          <cell r="E567" t="str">
            <v>BTN1995</v>
          </cell>
        </row>
        <row r="568">
          <cell r="D568">
            <v>1.3919999999999999</v>
          </cell>
          <cell r="E568" t="str">
            <v>BTN1996</v>
          </cell>
        </row>
        <row r="569">
          <cell r="D569">
            <v>1.395</v>
          </cell>
          <cell r="E569" t="str">
            <v>BTN1997</v>
          </cell>
        </row>
        <row r="570">
          <cell r="D570">
            <v>1.4</v>
          </cell>
          <cell r="E570" t="str">
            <v>BTN1998</v>
          </cell>
        </row>
        <row r="571">
          <cell r="D571">
            <v>1.4</v>
          </cell>
          <cell r="E571" t="str">
            <v>BTN1999</v>
          </cell>
        </row>
        <row r="572">
          <cell r="D572">
            <v>1.6519999999999999</v>
          </cell>
          <cell r="E572" t="str">
            <v>BTN2000</v>
          </cell>
        </row>
        <row r="573">
          <cell r="D573">
            <v>1.9</v>
          </cell>
          <cell r="E573" t="str">
            <v>BTN2001</v>
          </cell>
        </row>
        <row r="574">
          <cell r="D574">
            <v>1.851</v>
          </cell>
          <cell r="E574" t="str">
            <v>BTN2002</v>
          </cell>
        </row>
        <row r="575">
          <cell r="D575">
            <v>1.8</v>
          </cell>
          <cell r="E575" t="str">
            <v>BTN2003</v>
          </cell>
        </row>
        <row r="576">
          <cell r="D576">
            <v>2.4900000000000002</v>
          </cell>
          <cell r="E576" t="str">
            <v>BTN2004</v>
          </cell>
        </row>
        <row r="577">
          <cell r="D577">
            <v>3.1</v>
          </cell>
          <cell r="E577" t="str">
            <v>BTN2005</v>
          </cell>
        </row>
        <row r="578">
          <cell r="D578">
            <v>3.13</v>
          </cell>
          <cell r="E578" t="str">
            <v>BTN2006</v>
          </cell>
        </row>
        <row r="579">
          <cell r="D579">
            <v>3.7</v>
          </cell>
          <cell r="E579" t="str">
            <v>BTN2007</v>
          </cell>
        </row>
        <row r="580">
          <cell r="D580">
            <v>3.8330000000000002</v>
          </cell>
          <cell r="E580" t="str">
            <v>BTN2008</v>
          </cell>
        </row>
        <row r="581">
          <cell r="D581">
            <v>3.96</v>
          </cell>
          <cell r="E581" t="str">
            <v>BTN2009</v>
          </cell>
        </row>
        <row r="582">
          <cell r="D582">
            <v>3.32</v>
          </cell>
          <cell r="E582" t="str">
            <v>BTN2010</v>
          </cell>
        </row>
        <row r="583">
          <cell r="D583">
            <v>3.23</v>
          </cell>
          <cell r="E583" t="str">
            <v>BTN2011</v>
          </cell>
        </row>
        <row r="584">
          <cell r="D584">
            <v>2.0499999999999998</v>
          </cell>
          <cell r="E584" t="str">
            <v>BTN2012</v>
          </cell>
        </row>
        <row r="585">
          <cell r="D585">
            <v>2.87</v>
          </cell>
          <cell r="E585" t="str">
            <v>BTN2013</v>
          </cell>
        </row>
        <row r="586">
          <cell r="D586">
            <v>2.63</v>
          </cell>
          <cell r="E586" t="str">
            <v>BTN2014</v>
          </cell>
        </row>
        <row r="587">
          <cell r="D587">
            <v>2.4500000000000002</v>
          </cell>
          <cell r="E587" t="str">
            <v>BTN2015</v>
          </cell>
        </row>
        <row r="588">
          <cell r="D588">
            <v>2.7370000000000001</v>
          </cell>
          <cell r="E588" t="str">
            <v>BTN2016</v>
          </cell>
        </row>
        <row r="589">
          <cell r="D589">
            <v>3.0390000000000001</v>
          </cell>
          <cell r="E589" t="str">
            <v>BTN2017</v>
          </cell>
        </row>
        <row r="590">
          <cell r="D590">
            <v>3.35</v>
          </cell>
          <cell r="E590" t="str">
            <v>BTN2018</v>
          </cell>
        </row>
        <row r="591">
          <cell r="D591">
            <v>2.72</v>
          </cell>
          <cell r="E591" t="str">
            <v>BTN2019</v>
          </cell>
        </row>
        <row r="592">
          <cell r="D592">
            <v>5.03</v>
          </cell>
          <cell r="E592" t="str">
            <v>BTN2020</v>
          </cell>
        </row>
        <row r="593">
          <cell r="D593">
            <v>4.8040000000000003</v>
          </cell>
          <cell r="E593" t="str">
            <v>BTN2021</v>
          </cell>
        </row>
        <row r="594">
          <cell r="D594">
            <v>5.9470000000000001</v>
          </cell>
          <cell r="E594" t="str">
            <v>BTN2022</v>
          </cell>
        </row>
        <row r="595">
          <cell r="D595">
            <v>5.6529999999999996</v>
          </cell>
          <cell r="E595" t="str">
            <v>BTN2023</v>
          </cell>
        </row>
        <row r="596">
          <cell r="D596">
            <v>2.927</v>
          </cell>
          <cell r="E596" t="str">
            <v>BOL1991</v>
          </cell>
        </row>
        <row r="597">
          <cell r="D597">
            <v>3.028</v>
          </cell>
          <cell r="E597" t="str">
            <v>BOL1992</v>
          </cell>
        </row>
        <row r="598">
          <cell r="D598">
            <v>3.0489999999999999</v>
          </cell>
          <cell r="E598" t="str">
            <v>BOL1993</v>
          </cell>
        </row>
        <row r="599">
          <cell r="D599">
            <v>3.08</v>
          </cell>
          <cell r="E599" t="str">
            <v>BOL1994</v>
          </cell>
        </row>
        <row r="600">
          <cell r="D600">
            <v>2.665</v>
          </cell>
          <cell r="E600" t="str">
            <v>BOL1995</v>
          </cell>
        </row>
        <row r="601">
          <cell r="D601">
            <v>2.375</v>
          </cell>
          <cell r="E601" t="str">
            <v>BOL1996</v>
          </cell>
        </row>
        <row r="602">
          <cell r="D602">
            <v>2.08</v>
          </cell>
          <cell r="E602" t="str">
            <v>BOL1997</v>
          </cell>
        </row>
        <row r="603">
          <cell r="D603">
            <v>2.1219999999999999</v>
          </cell>
          <cell r="E603" t="str">
            <v>BOL1998</v>
          </cell>
        </row>
        <row r="604">
          <cell r="D604">
            <v>2.2999999999999998</v>
          </cell>
          <cell r="E604" t="str">
            <v>BOL1999</v>
          </cell>
        </row>
        <row r="605">
          <cell r="D605">
            <v>2.4420000000000002</v>
          </cell>
          <cell r="E605" t="str">
            <v>BOL2000</v>
          </cell>
        </row>
        <row r="606">
          <cell r="D606">
            <v>2.6259999999999999</v>
          </cell>
          <cell r="E606" t="str">
            <v>BOL2001</v>
          </cell>
        </row>
        <row r="607">
          <cell r="D607">
            <v>2.6059999999999999</v>
          </cell>
          <cell r="E607" t="str">
            <v>BOL2002</v>
          </cell>
        </row>
        <row r="608">
          <cell r="D608">
            <v>2.657</v>
          </cell>
          <cell r="E608" t="str">
            <v>BOL2003</v>
          </cell>
        </row>
        <row r="609">
          <cell r="D609">
            <v>2.6179999999999999</v>
          </cell>
          <cell r="E609" t="str">
            <v>BOL2004</v>
          </cell>
        </row>
        <row r="610">
          <cell r="D610">
            <v>2.6</v>
          </cell>
          <cell r="E610" t="str">
            <v>BOL2005</v>
          </cell>
        </row>
        <row r="611">
          <cell r="D611">
            <v>2.5760000000000001</v>
          </cell>
          <cell r="E611" t="str">
            <v>BOL2006</v>
          </cell>
        </row>
        <row r="612">
          <cell r="D612">
            <v>2.6150000000000002</v>
          </cell>
          <cell r="E612" t="str">
            <v>BOL2007</v>
          </cell>
        </row>
        <row r="613">
          <cell r="D613">
            <v>2.6030000000000002</v>
          </cell>
          <cell r="E613" t="str">
            <v>BOL2008</v>
          </cell>
        </row>
        <row r="614">
          <cell r="D614">
            <v>2.9729999999999999</v>
          </cell>
          <cell r="E614" t="str">
            <v>BOL2009</v>
          </cell>
        </row>
        <row r="615">
          <cell r="D615">
            <v>2.609</v>
          </cell>
          <cell r="E615" t="str">
            <v>BOL2010</v>
          </cell>
        </row>
        <row r="616">
          <cell r="D616">
            <v>2.2549999999999999</v>
          </cell>
          <cell r="E616" t="str">
            <v>BOL2011</v>
          </cell>
        </row>
        <row r="617">
          <cell r="D617">
            <v>2.0659999999999998</v>
          </cell>
          <cell r="E617" t="str">
            <v>BOL2012</v>
          </cell>
        </row>
        <row r="618">
          <cell r="D618">
            <v>2.4369999999999998</v>
          </cell>
          <cell r="E618" t="str">
            <v>BOL2013</v>
          </cell>
        </row>
        <row r="619">
          <cell r="D619">
            <v>2.0209999999999999</v>
          </cell>
          <cell r="E619" t="str">
            <v>BOL2014</v>
          </cell>
        </row>
        <row r="620">
          <cell r="D620">
            <v>3.1110000000000002</v>
          </cell>
          <cell r="E620" t="str">
            <v>BOL2015</v>
          </cell>
        </row>
        <row r="621">
          <cell r="D621">
            <v>3.4980000000000002</v>
          </cell>
          <cell r="E621" t="str">
            <v>BOL2016</v>
          </cell>
        </row>
        <row r="622">
          <cell r="D622">
            <v>3.6549999999999998</v>
          </cell>
          <cell r="E622" t="str">
            <v>BOL2017</v>
          </cell>
        </row>
        <row r="623">
          <cell r="D623">
            <v>3.5190000000000001</v>
          </cell>
          <cell r="E623" t="str">
            <v>BOL2018</v>
          </cell>
        </row>
        <row r="624">
          <cell r="D624">
            <v>3.6819999999999999</v>
          </cell>
          <cell r="E624" t="str">
            <v>BOL2019</v>
          </cell>
        </row>
        <row r="625">
          <cell r="D625">
            <v>7.9029999999999996</v>
          </cell>
          <cell r="E625" t="str">
            <v>BOL2020</v>
          </cell>
        </row>
        <row r="626">
          <cell r="D626">
            <v>5.0890000000000004</v>
          </cell>
          <cell r="E626" t="str">
            <v>BOL2021</v>
          </cell>
        </row>
        <row r="627">
          <cell r="D627">
            <v>3.552</v>
          </cell>
          <cell r="E627" t="str">
            <v>BOL2022</v>
          </cell>
        </row>
        <row r="628">
          <cell r="D628">
            <v>3.081</v>
          </cell>
          <cell r="E628" t="str">
            <v>BOL2023</v>
          </cell>
        </row>
        <row r="629">
          <cell r="D629">
            <v>17.55</v>
          </cell>
          <cell r="E629" t="str">
            <v>BIH1991</v>
          </cell>
        </row>
        <row r="630">
          <cell r="D630">
            <v>18.481000000000002</v>
          </cell>
          <cell r="E630" t="str">
            <v>BIH1992</v>
          </cell>
        </row>
        <row r="631">
          <cell r="D631">
            <v>19.422000000000001</v>
          </cell>
          <cell r="E631" t="str">
            <v>BIH1993</v>
          </cell>
        </row>
        <row r="632">
          <cell r="D632">
            <v>20.251000000000001</v>
          </cell>
          <cell r="E632" t="str">
            <v>BIH1994</v>
          </cell>
        </row>
        <row r="633">
          <cell r="D633">
            <v>21.062999999999999</v>
          </cell>
          <cell r="E633" t="str">
            <v>BIH1995</v>
          </cell>
        </row>
        <row r="634">
          <cell r="D634">
            <v>21.84</v>
          </cell>
          <cell r="E634" t="str">
            <v>BIH1996</v>
          </cell>
        </row>
        <row r="635">
          <cell r="D635">
            <v>22.727</v>
          </cell>
          <cell r="E635" t="str">
            <v>BIH1997</v>
          </cell>
        </row>
        <row r="636">
          <cell r="D636">
            <v>23.632999999999999</v>
          </cell>
          <cell r="E636" t="str">
            <v>BIH1998</v>
          </cell>
        </row>
        <row r="637">
          <cell r="D637">
            <v>24.571999999999999</v>
          </cell>
          <cell r="E637" t="str">
            <v>BIH1999</v>
          </cell>
        </row>
        <row r="638">
          <cell r="D638">
            <v>25.472999999999999</v>
          </cell>
          <cell r="E638" t="str">
            <v>BIH2000</v>
          </cell>
        </row>
        <row r="639">
          <cell r="D639">
            <v>26.460999999999999</v>
          </cell>
          <cell r="E639" t="str">
            <v>BIH2001</v>
          </cell>
        </row>
        <row r="640">
          <cell r="D640">
            <v>27.414000000000001</v>
          </cell>
          <cell r="E640" t="str">
            <v>BIH2002</v>
          </cell>
        </row>
        <row r="641">
          <cell r="D641">
            <v>28.414999999999999</v>
          </cell>
          <cell r="E641" t="str">
            <v>BIH2003</v>
          </cell>
        </row>
        <row r="642">
          <cell r="D642">
            <v>29.288</v>
          </cell>
          <cell r="E642" t="str">
            <v>BIH2004</v>
          </cell>
        </row>
        <row r="643">
          <cell r="D643">
            <v>30.213000000000001</v>
          </cell>
          <cell r="E643" t="str">
            <v>BIH2005</v>
          </cell>
        </row>
        <row r="644">
          <cell r="D644">
            <v>31.11</v>
          </cell>
          <cell r="E644" t="str">
            <v>BIH2006</v>
          </cell>
        </row>
        <row r="645">
          <cell r="D645">
            <v>28.984000000000002</v>
          </cell>
          <cell r="E645" t="str">
            <v>BIH2007</v>
          </cell>
        </row>
        <row r="646">
          <cell r="D646">
            <v>23.405000000000001</v>
          </cell>
          <cell r="E646" t="str">
            <v>BIH2008</v>
          </cell>
        </row>
        <row r="647">
          <cell r="D647">
            <v>24.068000000000001</v>
          </cell>
          <cell r="E647" t="str">
            <v>BIH2009</v>
          </cell>
        </row>
        <row r="648">
          <cell r="D648">
            <v>27.312000000000001</v>
          </cell>
          <cell r="E648" t="str">
            <v>BIH2010</v>
          </cell>
        </row>
        <row r="649">
          <cell r="D649">
            <v>27.582000000000001</v>
          </cell>
          <cell r="E649" t="str">
            <v>BIH2011</v>
          </cell>
        </row>
        <row r="650">
          <cell r="D650">
            <v>28.01</v>
          </cell>
          <cell r="E650" t="str">
            <v>BIH2012</v>
          </cell>
        </row>
        <row r="651">
          <cell r="D651">
            <v>27.49</v>
          </cell>
          <cell r="E651" t="str">
            <v>BIH2013</v>
          </cell>
        </row>
        <row r="652">
          <cell r="D652">
            <v>27.516999999999999</v>
          </cell>
          <cell r="E652" t="str">
            <v>BIH2014</v>
          </cell>
        </row>
        <row r="653">
          <cell r="D653">
            <v>27.695</v>
          </cell>
          <cell r="E653" t="str">
            <v>BIH2015</v>
          </cell>
        </row>
        <row r="654">
          <cell r="D654">
            <v>25.408000000000001</v>
          </cell>
          <cell r="E654" t="str">
            <v>BIH2016</v>
          </cell>
        </row>
        <row r="655">
          <cell r="D655">
            <v>20.527000000000001</v>
          </cell>
          <cell r="E655" t="str">
            <v>BIH2017</v>
          </cell>
        </row>
        <row r="656">
          <cell r="D656">
            <v>18.399999999999999</v>
          </cell>
          <cell r="E656" t="str">
            <v>BIH2018</v>
          </cell>
        </row>
        <row r="657">
          <cell r="D657">
            <v>15.692</v>
          </cell>
          <cell r="E657" t="str">
            <v>BIH2019</v>
          </cell>
        </row>
        <row r="658">
          <cell r="D658">
            <v>15.868</v>
          </cell>
          <cell r="E658" t="str">
            <v>BIH2020</v>
          </cell>
        </row>
        <row r="659">
          <cell r="D659">
            <v>14.897</v>
          </cell>
          <cell r="E659" t="str">
            <v>BIH2021</v>
          </cell>
        </row>
        <row r="660">
          <cell r="D660">
            <v>12.657</v>
          </cell>
          <cell r="E660" t="str">
            <v>BIH2022</v>
          </cell>
        </row>
        <row r="661">
          <cell r="D661">
            <v>10.42</v>
          </cell>
          <cell r="E661" t="str">
            <v>BIH2023</v>
          </cell>
        </row>
        <row r="662">
          <cell r="D662">
            <v>13.82</v>
          </cell>
          <cell r="E662" t="str">
            <v>BWA1991</v>
          </cell>
        </row>
        <row r="663">
          <cell r="D663">
            <v>16.331</v>
          </cell>
          <cell r="E663" t="str">
            <v>BWA1992</v>
          </cell>
        </row>
        <row r="664">
          <cell r="D664">
            <v>18.762</v>
          </cell>
          <cell r="E664" t="str">
            <v>BWA1993</v>
          </cell>
        </row>
        <row r="665">
          <cell r="D665">
            <v>21.2</v>
          </cell>
          <cell r="E665" t="str">
            <v>BWA1994</v>
          </cell>
        </row>
        <row r="666">
          <cell r="D666">
            <v>21.395</v>
          </cell>
          <cell r="E666" t="str">
            <v>BWA1995</v>
          </cell>
        </row>
        <row r="667">
          <cell r="D667">
            <v>21.593</v>
          </cell>
          <cell r="E667" t="str">
            <v>BWA1996</v>
          </cell>
        </row>
        <row r="668">
          <cell r="D668">
            <v>21.041</v>
          </cell>
          <cell r="E668" t="str">
            <v>BWA1997</v>
          </cell>
        </row>
        <row r="669">
          <cell r="D669">
            <v>20.86</v>
          </cell>
          <cell r="E669" t="str">
            <v>BWA1998</v>
          </cell>
        </row>
        <row r="670">
          <cell r="D670">
            <v>18.231000000000002</v>
          </cell>
          <cell r="E670" t="str">
            <v>BWA1999</v>
          </cell>
        </row>
        <row r="671">
          <cell r="D671">
            <v>15.88</v>
          </cell>
          <cell r="E671" t="str">
            <v>BWA2000</v>
          </cell>
        </row>
        <row r="672">
          <cell r="D672">
            <v>18.54</v>
          </cell>
          <cell r="E672" t="str">
            <v>BWA2001</v>
          </cell>
        </row>
        <row r="673">
          <cell r="D673">
            <v>21.271999999999998</v>
          </cell>
          <cell r="E673" t="str">
            <v>BWA2002</v>
          </cell>
        </row>
        <row r="674">
          <cell r="D674">
            <v>23.8</v>
          </cell>
          <cell r="E674" t="str">
            <v>BWA2003</v>
          </cell>
        </row>
        <row r="675">
          <cell r="D675">
            <v>21.754000000000001</v>
          </cell>
          <cell r="E675" t="str">
            <v>BWA2004</v>
          </cell>
        </row>
        <row r="676">
          <cell r="D676">
            <v>19.847000000000001</v>
          </cell>
          <cell r="E676" t="str">
            <v>BWA2005</v>
          </cell>
        </row>
        <row r="677">
          <cell r="D677">
            <v>17.782</v>
          </cell>
          <cell r="E677" t="str">
            <v>BWA2006</v>
          </cell>
        </row>
        <row r="678">
          <cell r="D678">
            <v>16.989999999999998</v>
          </cell>
          <cell r="E678" t="str">
            <v>BWA2007</v>
          </cell>
        </row>
        <row r="679">
          <cell r="D679">
            <v>16.315000000000001</v>
          </cell>
          <cell r="E679" t="str">
            <v>BWA2008</v>
          </cell>
        </row>
        <row r="680">
          <cell r="D680">
            <v>16.169</v>
          </cell>
          <cell r="E680" t="str">
            <v>BWA2009</v>
          </cell>
        </row>
        <row r="681">
          <cell r="D681">
            <v>17.86</v>
          </cell>
          <cell r="E681" t="str">
            <v>BWA2010</v>
          </cell>
        </row>
        <row r="682">
          <cell r="D682">
            <v>18.062000000000001</v>
          </cell>
          <cell r="E682" t="str">
            <v>BWA2011</v>
          </cell>
        </row>
        <row r="683">
          <cell r="D683">
            <v>17.949000000000002</v>
          </cell>
          <cell r="E683" t="str">
            <v>BWA2012</v>
          </cell>
        </row>
        <row r="684">
          <cell r="D684">
            <v>18.202999999999999</v>
          </cell>
          <cell r="E684" t="str">
            <v>BWA2013</v>
          </cell>
        </row>
        <row r="685">
          <cell r="D685">
            <v>18.518000000000001</v>
          </cell>
          <cell r="E685" t="str">
            <v>BWA2014</v>
          </cell>
        </row>
        <row r="686">
          <cell r="D686">
            <v>18.939</v>
          </cell>
          <cell r="E686" t="str">
            <v>BWA2015</v>
          </cell>
        </row>
        <row r="687">
          <cell r="D687">
            <v>19.343</v>
          </cell>
          <cell r="E687" t="str">
            <v>BWA2016</v>
          </cell>
        </row>
        <row r="688">
          <cell r="D688">
            <v>19.678000000000001</v>
          </cell>
          <cell r="E688" t="str">
            <v>BWA2017</v>
          </cell>
        </row>
        <row r="689">
          <cell r="D689">
            <v>19.678999999999998</v>
          </cell>
          <cell r="E689" t="str">
            <v>BWA2018</v>
          </cell>
        </row>
        <row r="690">
          <cell r="D690">
            <v>20.094000000000001</v>
          </cell>
          <cell r="E690" t="str">
            <v>BWA2019</v>
          </cell>
        </row>
        <row r="691">
          <cell r="D691">
            <v>21.016999999999999</v>
          </cell>
          <cell r="E691" t="str">
            <v>BWA2020</v>
          </cell>
        </row>
        <row r="692">
          <cell r="D692">
            <v>23.106000000000002</v>
          </cell>
          <cell r="E692" t="str">
            <v>BWA2021</v>
          </cell>
        </row>
        <row r="693">
          <cell r="D693">
            <v>23.614999999999998</v>
          </cell>
          <cell r="E693" t="str">
            <v>BWA2022</v>
          </cell>
        </row>
        <row r="694">
          <cell r="D694">
            <v>23.381</v>
          </cell>
          <cell r="E694" t="str">
            <v>BWA2023</v>
          </cell>
        </row>
        <row r="695">
          <cell r="D695">
            <v>6.8959999999999999</v>
          </cell>
          <cell r="E695" t="str">
            <v>BRA1991</v>
          </cell>
        </row>
        <row r="696">
          <cell r="D696">
            <v>7.0860000000000003</v>
          </cell>
          <cell r="E696" t="str">
            <v>BRA1992</v>
          </cell>
        </row>
        <row r="697">
          <cell r="D697">
            <v>6.03</v>
          </cell>
          <cell r="E697" t="str">
            <v>BRA1993</v>
          </cell>
        </row>
        <row r="698">
          <cell r="D698">
            <v>6.5780000000000003</v>
          </cell>
          <cell r="E698" t="str">
            <v>BRA1994</v>
          </cell>
        </row>
        <row r="699">
          <cell r="D699">
            <v>7.0919999999999996</v>
          </cell>
          <cell r="E699" t="str">
            <v>BRA1995</v>
          </cell>
        </row>
        <row r="700">
          <cell r="D700">
            <v>8.0350000000000001</v>
          </cell>
          <cell r="E700" t="str">
            <v>BRA1996</v>
          </cell>
        </row>
        <row r="701">
          <cell r="D701">
            <v>9.0030000000000001</v>
          </cell>
          <cell r="E701" t="str">
            <v>BRA1997</v>
          </cell>
        </row>
        <row r="702">
          <cell r="D702">
            <v>10.15</v>
          </cell>
          <cell r="E702" t="str">
            <v>BRA1998</v>
          </cell>
        </row>
        <row r="703">
          <cell r="D703">
            <v>11.125</v>
          </cell>
          <cell r="E703" t="str">
            <v>BRA1999</v>
          </cell>
        </row>
        <row r="704">
          <cell r="D704">
            <v>10.891999999999999</v>
          </cell>
          <cell r="E704" t="str">
            <v>BRA2000</v>
          </cell>
        </row>
        <row r="705">
          <cell r="D705">
            <v>10.648999999999999</v>
          </cell>
          <cell r="E705" t="str">
            <v>BRA2001</v>
          </cell>
        </row>
        <row r="706">
          <cell r="D706">
            <v>10.641</v>
          </cell>
          <cell r="E706" t="str">
            <v>BRA2002</v>
          </cell>
        </row>
        <row r="707">
          <cell r="D707">
            <v>11.169</v>
          </cell>
          <cell r="E707" t="str">
            <v>BRA2003</v>
          </cell>
        </row>
        <row r="708">
          <cell r="D708">
            <v>10.071999999999999</v>
          </cell>
          <cell r="E708" t="str">
            <v>BRA2004</v>
          </cell>
        </row>
        <row r="709">
          <cell r="D709">
            <v>10.551</v>
          </cell>
          <cell r="E709" t="str">
            <v>BRA2005</v>
          </cell>
        </row>
        <row r="710">
          <cell r="D710">
            <v>9.6920000000000002</v>
          </cell>
          <cell r="E710" t="str">
            <v>BRA2006</v>
          </cell>
        </row>
        <row r="711">
          <cell r="D711">
            <v>9.2799999999999994</v>
          </cell>
          <cell r="E711" t="str">
            <v>BRA2007</v>
          </cell>
        </row>
        <row r="712">
          <cell r="D712">
            <v>8.2680000000000007</v>
          </cell>
          <cell r="E712" t="str">
            <v>BRA2008</v>
          </cell>
        </row>
        <row r="713">
          <cell r="D713">
            <v>9.4190000000000005</v>
          </cell>
          <cell r="E713" t="str">
            <v>BRA2009</v>
          </cell>
        </row>
        <row r="714">
          <cell r="D714">
            <v>8.4239999999999995</v>
          </cell>
          <cell r="E714" t="str">
            <v>BRA2010</v>
          </cell>
        </row>
        <row r="715">
          <cell r="D715">
            <v>7.5780000000000003</v>
          </cell>
          <cell r="E715" t="str">
            <v>BRA2011</v>
          </cell>
        </row>
        <row r="716">
          <cell r="D716">
            <v>7.2510000000000003</v>
          </cell>
          <cell r="E716" t="str">
            <v>BRA2012</v>
          </cell>
        </row>
        <row r="717">
          <cell r="D717">
            <v>7.0709999999999997</v>
          </cell>
          <cell r="E717" t="str">
            <v>BRA2013</v>
          </cell>
        </row>
        <row r="718">
          <cell r="D718">
            <v>6.7549999999999999</v>
          </cell>
          <cell r="E718" t="str">
            <v>BRA2014</v>
          </cell>
        </row>
        <row r="719">
          <cell r="D719">
            <v>8.5380000000000003</v>
          </cell>
          <cell r="E719" t="str">
            <v>BRA2015</v>
          </cell>
        </row>
        <row r="720">
          <cell r="D720">
            <v>11.58</v>
          </cell>
          <cell r="E720" t="str">
            <v>BRA2016</v>
          </cell>
        </row>
        <row r="721">
          <cell r="D721">
            <v>12.792</v>
          </cell>
          <cell r="E721" t="str">
            <v>BRA2017</v>
          </cell>
        </row>
        <row r="722">
          <cell r="D722">
            <v>12.33</v>
          </cell>
          <cell r="E722" t="str">
            <v>BRA2018</v>
          </cell>
        </row>
        <row r="723">
          <cell r="D723">
            <v>11.936</v>
          </cell>
          <cell r="E723" t="str">
            <v>BRA2019</v>
          </cell>
        </row>
        <row r="724">
          <cell r="D724">
            <v>13.696999999999999</v>
          </cell>
          <cell r="E724" t="str">
            <v>BRA2020</v>
          </cell>
        </row>
        <row r="725">
          <cell r="D725">
            <v>13.159000000000001</v>
          </cell>
          <cell r="E725" t="str">
            <v>BRA2021</v>
          </cell>
        </row>
        <row r="726">
          <cell r="D726">
            <v>9.2309999999999999</v>
          </cell>
          <cell r="E726" t="str">
            <v>BRA2022</v>
          </cell>
        </row>
        <row r="727">
          <cell r="D727">
            <v>7.95</v>
          </cell>
          <cell r="E727" t="str">
            <v>BRA2023</v>
          </cell>
        </row>
        <row r="728">
          <cell r="D728">
            <v>4.7</v>
          </cell>
          <cell r="E728" t="str">
            <v>BRN1991</v>
          </cell>
        </row>
        <row r="729">
          <cell r="D729">
            <v>4.7720000000000002</v>
          </cell>
          <cell r="E729" t="str">
            <v>BRN1992</v>
          </cell>
        </row>
        <row r="730">
          <cell r="D730">
            <v>4.87</v>
          </cell>
          <cell r="E730" t="str">
            <v>BRN1993</v>
          </cell>
        </row>
        <row r="731">
          <cell r="D731">
            <v>4.9640000000000004</v>
          </cell>
          <cell r="E731" t="str">
            <v>BRN1994</v>
          </cell>
        </row>
        <row r="732">
          <cell r="D732">
            <v>5.0590000000000002</v>
          </cell>
          <cell r="E732" t="str">
            <v>BRN1995</v>
          </cell>
        </row>
        <row r="733">
          <cell r="D733">
            <v>5.1420000000000003</v>
          </cell>
          <cell r="E733" t="str">
            <v>BRN1996</v>
          </cell>
        </row>
        <row r="734">
          <cell r="D734">
            <v>5.2539999999999996</v>
          </cell>
          <cell r="E734" t="str">
            <v>BRN1997</v>
          </cell>
        </row>
        <row r="735">
          <cell r="D735">
            <v>5.3680000000000003</v>
          </cell>
          <cell r="E735" t="str">
            <v>BRN1998</v>
          </cell>
        </row>
        <row r="736">
          <cell r="D736">
            <v>5.46</v>
          </cell>
          <cell r="E736" t="str">
            <v>BRN1999</v>
          </cell>
        </row>
        <row r="737">
          <cell r="D737">
            <v>5.532</v>
          </cell>
          <cell r="E737" t="str">
            <v>BRN2000</v>
          </cell>
        </row>
        <row r="738">
          <cell r="D738">
            <v>5.609</v>
          </cell>
          <cell r="E738" t="str">
            <v>BRN2001</v>
          </cell>
        </row>
        <row r="739">
          <cell r="D739">
            <v>5.6950000000000003</v>
          </cell>
          <cell r="E739" t="str">
            <v>BRN2002</v>
          </cell>
        </row>
        <row r="740">
          <cell r="D740">
            <v>5.7850000000000001</v>
          </cell>
          <cell r="E740" t="str">
            <v>BRN2003</v>
          </cell>
        </row>
        <row r="741">
          <cell r="D741">
            <v>5.8860000000000001</v>
          </cell>
          <cell r="E741" t="str">
            <v>BRN2004</v>
          </cell>
        </row>
        <row r="742">
          <cell r="D742">
            <v>5.9930000000000003</v>
          </cell>
          <cell r="E742" t="str">
            <v>BRN2005</v>
          </cell>
        </row>
        <row r="743">
          <cell r="D743">
            <v>6.0759999999999996</v>
          </cell>
          <cell r="E743" t="str">
            <v>BRN2006</v>
          </cell>
        </row>
        <row r="744">
          <cell r="D744">
            <v>6.1689999999999996</v>
          </cell>
          <cell r="E744" t="str">
            <v>BRN2007</v>
          </cell>
        </row>
        <row r="745">
          <cell r="D745">
            <v>6.2720000000000002</v>
          </cell>
          <cell r="E745" t="str">
            <v>BRN2008</v>
          </cell>
        </row>
        <row r="746">
          <cell r="D746">
            <v>6.3970000000000002</v>
          </cell>
          <cell r="E746" t="str">
            <v>BRN2009</v>
          </cell>
        </row>
        <row r="747">
          <cell r="D747">
            <v>6.476</v>
          </cell>
          <cell r="E747" t="str">
            <v>BRN2010</v>
          </cell>
        </row>
        <row r="748">
          <cell r="D748">
            <v>6.5369999999999999</v>
          </cell>
          <cell r="E748" t="str">
            <v>BRN2011</v>
          </cell>
        </row>
        <row r="749">
          <cell r="D749">
            <v>6.6150000000000002</v>
          </cell>
          <cell r="E749" t="str">
            <v>BRN2012</v>
          </cell>
        </row>
        <row r="750">
          <cell r="D750">
            <v>6.734</v>
          </cell>
          <cell r="E750" t="str">
            <v>BRN2013</v>
          </cell>
        </row>
        <row r="751">
          <cell r="D751">
            <v>6.8620000000000001</v>
          </cell>
          <cell r="E751" t="str">
            <v>BRN2014</v>
          </cell>
        </row>
        <row r="752">
          <cell r="D752">
            <v>7.694</v>
          </cell>
          <cell r="E752" t="str">
            <v>BRN2015</v>
          </cell>
        </row>
        <row r="753">
          <cell r="D753">
            <v>8.5210000000000008</v>
          </cell>
          <cell r="E753" t="str">
            <v>BRN2016</v>
          </cell>
        </row>
        <row r="754">
          <cell r="D754">
            <v>9.3160000000000007</v>
          </cell>
          <cell r="E754" t="str">
            <v>BRN2017</v>
          </cell>
        </row>
        <row r="755">
          <cell r="D755">
            <v>8.6999999999999993</v>
          </cell>
          <cell r="E755" t="str">
            <v>BRN2018</v>
          </cell>
        </row>
        <row r="756">
          <cell r="D756">
            <v>6.6</v>
          </cell>
          <cell r="E756" t="str">
            <v>BRN2019</v>
          </cell>
        </row>
        <row r="757">
          <cell r="D757">
            <v>7.4089999999999998</v>
          </cell>
          <cell r="E757" t="str">
            <v>BRN2020</v>
          </cell>
        </row>
        <row r="758">
          <cell r="D758">
            <v>4.9050000000000002</v>
          </cell>
          <cell r="E758" t="str">
            <v>BRN2021</v>
          </cell>
        </row>
        <row r="759">
          <cell r="D759">
            <v>5.1909999999999998</v>
          </cell>
          <cell r="E759" t="str">
            <v>BRN2022</v>
          </cell>
        </row>
        <row r="760">
          <cell r="D760">
            <v>5.27</v>
          </cell>
          <cell r="E760" t="str">
            <v>BRN2023</v>
          </cell>
        </row>
        <row r="761">
          <cell r="D761">
            <v>11.1</v>
          </cell>
          <cell r="E761" t="str">
            <v>BGR1991</v>
          </cell>
        </row>
        <row r="762">
          <cell r="D762">
            <v>15.3</v>
          </cell>
          <cell r="E762" t="str">
            <v>BGR1992</v>
          </cell>
        </row>
        <row r="763">
          <cell r="D763">
            <v>16.399999999999999</v>
          </cell>
          <cell r="E763" t="str">
            <v>BGR1993</v>
          </cell>
        </row>
        <row r="764">
          <cell r="D764">
            <v>12.8</v>
          </cell>
          <cell r="E764" t="str">
            <v>BGR1994</v>
          </cell>
        </row>
        <row r="765">
          <cell r="D765">
            <v>11.1</v>
          </cell>
          <cell r="E765" t="str">
            <v>BGR1995</v>
          </cell>
        </row>
        <row r="766">
          <cell r="D766">
            <v>12.5</v>
          </cell>
          <cell r="E766" t="str">
            <v>BGR1996</v>
          </cell>
        </row>
        <row r="767">
          <cell r="D767">
            <v>13.7</v>
          </cell>
          <cell r="E767" t="str">
            <v>BGR1997</v>
          </cell>
        </row>
        <row r="768">
          <cell r="D768">
            <v>12.2</v>
          </cell>
          <cell r="E768" t="str">
            <v>BGR1998</v>
          </cell>
        </row>
        <row r="769">
          <cell r="D769">
            <v>14.1</v>
          </cell>
          <cell r="E769" t="str">
            <v>BGR1999</v>
          </cell>
        </row>
        <row r="770">
          <cell r="D770">
            <v>16.218</v>
          </cell>
          <cell r="E770" t="str">
            <v>BGR2000</v>
          </cell>
        </row>
        <row r="771">
          <cell r="D771">
            <v>19.920999999999999</v>
          </cell>
          <cell r="E771" t="str">
            <v>BGR2001</v>
          </cell>
        </row>
        <row r="772">
          <cell r="D772">
            <v>18.11</v>
          </cell>
          <cell r="E772" t="str">
            <v>BGR2002</v>
          </cell>
        </row>
        <row r="773">
          <cell r="D773">
            <v>13.733000000000001</v>
          </cell>
          <cell r="E773" t="str">
            <v>BGR2003</v>
          </cell>
        </row>
        <row r="774">
          <cell r="D774">
            <v>12.037000000000001</v>
          </cell>
          <cell r="E774" t="str">
            <v>BGR2004</v>
          </cell>
        </row>
        <row r="775">
          <cell r="D775">
            <v>10.083</v>
          </cell>
          <cell r="E775" t="str">
            <v>BGR2005</v>
          </cell>
        </row>
        <row r="776">
          <cell r="D776">
            <v>8.9510000000000005</v>
          </cell>
          <cell r="E776" t="str">
            <v>BGR2006</v>
          </cell>
        </row>
        <row r="777">
          <cell r="D777">
            <v>6.8780000000000001</v>
          </cell>
          <cell r="E777" t="str">
            <v>BGR2007</v>
          </cell>
        </row>
        <row r="778">
          <cell r="D778">
            <v>5.61</v>
          </cell>
          <cell r="E778" t="str">
            <v>BGR2008</v>
          </cell>
        </row>
        <row r="779">
          <cell r="D779">
            <v>6.8170000000000002</v>
          </cell>
          <cell r="E779" t="str">
            <v>BGR2009</v>
          </cell>
        </row>
        <row r="780">
          <cell r="D780">
            <v>10.279</v>
          </cell>
          <cell r="E780" t="str">
            <v>BGR2010</v>
          </cell>
        </row>
        <row r="781">
          <cell r="D781">
            <v>11.26</v>
          </cell>
          <cell r="E781" t="str">
            <v>BGR2011</v>
          </cell>
        </row>
        <row r="782">
          <cell r="D782">
            <v>12.27</v>
          </cell>
          <cell r="E782" t="str">
            <v>BGR2012</v>
          </cell>
        </row>
        <row r="783">
          <cell r="D783">
            <v>12.941000000000001</v>
          </cell>
          <cell r="E783" t="str">
            <v>BGR2013</v>
          </cell>
        </row>
        <row r="784">
          <cell r="D784">
            <v>11.423999999999999</v>
          </cell>
          <cell r="E784" t="str">
            <v>BGR2014</v>
          </cell>
        </row>
        <row r="785">
          <cell r="D785">
            <v>9.1430000000000007</v>
          </cell>
          <cell r="E785" t="str">
            <v>BGR2015</v>
          </cell>
        </row>
        <row r="786">
          <cell r="D786">
            <v>7.5750000000000002</v>
          </cell>
          <cell r="E786" t="str">
            <v>BGR2016</v>
          </cell>
        </row>
        <row r="787">
          <cell r="D787">
            <v>6.1639999999999997</v>
          </cell>
          <cell r="E787" t="str">
            <v>BGR2017</v>
          </cell>
        </row>
        <row r="788">
          <cell r="D788">
            <v>5.2119999999999997</v>
          </cell>
          <cell r="E788" t="str">
            <v>BGR2018</v>
          </cell>
        </row>
        <row r="789">
          <cell r="D789">
            <v>4.2300000000000004</v>
          </cell>
          <cell r="E789" t="str">
            <v>BGR2019</v>
          </cell>
        </row>
        <row r="790">
          <cell r="D790">
            <v>5.125</v>
          </cell>
          <cell r="E790" t="str">
            <v>BGR2020</v>
          </cell>
        </row>
        <row r="791">
          <cell r="D791">
            <v>5.2670000000000003</v>
          </cell>
          <cell r="E791" t="str">
            <v>BGR2021</v>
          </cell>
        </row>
        <row r="792">
          <cell r="D792">
            <v>4.2679999999999998</v>
          </cell>
          <cell r="E792" t="str">
            <v>BGR2022</v>
          </cell>
        </row>
        <row r="793">
          <cell r="D793">
            <v>4.2949999999999999</v>
          </cell>
          <cell r="E793" t="str">
            <v>BGR2023</v>
          </cell>
        </row>
        <row r="794">
          <cell r="D794">
            <v>2.468</v>
          </cell>
          <cell r="E794" t="str">
            <v>BFA1991</v>
          </cell>
        </row>
        <row r="795">
          <cell r="D795">
            <v>2.5049999999999999</v>
          </cell>
          <cell r="E795" t="str">
            <v>BFA1992</v>
          </cell>
        </row>
        <row r="796">
          <cell r="D796">
            <v>2.4319999999999999</v>
          </cell>
          <cell r="E796" t="str">
            <v>BFA1993</v>
          </cell>
        </row>
        <row r="797">
          <cell r="D797">
            <v>2.58</v>
          </cell>
          <cell r="E797" t="str">
            <v>BFA1994</v>
          </cell>
        </row>
        <row r="798">
          <cell r="D798">
            <v>2.532</v>
          </cell>
          <cell r="E798" t="str">
            <v>BFA1995</v>
          </cell>
        </row>
        <row r="799">
          <cell r="D799">
            <v>2.448</v>
          </cell>
          <cell r="E799" t="str">
            <v>BFA1996</v>
          </cell>
        </row>
        <row r="800">
          <cell r="D800">
            <v>2.4140000000000001</v>
          </cell>
          <cell r="E800" t="str">
            <v>BFA1997</v>
          </cell>
        </row>
        <row r="801">
          <cell r="D801">
            <v>2.44</v>
          </cell>
          <cell r="E801" t="str">
            <v>BFA1998</v>
          </cell>
        </row>
        <row r="802">
          <cell r="D802">
            <v>2.5499999999999998</v>
          </cell>
          <cell r="E802" t="str">
            <v>BFA1999</v>
          </cell>
        </row>
        <row r="803">
          <cell r="D803">
            <v>2.681</v>
          </cell>
          <cell r="E803" t="str">
            <v>BFA2000</v>
          </cell>
        </row>
        <row r="804">
          <cell r="D804">
            <v>2.742</v>
          </cell>
          <cell r="E804" t="str">
            <v>BFA2001</v>
          </cell>
        </row>
        <row r="805">
          <cell r="D805">
            <v>2.855</v>
          </cell>
          <cell r="E805" t="str">
            <v>BFA2002</v>
          </cell>
        </row>
        <row r="806">
          <cell r="D806">
            <v>2.78</v>
          </cell>
          <cell r="E806" t="str">
            <v>BFA2003</v>
          </cell>
        </row>
        <row r="807">
          <cell r="D807">
            <v>3.4750000000000001</v>
          </cell>
          <cell r="E807" t="str">
            <v>BFA2004</v>
          </cell>
        </row>
        <row r="808">
          <cell r="D808">
            <v>4</v>
          </cell>
          <cell r="E808" t="str">
            <v>BFA2005</v>
          </cell>
        </row>
        <row r="809">
          <cell r="D809">
            <v>3.67</v>
          </cell>
          <cell r="E809" t="str">
            <v>BFA2006</v>
          </cell>
        </row>
        <row r="810">
          <cell r="D810">
            <v>3.3</v>
          </cell>
          <cell r="E810" t="str">
            <v>BFA2007</v>
          </cell>
        </row>
        <row r="811">
          <cell r="D811">
            <v>3.4969999999999999</v>
          </cell>
          <cell r="E811" t="str">
            <v>BFA2008</v>
          </cell>
        </row>
        <row r="812">
          <cell r="D812">
            <v>3.7149999999999999</v>
          </cell>
          <cell r="E812" t="str">
            <v>BFA2009</v>
          </cell>
        </row>
        <row r="813">
          <cell r="D813">
            <v>3.7229999999999999</v>
          </cell>
          <cell r="E813" t="str">
            <v>BFA2010</v>
          </cell>
        </row>
        <row r="814">
          <cell r="D814">
            <v>3.827</v>
          </cell>
          <cell r="E814" t="str">
            <v>BFA2011</v>
          </cell>
        </row>
        <row r="815">
          <cell r="D815">
            <v>3.8519999999999999</v>
          </cell>
          <cell r="E815" t="str">
            <v>BFA2012</v>
          </cell>
        </row>
        <row r="816">
          <cell r="D816">
            <v>4.0549999999999997</v>
          </cell>
          <cell r="E816" t="str">
            <v>BFA2013</v>
          </cell>
        </row>
        <row r="817">
          <cell r="D817">
            <v>4.2539999999999996</v>
          </cell>
          <cell r="E817" t="str">
            <v>BFA2014</v>
          </cell>
        </row>
        <row r="818">
          <cell r="D818">
            <v>4.468</v>
          </cell>
          <cell r="E818" t="str">
            <v>BFA2015</v>
          </cell>
        </row>
        <row r="819">
          <cell r="D819">
            <v>4.5940000000000003</v>
          </cell>
          <cell r="E819" t="str">
            <v>BFA2016</v>
          </cell>
        </row>
        <row r="820">
          <cell r="D820">
            <v>4.66</v>
          </cell>
          <cell r="E820" t="str">
            <v>BFA2017</v>
          </cell>
        </row>
        <row r="821">
          <cell r="D821">
            <v>4.6950000000000003</v>
          </cell>
          <cell r="E821" t="str">
            <v>BFA2018</v>
          </cell>
        </row>
        <row r="822">
          <cell r="D822">
            <v>4.7009999999999996</v>
          </cell>
          <cell r="E822" t="str">
            <v>BFA2019</v>
          </cell>
        </row>
        <row r="823">
          <cell r="D823">
            <v>4.9850000000000003</v>
          </cell>
          <cell r="E823" t="str">
            <v>BFA2020</v>
          </cell>
        </row>
        <row r="824">
          <cell r="D824">
            <v>5.1100000000000003</v>
          </cell>
          <cell r="E824" t="str">
            <v>BFA2021</v>
          </cell>
        </row>
        <row r="825">
          <cell r="D825">
            <v>5.3479999999999999</v>
          </cell>
          <cell r="E825" t="str">
            <v>BFA2022</v>
          </cell>
        </row>
        <row r="826">
          <cell r="D826">
            <v>5.2930000000000001</v>
          </cell>
          <cell r="E826" t="str">
            <v>BFA2023</v>
          </cell>
        </row>
        <row r="827">
          <cell r="D827">
            <v>3.1680000000000001</v>
          </cell>
          <cell r="E827" t="str">
            <v>BDI1991</v>
          </cell>
        </row>
        <row r="828">
          <cell r="D828">
            <v>3.141</v>
          </cell>
          <cell r="E828" t="str">
            <v>BDI1992</v>
          </cell>
        </row>
        <row r="829">
          <cell r="D829">
            <v>3.1120000000000001</v>
          </cell>
          <cell r="E829" t="str">
            <v>BDI1993</v>
          </cell>
        </row>
        <row r="830">
          <cell r="D830">
            <v>3.133</v>
          </cell>
          <cell r="E830" t="str">
            <v>BDI1994</v>
          </cell>
        </row>
        <row r="831">
          <cell r="D831">
            <v>3.0880000000000001</v>
          </cell>
          <cell r="E831" t="str">
            <v>BDI1995</v>
          </cell>
        </row>
        <row r="832">
          <cell r="D832">
            <v>3.0950000000000002</v>
          </cell>
          <cell r="E832" t="str">
            <v>BDI1996</v>
          </cell>
        </row>
        <row r="833">
          <cell r="D833">
            <v>3.1469999999999998</v>
          </cell>
          <cell r="E833" t="str">
            <v>BDI1997</v>
          </cell>
        </row>
        <row r="834">
          <cell r="D834">
            <v>3.1909999999999998</v>
          </cell>
          <cell r="E834" t="str">
            <v>BDI1998</v>
          </cell>
        </row>
        <row r="835">
          <cell r="D835">
            <v>3.1459999999999999</v>
          </cell>
          <cell r="E835" t="str">
            <v>BDI1999</v>
          </cell>
        </row>
        <row r="836">
          <cell r="D836">
            <v>3.145</v>
          </cell>
          <cell r="E836" t="str">
            <v>BDI2000</v>
          </cell>
        </row>
        <row r="837">
          <cell r="D837">
            <v>3.1640000000000001</v>
          </cell>
          <cell r="E837" t="str">
            <v>BDI2001</v>
          </cell>
        </row>
        <row r="838">
          <cell r="D838">
            <v>3.18</v>
          </cell>
          <cell r="E838" t="str">
            <v>BDI2002</v>
          </cell>
        </row>
        <row r="839">
          <cell r="D839">
            <v>3.137</v>
          </cell>
          <cell r="E839" t="str">
            <v>BDI2003</v>
          </cell>
        </row>
        <row r="840">
          <cell r="D840">
            <v>3.1789999999999998</v>
          </cell>
          <cell r="E840" t="str">
            <v>BDI2004</v>
          </cell>
        </row>
        <row r="841">
          <cell r="D841">
            <v>3.15</v>
          </cell>
          <cell r="E841" t="str">
            <v>BDI2005</v>
          </cell>
        </row>
        <row r="842">
          <cell r="D842">
            <v>3.1850000000000001</v>
          </cell>
          <cell r="E842" t="str">
            <v>BDI2006</v>
          </cell>
        </row>
        <row r="843">
          <cell r="D843">
            <v>2.4</v>
          </cell>
          <cell r="E843" t="str">
            <v>BDI2007</v>
          </cell>
        </row>
        <row r="844">
          <cell r="D844">
            <v>1.6339999999999999</v>
          </cell>
          <cell r="E844" t="str">
            <v>BDI2008</v>
          </cell>
        </row>
        <row r="845">
          <cell r="D845">
            <v>1.6180000000000001</v>
          </cell>
          <cell r="E845" t="str">
            <v>BDI2009</v>
          </cell>
        </row>
        <row r="846">
          <cell r="D846">
            <v>1.6120000000000001</v>
          </cell>
          <cell r="E846" t="str">
            <v>BDI2010</v>
          </cell>
        </row>
        <row r="847">
          <cell r="D847">
            <v>1.599</v>
          </cell>
          <cell r="E847" t="str">
            <v>BDI2011</v>
          </cell>
        </row>
        <row r="848">
          <cell r="D848">
            <v>1.591</v>
          </cell>
          <cell r="E848" t="str">
            <v>BDI2012</v>
          </cell>
        </row>
        <row r="849">
          <cell r="D849">
            <v>1.5840000000000001</v>
          </cell>
          <cell r="E849" t="str">
            <v>BDI2013</v>
          </cell>
        </row>
        <row r="850">
          <cell r="D850">
            <v>1.5720000000000001</v>
          </cell>
          <cell r="E850" t="str">
            <v>BDI2014</v>
          </cell>
        </row>
        <row r="851">
          <cell r="D851">
            <v>1.444</v>
          </cell>
          <cell r="E851" t="str">
            <v>BDI2015</v>
          </cell>
        </row>
        <row r="852">
          <cell r="D852">
            <v>1.3560000000000001</v>
          </cell>
          <cell r="E852" t="str">
            <v>BDI2016</v>
          </cell>
        </row>
        <row r="853">
          <cell r="D853">
            <v>1.258</v>
          </cell>
          <cell r="E853" t="str">
            <v>BDI2017</v>
          </cell>
        </row>
        <row r="854">
          <cell r="D854">
            <v>1.157</v>
          </cell>
          <cell r="E854" t="str">
            <v>BDI2018</v>
          </cell>
        </row>
        <row r="855">
          <cell r="D855">
            <v>1.0529999999999999</v>
          </cell>
          <cell r="E855" t="str">
            <v>BDI2019</v>
          </cell>
        </row>
        <row r="856">
          <cell r="D856">
            <v>1.03</v>
          </cell>
          <cell r="E856" t="str">
            <v>BDI2020</v>
          </cell>
        </row>
        <row r="857">
          <cell r="D857">
            <v>1.1100000000000001</v>
          </cell>
          <cell r="E857" t="str">
            <v>BDI2021</v>
          </cell>
        </row>
        <row r="858">
          <cell r="D858">
            <v>0.91900000000000004</v>
          </cell>
          <cell r="E858" t="str">
            <v>BDI2022</v>
          </cell>
        </row>
        <row r="859">
          <cell r="D859">
            <v>0.93</v>
          </cell>
          <cell r="E859" t="str">
            <v>BDI2023</v>
          </cell>
        </row>
        <row r="860">
          <cell r="D860">
            <v>0.76100000000000001</v>
          </cell>
          <cell r="E860" t="str">
            <v>KHM1991</v>
          </cell>
        </row>
        <row r="861">
          <cell r="D861">
            <v>0.746</v>
          </cell>
          <cell r="E861" t="str">
            <v>KHM1992</v>
          </cell>
        </row>
        <row r="862">
          <cell r="D862">
            <v>0.73399999999999999</v>
          </cell>
          <cell r="E862" t="str">
            <v>KHM1993</v>
          </cell>
        </row>
        <row r="863">
          <cell r="D863">
            <v>0.99</v>
          </cell>
          <cell r="E863" t="str">
            <v>KHM1994</v>
          </cell>
        </row>
        <row r="864">
          <cell r="D864">
            <v>0.97399999999999998</v>
          </cell>
          <cell r="E864" t="str">
            <v>KHM1995</v>
          </cell>
        </row>
        <row r="865">
          <cell r="D865">
            <v>0.96299999999999997</v>
          </cell>
          <cell r="E865" t="str">
            <v>KHM1996</v>
          </cell>
        </row>
        <row r="866">
          <cell r="D866">
            <v>0.63800000000000001</v>
          </cell>
          <cell r="E866" t="str">
            <v>KHM1997</v>
          </cell>
        </row>
        <row r="867">
          <cell r="D867">
            <v>0.71199999999999997</v>
          </cell>
          <cell r="E867" t="str">
            <v>KHM1998</v>
          </cell>
        </row>
        <row r="868">
          <cell r="D868">
            <v>0.72699999999999998</v>
          </cell>
          <cell r="E868" t="str">
            <v>KHM1999</v>
          </cell>
        </row>
        <row r="869">
          <cell r="D869">
            <v>0.746</v>
          </cell>
          <cell r="E869" t="str">
            <v>KHM2000</v>
          </cell>
        </row>
        <row r="870">
          <cell r="D870">
            <v>0.77500000000000002</v>
          </cell>
          <cell r="E870" t="str">
            <v>KHM2001</v>
          </cell>
        </row>
        <row r="871">
          <cell r="D871">
            <v>0.85299999999999998</v>
          </cell>
          <cell r="E871" t="str">
            <v>KHM2002</v>
          </cell>
        </row>
        <row r="872">
          <cell r="D872">
            <v>0.90900000000000003</v>
          </cell>
          <cell r="E872" t="str">
            <v>KHM2003</v>
          </cell>
        </row>
        <row r="873">
          <cell r="D873">
            <v>1.0049999999999999</v>
          </cell>
          <cell r="E873" t="str">
            <v>KHM2004</v>
          </cell>
        </row>
        <row r="874">
          <cell r="D874">
            <v>1.0669999999999999</v>
          </cell>
          <cell r="E874" t="str">
            <v>KHM2005</v>
          </cell>
        </row>
        <row r="875">
          <cell r="D875">
            <v>1.1539999999999999</v>
          </cell>
          <cell r="E875" t="str">
            <v>KHM2006</v>
          </cell>
        </row>
        <row r="876">
          <cell r="D876">
            <v>1.2569999999999999</v>
          </cell>
          <cell r="E876" t="str">
            <v>KHM2007</v>
          </cell>
        </row>
        <row r="877">
          <cell r="D877">
            <v>0.82499999999999996</v>
          </cell>
          <cell r="E877" t="str">
            <v>KHM2008</v>
          </cell>
        </row>
        <row r="878">
          <cell r="D878">
            <v>0.57899999999999996</v>
          </cell>
          <cell r="E878" t="str">
            <v>KHM2009</v>
          </cell>
        </row>
        <row r="879">
          <cell r="D879">
            <v>0.77100000000000002</v>
          </cell>
          <cell r="E879" t="str">
            <v>KHM2010</v>
          </cell>
        </row>
        <row r="880">
          <cell r="D880">
            <v>0.57699999999999996</v>
          </cell>
          <cell r="E880" t="str">
            <v>KHM2011</v>
          </cell>
        </row>
        <row r="881">
          <cell r="D881">
            <v>0.496</v>
          </cell>
          <cell r="E881" t="str">
            <v>KHM2012</v>
          </cell>
        </row>
        <row r="882">
          <cell r="D882">
            <v>0.438</v>
          </cell>
          <cell r="E882" t="str">
            <v>KHM2013</v>
          </cell>
        </row>
        <row r="883">
          <cell r="D883">
            <v>0.69199999999999995</v>
          </cell>
          <cell r="E883" t="str">
            <v>KHM2014</v>
          </cell>
        </row>
        <row r="884">
          <cell r="D884">
            <v>0.39300000000000002</v>
          </cell>
          <cell r="E884" t="str">
            <v>KHM2015</v>
          </cell>
        </row>
        <row r="885">
          <cell r="D885">
            <v>0.71599999999999997</v>
          </cell>
          <cell r="E885" t="str">
            <v>KHM2016</v>
          </cell>
        </row>
        <row r="886">
          <cell r="D886">
            <v>0.14099999999999999</v>
          </cell>
          <cell r="E886" t="str">
            <v>KHM2017</v>
          </cell>
        </row>
        <row r="887">
          <cell r="D887">
            <v>0.13</v>
          </cell>
          <cell r="E887" t="str">
            <v>KHM2018</v>
          </cell>
        </row>
        <row r="888">
          <cell r="D888">
            <v>0.12</v>
          </cell>
          <cell r="E888" t="str">
            <v>KHM2019</v>
          </cell>
        </row>
        <row r="889">
          <cell r="D889">
            <v>0.17199999999999999</v>
          </cell>
          <cell r="E889" t="str">
            <v>KHM2020</v>
          </cell>
        </row>
        <row r="890">
          <cell r="D890">
            <v>0.39600000000000002</v>
          </cell>
          <cell r="E890" t="str">
            <v>KHM2021</v>
          </cell>
        </row>
        <row r="891">
          <cell r="D891">
            <v>0.247</v>
          </cell>
          <cell r="E891" t="str">
            <v>KHM2022</v>
          </cell>
        </row>
        <row r="892">
          <cell r="D892">
            <v>0.23899999999999999</v>
          </cell>
          <cell r="E892" t="str">
            <v>KHM2023</v>
          </cell>
        </row>
        <row r="893">
          <cell r="D893">
            <v>8.9329999999999998</v>
          </cell>
          <cell r="E893" t="str">
            <v>CMR1991</v>
          </cell>
        </row>
        <row r="894">
          <cell r="D894">
            <v>9.0120000000000005</v>
          </cell>
          <cell r="E894" t="str">
            <v>CMR1992</v>
          </cell>
        </row>
        <row r="895">
          <cell r="D895">
            <v>9.1180000000000003</v>
          </cell>
          <cell r="E895" t="str">
            <v>CMR1993</v>
          </cell>
        </row>
        <row r="896">
          <cell r="D896">
            <v>8.8539999999999992</v>
          </cell>
          <cell r="E896" t="str">
            <v>CMR1994</v>
          </cell>
        </row>
        <row r="897">
          <cell r="D897">
            <v>8.5850000000000009</v>
          </cell>
          <cell r="E897" t="str">
            <v>CMR1995</v>
          </cell>
        </row>
        <row r="898">
          <cell r="D898">
            <v>8.06</v>
          </cell>
          <cell r="E898" t="str">
            <v>CMR1996</v>
          </cell>
        </row>
        <row r="899">
          <cell r="D899">
            <v>7.86</v>
          </cell>
          <cell r="E899" t="str">
            <v>CMR1997</v>
          </cell>
        </row>
        <row r="900">
          <cell r="D900">
            <v>7.6959999999999997</v>
          </cell>
          <cell r="E900" t="str">
            <v>CMR1998</v>
          </cell>
        </row>
        <row r="901">
          <cell r="D901">
            <v>7.5960000000000001</v>
          </cell>
          <cell r="E901" t="str">
            <v>CMR1999</v>
          </cell>
        </row>
        <row r="902">
          <cell r="D902">
            <v>7.5339999999999998</v>
          </cell>
          <cell r="E902" t="str">
            <v>CMR2000</v>
          </cell>
        </row>
        <row r="903">
          <cell r="D903">
            <v>7.46</v>
          </cell>
          <cell r="E903" t="str">
            <v>CMR2001</v>
          </cell>
        </row>
        <row r="904">
          <cell r="D904">
            <v>6.7110000000000003</v>
          </cell>
          <cell r="E904" t="str">
            <v>CMR2002</v>
          </cell>
        </row>
        <row r="905">
          <cell r="D905">
            <v>5.9089999999999998</v>
          </cell>
          <cell r="E905" t="str">
            <v>CMR2003</v>
          </cell>
        </row>
        <row r="906">
          <cell r="D906">
            <v>5.0880000000000001</v>
          </cell>
          <cell r="E906" t="str">
            <v>CMR2004</v>
          </cell>
        </row>
        <row r="907">
          <cell r="D907">
            <v>4.4000000000000004</v>
          </cell>
          <cell r="E907" t="str">
            <v>CMR2005</v>
          </cell>
        </row>
        <row r="908">
          <cell r="D908">
            <v>3.73</v>
          </cell>
          <cell r="E908" t="str">
            <v>CMR2006</v>
          </cell>
        </row>
        <row r="909">
          <cell r="D909">
            <v>3.0630000000000002</v>
          </cell>
          <cell r="E909" t="str">
            <v>CMR2007</v>
          </cell>
        </row>
        <row r="910">
          <cell r="D910">
            <v>3.3849999999999998</v>
          </cell>
          <cell r="E910" t="str">
            <v>CMR2008</v>
          </cell>
        </row>
        <row r="911">
          <cell r="D911">
            <v>3.742</v>
          </cell>
          <cell r="E911" t="str">
            <v>CMR2009</v>
          </cell>
        </row>
        <row r="912">
          <cell r="D912">
            <v>4.1100000000000003</v>
          </cell>
          <cell r="E912" t="str">
            <v>CMR2010</v>
          </cell>
        </row>
        <row r="913">
          <cell r="D913">
            <v>3.9889999999999999</v>
          </cell>
          <cell r="E913" t="str">
            <v>CMR2011</v>
          </cell>
        </row>
        <row r="914">
          <cell r="D914">
            <v>3.8370000000000002</v>
          </cell>
          <cell r="E914" t="str">
            <v>CMR2012</v>
          </cell>
        </row>
        <row r="915">
          <cell r="D915">
            <v>3.6869999999999998</v>
          </cell>
          <cell r="E915" t="str">
            <v>CMR2013</v>
          </cell>
        </row>
        <row r="916">
          <cell r="D916">
            <v>3.5339999999999998</v>
          </cell>
          <cell r="E916" t="str">
            <v>CMR2014</v>
          </cell>
        </row>
        <row r="917">
          <cell r="D917">
            <v>3.52</v>
          </cell>
          <cell r="E917" t="str">
            <v>CMR2015</v>
          </cell>
        </row>
        <row r="918">
          <cell r="D918">
            <v>3.5339999999999998</v>
          </cell>
          <cell r="E918" t="str">
            <v>CMR2016</v>
          </cell>
        </row>
        <row r="919">
          <cell r="D919">
            <v>3.581</v>
          </cell>
          <cell r="E919" t="str">
            <v>CMR2017</v>
          </cell>
        </row>
        <row r="920">
          <cell r="D920">
            <v>3.6190000000000002</v>
          </cell>
          <cell r="E920" t="str">
            <v>CMR2018</v>
          </cell>
        </row>
        <row r="921">
          <cell r="D921">
            <v>3.6459999999999999</v>
          </cell>
          <cell r="E921" t="str">
            <v>CMR2019</v>
          </cell>
        </row>
        <row r="922">
          <cell r="D922">
            <v>3.8660000000000001</v>
          </cell>
          <cell r="E922" t="str">
            <v>CMR2020</v>
          </cell>
        </row>
        <row r="923">
          <cell r="D923">
            <v>3.9510000000000001</v>
          </cell>
          <cell r="E923" t="str">
            <v>CMR2021</v>
          </cell>
        </row>
        <row r="924">
          <cell r="D924">
            <v>3.6869999999999998</v>
          </cell>
          <cell r="E924" t="str">
            <v>CMR2022</v>
          </cell>
        </row>
        <row r="925">
          <cell r="D925">
            <v>3.6459999999999999</v>
          </cell>
          <cell r="E925" t="str">
            <v>CMR2023</v>
          </cell>
        </row>
        <row r="926">
          <cell r="D926">
            <v>10.316000000000001</v>
          </cell>
          <cell r="E926" t="str">
            <v>CAN1991</v>
          </cell>
        </row>
        <row r="927">
          <cell r="D927">
            <v>11.196999999999999</v>
          </cell>
          <cell r="E927" t="str">
            <v>CAN1992</v>
          </cell>
        </row>
        <row r="928">
          <cell r="D928">
            <v>11.377000000000001</v>
          </cell>
          <cell r="E928" t="str">
            <v>CAN1993</v>
          </cell>
        </row>
        <row r="929">
          <cell r="D929">
            <v>10.395</v>
          </cell>
          <cell r="E929" t="str">
            <v>CAN1994</v>
          </cell>
        </row>
        <row r="930">
          <cell r="D930">
            <v>9.4890000000000008</v>
          </cell>
          <cell r="E930" t="str">
            <v>CAN1995</v>
          </cell>
        </row>
        <row r="931">
          <cell r="D931">
            <v>9.6199999999999992</v>
          </cell>
          <cell r="E931" t="str">
            <v>CAN1996</v>
          </cell>
        </row>
        <row r="932">
          <cell r="D932">
            <v>9.1010000000000009</v>
          </cell>
          <cell r="E932" t="str">
            <v>CAN1997</v>
          </cell>
        </row>
        <row r="933">
          <cell r="D933">
            <v>8.2789999999999999</v>
          </cell>
          <cell r="E933" t="str">
            <v>CAN1998</v>
          </cell>
        </row>
        <row r="934">
          <cell r="D934">
            <v>7.5830000000000002</v>
          </cell>
          <cell r="E934" t="str">
            <v>CAN1999</v>
          </cell>
        </row>
        <row r="935">
          <cell r="D935">
            <v>6.8289999999999997</v>
          </cell>
          <cell r="E935" t="str">
            <v>CAN2000</v>
          </cell>
        </row>
        <row r="936">
          <cell r="D936">
            <v>7.2190000000000003</v>
          </cell>
          <cell r="E936" t="str">
            <v>CAN2001</v>
          </cell>
        </row>
        <row r="937">
          <cell r="D937">
            <v>7.665</v>
          </cell>
          <cell r="E937" t="str">
            <v>CAN2002</v>
          </cell>
        </row>
        <row r="938">
          <cell r="D938">
            <v>7.5739999999999998</v>
          </cell>
          <cell r="E938" t="str">
            <v>CAN2003</v>
          </cell>
        </row>
        <row r="939">
          <cell r="D939">
            <v>7.1849999999999996</v>
          </cell>
          <cell r="E939" t="str">
            <v>CAN2004</v>
          </cell>
        </row>
        <row r="940">
          <cell r="D940">
            <v>6.758</v>
          </cell>
          <cell r="E940" t="str">
            <v>CAN2005</v>
          </cell>
        </row>
        <row r="941">
          <cell r="D941">
            <v>6.484</v>
          </cell>
          <cell r="E941" t="str">
            <v>CAN2006</v>
          </cell>
        </row>
        <row r="942">
          <cell r="D942">
            <v>6.1559999999999997</v>
          </cell>
          <cell r="E942" t="str">
            <v>CAN2007</v>
          </cell>
        </row>
        <row r="943">
          <cell r="D943">
            <v>6.2839999999999998</v>
          </cell>
          <cell r="E943" t="str">
            <v>CAN2008</v>
          </cell>
        </row>
        <row r="944">
          <cell r="D944">
            <v>8.4600000000000009</v>
          </cell>
          <cell r="E944" t="str">
            <v>CAN2009</v>
          </cell>
        </row>
        <row r="945">
          <cell r="D945">
            <v>8.1780000000000008</v>
          </cell>
          <cell r="E945" t="str">
            <v>CAN2010</v>
          </cell>
        </row>
        <row r="946">
          <cell r="D946">
            <v>7.6369999999999996</v>
          </cell>
          <cell r="E946" t="str">
            <v>CAN2011</v>
          </cell>
        </row>
        <row r="947">
          <cell r="D947">
            <v>7.3920000000000003</v>
          </cell>
          <cell r="E947" t="str">
            <v>CAN2012</v>
          </cell>
        </row>
        <row r="948">
          <cell r="D948">
            <v>7.1429999999999998</v>
          </cell>
          <cell r="E948" t="str">
            <v>CAN2013</v>
          </cell>
        </row>
        <row r="949">
          <cell r="D949">
            <v>7.0229999999999997</v>
          </cell>
          <cell r="E949" t="str">
            <v>CAN2014</v>
          </cell>
        </row>
        <row r="950">
          <cell r="D950">
            <v>6.9450000000000003</v>
          </cell>
          <cell r="E950" t="str">
            <v>CAN2015</v>
          </cell>
        </row>
        <row r="951">
          <cell r="D951">
            <v>7.0380000000000003</v>
          </cell>
          <cell r="E951" t="str">
            <v>CAN2016</v>
          </cell>
        </row>
        <row r="952">
          <cell r="D952">
            <v>6.4260000000000002</v>
          </cell>
          <cell r="E952" t="str">
            <v>CAN2017</v>
          </cell>
        </row>
        <row r="953">
          <cell r="D953">
            <v>5.8369999999999997</v>
          </cell>
          <cell r="E953" t="str">
            <v>CAN2018</v>
          </cell>
        </row>
        <row r="954">
          <cell r="D954">
            <v>5.69</v>
          </cell>
          <cell r="E954" t="str">
            <v>CAN2019</v>
          </cell>
        </row>
        <row r="955">
          <cell r="D955">
            <v>9.657</v>
          </cell>
          <cell r="E955" t="str">
            <v>CAN2020</v>
          </cell>
        </row>
        <row r="956">
          <cell r="D956">
            <v>7.5270000000000001</v>
          </cell>
          <cell r="E956" t="str">
            <v>CAN2021</v>
          </cell>
        </row>
        <row r="957">
          <cell r="D957">
            <v>5.28</v>
          </cell>
          <cell r="E957" t="str">
            <v>CAN2022</v>
          </cell>
        </row>
        <row r="958">
          <cell r="D958">
            <v>5.3659999999999997</v>
          </cell>
          <cell r="E958" t="str">
            <v>CAN2023</v>
          </cell>
        </row>
        <row r="959">
          <cell r="D959">
            <v>13.539</v>
          </cell>
          <cell r="E959" t="str">
            <v>CPV1991</v>
          </cell>
        </row>
        <row r="960">
          <cell r="D960">
            <v>13.459</v>
          </cell>
          <cell r="E960" t="str">
            <v>CPV1992</v>
          </cell>
        </row>
        <row r="961">
          <cell r="D961">
            <v>13.327</v>
          </cell>
          <cell r="E961" t="str">
            <v>CPV1993</v>
          </cell>
        </row>
        <row r="962">
          <cell r="D962">
            <v>13.021000000000001</v>
          </cell>
          <cell r="E962" t="str">
            <v>CPV1994</v>
          </cell>
        </row>
        <row r="963">
          <cell r="D963">
            <v>12.977</v>
          </cell>
          <cell r="E963" t="str">
            <v>CPV1995</v>
          </cell>
        </row>
        <row r="964">
          <cell r="D964">
            <v>12.945</v>
          </cell>
          <cell r="E964" t="str">
            <v>CPV1996</v>
          </cell>
        </row>
        <row r="965">
          <cell r="D965">
            <v>13.102</v>
          </cell>
          <cell r="E965" t="str">
            <v>CPV1997</v>
          </cell>
        </row>
        <row r="966">
          <cell r="D966">
            <v>13.146000000000001</v>
          </cell>
          <cell r="E966" t="str">
            <v>CPV1998</v>
          </cell>
        </row>
        <row r="967">
          <cell r="D967">
            <v>13.161</v>
          </cell>
          <cell r="E967" t="str">
            <v>CPV1999</v>
          </cell>
        </row>
        <row r="968">
          <cell r="D968">
            <v>13.116</v>
          </cell>
          <cell r="E968" t="str">
            <v>CPV2000</v>
          </cell>
        </row>
        <row r="969">
          <cell r="D969">
            <v>13.313000000000001</v>
          </cell>
          <cell r="E969" t="str">
            <v>CPV2001</v>
          </cell>
        </row>
        <row r="970">
          <cell r="D970">
            <v>13.433999999999999</v>
          </cell>
          <cell r="E970" t="str">
            <v>CPV2002</v>
          </cell>
        </row>
        <row r="971">
          <cell r="D971">
            <v>13.635</v>
          </cell>
          <cell r="E971" t="str">
            <v>CPV2003</v>
          </cell>
        </row>
        <row r="972">
          <cell r="D972">
            <v>13.493</v>
          </cell>
          <cell r="E972" t="str">
            <v>CPV2004</v>
          </cell>
        </row>
        <row r="973">
          <cell r="D973">
            <v>13.471</v>
          </cell>
          <cell r="E973" t="str">
            <v>CPV2005</v>
          </cell>
        </row>
        <row r="974">
          <cell r="D974">
            <v>13.407999999999999</v>
          </cell>
          <cell r="E974" t="str">
            <v>CPV2006</v>
          </cell>
        </row>
        <row r="975">
          <cell r="D975">
            <v>13.324999999999999</v>
          </cell>
          <cell r="E975" t="str">
            <v>CPV2007</v>
          </cell>
        </row>
        <row r="976">
          <cell r="D976">
            <v>13.331</v>
          </cell>
          <cell r="E976" t="str">
            <v>CPV2008</v>
          </cell>
        </row>
        <row r="977">
          <cell r="D977">
            <v>13.516999999999999</v>
          </cell>
          <cell r="E977" t="str">
            <v>CPV2009</v>
          </cell>
        </row>
        <row r="978">
          <cell r="D978">
            <v>10.67</v>
          </cell>
          <cell r="E978" t="str">
            <v>CPV2010</v>
          </cell>
        </row>
        <row r="979">
          <cell r="D979">
            <v>10.946999999999999</v>
          </cell>
          <cell r="E979" t="str">
            <v>CPV2011</v>
          </cell>
        </row>
        <row r="980">
          <cell r="D980">
            <v>11.137</v>
          </cell>
          <cell r="E980" t="str">
            <v>CPV2012</v>
          </cell>
        </row>
        <row r="981">
          <cell r="D981">
            <v>11.385999999999999</v>
          </cell>
          <cell r="E981" t="str">
            <v>CPV2013</v>
          </cell>
        </row>
        <row r="982">
          <cell r="D982">
            <v>11.67</v>
          </cell>
          <cell r="E982" t="str">
            <v>CPV2014</v>
          </cell>
        </row>
        <row r="983">
          <cell r="D983">
            <v>11.904999999999999</v>
          </cell>
          <cell r="E983" t="str">
            <v>CPV2015</v>
          </cell>
        </row>
        <row r="984">
          <cell r="D984">
            <v>12.074999999999999</v>
          </cell>
          <cell r="E984" t="str">
            <v>CPV2016</v>
          </cell>
        </row>
        <row r="985">
          <cell r="D985">
            <v>12.24</v>
          </cell>
          <cell r="E985" t="str">
            <v>CPV2017</v>
          </cell>
        </row>
        <row r="986">
          <cell r="D986">
            <v>12.17</v>
          </cell>
          <cell r="E986" t="str">
            <v>CPV2018</v>
          </cell>
        </row>
        <row r="987">
          <cell r="D987">
            <v>12.118</v>
          </cell>
          <cell r="E987" t="str">
            <v>CPV2019</v>
          </cell>
        </row>
        <row r="988">
          <cell r="D988">
            <v>14.66</v>
          </cell>
          <cell r="E988" t="str">
            <v>CPV2020</v>
          </cell>
        </row>
        <row r="989">
          <cell r="D989">
            <v>13.906000000000001</v>
          </cell>
          <cell r="E989" t="str">
            <v>CPV2021</v>
          </cell>
        </row>
        <row r="990">
          <cell r="D990">
            <v>12.272</v>
          </cell>
          <cell r="E990" t="str">
            <v>CPV2022</v>
          </cell>
        </row>
        <row r="991">
          <cell r="D991">
            <v>11.994</v>
          </cell>
          <cell r="E991" t="str">
            <v>CPV2023</v>
          </cell>
        </row>
        <row r="992">
          <cell r="D992">
            <v>5.5609999999999999</v>
          </cell>
          <cell r="E992" t="str">
            <v>CAF1991</v>
          </cell>
        </row>
        <row r="993">
          <cell r="D993">
            <v>5.6719999999999997</v>
          </cell>
          <cell r="E993" t="str">
            <v>CAF1992</v>
          </cell>
        </row>
        <row r="994">
          <cell r="D994">
            <v>5.7350000000000003</v>
          </cell>
          <cell r="E994" t="str">
            <v>CAF1993</v>
          </cell>
        </row>
        <row r="995">
          <cell r="D995">
            <v>5.7569999999999997</v>
          </cell>
          <cell r="E995" t="str">
            <v>CAF1994</v>
          </cell>
        </row>
        <row r="996">
          <cell r="D996">
            <v>5.7089999999999996</v>
          </cell>
          <cell r="E996" t="str">
            <v>CAF1995</v>
          </cell>
        </row>
        <row r="997">
          <cell r="D997">
            <v>5.6760000000000002</v>
          </cell>
          <cell r="E997" t="str">
            <v>CAF1996</v>
          </cell>
        </row>
        <row r="998">
          <cell r="D998">
            <v>5.633</v>
          </cell>
          <cell r="E998" t="str">
            <v>CAF1997</v>
          </cell>
        </row>
        <row r="999">
          <cell r="D999">
            <v>5.6020000000000003</v>
          </cell>
          <cell r="E999" t="str">
            <v>CAF1998</v>
          </cell>
        </row>
        <row r="1000">
          <cell r="D1000">
            <v>5.593</v>
          </cell>
          <cell r="E1000" t="str">
            <v>CAF1999</v>
          </cell>
        </row>
        <row r="1001">
          <cell r="D1001">
            <v>5.5460000000000003</v>
          </cell>
          <cell r="E1001" t="str">
            <v>CAF2000</v>
          </cell>
        </row>
        <row r="1002">
          <cell r="D1002">
            <v>5.5890000000000004</v>
          </cell>
          <cell r="E1002" t="str">
            <v>CAF2001</v>
          </cell>
        </row>
        <row r="1003">
          <cell r="D1003">
            <v>5.625</v>
          </cell>
          <cell r="E1003" t="str">
            <v>CAF2002</v>
          </cell>
        </row>
        <row r="1004">
          <cell r="D1004">
            <v>5.6310000000000002</v>
          </cell>
          <cell r="E1004" t="str">
            <v>CAF2003</v>
          </cell>
        </row>
        <row r="1005">
          <cell r="D1005">
            <v>5.56</v>
          </cell>
          <cell r="E1005" t="str">
            <v>CAF2004</v>
          </cell>
        </row>
        <row r="1006">
          <cell r="D1006">
            <v>5.53</v>
          </cell>
          <cell r="E1006" t="str">
            <v>CAF2005</v>
          </cell>
        </row>
        <row r="1007">
          <cell r="D1007">
            <v>5.46</v>
          </cell>
          <cell r="E1007" t="str">
            <v>CAF2006</v>
          </cell>
        </row>
        <row r="1008">
          <cell r="D1008">
            <v>5.4189999999999996</v>
          </cell>
          <cell r="E1008" t="str">
            <v>CAF2007</v>
          </cell>
        </row>
        <row r="1009">
          <cell r="D1009">
            <v>5.3719999999999999</v>
          </cell>
          <cell r="E1009" t="str">
            <v>CAF2008</v>
          </cell>
        </row>
        <row r="1010">
          <cell r="D1010">
            <v>5.4630000000000001</v>
          </cell>
          <cell r="E1010" t="str">
            <v>CAF2009</v>
          </cell>
        </row>
        <row r="1011">
          <cell r="D1011">
            <v>5.585</v>
          </cell>
          <cell r="E1011" t="str">
            <v>CAF2010</v>
          </cell>
        </row>
        <row r="1012">
          <cell r="D1012">
            <v>5.5510000000000002</v>
          </cell>
          <cell r="E1012" t="str">
            <v>CAF2011</v>
          </cell>
        </row>
        <row r="1013">
          <cell r="D1013">
            <v>5.52</v>
          </cell>
          <cell r="E1013" t="str">
            <v>CAF2012</v>
          </cell>
        </row>
        <row r="1014">
          <cell r="D1014">
            <v>5.56</v>
          </cell>
          <cell r="E1014" t="str">
            <v>CAF2013</v>
          </cell>
        </row>
        <row r="1015">
          <cell r="D1015">
            <v>5.6849999999999996</v>
          </cell>
          <cell r="E1015" t="str">
            <v>CAF2014</v>
          </cell>
        </row>
        <row r="1016">
          <cell r="D1016">
            <v>5.8710000000000004</v>
          </cell>
          <cell r="E1016" t="str">
            <v>CAF2015</v>
          </cell>
        </row>
        <row r="1017">
          <cell r="D1017">
            <v>5.9039999999999999</v>
          </cell>
          <cell r="E1017" t="str">
            <v>CAF2016</v>
          </cell>
        </row>
        <row r="1018">
          <cell r="D1018">
            <v>5.9690000000000003</v>
          </cell>
          <cell r="E1018" t="str">
            <v>CAF2017</v>
          </cell>
        </row>
        <row r="1019">
          <cell r="D1019">
            <v>5.8959999999999999</v>
          </cell>
          <cell r="E1019" t="str">
            <v>CAF2018</v>
          </cell>
        </row>
        <row r="1020">
          <cell r="D1020">
            <v>5.9779999999999998</v>
          </cell>
          <cell r="E1020" t="str">
            <v>CAF2019</v>
          </cell>
        </row>
        <row r="1021">
          <cell r="D1021">
            <v>6.556</v>
          </cell>
          <cell r="E1021" t="str">
            <v>CAF2020</v>
          </cell>
        </row>
        <row r="1022">
          <cell r="D1022">
            <v>6.6760000000000002</v>
          </cell>
          <cell r="E1022" t="str">
            <v>CAF2021</v>
          </cell>
        </row>
        <row r="1023">
          <cell r="D1023">
            <v>6.3369999999999997</v>
          </cell>
          <cell r="E1023" t="str">
            <v>CAF2022</v>
          </cell>
        </row>
        <row r="1024">
          <cell r="D1024">
            <v>6.2859999999999996</v>
          </cell>
          <cell r="E1024" t="str">
            <v>CAF2023</v>
          </cell>
        </row>
        <row r="1025">
          <cell r="D1025">
            <v>0.66900000000000004</v>
          </cell>
          <cell r="E1025" t="str">
            <v>TCD1991</v>
          </cell>
        </row>
        <row r="1026">
          <cell r="D1026">
            <v>0.66</v>
          </cell>
          <cell r="E1026" t="str">
            <v>TCD1992</v>
          </cell>
        </row>
        <row r="1027">
          <cell r="D1027">
            <v>0.7</v>
          </cell>
          <cell r="E1027" t="str">
            <v>TCD1993</v>
          </cell>
        </row>
        <row r="1028">
          <cell r="D1028">
            <v>0.71099999999999997</v>
          </cell>
          <cell r="E1028" t="str">
            <v>TCD1994</v>
          </cell>
        </row>
        <row r="1029">
          <cell r="D1029">
            <v>0.751</v>
          </cell>
          <cell r="E1029" t="str">
            <v>TCD1995</v>
          </cell>
        </row>
        <row r="1030">
          <cell r="D1030">
            <v>0.70099999999999996</v>
          </cell>
          <cell r="E1030" t="str">
            <v>TCD1996</v>
          </cell>
        </row>
        <row r="1031">
          <cell r="D1031">
            <v>0.73199999999999998</v>
          </cell>
          <cell r="E1031" t="str">
            <v>TCD1997</v>
          </cell>
        </row>
        <row r="1032">
          <cell r="D1032">
            <v>0.72699999999999998</v>
          </cell>
          <cell r="E1032" t="str">
            <v>TCD1998</v>
          </cell>
        </row>
        <row r="1033">
          <cell r="D1033">
            <v>0.752</v>
          </cell>
          <cell r="E1033" t="str">
            <v>TCD1999</v>
          </cell>
        </row>
        <row r="1034">
          <cell r="D1034">
            <v>0.79200000000000004</v>
          </cell>
          <cell r="E1034" t="str">
            <v>TCD2000</v>
          </cell>
        </row>
        <row r="1035">
          <cell r="D1035">
            <v>0.78900000000000003</v>
          </cell>
          <cell r="E1035" t="str">
            <v>TCD2001</v>
          </cell>
        </row>
        <row r="1036">
          <cell r="D1036">
            <v>0.76800000000000002</v>
          </cell>
          <cell r="E1036" t="str">
            <v>TCD2002</v>
          </cell>
        </row>
        <row r="1037">
          <cell r="D1037">
            <v>0.72799999999999998</v>
          </cell>
          <cell r="E1037" t="str">
            <v>TCD2003</v>
          </cell>
        </row>
        <row r="1038">
          <cell r="D1038">
            <v>0.67900000000000005</v>
          </cell>
          <cell r="E1038" t="str">
            <v>TCD2004</v>
          </cell>
        </row>
        <row r="1039">
          <cell r="D1039">
            <v>0.67</v>
          </cell>
          <cell r="E1039" t="str">
            <v>TCD2005</v>
          </cell>
        </row>
        <row r="1040">
          <cell r="D1040">
            <v>0.71599999999999997</v>
          </cell>
          <cell r="E1040" t="str">
            <v>TCD2006</v>
          </cell>
        </row>
        <row r="1041">
          <cell r="D1041">
            <v>0.82899999999999996</v>
          </cell>
          <cell r="E1041" t="str">
            <v>TCD2007</v>
          </cell>
        </row>
        <row r="1042">
          <cell r="D1042">
            <v>0.90400000000000003</v>
          </cell>
          <cell r="E1042" t="str">
            <v>TCD2008</v>
          </cell>
        </row>
        <row r="1043">
          <cell r="D1043">
            <v>0.90300000000000002</v>
          </cell>
          <cell r="E1043" t="str">
            <v>TCD2009</v>
          </cell>
        </row>
        <row r="1044">
          <cell r="D1044">
            <v>0.873</v>
          </cell>
          <cell r="E1044" t="str">
            <v>TCD2010</v>
          </cell>
        </row>
        <row r="1045">
          <cell r="D1045">
            <v>0.89900000000000002</v>
          </cell>
          <cell r="E1045" t="str">
            <v>TCD2011</v>
          </cell>
        </row>
        <row r="1046">
          <cell r="D1046">
            <v>0.89300000000000002</v>
          </cell>
          <cell r="E1046" t="str">
            <v>TCD2012</v>
          </cell>
        </row>
        <row r="1047">
          <cell r="D1047">
            <v>0.94199999999999995</v>
          </cell>
          <cell r="E1047" t="str">
            <v>TCD2013</v>
          </cell>
        </row>
        <row r="1048">
          <cell r="D1048">
            <v>0.92600000000000005</v>
          </cell>
          <cell r="E1048" t="str">
            <v>TCD2014</v>
          </cell>
        </row>
        <row r="1049">
          <cell r="D1049">
            <v>0.96799999999999997</v>
          </cell>
          <cell r="E1049" t="str">
            <v>TCD2015</v>
          </cell>
        </row>
        <row r="1050">
          <cell r="D1050">
            <v>1.044</v>
          </cell>
          <cell r="E1050" t="str">
            <v>TCD2016</v>
          </cell>
        </row>
        <row r="1051">
          <cell r="D1051">
            <v>1.1160000000000001</v>
          </cell>
          <cell r="E1051" t="str">
            <v>TCD2017</v>
          </cell>
        </row>
        <row r="1052">
          <cell r="D1052">
            <v>1.135</v>
          </cell>
          <cell r="E1052" t="str">
            <v>TCD2018</v>
          </cell>
        </row>
        <row r="1053">
          <cell r="D1053">
            <v>1.081</v>
          </cell>
          <cell r="E1053" t="str">
            <v>TCD2019</v>
          </cell>
        </row>
        <row r="1054">
          <cell r="D1054">
            <v>1.6930000000000001</v>
          </cell>
          <cell r="E1054" t="str">
            <v>TCD2020</v>
          </cell>
        </row>
        <row r="1055">
          <cell r="D1055">
            <v>1.5109999999999999</v>
          </cell>
          <cell r="E1055" t="str">
            <v>TCD2021</v>
          </cell>
        </row>
        <row r="1056">
          <cell r="D1056">
            <v>1.1040000000000001</v>
          </cell>
          <cell r="E1056" t="str">
            <v>TCD2022</v>
          </cell>
        </row>
        <row r="1057">
          <cell r="D1057">
            <v>1.0820000000000001</v>
          </cell>
          <cell r="E1057" t="str">
            <v>TCD2023</v>
          </cell>
        </row>
        <row r="1058">
          <cell r="D1058">
            <v>5.6509999999999998</v>
          </cell>
          <cell r="E1058" t="str">
            <v>OWID_CIS1991</v>
          </cell>
        </row>
        <row r="1059">
          <cell r="D1059">
            <v>6.1</v>
          </cell>
          <cell r="E1059" t="str">
            <v>OWID_CIS1992</v>
          </cell>
        </row>
        <row r="1060">
          <cell r="D1060">
            <v>7.069</v>
          </cell>
          <cell r="E1060" t="str">
            <v>OWID_CIS1993</v>
          </cell>
        </row>
        <row r="1061">
          <cell r="D1061">
            <v>7.2309999999999999</v>
          </cell>
          <cell r="E1061" t="str">
            <v>OWID_CIS1994</v>
          </cell>
        </row>
        <row r="1062">
          <cell r="D1062">
            <v>6.9779999999999998</v>
          </cell>
          <cell r="E1062" t="str">
            <v>OWID_CIS1995</v>
          </cell>
        </row>
        <row r="1063">
          <cell r="D1063">
            <v>6.9059999999999997</v>
          </cell>
          <cell r="E1063" t="str">
            <v>OWID_CIS1996</v>
          </cell>
        </row>
        <row r="1064">
          <cell r="D1064">
            <v>6.6959999999999997</v>
          </cell>
          <cell r="E1064" t="str">
            <v>OWID_CIS1997</v>
          </cell>
        </row>
        <row r="1065">
          <cell r="D1065">
            <v>6.2889999999999997</v>
          </cell>
          <cell r="E1065" t="str">
            <v>OWID_CIS1998</v>
          </cell>
        </row>
        <row r="1066">
          <cell r="D1066">
            <v>5.9189999999999996</v>
          </cell>
          <cell r="E1066" t="str">
            <v>OWID_CIS1999</v>
          </cell>
        </row>
        <row r="1067">
          <cell r="D1067">
            <v>5.3570000000000002</v>
          </cell>
          <cell r="E1067" t="str">
            <v>OWID_CIS2000</v>
          </cell>
        </row>
        <row r="1068">
          <cell r="D1068">
            <v>5.0410000000000004</v>
          </cell>
          <cell r="E1068" t="str">
            <v>OWID_CIS2001</v>
          </cell>
        </row>
        <row r="1069">
          <cell r="D1069">
            <v>5.3090000000000002</v>
          </cell>
          <cell r="E1069" t="str">
            <v>OWID_CIS2002</v>
          </cell>
        </row>
        <row r="1070">
          <cell r="D1070">
            <v>5.6360000000000001</v>
          </cell>
          <cell r="E1070" t="str">
            <v>OWID_CIS2003</v>
          </cell>
        </row>
        <row r="1071">
          <cell r="D1071">
            <v>5.8339999999999996</v>
          </cell>
          <cell r="E1071" t="str">
            <v>OWID_CIS2004</v>
          </cell>
        </row>
        <row r="1072">
          <cell r="D1072">
            <v>5.7640000000000002</v>
          </cell>
          <cell r="E1072" t="str">
            <v>OWID_CIS2005</v>
          </cell>
        </row>
        <row r="1073">
          <cell r="D1073">
            <v>5.5129999999999999</v>
          </cell>
          <cell r="E1073" t="str">
            <v>OWID_CIS2006</v>
          </cell>
        </row>
        <row r="1074">
          <cell r="D1074">
            <v>5.2039999999999997</v>
          </cell>
          <cell r="E1074" t="str">
            <v>OWID_CIS2007</v>
          </cell>
        </row>
        <row r="1075">
          <cell r="D1075">
            <v>5.2679999999999998</v>
          </cell>
          <cell r="E1075" t="str">
            <v>OWID_CIS2008</v>
          </cell>
        </row>
        <row r="1076">
          <cell r="D1076">
            <v>6.6280000000000001</v>
          </cell>
          <cell r="E1076" t="str">
            <v>OWID_CIS2009</v>
          </cell>
        </row>
        <row r="1077">
          <cell r="D1077">
            <v>6.97</v>
          </cell>
          <cell r="E1077" t="str">
            <v>OWID_CIS2010</v>
          </cell>
        </row>
        <row r="1078">
          <cell r="D1078">
            <v>7.1920000000000002</v>
          </cell>
          <cell r="E1078" t="str">
            <v>OWID_CIS2011</v>
          </cell>
        </row>
        <row r="1079">
          <cell r="D1079">
            <v>7.9930000000000003</v>
          </cell>
          <cell r="E1079" t="str">
            <v>OWID_CIS2012</v>
          </cell>
        </row>
        <row r="1080">
          <cell r="D1080">
            <v>8.5310000000000006</v>
          </cell>
          <cell r="E1080" t="str">
            <v>OWID_CIS2013</v>
          </cell>
        </row>
        <row r="1081">
          <cell r="D1081">
            <v>8.2850000000000001</v>
          </cell>
          <cell r="E1081" t="str">
            <v>OWID_CIS2014</v>
          </cell>
        </row>
        <row r="1082">
          <cell r="D1082">
            <v>7.9009999999999998</v>
          </cell>
          <cell r="E1082" t="str">
            <v>OWID_CIS2015</v>
          </cell>
        </row>
        <row r="1083">
          <cell r="D1083">
            <v>7.4420000000000002</v>
          </cell>
          <cell r="E1083" t="str">
            <v>OWID_CIS2016</v>
          </cell>
        </row>
        <row r="1084">
          <cell r="D1084">
            <v>6.8650000000000002</v>
          </cell>
          <cell r="E1084" t="str">
            <v>OWID_CIS2017</v>
          </cell>
        </row>
        <row r="1085">
          <cell r="D1085">
            <v>6.3239999999999998</v>
          </cell>
          <cell r="E1085" t="str">
            <v>OWID_CIS2018</v>
          </cell>
        </row>
        <row r="1086">
          <cell r="D1086">
            <v>6.17</v>
          </cell>
          <cell r="E1086" t="str">
            <v>OWID_CIS2019</v>
          </cell>
        </row>
        <row r="1087">
          <cell r="D1087">
            <v>6.6109999999999998</v>
          </cell>
          <cell r="E1087" t="str">
            <v>OWID_CIS2020</v>
          </cell>
        </row>
        <row r="1088">
          <cell r="D1088">
            <v>6.609</v>
          </cell>
          <cell r="E1088" t="str">
            <v>OWID_CIS2021</v>
          </cell>
        </row>
        <row r="1089">
          <cell r="D1089">
            <v>5.91</v>
          </cell>
          <cell r="E1089" t="str">
            <v>OWID_CIS2022</v>
          </cell>
        </row>
        <row r="1090">
          <cell r="D1090">
            <v>5.9820000000000002</v>
          </cell>
          <cell r="E1090" t="str">
            <v>OWID_CIS2023</v>
          </cell>
        </row>
        <row r="1091">
          <cell r="D1091">
            <v>5.23</v>
          </cell>
          <cell r="E1091" t="str">
            <v>CHL1991</v>
          </cell>
        </row>
        <row r="1092">
          <cell r="D1092">
            <v>4.3499999999999996</v>
          </cell>
          <cell r="E1092" t="str">
            <v>CHL1992</v>
          </cell>
        </row>
        <row r="1093">
          <cell r="D1093">
            <v>4.49</v>
          </cell>
          <cell r="E1093" t="str">
            <v>CHL1993</v>
          </cell>
        </row>
        <row r="1094">
          <cell r="D1094">
            <v>5.87</v>
          </cell>
          <cell r="E1094" t="str">
            <v>CHL1994</v>
          </cell>
        </row>
        <row r="1095">
          <cell r="D1095">
            <v>4.7</v>
          </cell>
          <cell r="E1095" t="str">
            <v>CHL1995</v>
          </cell>
        </row>
        <row r="1096">
          <cell r="D1096">
            <v>7.4139999999999997</v>
          </cell>
          <cell r="E1096" t="str">
            <v>CHL1996</v>
          </cell>
        </row>
        <row r="1097">
          <cell r="D1097">
            <v>7.1360000000000001</v>
          </cell>
          <cell r="E1097" t="str">
            <v>CHL1997</v>
          </cell>
        </row>
        <row r="1098">
          <cell r="D1098">
            <v>7.3070000000000004</v>
          </cell>
          <cell r="E1098" t="str">
            <v>CHL1998</v>
          </cell>
        </row>
        <row r="1099">
          <cell r="D1099">
            <v>11.157999999999999</v>
          </cell>
          <cell r="E1099" t="str">
            <v>CHL1999</v>
          </cell>
        </row>
        <row r="1100">
          <cell r="D1100">
            <v>10.491</v>
          </cell>
          <cell r="E1100" t="str">
            <v>CHL2000</v>
          </cell>
        </row>
        <row r="1101">
          <cell r="D1101">
            <v>10.39</v>
          </cell>
          <cell r="E1101" t="str">
            <v>CHL2001</v>
          </cell>
        </row>
        <row r="1102">
          <cell r="D1102">
            <v>10.167999999999999</v>
          </cell>
          <cell r="E1102" t="str">
            <v>CHL2002</v>
          </cell>
        </row>
        <row r="1103">
          <cell r="D1103">
            <v>9.7650000000000006</v>
          </cell>
          <cell r="E1103" t="str">
            <v>CHL2003</v>
          </cell>
        </row>
        <row r="1104">
          <cell r="D1104">
            <v>10.162000000000001</v>
          </cell>
          <cell r="E1104" t="str">
            <v>CHL2004</v>
          </cell>
        </row>
        <row r="1105">
          <cell r="D1105">
            <v>9.34</v>
          </cell>
          <cell r="E1105" t="str">
            <v>CHL2005</v>
          </cell>
        </row>
        <row r="1106">
          <cell r="D1106">
            <v>9.0239999999999991</v>
          </cell>
          <cell r="E1106" t="str">
            <v>CHL2006</v>
          </cell>
        </row>
        <row r="1107">
          <cell r="D1107">
            <v>8.4269999999999996</v>
          </cell>
          <cell r="E1107" t="str">
            <v>CHL2007</v>
          </cell>
        </row>
        <row r="1108">
          <cell r="D1108">
            <v>9.2850000000000001</v>
          </cell>
          <cell r="E1108" t="str">
            <v>CHL2008</v>
          </cell>
        </row>
        <row r="1109">
          <cell r="D1109">
            <v>11.313000000000001</v>
          </cell>
          <cell r="E1109" t="str">
            <v>CHL2009</v>
          </cell>
        </row>
        <row r="1110">
          <cell r="D1110">
            <v>8.5470000000000006</v>
          </cell>
          <cell r="E1110" t="str">
            <v>CHL2010</v>
          </cell>
        </row>
        <row r="1111">
          <cell r="D1111">
            <v>7.492</v>
          </cell>
          <cell r="E1111" t="str">
            <v>CHL2011</v>
          </cell>
        </row>
        <row r="1112">
          <cell r="D1112">
            <v>6.79</v>
          </cell>
          <cell r="E1112" t="str">
            <v>CHL2012</v>
          </cell>
        </row>
        <row r="1113">
          <cell r="D1113">
            <v>6.3609999999999998</v>
          </cell>
          <cell r="E1113" t="str">
            <v>CHL2013</v>
          </cell>
        </row>
        <row r="1114">
          <cell r="D1114">
            <v>6.7610000000000001</v>
          </cell>
          <cell r="E1114" t="str">
            <v>CHL2014</v>
          </cell>
        </row>
        <row r="1115">
          <cell r="D1115">
            <v>6.6050000000000004</v>
          </cell>
          <cell r="E1115" t="str">
            <v>CHL2015</v>
          </cell>
        </row>
        <row r="1116">
          <cell r="D1116">
            <v>6.9260000000000002</v>
          </cell>
          <cell r="E1116" t="str">
            <v>CHL2016</v>
          </cell>
        </row>
        <row r="1117">
          <cell r="D1117">
            <v>7.29</v>
          </cell>
          <cell r="E1117" t="str">
            <v>CHL2017</v>
          </cell>
        </row>
        <row r="1118">
          <cell r="D1118">
            <v>7.6470000000000002</v>
          </cell>
          <cell r="E1118" t="str">
            <v>CHL2018</v>
          </cell>
        </row>
        <row r="1119">
          <cell r="D1119">
            <v>7.5330000000000004</v>
          </cell>
          <cell r="E1119" t="str">
            <v>CHL2019</v>
          </cell>
        </row>
        <row r="1120">
          <cell r="D1120">
            <v>11.006</v>
          </cell>
          <cell r="E1120" t="str">
            <v>CHL2020</v>
          </cell>
        </row>
        <row r="1121">
          <cell r="D1121">
            <v>9.3249999999999993</v>
          </cell>
          <cell r="E1121" t="str">
            <v>CHL2021</v>
          </cell>
        </row>
        <row r="1122">
          <cell r="D1122">
            <v>8.2989999999999995</v>
          </cell>
          <cell r="E1122" t="str">
            <v>CHL2022</v>
          </cell>
        </row>
        <row r="1123">
          <cell r="D1123">
            <v>9.0370000000000008</v>
          </cell>
          <cell r="E1123" t="str">
            <v>CHL2023</v>
          </cell>
        </row>
        <row r="1124">
          <cell r="D1124">
            <v>2.37</v>
          </cell>
          <cell r="E1124" t="str">
            <v>CHN1991</v>
          </cell>
        </row>
        <row r="1125">
          <cell r="D1125">
            <v>2.37</v>
          </cell>
          <cell r="E1125" t="str">
            <v>CHN1992</v>
          </cell>
        </row>
        <row r="1126">
          <cell r="D1126">
            <v>2.69</v>
          </cell>
          <cell r="E1126" t="str">
            <v>CHN1993</v>
          </cell>
        </row>
        <row r="1127">
          <cell r="D1127">
            <v>2.9</v>
          </cell>
          <cell r="E1127" t="str">
            <v>CHN1994</v>
          </cell>
        </row>
        <row r="1128">
          <cell r="D1128">
            <v>3</v>
          </cell>
          <cell r="E1128" t="str">
            <v>CHN1995</v>
          </cell>
        </row>
        <row r="1129">
          <cell r="D1129">
            <v>3.12</v>
          </cell>
          <cell r="E1129" t="str">
            <v>CHN1996</v>
          </cell>
        </row>
        <row r="1130">
          <cell r="D1130">
            <v>3.23</v>
          </cell>
          <cell r="E1130" t="str">
            <v>CHN1997</v>
          </cell>
        </row>
        <row r="1131">
          <cell r="D1131">
            <v>3.24</v>
          </cell>
          <cell r="E1131" t="str">
            <v>CHN1998</v>
          </cell>
        </row>
        <row r="1132">
          <cell r="D1132">
            <v>3.25</v>
          </cell>
          <cell r="E1132" t="str">
            <v>CHN1999</v>
          </cell>
        </row>
        <row r="1133">
          <cell r="D1133">
            <v>3.26</v>
          </cell>
          <cell r="E1133" t="str">
            <v>CHN2000</v>
          </cell>
        </row>
        <row r="1134">
          <cell r="D1134">
            <v>3.8</v>
          </cell>
          <cell r="E1134" t="str">
            <v>CHN2001</v>
          </cell>
        </row>
        <row r="1135">
          <cell r="D1135">
            <v>4.24</v>
          </cell>
          <cell r="E1135" t="str">
            <v>CHN2002</v>
          </cell>
        </row>
        <row r="1136">
          <cell r="D1136">
            <v>4.58</v>
          </cell>
          <cell r="E1136" t="str">
            <v>CHN2003</v>
          </cell>
        </row>
        <row r="1137">
          <cell r="D1137">
            <v>4.49</v>
          </cell>
          <cell r="E1137" t="str">
            <v>CHN2004</v>
          </cell>
        </row>
        <row r="1138">
          <cell r="D1138">
            <v>4.5199999999999996</v>
          </cell>
          <cell r="E1138" t="str">
            <v>CHN2005</v>
          </cell>
        </row>
        <row r="1139">
          <cell r="D1139">
            <v>4.43</v>
          </cell>
          <cell r="E1139" t="str">
            <v>CHN2006</v>
          </cell>
        </row>
        <row r="1140">
          <cell r="D1140">
            <v>4.3499999999999996</v>
          </cell>
          <cell r="E1140" t="str">
            <v>CHN2007</v>
          </cell>
        </row>
        <row r="1141">
          <cell r="D1141">
            <v>4.59</v>
          </cell>
          <cell r="E1141" t="str">
            <v>CHN2008</v>
          </cell>
        </row>
        <row r="1142">
          <cell r="D1142">
            <v>4.72</v>
          </cell>
          <cell r="E1142" t="str">
            <v>CHN2009</v>
          </cell>
        </row>
        <row r="1143">
          <cell r="D1143">
            <v>4.53</v>
          </cell>
          <cell r="E1143" t="str">
            <v>CHN2010</v>
          </cell>
        </row>
        <row r="1144">
          <cell r="D1144">
            <v>4.55</v>
          </cell>
          <cell r="E1144" t="str">
            <v>CHN2011</v>
          </cell>
        </row>
        <row r="1145">
          <cell r="D1145">
            <v>4.58</v>
          </cell>
          <cell r="E1145" t="str">
            <v>CHN2012</v>
          </cell>
        </row>
        <row r="1146">
          <cell r="D1146">
            <v>4.5999999999999996</v>
          </cell>
          <cell r="E1146" t="str">
            <v>CHN2013</v>
          </cell>
        </row>
        <row r="1147">
          <cell r="D1147">
            <v>4.63</v>
          </cell>
          <cell r="E1147" t="str">
            <v>CHN2014</v>
          </cell>
        </row>
        <row r="1148">
          <cell r="D1148">
            <v>4.6500000000000004</v>
          </cell>
          <cell r="E1148" t="str">
            <v>CHN2015</v>
          </cell>
        </row>
        <row r="1149">
          <cell r="D1149">
            <v>4.5599999999999996</v>
          </cell>
          <cell r="E1149" t="str">
            <v>CHN2016</v>
          </cell>
        </row>
        <row r="1150">
          <cell r="D1150">
            <v>4.47</v>
          </cell>
          <cell r="E1150" t="str">
            <v>CHN2017</v>
          </cell>
        </row>
        <row r="1151">
          <cell r="D1151">
            <v>4.3099999999999996</v>
          </cell>
          <cell r="E1151" t="str">
            <v>CHN2018</v>
          </cell>
        </row>
        <row r="1152">
          <cell r="D1152">
            <v>4.5599999999999996</v>
          </cell>
          <cell r="E1152" t="str">
            <v>CHN2019</v>
          </cell>
        </row>
        <row r="1153">
          <cell r="D1153">
            <v>5</v>
          </cell>
          <cell r="E1153" t="str">
            <v>CHN2020</v>
          </cell>
        </row>
        <row r="1154">
          <cell r="D1154">
            <v>4.55</v>
          </cell>
          <cell r="E1154" t="str">
            <v>CHN2021</v>
          </cell>
        </row>
        <row r="1155">
          <cell r="D1155">
            <v>4.9800000000000004</v>
          </cell>
          <cell r="E1155" t="str">
            <v>CHN2022</v>
          </cell>
        </row>
        <row r="1156">
          <cell r="D1156">
            <v>4.67</v>
          </cell>
          <cell r="E1156" t="str">
            <v>CHN2023</v>
          </cell>
        </row>
        <row r="1157">
          <cell r="D1157">
            <v>10.119999999999999</v>
          </cell>
          <cell r="E1157" t="str">
            <v>COL1991</v>
          </cell>
        </row>
        <row r="1158">
          <cell r="D1158">
            <v>9.44</v>
          </cell>
          <cell r="E1158" t="str">
            <v>COL1992</v>
          </cell>
        </row>
        <row r="1159">
          <cell r="D1159">
            <v>7.8</v>
          </cell>
          <cell r="E1159" t="str">
            <v>COL1993</v>
          </cell>
        </row>
        <row r="1160">
          <cell r="D1160">
            <v>8.25</v>
          </cell>
          <cell r="E1160" t="str">
            <v>COL1994</v>
          </cell>
        </row>
        <row r="1161">
          <cell r="D1161">
            <v>8.7200000000000006</v>
          </cell>
          <cell r="E1161" t="str">
            <v>COL1995</v>
          </cell>
        </row>
        <row r="1162">
          <cell r="D1162">
            <v>11.81</v>
          </cell>
          <cell r="E1162" t="str">
            <v>COL1996</v>
          </cell>
        </row>
        <row r="1163">
          <cell r="D1163">
            <v>12.14</v>
          </cell>
          <cell r="E1163" t="str">
            <v>COL1997</v>
          </cell>
        </row>
        <row r="1164">
          <cell r="D1164">
            <v>15</v>
          </cell>
          <cell r="E1164" t="str">
            <v>COL1998</v>
          </cell>
        </row>
        <row r="1165">
          <cell r="D1165">
            <v>20.059999999999999</v>
          </cell>
          <cell r="E1165" t="str">
            <v>COL1999</v>
          </cell>
        </row>
        <row r="1166">
          <cell r="D1166">
            <v>20.52</v>
          </cell>
          <cell r="E1166" t="str">
            <v>COL2000</v>
          </cell>
        </row>
        <row r="1167">
          <cell r="D1167">
            <v>15.04</v>
          </cell>
          <cell r="E1167" t="str">
            <v>COL2001</v>
          </cell>
        </row>
        <row r="1168">
          <cell r="D1168">
            <v>14.481</v>
          </cell>
          <cell r="E1168" t="str">
            <v>COL2002</v>
          </cell>
        </row>
        <row r="1169">
          <cell r="D1169">
            <v>13.221</v>
          </cell>
          <cell r="E1169" t="str">
            <v>COL2003</v>
          </cell>
        </row>
        <row r="1170">
          <cell r="D1170">
            <v>13.717000000000001</v>
          </cell>
          <cell r="E1170" t="str">
            <v>COL2004</v>
          </cell>
        </row>
        <row r="1171">
          <cell r="D1171">
            <v>11.061999999999999</v>
          </cell>
          <cell r="E1171" t="str">
            <v>COL2005</v>
          </cell>
        </row>
        <row r="1172">
          <cell r="D1172">
            <v>11.090999999999999</v>
          </cell>
          <cell r="E1172" t="str">
            <v>COL2006</v>
          </cell>
        </row>
        <row r="1173">
          <cell r="D1173">
            <v>11.204000000000001</v>
          </cell>
          <cell r="E1173" t="str">
            <v>COL2007</v>
          </cell>
        </row>
        <row r="1174">
          <cell r="D1174">
            <v>11.273</v>
          </cell>
          <cell r="E1174" t="str">
            <v>COL2008</v>
          </cell>
        </row>
        <row r="1175">
          <cell r="D1175">
            <v>12.066000000000001</v>
          </cell>
          <cell r="E1175" t="str">
            <v>COL2009</v>
          </cell>
        </row>
        <row r="1176">
          <cell r="D1176">
            <v>11.153</v>
          </cell>
          <cell r="E1176" t="str">
            <v>COL2010</v>
          </cell>
        </row>
        <row r="1177">
          <cell r="D1177">
            <v>10.288</v>
          </cell>
          <cell r="E1177" t="str">
            <v>COL2011</v>
          </cell>
        </row>
        <row r="1178">
          <cell r="D1178">
            <v>9.9589999999999996</v>
          </cell>
          <cell r="E1178" t="str">
            <v>COL2012</v>
          </cell>
        </row>
        <row r="1179">
          <cell r="D1179">
            <v>9.2460000000000004</v>
          </cell>
          <cell r="E1179" t="str">
            <v>COL2013</v>
          </cell>
        </row>
        <row r="1180">
          <cell r="D1180">
            <v>8.7989999999999995</v>
          </cell>
          <cell r="E1180" t="str">
            <v>COL2014</v>
          </cell>
        </row>
        <row r="1181">
          <cell r="D1181">
            <v>8.5719999999999992</v>
          </cell>
          <cell r="E1181" t="str">
            <v>COL2015</v>
          </cell>
        </row>
        <row r="1182">
          <cell r="D1182">
            <v>8.9220000000000006</v>
          </cell>
          <cell r="E1182" t="str">
            <v>COL2016</v>
          </cell>
        </row>
        <row r="1183">
          <cell r="D1183">
            <v>9.0860000000000003</v>
          </cell>
          <cell r="E1183" t="str">
            <v>COL2017</v>
          </cell>
        </row>
        <row r="1184">
          <cell r="D1184">
            <v>9.36</v>
          </cell>
          <cell r="E1184" t="str">
            <v>COL2018</v>
          </cell>
        </row>
        <row r="1185">
          <cell r="D1185">
            <v>10.28</v>
          </cell>
          <cell r="E1185" t="str">
            <v>COL2019</v>
          </cell>
        </row>
        <row r="1186">
          <cell r="D1186">
            <v>15.983000000000001</v>
          </cell>
          <cell r="E1186" t="str">
            <v>COL2020</v>
          </cell>
        </row>
        <row r="1187">
          <cell r="D1187">
            <v>13.898</v>
          </cell>
          <cell r="E1187" t="str">
            <v>COL2021</v>
          </cell>
        </row>
        <row r="1188">
          <cell r="D1188">
            <v>10.547000000000001</v>
          </cell>
          <cell r="E1188" t="str">
            <v>COL2022</v>
          </cell>
        </row>
        <row r="1189">
          <cell r="D1189">
            <v>9.5649999999999995</v>
          </cell>
          <cell r="E1189" t="str">
            <v>COL2023</v>
          </cell>
        </row>
        <row r="1190">
          <cell r="D1190">
            <v>4.8339999999999996</v>
          </cell>
          <cell r="E1190" t="str">
            <v>COM1991</v>
          </cell>
        </row>
        <row r="1191">
          <cell r="D1191">
            <v>4.55</v>
          </cell>
          <cell r="E1191" t="str">
            <v>COM1992</v>
          </cell>
        </row>
        <row r="1192">
          <cell r="D1192">
            <v>4.5970000000000004</v>
          </cell>
          <cell r="E1192" t="str">
            <v>COM1993</v>
          </cell>
        </row>
        <row r="1193">
          <cell r="D1193">
            <v>4.593</v>
          </cell>
          <cell r="E1193" t="str">
            <v>COM1994</v>
          </cell>
        </row>
        <row r="1194">
          <cell r="D1194">
            <v>4.7089999999999996</v>
          </cell>
          <cell r="E1194" t="str">
            <v>COM1995</v>
          </cell>
        </row>
        <row r="1195">
          <cell r="D1195">
            <v>4.8129999999999997</v>
          </cell>
          <cell r="E1195" t="str">
            <v>COM1996</v>
          </cell>
        </row>
        <row r="1196">
          <cell r="D1196">
            <v>4.5839999999999996</v>
          </cell>
          <cell r="E1196" t="str">
            <v>COM1997</v>
          </cell>
        </row>
        <row r="1197">
          <cell r="D1197">
            <v>4.6360000000000001</v>
          </cell>
          <cell r="E1197" t="str">
            <v>COM1998</v>
          </cell>
        </row>
        <row r="1198">
          <cell r="D1198">
            <v>4.5579999999999998</v>
          </cell>
          <cell r="E1198" t="str">
            <v>COM1999</v>
          </cell>
        </row>
        <row r="1199">
          <cell r="D1199">
            <v>4.4020000000000001</v>
          </cell>
          <cell r="E1199" t="str">
            <v>COM2000</v>
          </cell>
        </row>
        <row r="1200">
          <cell r="D1200">
            <v>4.3789999999999996</v>
          </cell>
          <cell r="E1200" t="str">
            <v>COM2001</v>
          </cell>
        </row>
        <row r="1201">
          <cell r="D1201">
            <v>4.3689999999999998</v>
          </cell>
          <cell r="E1201" t="str">
            <v>COM2002</v>
          </cell>
        </row>
        <row r="1202">
          <cell r="D1202">
            <v>4.5650000000000004</v>
          </cell>
          <cell r="E1202" t="str">
            <v>COM2003</v>
          </cell>
        </row>
        <row r="1203">
          <cell r="D1203">
            <v>4.5709999999999997</v>
          </cell>
          <cell r="E1203" t="str">
            <v>COM2004</v>
          </cell>
        </row>
        <row r="1204">
          <cell r="D1204">
            <v>4.5970000000000004</v>
          </cell>
          <cell r="E1204" t="str">
            <v>COM2005</v>
          </cell>
        </row>
        <row r="1205">
          <cell r="D1205">
            <v>4.6219999999999999</v>
          </cell>
          <cell r="E1205" t="str">
            <v>COM2006</v>
          </cell>
        </row>
        <row r="1206">
          <cell r="D1206">
            <v>4.6879999999999997</v>
          </cell>
          <cell r="E1206" t="str">
            <v>COM2007</v>
          </cell>
        </row>
        <row r="1207">
          <cell r="D1207">
            <v>4.6989999999999998</v>
          </cell>
          <cell r="E1207" t="str">
            <v>COM2008</v>
          </cell>
        </row>
        <row r="1208">
          <cell r="D1208">
            <v>4.7240000000000002</v>
          </cell>
          <cell r="E1208" t="str">
            <v>COM2009</v>
          </cell>
        </row>
        <row r="1209">
          <cell r="D1209">
            <v>4.6920000000000002</v>
          </cell>
          <cell r="E1209" t="str">
            <v>COM2010</v>
          </cell>
        </row>
        <row r="1210">
          <cell r="D1210">
            <v>4.726</v>
          </cell>
          <cell r="E1210" t="str">
            <v>COM2011</v>
          </cell>
        </row>
        <row r="1211">
          <cell r="D1211">
            <v>4.7670000000000003</v>
          </cell>
          <cell r="E1211" t="str">
            <v>COM2012</v>
          </cell>
        </row>
        <row r="1212">
          <cell r="D1212">
            <v>4.79</v>
          </cell>
          <cell r="E1212" t="str">
            <v>COM2013</v>
          </cell>
        </row>
        <row r="1213">
          <cell r="D1213">
            <v>4.88</v>
          </cell>
          <cell r="E1213" t="str">
            <v>COM2014</v>
          </cell>
        </row>
        <row r="1214">
          <cell r="D1214">
            <v>4.9720000000000004</v>
          </cell>
          <cell r="E1214" t="str">
            <v>COM2015</v>
          </cell>
        </row>
        <row r="1215">
          <cell r="D1215">
            <v>5.0419999999999998</v>
          </cell>
          <cell r="E1215" t="str">
            <v>COM2016</v>
          </cell>
        </row>
        <row r="1216">
          <cell r="D1216">
            <v>5.04</v>
          </cell>
          <cell r="E1216" t="str">
            <v>COM2017</v>
          </cell>
        </row>
        <row r="1217">
          <cell r="D1217">
            <v>5.0179999999999998</v>
          </cell>
          <cell r="E1217" t="str">
            <v>COM2018</v>
          </cell>
        </row>
        <row r="1218">
          <cell r="D1218">
            <v>5.0999999999999996</v>
          </cell>
          <cell r="E1218" t="str">
            <v>COM2019</v>
          </cell>
        </row>
        <row r="1219">
          <cell r="D1219">
            <v>5.8840000000000003</v>
          </cell>
          <cell r="E1219" t="str">
            <v>COM2020</v>
          </cell>
        </row>
        <row r="1220">
          <cell r="D1220">
            <v>5.8570000000000002</v>
          </cell>
          <cell r="E1220" t="str">
            <v>COM2021</v>
          </cell>
        </row>
        <row r="1221">
          <cell r="D1221">
            <v>5.8540000000000001</v>
          </cell>
          <cell r="E1221" t="str">
            <v>COM2022</v>
          </cell>
        </row>
        <row r="1222">
          <cell r="D1222">
            <v>5.7949999999999999</v>
          </cell>
          <cell r="E1222" t="str">
            <v>COM2023</v>
          </cell>
        </row>
        <row r="1223">
          <cell r="D1223">
            <v>19.858000000000001</v>
          </cell>
          <cell r="E1223" t="str">
            <v>COG1991</v>
          </cell>
        </row>
        <row r="1224">
          <cell r="D1224">
            <v>19.866</v>
          </cell>
          <cell r="E1224" t="str">
            <v>COG1992</v>
          </cell>
        </row>
        <row r="1225">
          <cell r="D1225">
            <v>19.933</v>
          </cell>
          <cell r="E1225" t="str">
            <v>COG1993</v>
          </cell>
        </row>
        <row r="1226">
          <cell r="D1226">
            <v>20.178999999999998</v>
          </cell>
          <cell r="E1226" t="str">
            <v>COG1994</v>
          </cell>
        </row>
        <row r="1227">
          <cell r="D1227">
            <v>20.146000000000001</v>
          </cell>
          <cell r="E1227" t="str">
            <v>COG1995</v>
          </cell>
        </row>
        <row r="1228">
          <cell r="D1228">
            <v>19.995000000000001</v>
          </cell>
          <cell r="E1228" t="str">
            <v>COG1996</v>
          </cell>
        </row>
        <row r="1229">
          <cell r="D1229">
            <v>19.861999999999998</v>
          </cell>
          <cell r="E1229" t="str">
            <v>COG1997</v>
          </cell>
        </row>
        <row r="1230">
          <cell r="D1230">
            <v>19.88</v>
          </cell>
          <cell r="E1230" t="str">
            <v>COG1998</v>
          </cell>
        </row>
        <row r="1231">
          <cell r="D1231">
            <v>20.096</v>
          </cell>
          <cell r="E1231" t="str">
            <v>COG1999</v>
          </cell>
        </row>
        <row r="1232">
          <cell r="D1232">
            <v>19.853999999999999</v>
          </cell>
          <cell r="E1232" t="str">
            <v>COG2000</v>
          </cell>
        </row>
        <row r="1233">
          <cell r="D1233">
            <v>19.858000000000001</v>
          </cell>
          <cell r="E1233" t="str">
            <v>COG2001</v>
          </cell>
        </row>
        <row r="1234">
          <cell r="D1234">
            <v>19.655999999999999</v>
          </cell>
          <cell r="E1234" t="str">
            <v>COG2002</v>
          </cell>
        </row>
        <row r="1235">
          <cell r="D1235">
            <v>19.864999999999998</v>
          </cell>
          <cell r="E1235" t="str">
            <v>COG2003</v>
          </cell>
        </row>
        <row r="1236">
          <cell r="D1236">
            <v>19.882999999999999</v>
          </cell>
          <cell r="E1236" t="str">
            <v>COG2004</v>
          </cell>
        </row>
        <row r="1237">
          <cell r="D1237">
            <v>19.795999999999999</v>
          </cell>
          <cell r="E1237" t="str">
            <v>COG2005</v>
          </cell>
        </row>
        <row r="1238">
          <cell r="D1238">
            <v>19.593</v>
          </cell>
          <cell r="E1238" t="str">
            <v>COG2006</v>
          </cell>
        </row>
        <row r="1239">
          <cell r="D1239">
            <v>19.899000000000001</v>
          </cell>
          <cell r="E1239" t="str">
            <v>COG2007</v>
          </cell>
        </row>
        <row r="1240">
          <cell r="D1240">
            <v>19.954000000000001</v>
          </cell>
          <cell r="E1240" t="str">
            <v>COG2008</v>
          </cell>
        </row>
        <row r="1241">
          <cell r="D1241">
            <v>19.853999999999999</v>
          </cell>
          <cell r="E1241" t="str">
            <v>COG2009</v>
          </cell>
        </row>
        <row r="1242">
          <cell r="D1242">
            <v>19.379000000000001</v>
          </cell>
          <cell r="E1242" t="str">
            <v>COG2010</v>
          </cell>
        </row>
        <row r="1243">
          <cell r="D1243">
            <v>19.510000000000002</v>
          </cell>
          <cell r="E1243" t="str">
            <v>COG2011</v>
          </cell>
        </row>
        <row r="1244">
          <cell r="D1244">
            <v>19.573</v>
          </cell>
          <cell r="E1244" t="str">
            <v>COG2012</v>
          </cell>
        </row>
        <row r="1245">
          <cell r="D1245">
            <v>19.902000000000001</v>
          </cell>
          <cell r="E1245" t="str">
            <v>COG2013</v>
          </cell>
        </row>
        <row r="1246">
          <cell r="D1246">
            <v>19.780999999999999</v>
          </cell>
          <cell r="E1246" t="str">
            <v>COG2014</v>
          </cell>
        </row>
        <row r="1247">
          <cell r="D1247">
            <v>20.2</v>
          </cell>
          <cell r="E1247" t="str">
            <v>COG2015</v>
          </cell>
        </row>
        <row r="1248">
          <cell r="D1248">
            <v>20.524000000000001</v>
          </cell>
          <cell r="E1248" t="str">
            <v>COG2016</v>
          </cell>
        </row>
        <row r="1249">
          <cell r="D1249">
            <v>20.887</v>
          </cell>
          <cell r="E1249" t="str">
            <v>COG2017</v>
          </cell>
        </row>
        <row r="1250">
          <cell r="D1250">
            <v>20.937999999999999</v>
          </cell>
          <cell r="E1250" t="str">
            <v>COG2018</v>
          </cell>
        </row>
        <row r="1251">
          <cell r="D1251">
            <v>20.608000000000001</v>
          </cell>
          <cell r="E1251" t="str">
            <v>COG2019</v>
          </cell>
        </row>
        <row r="1252">
          <cell r="D1252">
            <v>22.373000000000001</v>
          </cell>
          <cell r="E1252" t="str">
            <v>COG2020</v>
          </cell>
        </row>
        <row r="1253">
          <cell r="D1253">
            <v>22.077000000000002</v>
          </cell>
          <cell r="E1253" t="str">
            <v>COG2021</v>
          </cell>
        </row>
        <row r="1254">
          <cell r="D1254">
            <v>20.260999999999999</v>
          </cell>
          <cell r="E1254" t="str">
            <v>COG2022</v>
          </cell>
        </row>
        <row r="1255">
          <cell r="D1255">
            <v>20.053999999999998</v>
          </cell>
          <cell r="E1255" t="str">
            <v>COG2023</v>
          </cell>
        </row>
        <row r="1256">
          <cell r="D1256">
            <v>5.37</v>
          </cell>
          <cell r="E1256" t="str">
            <v>CRI1991</v>
          </cell>
        </row>
        <row r="1257">
          <cell r="D1257">
            <v>3.93</v>
          </cell>
          <cell r="E1257" t="str">
            <v>CRI1992</v>
          </cell>
        </row>
        <row r="1258">
          <cell r="D1258">
            <v>3.95</v>
          </cell>
          <cell r="E1258" t="str">
            <v>CRI1993</v>
          </cell>
        </row>
        <row r="1259">
          <cell r="D1259">
            <v>4.05</v>
          </cell>
          <cell r="E1259" t="str">
            <v>CRI1994</v>
          </cell>
        </row>
        <row r="1260">
          <cell r="D1260">
            <v>5.18</v>
          </cell>
          <cell r="E1260" t="str">
            <v>CRI1995</v>
          </cell>
        </row>
        <row r="1261">
          <cell r="D1261">
            <v>6.16</v>
          </cell>
          <cell r="E1261" t="str">
            <v>CRI1996</v>
          </cell>
        </row>
        <row r="1262">
          <cell r="D1262">
            <v>5.68</v>
          </cell>
          <cell r="E1262" t="str">
            <v>CRI1997</v>
          </cell>
        </row>
        <row r="1263">
          <cell r="D1263">
            <v>5.33</v>
          </cell>
          <cell r="E1263" t="str">
            <v>CRI1998</v>
          </cell>
        </row>
        <row r="1264">
          <cell r="D1264">
            <v>5.9</v>
          </cell>
          <cell r="E1264" t="str">
            <v>CRI1999</v>
          </cell>
        </row>
        <row r="1265">
          <cell r="D1265">
            <v>5.08</v>
          </cell>
          <cell r="E1265" t="str">
            <v>CRI2000</v>
          </cell>
        </row>
        <row r="1266">
          <cell r="D1266">
            <v>6.0510000000000002</v>
          </cell>
          <cell r="E1266" t="str">
            <v>CRI2001</v>
          </cell>
        </row>
        <row r="1267">
          <cell r="D1267">
            <v>6.3959999999999999</v>
          </cell>
          <cell r="E1267" t="str">
            <v>CRI2002</v>
          </cell>
        </row>
        <row r="1268">
          <cell r="D1268">
            <v>6.6539999999999999</v>
          </cell>
          <cell r="E1268" t="str">
            <v>CRI2003</v>
          </cell>
        </row>
        <row r="1269">
          <cell r="D1269">
            <v>6.4450000000000003</v>
          </cell>
          <cell r="E1269" t="str">
            <v>CRI2004</v>
          </cell>
        </row>
        <row r="1270">
          <cell r="D1270">
            <v>6.7489999999999997</v>
          </cell>
          <cell r="E1270" t="str">
            <v>CRI2005</v>
          </cell>
        </row>
        <row r="1271">
          <cell r="D1271">
            <v>5.9260000000000002</v>
          </cell>
          <cell r="E1271" t="str">
            <v>CRI2006</v>
          </cell>
        </row>
        <row r="1272">
          <cell r="D1272">
            <v>4.5570000000000004</v>
          </cell>
          <cell r="E1272" t="str">
            <v>CRI2007</v>
          </cell>
        </row>
        <row r="1273">
          <cell r="D1273">
            <v>4.9340000000000002</v>
          </cell>
          <cell r="E1273" t="str">
            <v>CRI2008</v>
          </cell>
        </row>
        <row r="1274">
          <cell r="D1274">
            <v>7.8239999999999998</v>
          </cell>
          <cell r="E1274" t="str">
            <v>CRI2009</v>
          </cell>
        </row>
        <row r="1275">
          <cell r="D1275">
            <v>7.1710000000000003</v>
          </cell>
          <cell r="E1275" t="str">
            <v>CRI2010</v>
          </cell>
        </row>
        <row r="1276">
          <cell r="D1276">
            <v>9.5180000000000007</v>
          </cell>
          <cell r="E1276" t="str">
            <v>CRI2011</v>
          </cell>
        </row>
        <row r="1277">
          <cell r="D1277">
            <v>9.11</v>
          </cell>
          <cell r="E1277" t="str">
            <v>CRI2012</v>
          </cell>
        </row>
        <row r="1278">
          <cell r="D1278">
            <v>8.218</v>
          </cell>
          <cell r="E1278" t="str">
            <v>CRI2013</v>
          </cell>
        </row>
        <row r="1279">
          <cell r="D1279">
            <v>8.4990000000000006</v>
          </cell>
          <cell r="E1279" t="str">
            <v>CRI2014</v>
          </cell>
        </row>
        <row r="1280">
          <cell r="D1280">
            <v>8.4149999999999991</v>
          </cell>
          <cell r="E1280" t="str">
            <v>CRI2015</v>
          </cell>
        </row>
        <row r="1281">
          <cell r="D1281">
            <v>8.0850000000000009</v>
          </cell>
          <cell r="E1281" t="str">
            <v>CRI2016</v>
          </cell>
        </row>
        <row r="1282">
          <cell r="D1282">
            <v>7.7290000000000001</v>
          </cell>
          <cell r="E1282" t="str">
            <v>CRI2017</v>
          </cell>
        </row>
        <row r="1283">
          <cell r="D1283">
            <v>9.01</v>
          </cell>
          <cell r="E1283" t="str">
            <v>CRI2018</v>
          </cell>
        </row>
        <row r="1284">
          <cell r="D1284">
            <v>10.807</v>
          </cell>
          <cell r="E1284" t="str">
            <v>CRI2019</v>
          </cell>
        </row>
        <row r="1285">
          <cell r="D1285">
            <v>16.431999999999999</v>
          </cell>
          <cell r="E1285" t="str">
            <v>CRI2020</v>
          </cell>
        </row>
        <row r="1286">
          <cell r="D1286">
            <v>15.138999999999999</v>
          </cell>
          <cell r="E1286" t="str">
            <v>CRI2021</v>
          </cell>
        </row>
        <row r="1287">
          <cell r="D1287">
            <v>11.324999999999999</v>
          </cell>
          <cell r="E1287" t="str">
            <v>CRI2022</v>
          </cell>
        </row>
        <row r="1288">
          <cell r="D1288">
            <v>8.3040000000000003</v>
          </cell>
          <cell r="E1288" t="str">
            <v>CRI2023</v>
          </cell>
        </row>
        <row r="1289">
          <cell r="D1289">
            <v>6.5970000000000004</v>
          </cell>
          <cell r="E1289" t="str">
            <v>CIV1991</v>
          </cell>
        </row>
        <row r="1290">
          <cell r="D1290">
            <v>6.7</v>
          </cell>
          <cell r="E1290" t="str">
            <v>CIV1992</v>
          </cell>
        </row>
        <row r="1291">
          <cell r="D1291">
            <v>5.8680000000000003</v>
          </cell>
          <cell r="E1291" t="str">
            <v>CIV1993</v>
          </cell>
        </row>
        <row r="1292">
          <cell r="D1292">
            <v>5.0449999999999999</v>
          </cell>
          <cell r="E1292" t="str">
            <v>CIV1994</v>
          </cell>
        </row>
        <row r="1293">
          <cell r="D1293">
            <v>4.0999999999999996</v>
          </cell>
          <cell r="E1293" t="str">
            <v>CIV1995</v>
          </cell>
        </row>
        <row r="1294">
          <cell r="D1294">
            <v>4.04</v>
          </cell>
          <cell r="E1294" t="str">
            <v>CIV1996</v>
          </cell>
        </row>
        <row r="1295">
          <cell r="D1295">
            <v>3.9649999999999999</v>
          </cell>
          <cell r="E1295" t="str">
            <v>CIV1997</v>
          </cell>
        </row>
        <row r="1296">
          <cell r="D1296">
            <v>4.0999999999999996</v>
          </cell>
          <cell r="E1296" t="str">
            <v>CIV1998</v>
          </cell>
        </row>
        <row r="1297">
          <cell r="D1297">
            <v>4.4210000000000003</v>
          </cell>
          <cell r="E1297" t="str">
            <v>CIV1999</v>
          </cell>
        </row>
        <row r="1298">
          <cell r="D1298">
            <v>4.835</v>
          </cell>
          <cell r="E1298" t="str">
            <v>CIV2000</v>
          </cell>
        </row>
        <row r="1299">
          <cell r="D1299">
            <v>5.1989999999999998</v>
          </cell>
          <cell r="E1299" t="str">
            <v>CIV2001</v>
          </cell>
        </row>
        <row r="1300">
          <cell r="D1300">
            <v>5.516</v>
          </cell>
          <cell r="E1300" t="str">
            <v>CIV2002</v>
          </cell>
        </row>
        <row r="1301">
          <cell r="D1301">
            <v>5.8579999999999997</v>
          </cell>
          <cell r="E1301" t="str">
            <v>CIV2003</v>
          </cell>
        </row>
        <row r="1302">
          <cell r="D1302">
            <v>5.93</v>
          </cell>
          <cell r="E1302" t="str">
            <v>CIV2004</v>
          </cell>
        </row>
        <row r="1303">
          <cell r="D1303">
            <v>6.0410000000000004</v>
          </cell>
          <cell r="E1303" t="str">
            <v>CIV2005</v>
          </cell>
        </row>
        <row r="1304">
          <cell r="D1304">
            <v>6.04</v>
          </cell>
          <cell r="E1304" t="str">
            <v>CIV2006</v>
          </cell>
        </row>
        <row r="1305">
          <cell r="D1305">
            <v>6.3079999999999998</v>
          </cell>
          <cell r="E1305" t="str">
            <v>CIV2007</v>
          </cell>
        </row>
        <row r="1306">
          <cell r="D1306">
            <v>6.4039999999999999</v>
          </cell>
          <cell r="E1306" t="str">
            <v>CIV2008</v>
          </cell>
        </row>
        <row r="1307">
          <cell r="D1307">
            <v>6.5860000000000003</v>
          </cell>
          <cell r="E1307" t="str">
            <v>CIV2009</v>
          </cell>
        </row>
        <row r="1308">
          <cell r="D1308">
            <v>6.6139999999999999</v>
          </cell>
          <cell r="E1308" t="str">
            <v>CIV2010</v>
          </cell>
        </row>
        <row r="1309">
          <cell r="D1309">
            <v>7.1449999999999996</v>
          </cell>
          <cell r="E1309" t="str">
            <v>CIV2011</v>
          </cell>
        </row>
        <row r="1310">
          <cell r="D1310">
            <v>7.2229999999999999</v>
          </cell>
          <cell r="E1310" t="str">
            <v>CIV2012</v>
          </cell>
        </row>
        <row r="1311">
          <cell r="D1311">
            <v>4.2549999999999999</v>
          </cell>
          <cell r="E1311" t="str">
            <v>CIV2013</v>
          </cell>
        </row>
        <row r="1312">
          <cell r="D1312">
            <v>3.2749999999999999</v>
          </cell>
          <cell r="E1312" t="str">
            <v>CIV2014</v>
          </cell>
        </row>
        <row r="1313">
          <cell r="D1313">
            <v>2.5739999999999998</v>
          </cell>
          <cell r="E1313" t="str">
            <v>CIV2015</v>
          </cell>
        </row>
        <row r="1314">
          <cell r="D1314">
            <v>1.8959999999999999</v>
          </cell>
          <cell r="E1314" t="str">
            <v>CIV2016</v>
          </cell>
        </row>
        <row r="1315">
          <cell r="D1315">
            <v>3.2730000000000001</v>
          </cell>
          <cell r="E1315" t="str">
            <v>CIV2017</v>
          </cell>
        </row>
        <row r="1316">
          <cell r="D1316">
            <v>2.851</v>
          </cell>
          <cell r="E1316" t="str">
            <v>CIV2018</v>
          </cell>
        </row>
        <row r="1317">
          <cell r="D1317">
            <v>2.4009999999999998</v>
          </cell>
          <cell r="E1317" t="str">
            <v>CIV2019</v>
          </cell>
        </row>
        <row r="1318">
          <cell r="D1318">
            <v>2.5590000000000002</v>
          </cell>
          <cell r="E1318" t="str">
            <v>CIV2020</v>
          </cell>
        </row>
        <row r="1319">
          <cell r="D1319">
            <v>2.59</v>
          </cell>
          <cell r="E1319" t="str">
            <v>CIV2021</v>
          </cell>
        </row>
        <row r="1320">
          <cell r="D1320">
            <v>2.4340000000000002</v>
          </cell>
          <cell r="E1320" t="str">
            <v>CIV2022</v>
          </cell>
        </row>
        <row r="1321">
          <cell r="D1321">
            <v>2.403</v>
          </cell>
          <cell r="E1321" t="str">
            <v>CIV2023</v>
          </cell>
        </row>
        <row r="1322">
          <cell r="D1322">
            <v>11.14</v>
          </cell>
          <cell r="E1322" t="str">
            <v>HRV1991</v>
          </cell>
        </row>
        <row r="1323">
          <cell r="D1323">
            <v>10.933999999999999</v>
          </cell>
          <cell r="E1323" t="str">
            <v>HRV1992</v>
          </cell>
        </row>
        <row r="1324">
          <cell r="D1324">
            <v>10.709</v>
          </cell>
          <cell r="E1324" t="str">
            <v>HRV1993</v>
          </cell>
        </row>
        <row r="1325">
          <cell r="D1325">
            <v>10.332000000000001</v>
          </cell>
          <cell r="E1325" t="str">
            <v>HRV1994</v>
          </cell>
        </row>
        <row r="1326">
          <cell r="D1326">
            <v>9.9949999999999992</v>
          </cell>
          <cell r="E1326" t="str">
            <v>HRV1995</v>
          </cell>
        </row>
        <row r="1327">
          <cell r="D1327">
            <v>9.68</v>
          </cell>
          <cell r="E1327" t="str">
            <v>HRV1996</v>
          </cell>
        </row>
        <row r="1328">
          <cell r="D1328">
            <v>9.7100000000000009</v>
          </cell>
          <cell r="E1328" t="str">
            <v>HRV1997</v>
          </cell>
        </row>
        <row r="1329">
          <cell r="D1329">
            <v>11.391999999999999</v>
          </cell>
          <cell r="E1329" t="str">
            <v>HRV1998</v>
          </cell>
        </row>
        <row r="1330">
          <cell r="D1330">
            <v>13.558999999999999</v>
          </cell>
          <cell r="E1330" t="str">
            <v>HRV1999</v>
          </cell>
        </row>
        <row r="1331">
          <cell r="D1331">
            <v>16.064</v>
          </cell>
          <cell r="E1331" t="str">
            <v>HRV2000</v>
          </cell>
        </row>
        <row r="1332">
          <cell r="D1332">
            <v>15.821999999999999</v>
          </cell>
          <cell r="E1332" t="str">
            <v>HRV2001</v>
          </cell>
        </row>
        <row r="1333">
          <cell r="D1333">
            <v>15.053000000000001</v>
          </cell>
          <cell r="E1333" t="str">
            <v>HRV2002</v>
          </cell>
        </row>
        <row r="1334">
          <cell r="D1334">
            <v>13.923999999999999</v>
          </cell>
          <cell r="E1334" t="str">
            <v>HRV2003</v>
          </cell>
        </row>
        <row r="1335">
          <cell r="D1335">
            <v>13.664</v>
          </cell>
          <cell r="E1335" t="str">
            <v>HRV2004</v>
          </cell>
        </row>
        <row r="1336">
          <cell r="D1336">
            <v>12.598000000000001</v>
          </cell>
          <cell r="E1336" t="str">
            <v>HRV2005</v>
          </cell>
        </row>
        <row r="1337">
          <cell r="D1337">
            <v>11.13</v>
          </cell>
          <cell r="E1337" t="str">
            <v>HRV2006</v>
          </cell>
        </row>
        <row r="1338">
          <cell r="D1338">
            <v>9.9090000000000007</v>
          </cell>
          <cell r="E1338" t="str">
            <v>HRV2007</v>
          </cell>
        </row>
        <row r="1339">
          <cell r="D1339">
            <v>8.5299999999999994</v>
          </cell>
          <cell r="E1339" t="str">
            <v>HRV2008</v>
          </cell>
        </row>
        <row r="1340">
          <cell r="D1340">
            <v>9.202</v>
          </cell>
          <cell r="E1340" t="str">
            <v>HRV2009</v>
          </cell>
        </row>
        <row r="1341">
          <cell r="D1341">
            <v>11.62</v>
          </cell>
          <cell r="E1341" t="str">
            <v>HRV2010</v>
          </cell>
        </row>
        <row r="1342">
          <cell r="D1342">
            <v>13.678000000000001</v>
          </cell>
          <cell r="E1342" t="str">
            <v>HRV2011</v>
          </cell>
        </row>
        <row r="1343">
          <cell r="D1343">
            <v>15.935</v>
          </cell>
          <cell r="E1343" t="str">
            <v>HRV2012</v>
          </cell>
        </row>
        <row r="1344">
          <cell r="D1344">
            <v>17.251000000000001</v>
          </cell>
          <cell r="E1344" t="str">
            <v>HRV2013</v>
          </cell>
        </row>
        <row r="1345">
          <cell r="D1345">
            <v>17.29</v>
          </cell>
          <cell r="E1345" t="str">
            <v>HRV2014</v>
          </cell>
        </row>
        <row r="1346">
          <cell r="D1346">
            <v>16.175000000000001</v>
          </cell>
          <cell r="E1346" t="str">
            <v>HRV2015</v>
          </cell>
        </row>
        <row r="1347">
          <cell r="D1347">
            <v>13.103</v>
          </cell>
          <cell r="E1347" t="str">
            <v>HRV2016</v>
          </cell>
        </row>
        <row r="1348">
          <cell r="D1348">
            <v>11.208</v>
          </cell>
          <cell r="E1348" t="str">
            <v>HRV2017</v>
          </cell>
        </row>
        <row r="1349">
          <cell r="D1349">
            <v>8.4320000000000004</v>
          </cell>
          <cell r="E1349" t="str">
            <v>HRV2018</v>
          </cell>
        </row>
        <row r="1350">
          <cell r="D1350">
            <v>6.617</v>
          </cell>
          <cell r="E1350" t="str">
            <v>HRV2019</v>
          </cell>
        </row>
        <row r="1351">
          <cell r="D1351">
            <v>7.5069999999999997</v>
          </cell>
          <cell r="E1351" t="str">
            <v>HRV2020</v>
          </cell>
        </row>
        <row r="1352">
          <cell r="D1352">
            <v>7.6079999999999997</v>
          </cell>
          <cell r="E1352" t="str">
            <v>HRV2021</v>
          </cell>
        </row>
        <row r="1353">
          <cell r="D1353">
            <v>6.96</v>
          </cell>
          <cell r="E1353" t="str">
            <v>HRV2022</v>
          </cell>
        </row>
        <row r="1354">
          <cell r="D1354">
            <v>6.0629999999999997</v>
          </cell>
          <cell r="E1354" t="str">
            <v>HRV2023</v>
          </cell>
        </row>
        <row r="1355">
          <cell r="D1355">
            <v>8.31</v>
          </cell>
          <cell r="E1355" t="str">
            <v>CUB1991</v>
          </cell>
        </row>
        <row r="1356">
          <cell r="D1356">
            <v>8.7859999999999996</v>
          </cell>
          <cell r="E1356" t="str">
            <v>CUB1992</v>
          </cell>
        </row>
        <row r="1357">
          <cell r="D1357">
            <v>9.2799999999999994</v>
          </cell>
          <cell r="E1357" t="str">
            <v>CUB1993</v>
          </cell>
        </row>
        <row r="1358">
          <cell r="D1358">
            <v>8.8109999999999999</v>
          </cell>
          <cell r="E1358" t="str">
            <v>CUB1994</v>
          </cell>
        </row>
        <row r="1359">
          <cell r="D1359">
            <v>8.27</v>
          </cell>
          <cell r="E1359" t="str">
            <v>CUB1995</v>
          </cell>
        </row>
        <row r="1360">
          <cell r="D1360">
            <v>7.61</v>
          </cell>
          <cell r="E1360" t="str">
            <v>CUB1996</v>
          </cell>
        </row>
        <row r="1361">
          <cell r="D1361">
            <v>7.1</v>
          </cell>
          <cell r="E1361" t="str">
            <v>CUB1997</v>
          </cell>
        </row>
        <row r="1362">
          <cell r="D1362">
            <v>6.23</v>
          </cell>
          <cell r="E1362" t="str">
            <v>CUB1998</v>
          </cell>
        </row>
        <row r="1363">
          <cell r="D1363">
            <v>6.26</v>
          </cell>
          <cell r="E1363" t="str">
            <v>CUB1999</v>
          </cell>
        </row>
        <row r="1364">
          <cell r="D1364">
            <v>5.45</v>
          </cell>
          <cell r="E1364" t="str">
            <v>CUB2000</v>
          </cell>
        </row>
        <row r="1365">
          <cell r="D1365">
            <v>4.08</v>
          </cell>
          <cell r="E1365" t="str">
            <v>CUB2001</v>
          </cell>
        </row>
        <row r="1366">
          <cell r="D1366">
            <v>3.31</v>
          </cell>
          <cell r="E1366" t="str">
            <v>CUB2002</v>
          </cell>
        </row>
        <row r="1367">
          <cell r="D1367">
            <v>2.33</v>
          </cell>
          <cell r="E1367" t="str">
            <v>CUB2003</v>
          </cell>
        </row>
        <row r="1368">
          <cell r="D1368">
            <v>1.8540000000000001</v>
          </cell>
          <cell r="E1368" t="str">
            <v>CUB2004</v>
          </cell>
        </row>
        <row r="1369">
          <cell r="D1369">
            <v>1.95</v>
          </cell>
          <cell r="E1369" t="str">
            <v>CUB2005</v>
          </cell>
        </row>
        <row r="1370">
          <cell r="D1370">
            <v>1.913</v>
          </cell>
          <cell r="E1370" t="str">
            <v>CUB2006</v>
          </cell>
        </row>
        <row r="1371">
          <cell r="D1371">
            <v>1.788</v>
          </cell>
          <cell r="E1371" t="str">
            <v>CUB2007</v>
          </cell>
        </row>
        <row r="1372">
          <cell r="D1372">
            <v>1.583</v>
          </cell>
          <cell r="E1372" t="str">
            <v>CUB2008</v>
          </cell>
        </row>
        <row r="1373">
          <cell r="D1373">
            <v>1.67</v>
          </cell>
          <cell r="E1373" t="str">
            <v>CUB2009</v>
          </cell>
        </row>
        <row r="1374">
          <cell r="D1374">
            <v>2.5</v>
          </cell>
          <cell r="E1374" t="str">
            <v>CUB2010</v>
          </cell>
        </row>
        <row r="1375">
          <cell r="D1375">
            <v>3.18</v>
          </cell>
          <cell r="E1375" t="str">
            <v>CUB2011</v>
          </cell>
        </row>
        <row r="1376">
          <cell r="D1376">
            <v>3.46</v>
          </cell>
          <cell r="E1376" t="str">
            <v>CUB2012</v>
          </cell>
        </row>
        <row r="1377">
          <cell r="D1377">
            <v>3.29</v>
          </cell>
          <cell r="E1377" t="str">
            <v>CUB2013</v>
          </cell>
        </row>
        <row r="1378">
          <cell r="D1378">
            <v>2.7</v>
          </cell>
          <cell r="E1378" t="str">
            <v>CUB2014</v>
          </cell>
        </row>
        <row r="1379">
          <cell r="D1379">
            <v>2.4</v>
          </cell>
          <cell r="E1379" t="str">
            <v>CUB2015</v>
          </cell>
        </row>
        <row r="1380">
          <cell r="D1380">
            <v>2</v>
          </cell>
          <cell r="E1380" t="str">
            <v>CUB2016</v>
          </cell>
        </row>
        <row r="1381">
          <cell r="D1381">
            <v>1.7</v>
          </cell>
          <cell r="E1381" t="str">
            <v>CUB2017</v>
          </cell>
        </row>
        <row r="1382">
          <cell r="D1382">
            <v>1.7</v>
          </cell>
          <cell r="E1382" t="str">
            <v>CUB2018</v>
          </cell>
        </row>
        <row r="1383">
          <cell r="D1383">
            <v>1.2</v>
          </cell>
          <cell r="E1383" t="str">
            <v>CUB2019</v>
          </cell>
        </row>
        <row r="1384">
          <cell r="D1384">
            <v>1.4</v>
          </cell>
          <cell r="E1384" t="str">
            <v>CUB2020</v>
          </cell>
        </row>
        <row r="1385">
          <cell r="D1385">
            <v>1.373</v>
          </cell>
          <cell r="E1385" t="str">
            <v>CUB2021</v>
          </cell>
        </row>
        <row r="1386">
          <cell r="D1386">
            <v>1.254</v>
          </cell>
          <cell r="E1386" t="str">
            <v>CUB2022</v>
          </cell>
        </row>
        <row r="1387">
          <cell r="D1387">
            <v>1.163</v>
          </cell>
          <cell r="E1387" t="str">
            <v>CUB2023</v>
          </cell>
        </row>
        <row r="1388">
          <cell r="D1388">
            <v>3</v>
          </cell>
          <cell r="E1388" t="str">
            <v>CYP1991</v>
          </cell>
        </row>
        <row r="1389">
          <cell r="D1389">
            <v>2.09</v>
          </cell>
          <cell r="E1389" t="str">
            <v>CYP1992</v>
          </cell>
        </row>
        <row r="1390">
          <cell r="D1390">
            <v>2.7</v>
          </cell>
          <cell r="E1390" t="str">
            <v>CYP1993</v>
          </cell>
        </row>
        <row r="1391">
          <cell r="D1391">
            <v>2.7</v>
          </cell>
          <cell r="E1391" t="str">
            <v>CYP1994</v>
          </cell>
        </row>
        <row r="1392">
          <cell r="D1392">
            <v>2.6</v>
          </cell>
          <cell r="E1392" t="str">
            <v>CYP1995</v>
          </cell>
        </row>
        <row r="1393">
          <cell r="D1393">
            <v>3.1</v>
          </cell>
          <cell r="E1393" t="str">
            <v>CYP1996</v>
          </cell>
        </row>
        <row r="1394">
          <cell r="D1394">
            <v>3.4</v>
          </cell>
          <cell r="E1394" t="str">
            <v>CYP1997</v>
          </cell>
        </row>
        <row r="1395">
          <cell r="D1395">
            <v>3.3</v>
          </cell>
          <cell r="E1395" t="str">
            <v>CYP1998</v>
          </cell>
        </row>
        <row r="1396">
          <cell r="D1396">
            <v>5.532</v>
          </cell>
          <cell r="E1396" t="str">
            <v>CYP1999</v>
          </cell>
        </row>
        <row r="1397">
          <cell r="D1397">
            <v>4.766</v>
          </cell>
          <cell r="E1397" t="str">
            <v>CYP2000</v>
          </cell>
        </row>
        <row r="1398">
          <cell r="D1398">
            <v>4.0430000000000001</v>
          </cell>
          <cell r="E1398" t="str">
            <v>CYP2001</v>
          </cell>
        </row>
        <row r="1399">
          <cell r="D1399">
            <v>3.3359999999999999</v>
          </cell>
          <cell r="E1399" t="str">
            <v>CYP2002</v>
          </cell>
        </row>
        <row r="1400">
          <cell r="D1400">
            <v>4.1529999999999996</v>
          </cell>
          <cell r="E1400" t="str">
            <v>CYP2003</v>
          </cell>
        </row>
        <row r="1401">
          <cell r="D1401">
            <v>4.7699999999999996</v>
          </cell>
          <cell r="E1401" t="str">
            <v>CYP2004</v>
          </cell>
        </row>
        <row r="1402">
          <cell r="D1402">
            <v>5.4809999999999999</v>
          </cell>
          <cell r="E1402" t="str">
            <v>CYP2005</v>
          </cell>
        </row>
        <row r="1403">
          <cell r="D1403">
            <v>4.593</v>
          </cell>
          <cell r="E1403" t="str">
            <v>CYP2006</v>
          </cell>
        </row>
        <row r="1404">
          <cell r="D1404">
            <v>3.9460000000000002</v>
          </cell>
          <cell r="E1404" t="str">
            <v>CYP2007</v>
          </cell>
        </row>
        <row r="1405">
          <cell r="D1405">
            <v>3.7559999999999998</v>
          </cell>
          <cell r="E1405" t="str">
            <v>CYP2008</v>
          </cell>
        </row>
        <row r="1406">
          <cell r="D1406">
            <v>5.5940000000000003</v>
          </cell>
          <cell r="E1406" t="str">
            <v>CYP2009</v>
          </cell>
        </row>
        <row r="1407">
          <cell r="D1407">
            <v>6.36</v>
          </cell>
          <cell r="E1407" t="str">
            <v>CYP2010</v>
          </cell>
        </row>
        <row r="1408">
          <cell r="D1408">
            <v>7.9420000000000002</v>
          </cell>
          <cell r="E1408" t="str">
            <v>CYP2011</v>
          </cell>
        </row>
        <row r="1409">
          <cell r="D1409">
            <v>12.097</v>
          </cell>
          <cell r="E1409" t="str">
            <v>CYP2012</v>
          </cell>
        </row>
        <row r="1410">
          <cell r="D1410">
            <v>16.131</v>
          </cell>
          <cell r="E1410" t="str">
            <v>CYP2013</v>
          </cell>
        </row>
        <row r="1411">
          <cell r="D1411">
            <v>16.277000000000001</v>
          </cell>
          <cell r="E1411" t="str">
            <v>CYP2014</v>
          </cell>
        </row>
        <row r="1412">
          <cell r="D1412">
            <v>15.026</v>
          </cell>
          <cell r="E1412" t="str">
            <v>CYP2015</v>
          </cell>
        </row>
        <row r="1413">
          <cell r="D1413">
            <v>13.006</v>
          </cell>
          <cell r="E1413" t="str">
            <v>CYP2016</v>
          </cell>
        </row>
        <row r="1414">
          <cell r="D1414">
            <v>11.154999999999999</v>
          </cell>
          <cell r="E1414" t="str">
            <v>CYP2017</v>
          </cell>
        </row>
        <row r="1415">
          <cell r="D1415">
            <v>8.5039999999999996</v>
          </cell>
          <cell r="E1415" t="str">
            <v>CYP2018</v>
          </cell>
        </row>
        <row r="1416">
          <cell r="D1416">
            <v>7.1550000000000002</v>
          </cell>
          <cell r="E1416" t="str">
            <v>CYP2019</v>
          </cell>
        </row>
        <row r="1417">
          <cell r="D1417">
            <v>7.7549999999999999</v>
          </cell>
          <cell r="E1417" t="str">
            <v>CYP2020</v>
          </cell>
        </row>
        <row r="1418">
          <cell r="D1418">
            <v>7.5129999999999999</v>
          </cell>
          <cell r="E1418" t="str">
            <v>CYP2021</v>
          </cell>
        </row>
        <row r="1419">
          <cell r="D1419">
            <v>6.8070000000000004</v>
          </cell>
          <cell r="E1419" t="str">
            <v>CYP2022</v>
          </cell>
        </row>
        <row r="1420">
          <cell r="D1420">
            <v>5.9640000000000004</v>
          </cell>
          <cell r="E1420" t="str">
            <v>CYP2023</v>
          </cell>
        </row>
        <row r="1421">
          <cell r="D1421">
            <v>2.27</v>
          </cell>
          <cell r="E1421" t="str">
            <v>CZE1991</v>
          </cell>
        </row>
        <row r="1422">
          <cell r="D1422">
            <v>2.6</v>
          </cell>
          <cell r="E1422" t="str">
            <v>CZE1992</v>
          </cell>
        </row>
        <row r="1423">
          <cell r="D1423">
            <v>4.3490000000000002</v>
          </cell>
          <cell r="E1423" t="str">
            <v>CZE1993</v>
          </cell>
        </row>
        <row r="1424">
          <cell r="D1424">
            <v>4.2839999999999998</v>
          </cell>
          <cell r="E1424" t="str">
            <v>CZE1994</v>
          </cell>
        </row>
        <row r="1425">
          <cell r="D1425">
            <v>4.0830000000000002</v>
          </cell>
          <cell r="E1425" t="str">
            <v>CZE1995</v>
          </cell>
        </row>
        <row r="1426">
          <cell r="D1426">
            <v>3.8519999999999999</v>
          </cell>
          <cell r="E1426" t="str">
            <v>CZE1996</v>
          </cell>
        </row>
        <row r="1427">
          <cell r="D1427">
            <v>4.6740000000000004</v>
          </cell>
          <cell r="E1427" t="str">
            <v>CZE1997</v>
          </cell>
        </row>
        <row r="1428">
          <cell r="D1428">
            <v>6.4550000000000001</v>
          </cell>
          <cell r="E1428" t="str">
            <v>CZE1998</v>
          </cell>
        </row>
        <row r="1429">
          <cell r="D1429">
            <v>8.702</v>
          </cell>
          <cell r="E1429" t="str">
            <v>CZE1999</v>
          </cell>
        </row>
        <row r="1430">
          <cell r="D1430">
            <v>8.7639999999999993</v>
          </cell>
          <cell r="E1430" t="str">
            <v>CZE2000</v>
          </cell>
        </row>
        <row r="1431">
          <cell r="D1431">
            <v>8.1280000000000001</v>
          </cell>
          <cell r="E1431" t="str">
            <v>CZE2001</v>
          </cell>
        </row>
        <row r="1432">
          <cell r="D1432">
            <v>7.2809999999999997</v>
          </cell>
          <cell r="E1432" t="str">
            <v>CZE2002</v>
          </cell>
        </row>
        <row r="1433">
          <cell r="D1433">
            <v>7.7770000000000001</v>
          </cell>
          <cell r="E1433" t="str">
            <v>CZE2003</v>
          </cell>
        </row>
        <row r="1434">
          <cell r="D1434">
            <v>8.298</v>
          </cell>
          <cell r="E1434" t="str">
            <v>CZE2004</v>
          </cell>
        </row>
        <row r="1435">
          <cell r="D1435">
            <v>7.9269999999999996</v>
          </cell>
          <cell r="E1435" t="str">
            <v>CZE2005</v>
          </cell>
        </row>
        <row r="1436">
          <cell r="D1436">
            <v>7.141</v>
          </cell>
          <cell r="E1436" t="str">
            <v>CZE2006</v>
          </cell>
        </row>
        <row r="1437">
          <cell r="D1437">
            <v>5.3159999999999998</v>
          </cell>
          <cell r="E1437" t="str">
            <v>CZE2007</v>
          </cell>
        </row>
        <row r="1438">
          <cell r="D1438">
            <v>4.3929999999999998</v>
          </cell>
          <cell r="E1438" t="str">
            <v>CZE2008</v>
          </cell>
        </row>
        <row r="1439">
          <cell r="D1439">
            <v>6.6619999999999999</v>
          </cell>
          <cell r="E1439" t="str">
            <v>CZE2009</v>
          </cell>
        </row>
        <row r="1440">
          <cell r="D1440">
            <v>7.2809999999999997</v>
          </cell>
          <cell r="E1440" t="str">
            <v>CZE2010</v>
          </cell>
        </row>
        <row r="1441">
          <cell r="D1441">
            <v>6.7119999999999997</v>
          </cell>
          <cell r="E1441" t="str">
            <v>CZE2011</v>
          </cell>
        </row>
        <row r="1442">
          <cell r="D1442">
            <v>6.9790000000000001</v>
          </cell>
          <cell r="E1442" t="str">
            <v>CZE2012</v>
          </cell>
        </row>
        <row r="1443">
          <cell r="D1443">
            <v>6.9530000000000003</v>
          </cell>
          <cell r="E1443" t="str">
            <v>CZE2013</v>
          </cell>
        </row>
        <row r="1444">
          <cell r="D1444">
            <v>6.1079999999999997</v>
          </cell>
          <cell r="E1444" t="str">
            <v>CZE2014</v>
          </cell>
        </row>
        <row r="1445">
          <cell r="D1445">
            <v>5.048</v>
          </cell>
          <cell r="E1445" t="str">
            <v>CZE2015</v>
          </cell>
        </row>
        <row r="1446">
          <cell r="D1446">
            <v>3.952</v>
          </cell>
          <cell r="E1446" t="str">
            <v>CZE2016</v>
          </cell>
        </row>
        <row r="1447">
          <cell r="D1447">
            <v>2.8929999999999998</v>
          </cell>
          <cell r="E1447" t="str">
            <v>CZE2017</v>
          </cell>
        </row>
        <row r="1448">
          <cell r="D1448">
            <v>2.246</v>
          </cell>
          <cell r="E1448" t="str">
            <v>CZE2018</v>
          </cell>
        </row>
        <row r="1449">
          <cell r="D1449">
            <v>2.0150000000000001</v>
          </cell>
          <cell r="E1449" t="str">
            <v>CZE2019</v>
          </cell>
        </row>
        <row r="1450">
          <cell r="D1450">
            <v>2.5510000000000002</v>
          </cell>
          <cell r="E1450" t="str">
            <v>CZE2020</v>
          </cell>
        </row>
        <row r="1451">
          <cell r="D1451">
            <v>2.8029999999999999</v>
          </cell>
          <cell r="E1451" t="str">
            <v>CZE2021</v>
          </cell>
        </row>
        <row r="1452">
          <cell r="D1452">
            <v>2.2240000000000002</v>
          </cell>
          <cell r="E1452" t="str">
            <v>CZE2022</v>
          </cell>
        </row>
        <row r="1453">
          <cell r="D1453">
            <v>2.593</v>
          </cell>
          <cell r="E1453" t="str">
            <v>CZE2023</v>
          </cell>
        </row>
        <row r="1454">
          <cell r="D1454">
            <v>3.2130000000000001</v>
          </cell>
          <cell r="E1454" t="str">
            <v>COD1991</v>
          </cell>
        </row>
        <row r="1455">
          <cell r="D1455">
            <v>3.3119999999999998</v>
          </cell>
          <cell r="E1455" t="str">
            <v>COD1992</v>
          </cell>
        </row>
        <row r="1456">
          <cell r="D1456">
            <v>3.39</v>
          </cell>
          <cell r="E1456" t="str">
            <v>COD1993</v>
          </cell>
        </row>
        <row r="1457">
          <cell r="D1457">
            <v>3.3450000000000002</v>
          </cell>
          <cell r="E1457" t="str">
            <v>COD1994</v>
          </cell>
        </row>
        <row r="1458">
          <cell r="D1458">
            <v>3.2330000000000001</v>
          </cell>
          <cell r="E1458" t="str">
            <v>COD1995</v>
          </cell>
        </row>
        <row r="1459">
          <cell r="D1459">
            <v>3.117</v>
          </cell>
          <cell r="E1459" t="str">
            <v>COD1996</v>
          </cell>
        </row>
        <row r="1460">
          <cell r="D1460">
            <v>3.14</v>
          </cell>
          <cell r="E1460" t="str">
            <v>COD1997</v>
          </cell>
        </row>
        <row r="1461">
          <cell r="D1461">
            <v>3.169</v>
          </cell>
          <cell r="E1461" t="str">
            <v>COD1998</v>
          </cell>
        </row>
        <row r="1462">
          <cell r="D1462">
            <v>3.206</v>
          </cell>
          <cell r="E1462" t="str">
            <v>COD1999</v>
          </cell>
        </row>
        <row r="1463">
          <cell r="D1463">
            <v>3.2240000000000002</v>
          </cell>
          <cell r="E1463" t="str">
            <v>COD2000</v>
          </cell>
        </row>
        <row r="1464">
          <cell r="D1464">
            <v>3.2330000000000001</v>
          </cell>
          <cell r="E1464" t="str">
            <v>COD2001</v>
          </cell>
        </row>
        <row r="1465">
          <cell r="D1465">
            <v>3.165</v>
          </cell>
          <cell r="E1465" t="str">
            <v>COD2002</v>
          </cell>
        </row>
        <row r="1466">
          <cell r="D1466">
            <v>3.05</v>
          </cell>
          <cell r="E1466" t="str">
            <v>COD2003</v>
          </cell>
        </row>
        <row r="1467">
          <cell r="D1467">
            <v>2.9729999999999999</v>
          </cell>
          <cell r="E1467" t="str">
            <v>COD2004</v>
          </cell>
        </row>
        <row r="1468">
          <cell r="D1468">
            <v>2.948</v>
          </cell>
          <cell r="E1468" t="str">
            <v>COD2005</v>
          </cell>
        </row>
        <row r="1469">
          <cell r="D1469">
            <v>3.173</v>
          </cell>
          <cell r="E1469" t="str">
            <v>COD2006</v>
          </cell>
        </row>
        <row r="1470">
          <cell r="D1470">
            <v>3.4009999999999998</v>
          </cell>
          <cell r="E1470" t="str">
            <v>COD2007</v>
          </cell>
        </row>
        <row r="1471">
          <cell r="D1471">
            <v>3.625</v>
          </cell>
          <cell r="E1471" t="str">
            <v>COD2008</v>
          </cell>
        </row>
        <row r="1472">
          <cell r="D1472">
            <v>3.879</v>
          </cell>
          <cell r="E1472" t="str">
            <v>COD2009</v>
          </cell>
        </row>
        <row r="1473">
          <cell r="D1473">
            <v>4.0960000000000001</v>
          </cell>
          <cell r="E1473" t="str">
            <v>COD2010</v>
          </cell>
        </row>
        <row r="1474">
          <cell r="D1474">
            <v>4.3150000000000004</v>
          </cell>
          <cell r="E1474" t="str">
            <v>COD2011</v>
          </cell>
        </row>
        <row r="1475">
          <cell r="D1475">
            <v>4.4850000000000003</v>
          </cell>
          <cell r="E1475" t="str">
            <v>COD2012</v>
          </cell>
        </row>
        <row r="1476">
          <cell r="D1476">
            <v>4.4740000000000002</v>
          </cell>
          <cell r="E1476" t="str">
            <v>COD2013</v>
          </cell>
        </row>
        <row r="1477">
          <cell r="D1477">
            <v>4.4459999999999997</v>
          </cell>
          <cell r="E1477" t="str">
            <v>COD2014</v>
          </cell>
        </row>
        <row r="1478">
          <cell r="D1478">
            <v>4.4560000000000004</v>
          </cell>
          <cell r="E1478" t="str">
            <v>COD2015</v>
          </cell>
        </row>
        <row r="1479">
          <cell r="D1479">
            <v>4.548</v>
          </cell>
          <cell r="E1479" t="str">
            <v>COD2016</v>
          </cell>
        </row>
        <row r="1480">
          <cell r="D1480">
            <v>4.6369999999999996</v>
          </cell>
          <cell r="E1480" t="str">
            <v>COD2017</v>
          </cell>
        </row>
        <row r="1481">
          <cell r="D1481">
            <v>4.6609999999999996</v>
          </cell>
          <cell r="E1481" t="str">
            <v>COD2018</v>
          </cell>
        </row>
        <row r="1482">
          <cell r="D1482">
            <v>4.6420000000000003</v>
          </cell>
          <cell r="E1482" t="str">
            <v>COD2019</v>
          </cell>
        </row>
        <row r="1483">
          <cell r="D1483">
            <v>5.3689999999999998</v>
          </cell>
          <cell r="E1483" t="str">
            <v>COD2020</v>
          </cell>
        </row>
        <row r="1484">
          <cell r="D1484">
            <v>5.2729999999999997</v>
          </cell>
          <cell r="E1484" t="str">
            <v>COD2021</v>
          </cell>
        </row>
        <row r="1485">
          <cell r="D1485">
            <v>4.585</v>
          </cell>
          <cell r="E1485" t="str">
            <v>COD2022</v>
          </cell>
        </row>
        <row r="1486">
          <cell r="D1486">
            <v>4.5439999999999996</v>
          </cell>
          <cell r="E1486" t="str">
            <v>COD2023</v>
          </cell>
        </row>
        <row r="1487">
          <cell r="D1487">
            <v>9.0990000000000002</v>
          </cell>
          <cell r="E1487" t="str">
            <v>DNK1991</v>
          </cell>
        </row>
        <row r="1488">
          <cell r="D1488">
            <v>9.0269999999999992</v>
          </cell>
          <cell r="E1488" t="str">
            <v>DNK1992</v>
          </cell>
        </row>
        <row r="1489">
          <cell r="D1489">
            <v>10.718999999999999</v>
          </cell>
          <cell r="E1489" t="str">
            <v>DNK1993</v>
          </cell>
        </row>
        <row r="1490">
          <cell r="D1490">
            <v>8.0359999999999996</v>
          </cell>
          <cell r="E1490" t="str">
            <v>DNK1994</v>
          </cell>
        </row>
        <row r="1491">
          <cell r="D1491">
            <v>6.992</v>
          </cell>
          <cell r="E1491" t="str">
            <v>DNK1995</v>
          </cell>
        </row>
        <row r="1492">
          <cell r="D1492">
            <v>6.8440000000000003</v>
          </cell>
          <cell r="E1492" t="str">
            <v>DNK1996</v>
          </cell>
        </row>
        <row r="1493">
          <cell r="D1493">
            <v>5.4</v>
          </cell>
          <cell r="E1493" t="str">
            <v>DNK1997</v>
          </cell>
        </row>
        <row r="1494">
          <cell r="D1494">
            <v>5.0389999999999997</v>
          </cell>
          <cell r="E1494" t="str">
            <v>DNK1998</v>
          </cell>
        </row>
        <row r="1495">
          <cell r="D1495">
            <v>5.1420000000000003</v>
          </cell>
          <cell r="E1495" t="str">
            <v>DNK1999</v>
          </cell>
        </row>
        <row r="1496">
          <cell r="D1496">
            <v>4.476</v>
          </cell>
          <cell r="E1496" t="str">
            <v>DNK2000</v>
          </cell>
        </row>
        <row r="1497">
          <cell r="D1497">
            <v>4.1639999999999997</v>
          </cell>
          <cell r="E1497" t="str">
            <v>DNK2001</v>
          </cell>
        </row>
        <row r="1498">
          <cell r="D1498">
            <v>4.274</v>
          </cell>
          <cell r="E1498" t="str">
            <v>DNK2002</v>
          </cell>
        </row>
        <row r="1499">
          <cell r="D1499">
            <v>5.3979999999999997</v>
          </cell>
          <cell r="E1499" t="str">
            <v>DNK2003</v>
          </cell>
        </row>
        <row r="1500">
          <cell r="D1500">
            <v>5.2039999999999997</v>
          </cell>
          <cell r="E1500" t="str">
            <v>DNK2004</v>
          </cell>
        </row>
        <row r="1501">
          <cell r="D1501">
            <v>4.83</v>
          </cell>
          <cell r="E1501" t="str">
            <v>DNK2005</v>
          </cell>
        </row>
        <row r="1502">
          <cell r="D1502">
            <v>3.8969999999999998</v>
          </cell>
          <cell r="E1502" t="str">
            <v>DNK2006</v>
          </cell>
        </row>
        <row r="1503">
          <cell r="D1503">
            <v>3.8010000000000002</v>
          </cell>
          <cell r="E1503" t="str">
            <v>DNK2007</v>
          </cell>
        </row>
        <row r="1504">
          <cell r="D1504">
            <v>3.6829999999999998</v>
          </cell>
          <cell r="E1504" t="str">
            <v>DNK2008</v>
          </cell>
        </row>
        <row r="1505">
          <cell r="D1505">
            <v>6.4089999999999998</v>
          </cell>
          <cell r="E1505" t="str">
            <v>DNK2009</v>
          </cell>
        </row>
        <row r="1506">
          <cell r="D1506">
            <v>7.7469999999999999</v>
          </cell>
          <cell r="E1506" t="str">
            <v>DNK2010</v>
          </cell>
        </row>
        <row r="1507">
          <cell r="D1507">
            <v>7.7690000000000001</v>
          </cell>
          <cell r="E1507" t="str">
            <v>DNK2011</v>
          </cell>
        </row>
        <row r="1508">
          <cell r="D1508">
            <v>7.798</v>
          </cell>
          <cell r="E1508" t="str">
            <v>DNK2012</v>
          </cell>
        </row>
        <row r="1509">
          <cell r="D1509">
            <v>7.3840000000000003</v>
          </cell>
          <cell r="E1509" t="str">
            <v>DNK2013</v>
          </cell>
        </row>
        <row r="1510">
          <cell r="D1510">
            <v>6.9249999999999998</v>
          </cell>
          <cell r="E1510" t="str">
            <v>DNK2014</v>
          </cell>
        </row>
        <row r="1511">
          <cell r="D1511">
            <v>6.2779999999999996</v>
          </cell>
          <cell r="E1511" t="str">
            <v>DNK2015</v>
          </cell>
        </row>
        <row r="1512">
          <cell r="D1512">
            <v>5.9889999999999999</v>
          </cell>
          <cell r="E1512" t="str">
            <v>DNK2016</v>
          </cell>
        </row>
        <row r="1513">
          <cell r="D1513">
            <v>5.8330000000000002</v>
          </cell>
          <cell r="E1513" t="str">
            <v>DNK2017</v>
          </cell>
        </row>
        <row r="1514">
          <cell r="D1514">
            <v>5.1310000000000002</v>
          </cell>
          <cell r="E1514" t="str">
            <v>DNK2018</v>
          </cell>
        </row>
        <row r="1515">
          <cell r="D1515">
            <v>5.0179999999999998</v>
          </cell>
          <cell r="E1515" t="str">
            <v>DNK2019</v>
          </cell>
        </row>
        <row r="1516">
          <cell r="D1516">
            <v>5.6369999999999996</v>
          </cell>
          <cell r="E1516" t="str">
            <v>DNK2020</v>
          </cell>
        </row>
        <row r="1517">
          <cell r="D1517">
            <v>5.0430000000000001</v>
          </cell>
          <cell r="E1517" t="str">
            <v>DNK2021</v>
          </cell>
        </row>
        <row r="1518">
          <cell r="D1518">
            <v>4.4340000000000002</v>
          </cell>
          <cell r="E1518" t="str">
            <v>DNK2022</v>
          </cell>
        </row>
        <row r="1519">
          <cell r="D1519">
            <v>5.1420000000000003</v>
          </cell>
          <cell r="E1519" t="str">
            <v>DNK2023</v>
          </cell>
        </row>
        <row r="1520">
          <cell r="D1520">
            <v>27.077999999999999</v>
          </cell>
          <cell r="E1520" t="str">
            <v>DJI1991</v>
          </cell>
        </row>
        <row r="1521">
          <cell r="D1521">
            <v>26.931000000000001</v>
          </cell>
          <cell r="E1521" t="str">
            <v>DJI1992</v>
          </cell>
        </row>
        <row r="1522">
          <cell r="D1522">
            <v>27.509</v>
          </cell>
          <cell r="E1522" t="str">
            <v>DJI1993</v>
          </cell>
        </row>
        <row r="1523">
          <cell r="D1523">
            <v>27.422000000000001</v>
          </cell>
          <cell r="E1523" t="str">
            <v>DJI1994</v>
          </cell>
        </row>
        <row r="1524">
          <cell r="D1524">
            <v>27.606999999999999</v>
          </cell>
          <cell r="E1524" t="str">
            <v>DJI1995</v>
          </cell>
        </row>
        <row r="1525">
          <cell r="D1525">
            <v>27.460999999999999</v>
          </cell>
          <cell r="E1525" t="str">
            <v>DJI1996</v>
          </cell>
        </row>
        <row r="1526">
          <cell r="D1526">
            <v>27.446000000000002</v>
          </cell>
          <cell r="E1526" t="str">
            <v>DJI1997</v>
          </cell>
        </row>
        <row r="1527">
          <cell r="D1527">
            <v>27.268999999999998</v>
          </cell>
          <cell r="E1527" t="str">
            <v>DJI1998</v>
          </cell>
        </row>
        <row r="1528">
          <cell r="D1528">
            <v>26.954999999999998</v>
          </cell>
          <cell r="E1528" t="str">
            <v>DJI1999</v>
          </cell>
        </row>
        <row r="1529">
          <cell r="D1529">
            <v>26.861999999999998</v>
          </cell>
          <cell r="E1529" t="str">
            <v>DJI2000</v>
          </cell>
        </row>
        <row r="1530">
          <cell r="D1530">
            <v>26.78</v>
          </cell>
          <cell r="E1530" t="str">
            <v>DJI2001</v>
          </cell>
        </row>
        <row r="1531">
          <cell r="D1531">
            <v>26.760999999999999</v>
          </cell>
          <cell r="E1531" t="str">
            <v>DJI2002</v>
          </cell>
        </row>
        <row r="1532">
          <cell r="D1532">
            <v>26.646999999999998</v>
          </cell>
          <cell r="E1532" t="str">
            <v>DJI2003</v>
          </cell>
        </row>
        <row r="1533">
          <cell r="D1533">
            <v>26.602</v>
          </cell>
          <cell r="E1533" t="str">
            <v>DJI2004</v>
          </cell>
        </row>
        <row r="1534">
          <cell r="D1534">
            <v>26.605</v>
          </cell>
          <cell r="E1534" t="str">
            <v>DJI2005</v>
          </cell>
        </row>
        <row r="1535">
          <cell r="D1535">
            <v>26.527999999999999</v>
          </cell>
          <cell r="E1535" t="str">
            <v>DJI2006</v>
          </cell>
        </row>
        <row r="1536">
          <cell r="D1536">
            <v>26.422999999999998</v>
          </cell>
          <cell r="E1536" t="str">
            <v>DJI2007</v>
          </cell>
        </row>
        <row r="1537">
          <cell r="D1537">
            <v>26.298999999999999</v>
          </cell>
          <cell r="E1537" t="str">
            <v>DJI2008</v>
          </cell>
        </row>
        <row r="1538">
          <cell r="D1538">
            <v>26.436</v>
          </cell>
          <cell r="E1538" t="str">
            <v>DJI2009</v>
          </cell>
        </row>
        <row r="1539">
          <cell r="D1539">
            <v>26.469000000000001</v>
          </cell>
          <cell r="E1539" t="str">
            <v>DJI2010</v>
          </cell>
        </row>
        <row r="1540">
          <cell r="D1540">
            <v>26.399000000000001</v>
          </cell>
          <cell r="E1540" t="str">
            <v>DJI2011</v>
          </cell>
        </row>
        <row r="1541">
          <cell r="D1541">
            <v>26.251999999999999</v>
          </cell>
          <cell r="E1541" t="str">
            <v>DJI2012</v>
          </cell>
        </row>
        <row r="1542">
          <cell r="D1542">
            <v>26.210999999999999</v>
          </cell>
          <cell r="E1542" t="str">
            <v>DJI2013</v>
          </cell>
        </row>
        <row r="1543">
          <cell r="D1543">
            <v>26.216999999999999</v>
          </cell>
          <cell r="E1543" t="str">
            <v>DJI2014</v>
          </cell>
        </row>
        <row r="1544">
          <cell r="D1544">
            <v>26.094999999999999</v>
          </cell>
          <cell r="E1544" t="str">
            <v>DJI2015</v>
          </cell>
        </row>
        <row r="1545">
          <cell r="D1545">
            <v>25.998999999999999</v>
          </cell>
          <cell r="E1545" t="str">
            <v>DJI2016</v>
          </cell>
        </row>
        <row r="1546">
          <cell r="D1546">
            <v>26.064</v>
          </cell>
          <cell r="E1546" t="str">
            <v>DJI2017</v>
          </cell>
        </row>
        <row r="1547">
          <cell r="D1547">
            <v>26.18</v>
          </cell>
          <cell r="E1547" t="str">
            <v>DJI2018</v>
          </cell>
        </row>
        <row r="1548">
          <cell r="D1548">
            <v>26.245999999999999</v>
          </cell>
          <cell r="E1548" t="str">
            <v>DJI2019</v>
          </cell>
        </row>
        <row r="1549">
          <cell r="D1549">
            <v>27.645</v>
          </cell>
          <cell r="E1549" t="str">
            <v>DJI2020</v>
          </cell>
        </row>
        <row r="1550">
          <cell r="D1550">
            <v>27.547999999999998</v>
          </cell>
          <cell r="E1550" t="str">
            <v>DJI2021</v>
          </cell>
        </row>
        <row r="1551">
          <cell r="D1551">
            <v>26.367000000000001</v>
          </cell>
          <cell r="E1551" t="str">
            <v>DJI2022</v>
          </cell>
        </row>
        <row r="1552">
          <cell r="D1552">
            <v>26.257999999999999</v>
          </cell>
          <cell r="E1552" t="str">
            <v>DJI2023</v>
          </cell>
        </row>
        <row r="1553">
          <cell r="D1553">
            <v>6.8780000000000001</v>
          </cell>
          <cell r="E1553" t="str">
            <v>DOM1991</v>
          </cell>
        </row>
        <row r="1554">
          <cell r="D1554">
            <v>6.6710000000000003</v>
          </cell>
          <cell r="E1554" t="str">
            <v>DOM1992</v>
          </cell>
        </row>
        <row r="1555">
          <cell r="D1555">
            <v>6.3049999999999997</v>
          </cell>
          <cell r="E1555" t="str">
            <v>DOM1993</v>
          </cell>
        </row>
        <row r="1556">
          <cell r="D1556">
            <v>6.2670000000000003</v>
          </cell>
          <cell r="E1556" t="str">
            <v>DOM1994</v>
          </cell>
        </row>
        <row r="1557">
          <cell r="D1557">
            <v>6.431</v>
          </cell>
          <cell r="E1557" t="str">
            <v>DOM1995</v>
          </cell>
        </row>
        <row r="1558">
          <cell r="D1558">
            <v>6.48</v>
          </cell>
          <cell r="E1558" t="str">
            <v>DOM1996</v>
          </cell>
        </row>
        <row r="1559">
          <cell r="D1559">
            <v>6.3140000000000001</v>
          </cell>
          <cell r="E1559" t="str">
            <v>DOM1997</v>
          </cell>
        </row>
        <row r="1560">
          <cell r="D1560">
            <v>6.2949999999999999</v>
          </cell>
          <cell r="E1560" t="str">
            <v>DOM1998</v>
          </cell>
        </row>
        <row r="1561">
          <cell r="D1561">
            <v>6.3049999999999997</v>
          </cell>
          <cell r="E1561" t="str">
            <v>DOM1999</v>
          </cell>
        </row>
        <row r="1562">
          <cell r="D1562">
            <v>6.4320000000000004</v>
          </cell>
          <cell r="E1562" t="str">
            <v>DOM2000</v>
          </cell>
        </row>
        <row r="1563">
          <cell r="D1563">
            <v>7.2619999999999996</v>
          </cell>
          <cell r="E1563" t="str">
            <v>DOM2001</v>
          </cell>
        </row>
        <row r="1564">
          <cell r="D1564">
            <v>6.7789999999999999</v>
          </cell>
          <cell r="E1564" t="str">
            <v>DOM2002</v>
          </cell>
        </row>
        <row r="1565">
          <cell r="D1565">
            <v>6.9379999999999997</v>
          </cell>
          <cell r="E1565" t="str">
            <v>DOM2003</v>
          </cell>
        </row>
        <row r="1566">
          <cell r="D1566">
            <v>6.3029999999999999</v>
          </cell>
          <cell r="E1566" t="str">
            <v>DOM2004</v>
          </cell>
        </row>
        <row r="1567">
          <cell r="D1567">
            <v>6.5869999999999997</v>
          </cell>
          <cell r="E1567" t="str">
            <v>DOM2005</v>
          </cell>
        </row>
        <row r="1568">
          <cell r="D1568">
            <v>5.6550000000000002</v>
          </cell>
          <cell r="E1568" t="str">
            <v>DOM2006</v>
          </cell>
        </row>
        <row r="1569">
          <cell r="D1569">
            <v>5.1580000000000004</v>
          </cell>
          <cell r="E1569" t="str">
            <v>DOM2007</v>
          </cell>
        </row>
        <row r="1570">
          <cell r="D1570">
            <v>4.7640000000000002</v>
          </cell>
          <cell r="E1570" t="str">
            <v>DOM2008</v>
          </cell>
        </row>
        <row r="1571">
          <cell r="D1571">
            <v>5.4669999999999996</v>
          </cell>
          <cell r="E1571" t="str">
            <v>DOM2009</v>
          </cell>
        </row>
        <row r="1572">
          <cell r="D1572">
            <v>5.2119999999999997</v>
          </cell>
          <cell r="E1572" t="str">
            <v>DOM2010</v>
          </cell>
        </row>
        <row r="1573">
          <cell r="D1573">
            <v>6.0869999999999997</v>
          </cell>
          <cell r="E1573" t="str">
            <v>DOM2011</v>
          </cell>
        </row>
        <row r="1574">
          <cell r="D1574">
            <v>6.7220000000000004</v>
          </cell>
          <cell r="E1574" t="str">
            <v>DOM2012</v>
          </cell>
        </row>
        <row r="1575">
          <cell r="D1575">
            <v>7.3520000000000003</v>
          </cell>
          <cell r="E1575" t="str">
            <v>DOM2013</v>
          </cell>
        </row>
        <row r="1576">
          <cell r="D1576">
            <v>6.7190000000000003</v>
          </cell>
          <cell r="E1576" t="str">
            <v>DOM2014</v>
          </cell>
        </row>
        <row r="1577">
          <cell r="D1577">
            <v>7.6050000000000004</v>
          </cell>
          <cell r="E1577" t="str">
            <v>DOM2015</v>
          </cell>
        </row>
        <row r="1578">
          <cell r="D1578">
            <v>7.2839999999999998</v>
          </cell>
          <cell r="E1578" t="str">
            <v>DOM2016</v>
          </cell>
        </row>
        <row r="1579">
          <cell r="D1579">
            <v>5.8319999999999999</v>
          </cell>
          <cell r="E1579" t="str">
            <v>DOM2017</v>
          </cell>
        </row>
        <row r="1580">
          <cell r="D1580">
            <v>5.8609999999999998</v>
          </cell>
          <cell r="E1580" t="str">
            <v>DOM2018</v>
          </cell>
        </row>
        <row r="1581">
          <cell r="D1581">
            <v>6.3559999999999999</v>
          </cell>
          <cell r="E1581" t="str">
            <v>DOM2019</v>
          </cell>
        </row>
        <row r="1582">
          <cell r="D1582">
            <v>6.1260000000000003</v>
          </cell>
          <cell r="E1582" t="str">
            <v>DOM2020</v>
          </cell>
        </row>
        <row r="1583">
          <cell r="D1583">
            <v>7.702</v>
          </cell>
          <cell r="E1583" t="str">
            <v>DOM2021</v>
          </cell>
        </row>
        <row r="1584">
          <cell r="D1584">
            <v>5.5039999999999996</v>
          </cell>
          <cell r="E1584" t="str">
            <v>DOM2022</v>
          </cell>
        </row>
        <row r="1585">
          <cell r="D1585">
            <v>5.5570000000000004</v>
          </cell>
          <cell r="E1585" t="str">
            <v>DOM2023</v>
          </cell>
        </row>
        <row r="1586">
          <cell r="D1586">
            <v>2.4631565000000002</v>
          </cell>
          <cell r="E1586" t="str">
            <v>1991</v>
          </cell>
        </row>
        <row r="1587">
          <cell r="D1587">
            <v>2.455835</v>
          </cell>
          <cell r="E1587" t="str">
            <v>1992</v>
          </cell>
        </row>
        <row r="1588">
          <cell r="D1588">
            <v>2.7132839999999998</v>
          </cell>
          <cell r="E1588" t="str">
            <v>1993</v>
          </cell>
        </row>
        <row r="1589">
          <cell r="D1589">
            <v>2.9823024</v>
          </cell>
          <cell r="E1589" t="str">
            <v>1994</v>
          </cell>
        </row>
        <row r="1590">
          <cell r="D1590">
            <v>3.0557850000000002</v>
          </cell>
          <cell r="E1590" t="str">
            <v>1995</v>
          </cell>
        </row>
        <row r="1591">
          <cell r="D1591">
            <v>3.1640541999999998</v>
          </cell>
          <cell r="E1591" t="str">
            <v>1996</v>
          </cell>
        </row>
        <row r="1592">
          <cell r="D1592">
            <v>3.2523002999999999</v>
          </cell>
          <cell r="E1592" t="str">
            <v>1997</v>
          </cell>
        </row>
        <row r="1593">
          <cell r="D1593">
            <v>3.5417372999999999</v>
          </cell>
          <cell r="E1593" t="str">
            <v>1998</v>
          </cell>
        </row>
        <row r="1594">
          <cell r="D1594">
            <v>3.6492998999999999</v>
          </cell>
          <cell r="E1594" t="str">
            <v>1999</v>
          </cell>
        </row>
        <row r="1595">
          <cell r="D1595">
            <v>3.5535743000000002</v>
          </cell>
          <cell r="E1595" t="str">
            <v>2000</v>
          </cell>
        </row>
        <row r="1596">
          <cell r="D1596">
            <v>3.9487204999999999</v>
          </cell>
          <cell r="E1596" t="str">
            <v>2001</v>
          </cell>
        </row>
        <row r="1597">
          <cell r="D1597">
            <v>4.2493259999999999</v>
          </cell>
          <cell r="E1597" t="str">
            <v>2002</v>
          </cell>
        </row>
        <row r="1598">
          <cell r="D1598">
            <v>4.4699106000000004</v>
          </cell>
          <cell r="E1598" t="str">
            <v>2003</v>
          </cell>
        </row>
        <row r="1599">
          <cell r="D1599">
            <v>4.4248184999999998</v>
          </cell>
          <cell r="E1599" t="str">
            <v>2004</v>
          </cell>
        </row>
        <row r="1600">
          <cell r="D1600">
            <v>4.4721922999999997</v>
          </cell>
          <cell r="E1600" t="str">
            <v>2005</v>
          </cell>
        </row>
        <row r="1601">
          <cell r="D1601">
            <v>4.3495274000000004</v>
          </cell>
          <cell r="E1601" t="str">
            <v>2006</v>
          </cell>
        </row>
        <row r="1602">
          <cell r="D1602">
            <v>4.3006143999999997</v>
          </cell>
          <cell r="E1602" t="str">
            <v>2007</v>
          </cell>
        </row>
        <row r="1603">
          <cell r="D1603">
            <v>4.3787326999999996</v>
          </cell>
          <cell r="E1603" t="str">
            <v>2008</v>
          </cell>
        </row>
        <row r="1604">
          <cell r="D1604">
            <v>4.4586133999999999</v>
          </cell>
          <cell r="E1604" t="str">
            <v>2009</v>
          </cell>
        </row>
        <row r="1605">
          <cell r="D1605">
            <v>4.2129916999999999</v>
          </cell>
          <cell r="E1605" t="str">
            <v>2010</v>
          </cell>
        </row>
        <row r="1606">
          <cell r="D1606">
            <v>4.1255826999999998</v>
          </cell>
          <cell r="E1606" t="str">
            <v>2011</v>
          </cell>
        </row>
        <row r="1607">
          <cell r="D1607">
            <v>4.0561476000000001</v>
          </cell>
          <cell r="E1607" t="str">
            <v>2012</v>
          </cell>
        </row>
        <row r="1608">
          <cell r="D1608">
            <v>4.0409509999999997</v>
          </cell>
          <cell r="E1608" t="str">
            <v>2013</v>
          </cell>
        </row>
        <row r="1609">
          <cell r="D1609">
            <v>4.0227769999999996</v>
          </cell>
          <cell r="E1609" t="str">
            <v>2014</v>
          </cell>
        </row>
        <row r="1610">
          <cell r="D1610">
            <v>4.0902960000000004</v>
          </cell>
          <cell r="E1610" t="str">
            <v>2015</v>
          </cell>
        </row>
        <row r="1611">
          <cell r="D1611">
            <v>4.0009040000000002</v>
          </cell>
          <cell r="E1611" t="str">
            <v>2016</v>
          </cell>
        </row>
        <row r="1612">
          <cell r="D1612">
            <v>3.8719168000000002</v>
          </cell>
          <cell r="E1612" t="str">
            <v>2017</v>
          </cell>
        </row>
        <row r="1613">
          <cell r="D1613">
            <v>3.7521719999999998</v>
          </cell>
          <cell r="E1613" t="str">
            <v>2018</v>
          </cell>
        </row>
        <row r="1614">
          <cell r="D1614">
            <v>3.8210907000000001</v>
          </cell>
          <cell r="E1614" t="str">
            <v>2019</v>
          </cell>
        </row>
        <row r="1615">
          <cell r="D1615">
            <v>4.3016459999999999</v>
          </cell>
          <cell r="E1615" t="str">
            <v>2020</v>
          </cell>
        </row>
        <row r="1616">
          <cell r="D1616">
            <v>4.0621419999999997</v>
          </cell>
          <cell r="E1616" t="str">
            <v>2021</v>
          </cell>
        </row>
        <row r="1617">
          <cell r="D1617">
            <v>4.1097035000000002</v>
          </cell>
          <cell r="E1617" t="str">
            <v>2022</v>
          </cell>
        </row>
        <row r="1618">
          <cell r="D1618">
            <v>3.8864455000000002</v>
          </cell>
          <cell r="E1618" t="str">
            <v>2023</v>
          </cell>
        </row>
        <row r="1619">
          <cell r="D1619">
            <v>3.3290000000000002</v>
          </cell>
          <cell r="E1619" t="str">
            <v>TLS1991</v>
          </cell>
        </row>
        <row r="1620">
          <cell r="D1620">
            <v>3.2919999999999998</v>
          </cell>
          <cell r="E1620" t="str">
            <v>TLS1992</v>
          </cell>
        </row>
        <row r="1621">
          <cell r="D1621">
            <v>3.2570000000000001</v>
          </cell>
          <cell r="E1621" t="str">
            <v>TLS1993</v>
          </cell>
        </row>
        <row r="1622">
          <cell r="D1622">
            <v>3.278</v>
          </cell>
          <cell r="E1622" t="str">
            <v>TLS1994</v>
          </cell>
        </row>
        <row r="1623">
          <cell r="D1623">
            <v>3.3</v>
          </cell>
          <cell r="E1623" t="str">
            <v>TLS1995</v>
          </cell>
        </row>
        <row r="1624">
          <cell r="D1624">
            <v>3.3149999999999999</v>
          </cell>
          <cell r="E1624" t="str">
            <v>TLS1996</v>
          </cell>
        </row>
        <row r="1625">
          <cell r="D1625">
            <v>3.3460000000000001</v>
          </cell>
          <cell r="E1625" t="str">
            <v>TLS1997</v>
          </cell>
        </row>
        <row r="1626">
          <cell r="D1626">
            <v>3.4079999999999999</v>
          </cell>
          <cell r="E1626" t="str">
            <v>TLS1998</v>
          </cell>
        </row>
        <row r="1627">
          <cell r="D1627">
            <v>3.66</v>
          </cell>
          <cell r="E1627" t="str">
            <v>TLS1999</v>
          </cell>
        </row>
        <row r="1628">
          <cell r="D1628">
            <v>3.5960000000000001</v>
          </cell>
          <cell r="E1628" t="str">
            <v>TLS2000</v>
          </cell>
        </row>
        <row r="1629">
          <cell r="D1629">
            <v>3.4830000000000001</v>
          </cell>
          <cell r="E1629" t="str">
            <v>TLS2001</v>
          </cell>
        </row>
        <row r="1630">
          <cell r="D1630">
            <v>3.3260000000000001</v>
          </cell>
          <cell r="E1630" t="str">
            <v>TLS2002</v>
          </cell>
        </row>
        <row r="1631">
          <cell r="D1631">
            <v>3.4089999999999998</v>
          </cell>
          <cell r="E1631" t="str">
            <v>TLS2003</v>
          </cell>
        </row>
        <row r="1632">
          <cell r="D1632">
            <v>3.4980000000000002</v>
          </cell>
          <cell r="E1632" t="str">
            <v>TLS2004</v>
          </cell>
        </row>
        <row r="1633">
          <cell r="D1633">
            <v>3.448</v>
          </cell>
          <cell r="E1633" t="str">
            <v>TLS2005</v>
          </cell>
        </row>
        <row r="1634">
          <cell r="D1634">
            <v>3.46</v>
          </cell>
          <cell r="E1634" t="str">
            <v>TLS2006</v>
          </cell>
        </row>
        <row r="1635">
          <cell r="D1635">
            <v>3.4089999999999998</v>
          </cell>
          <cell r="E1635" t="str">
            <v>TLS2007</v>
          </cell>
        </row>
        <row r="1636">
          <cell r="D1636">
            <v>3.367</v>
          </cell>
          <cell r="E1636" t="str">
            <v>TLS2008</v>
          </cell>
        </row>
        <row r="1637">
          <cell r="D1637">
            <v>3.2949999999999999</v>
          </cell>
          <cell r="E1637" t="str">
            <v>TLS2009</v>
          </cell>
        </row>
        <row r="1638">
          <cell r="D1638">
            <v>3.3010000000000002</v>
          </cell>
          <cell r="E1638" t="str">
            <v>TLS2010</v>
          </cell>
        </row>
        <row r="1639">
          <cell r="D1639">
            <v>3.5329999999999999</v>
          </cell>
          <cell r="E1639" t="str">
            <v>TLS2011</v>
          </cell>
        </row>
        <row r="1640">
          <cell r="D1640">
            <v>3.7669999999999999</v>
          </cell>
          <cell r="E1640" t="str">
            <v>TLS2012</v>
          </cell>
        </row>
        <row r="1641">
          <cell r="D1641">
            <v>4.0110000000000001</v>
          </cell>
          <cell r="E1641" t="str">
            <v>TLS2013</v>
          </cell>
        </row>
        <row r="1642">
          <cell r="D1642">
            <v>4.2279999999999998</v>
          </cell>
          <cell r="E1642" t="str">
            <v>TLS2014</v>
          </cell>
        </row>
        <row r="1643">
          <cell r="D1643">
            <v>4.45</v>
          </cell>
          <cell r="E1643" t="str">
            <v>TLS2015</v>
          </cell>
        </row>
        <row r="1644">
          <cell r="D1644">
            <v>4.657</v>
          </cell>
          <cell r="E1644" t="str">
            <v>TLS2016</v>
          </cell>
        </row>
        <row r="1645">
          <cell r="D1645">
            <v>4.2119999999999997</v>
          </cell>
          <cell r="E1645" t="str">
            <v>TLS2017</v>
          </cell>
        </row>
        <row r="1646">
          <cell r="D1646">
            <v>3.7320000000000002</v>
          </cell>
          <cell r="E1646" t="str">
            <v>TLS2018</v>
          </cell>
        </row>
        <row r="1647">
          <cell r="D1647">
            <v>3.129</v>
          </cell>
          <cell r="E1647" t="str">
            <v>TLS2019</v>
          </cell>
        </row>
        <row r="1648">
          <cell r="D1648">
            <v>2.7919999999999998</v>
          </cell>
          <cell r="E1648" t="str">
            <v>TLS2020</v>
          </cell>
        </row>
        <row r="1649">
          <cell r="D1649">
            <v>2.3439999999999999</v>
          </cell>
          <cell r="E1649" t="str">
            <v>TLS2021</v>
          </cell>
        </row>
        <row r="1650">
          <cell r="D1650">
            <v>1.5369999999999999</v>
          </cell>
          <cell r="E1650" t="str">
            <v>TLS2022</v>
          </cell>
        </row>
        <row r="1651">
          <cell r="D1651">
            <v>1.5229999999999999</v>
          </cell>
          <cell r="E1651" t="str">
            <v>TLS2023</v>
          </cell>
        </row>
        <row r="1652">
          <cell r="D1652">
            <v>4.3319999999999999</v>
          </cell>
          <cell r="E1652" t="str">
            <v>ECU1991</v>
          </cell>
        </row>
        <row r="1653">
          <cell r="D1653">
            <v>4.2910000000000004</v>
          </cell>
          <cell r="E1653" t="str">
            <v>ECU1992</v>
          </cell>
        </row>
        <row r="1654">
          <cell r="D1654">
            <v>4.367</v>
          </cell>
          <cell r="E1654" t="str">
            <v>ECU1993</v>
          </cell>
        </row>
        <row r="1655">
          <cell r="D1655">
            <v>4.3730000000000002</v>
          </cell>
          <cell r="E1655" t="str">
            <v>ECU1994</v>
          </cell>
        </row>
        <row r="1656">
          <cell r="D1656">
            <v>4.3719999999999999</v>
          </cell>
          <cell r="E1656" t="str">
            <v>ECU1995</v>
          </cell>
        </row>
        <row r="1657">
          <cell r="D1657">
            <v>4.3869999999999996</v>
          </cell>
          <cell r="E1657" t="str">
            <v>ECU1996</v>
          </cell>
        </row>
        <row r="1658">
          <cell r="D1658">
            <v>4.3890000000000002</v>
          </cell>
          <cell r="E1658" t="str">
            <v>ECU1997</v>
          </cell>
        </row>
        <row r="1659">
          <cell r="D1659">
            <v>4.3499999999999996</v>
          </cell>
          <cell r="E1659" t="str">
            <v>ECU1998</v>
          </cell>
        </row>
        <row r="1660">
          <cell r="D1660">
            <v>4.6420000000000003</v>
          </cell>
          <cell r="E1660" t="str">
            <v>ECU1999</v>
          </cell>
        </row>
        <row r="1661">
          <cell r="D1661">
            <v>4.8</v>
          </cell>
          <cell r="E1661" t="str">
            <v>ECU2000</v>
          </cell>
        </row>
        <row r="1662">
          <cell r="D1662">
            <v>4.2519999999999998</v>
          </cell>
          <cell r="E1662" t="str">
            <v>ECU2001</v>
          </cell>
        </row>
        <row r="1663">
          <cell r="D1663">
            <v>4.8250000000000002</v>
          </cell>
          <cell r="E1663" t="str">
            <v>ECU2002</v>
          </cell>
        </row>
        <row r="1664">
          <cell r="D1664">
            <v>5.6619999999999999</v>
          </cell>
          <cell r="E1664" t="str">
            <v>ECU2003</v>
          </cell>
        </row>
        <row r="1665">
          <cell r="D1665">
            <v>5.0019999999999998</v>
          </cell>
          <cell r="E1665" t="str">
            <v>ECU2004</v>
          </cell>
        </row>
        <row r="1666">
          <cell r="D1666">
            <v>3.7789999999999999</v>
          </cell>
          <cell r="E1666" t="str">
            <v>ECU2005</v>
          </cell>
        </row>
        <row r="1667">
          <cell r="D1667">
            <v>3.55</v>
          </cell>
          <cell r="E1667" t="str">
            <v>ECU2006</v>
          </cell>
        </row>
        <row r="1668">
          <cell r="D1668">
            <v>3.1419999999999999</v>
          </cell>
          <cell r="E1668" t="str">
            <v>ECU2007</v>
          </cell>
        </row>
        <row r="1669">
          <cell r="D1669">
            <v>3.9169999999999998</v>
          </cell>
          <cell r="E1669" t="str">
            <v>ECU2008</v>
          </cell>
        </row>
        <row r="1670">
          <cell r="D1670">
            <v>4.6079999999999997</v>
          </cell>
          <cell r="E1670" t="str">
            <v>ECU2009</v>
          </cell>
        </row>
        <row r="1671">
          <cell r="D1671">
            <v>4.0880000000000001</v>
          </cell>
          <cell r="E1671" t="str">
            <v>ECU2010</v>
          </cell>
        </row>
        <row r="1672">
          <cell r="D1672">
            <v>3.4580000000000002</v>
          </cell>
          <cell r="E1672" t="str">
            <v>ECU2011</v>
          </cell>
        </row>
        <row r="1673">
          <cell r="D1673">
            <v>3.2349999999999999</v>
          </cell>
          <cell r="E1673" t="str">
            <v>ECU2012</v>
          </cell>
        </row>
        <row r="1674">
          <cell r="D1674">
            <v>3.0830000000000002</v>
          </cell>
          <cell r="E1674" t="str">
            <v>ECU2013</v>
          </cell>
        </row>
        <row r="1675">
          <cell r="D1675">
            <v>3.48</v>
          </cell>
          <cell r="E1675" t="str">
            <v>ECU2014</v>
          </cell>
        </row>
        <row r="1676">
          <cell r="D1676">
            <v>3.6160000000000001</v>
          </cell>
          <cell r="E1676" t="str">
            <v>ECU2015</v>
          </cell>
        </row>
        <row r="1677">
          <cell r="D1677">
            <v>4.5970000000000004</v>
          </cell>
          <cell r="E1677" t="str">
            <v>ECU2016</v>
          </cell>
        </row>
        <row r="1678">
          <cell r="D1678">
            <v>3.8359999999999999</v>
          </cell>
          <cell r="E1678" t="str">
            <v>ECU2017</v>
          </cell>
        </row>
        <row r="1679">
          <cell r="D1679">
            <v>3.53</v>
          </cell>
          <cell r="E1679" t="str">
            <v>ECU2018</v>
          </cell>
        </row>
        <row r="1680">
          <cell r="D1680">
            <v>3.8119999999999998</v>
          </cell>
          <cell r="E1680" t="str">
            <v>ECU2019</v>
          </cell>
        </row>
        <row r="1681">
          <cell r="D1681">
            <v>6.1269999999999998</v>
          </cell>
          <cell r="E1681" t="str">
            <v>ECU2020</v>
          </cell>
        </row>
        <row r="1682">
          <cell r="D1682">
            <v>4.5519999999999996</v>
          </cell>
          <cell r="E1682" t="str">
            <v>ECU2021</v>
          </cell>
        </row>
        <row r="1683">
          <cell r="D1683">
            <v>3.7610000000000001</v>
          </cell>
          <cell r="E1683" t="str">
            <v>ECU2022</v>
          </cell>
        </row>
        <row r="1684">
          <cell r="D1684">
            <v>3.367</v>
          </cell>
          <cell r="E1684" t="str">
            <v>ECU2023</v>
          </cell>
        </row>
        <row r="1685">
          <cell r="D1685">
            <v>9.3800000000000008</v>
          </cell>
          <cell r="E1685" t="str">
            <v>EGY1991</v>
          </cell>
        </row>
        <row r="1686">
          <cell r="D1686">
            <v>8.92</v>
          </cell>
          <cell r="E1686" t="str">
            <v>EGY1992</v>
          </cell>
        </row>
        <row r="1687">
          <cell r="D1687">
            <v>10.92</v>
          </cell>
          <cell r="E1687" t="str">
            <v>EGY1993</v>
          </cell>
        </row>
        <row r="1688">
          <cell r="D1688">
            <v>10.93</v>
          </cell>
          <cell r="E1688" t="str">
            <v>EGY1994</v>
          </cell>
        </row>
        <row r="1689">
          <cell r="D1689">
            <v>11.04</v>
          </cell>
          <cell r="E1689" t="str">
            <v>EGY1995</v>
          </cell>
        </row>
        <row r="1690">
          <cell r="D1690">
            <v>9</v>
          </cell>
          <cell r="E1690" t="str">
            <v>EGY1996</v>
          </cell>
        </row>
        <row r="1691">
          <cell r="D1691">
            <v>8.3699999999999992</v>
          </cell>
          <cell r="E1691" t="str">
            <v>EGY1997</v>
          </cell>
        </row>
        <row r="1692">
          <cell r="D1692">
            <v>8.0299999999999994</v>
          </cell>
          <cell r="E1692" t="str">
            <v>EGY1998</v>
          </cell>
        </row>
        <row r="1693">
          <cell r="D1693">
            <v>7.95</v>
          </cell>
          <cell r="E1693" t="str">
            <v>EGY1999</v>
          </cell>
        </row>
        <row r="1694">
          <cell r="D1694">
            <v>8.98</v>
          </cell>
          <cell r="E1694" t="str">
            <v>EGY2000</v>
          </cell>
        </row>
        <row r="1695">
          <cell r="D1695">
            <v>9.26</v>
          </cell>
          <cell r="E1695" t="str">
            <v>EGY2001</v>
          </cell>
        </row>
        <row r="1696">
          <cell r="D1696">
            <v>10.01</v>
          </cell>
          <cell r="E1696" t="str">
            <v>EGY2002</v>
          </cell>
        </row>
        <row r="1697">
          <cell r="D1697">
            <v>10.91</v>
          </cell>
          <cell r="E1697" t="str">
            <v>EGY2003</v>
          </cell>
        </row>
        <row r="1698">
          <cell r="D1698">
            <v>10.32</v>
          </cell>
          <cell r="E1698" t="str">
            <v>EGY2004</v>
          </cell>
        </row>
        <row r="1699">
          <cell r="D1699">
            <v>11.048999999999999</v>
          </cell>
          <cell r="E1699" t="str">
            <v>EGY2005</v>
          </cell>
        </row>
        <row r="1700">
          <cell r="D1700">
            <v>10.49</v>
          </cell>
          <cell r="E1700" t="str">
            <v>EGY2006</v>
          </cell>
        </row>
        <row r="1701">
          <cell r="D1701">
            <v>8.8000000000000007</v>
          </cell>
          <cell r="E1701" t="str">
            <v>EGY2007</v>
          </cell>
        </row>
        <row r="1702">
          <cell r="D1702">
            <v>8.5169999999999995</v>
          </cell>
          <cell r="E1702" t="str">
            <v>EGY2008</v>
          </cell>
        </row>
        <row r="1703">
          <cell r="D1703">
            <v>9.0869999999999997</v>
          </cell>
          <cell r="E1703" t="str">
            <v>EGY2009</v>
          </cell>
        </row>
        <row r="1704">
          <cell r="D1704">
            <v>8.7569999999999997</v>
          </cell>
          <cell r="E1704" t="str">
            <v>EGY2010</v>
          </cell>
        </row>
        <row r="1705">
          <cell r="D1705">
            <v>11.849</v>
          </cell>
          <cell r="E1705" t="str">
            <v>EGY2011</v>
          </cell>
        </row>
        <row r="1706">
          <cell r="D1706">
            <v>12.597</v>
          </cell>
          <cell r="E1706" t="str">
            <v>EGY2012</v>
          </cell>
        </row>
        <row r="1707">
          <cell r="D1707">
            <v>13.154</v>
          </cell>
          <cell r="E1707" t="str">
            <v>EGY2013</v>
          </cell>
        </row>
        <row r="1708">
          <cell r="D1708">
            <v>13.105</v>
          </cell>
          <cell r="E1708" t="str">
            <v>EGY2014</v>
          </cell>
        </row>
        <row r="1709">
          <cell r="D1709">
            <v>13.052</v>
          </cell>
          <cell r="E1709" t="str">
            <v>EGY2015</v>
          </cell>
        </row>
        <row r="1710">
          <cell r="D1710">
            <v>12.45</v>
          </cell>
          <cell r="E1710" t="str">
            <v>EGY2016</v>
          </cell>
        </row>
        <row r="1711">
          <cell r="D1711">
            <v>11.766999999999999</v>
          </cell>
          <cell r="E1711" t="str">
            <v>EGY2017</v>
          </cell>
        </row>
        <row r="1712">
          <cell r="D1712">
            <v>9.8550000000000004</v>
          </cell>
          <cell r="E1712" t="str">
            <v>EGY2018</v>
          </cell>
        </row>
        <row r="1713">
          <cell r="D1713">
            <v>7.851</v>
          </cell>
          <cell r="E1713" t="str">
            <v>EGY2019</v>
          </cell>
        </row>
        <row r="1714">
          <cell r="D1714">
            <v>7.9740000000000002</v>
          </cell>
          <cell r="E1714" t="str">
            <v>EGY2020</v>
          </cell>
        </row>
        <row r="1715">
          <cell r="D1715">
            <v>7.4409999999999998</v>
          </cell>
          <cell r="E1715" t="str">
            <v>EGY2021</v>
          </cell>
        </row>
        <row r="1716">
          <cell r="D1716">
            <v>7.3440000000000003</v>
          </cell>
          <cell r="E1716" t="str">
            <v>EGY2022</v>
          </cell>
        </row>
        <row r="1717">
          <cell r="D1717">
            <v>7.306</v>
          </cell>
          <cell r="E1717" t="str">
            <v>EGY2023</v>
          </cell>
        </row>
        <row r="1718">
          <cell r="D1718">
            <v>7.53</v>
          </cell>
          <cell r="E1718" t="str">
            <v>SLV1991</v>
          </cell>
        </row>
        <row r="1719">
          <cell r="D1719">
            <v>7.88</v>
          </cell>
          <cell r="E1719" t="str">
            <v>SLV1992</v>
          </cell>
        </row>
        <row r="1720">
          <cell r="D1720">
            <v>9.94</v>
          </cell>
          <cell r="E1720" t="str">
            <v>SLV1993</v>
          </cell>
        </row>
        <row r="1721">
          <cell r="D1721">
            <v>7.68</v>
          </cell>
          <cell r="E1721" t="str">
            <v>SLV1994</v>
          </cell>
        </row>
        <row r="1722">
          <cell r="D1722">
            <v>7.65</v>
          </cell>
          <cell r="E1722" t="str">
            <v>SLV1995</v>
          </cell>
        </row>
        <row r="1723">
          <cell r="D1723">
            <v>7.68</v>
          </cell>
          <cell r="E1723" t="str">
            <v>SLV1996</v>
          </cell>
        </row>
        <row r="1724">
          <cell r="D1724">
            <v>7.98</v>
          </cell>
          <cell r="E1724" t="str">
            <v>SLV1997</v>
          </cell>
        </row>
        <row r="1725">
          <cell r="D1725">
            <v>7.1</v>
          </cell>
          <cell r="E1725" t="str">
            <v>SLV1998</v>
          </cell>
        </row>
        <row r="1726">
          <cell r="D1726">
            <v>7.3</v>
          </cell>
          <cell r="E1726" t="str">
            <v>SLV1999</v>
          </cell>
        </row>
        <row r="1727">
          <cell r="D1727">
            <v>6.96</v>
          </cell>
          <cell r="E1727" t="str">
            <v>SLV2000</v>
          </cell>
        </row>
        <row r="1728">
          <cell r="D1728">
            <v>6.96</v>
          </cell>
          <cell r="E1728" t="str">
            <v>SLV2001</v>
          </cell>
        </row>
        <row r="1729">
          <cell r="D1729">
            <v>6.2</v>
          </cell>
          <cell r="E1729" t="str">
            <v>SLV2002</v>
          </cell>
        </row>
        <row r="1730">
          <cell r="D1730">
            <v>6.9</v>
          </cell>
          <cell r="E1730" t="str">
            <v>SLV2003</v>
          </cell>
        </row>
        <row r="1731">
          <cell r="D1731">
            <v>6.8</v>
          </cell>
          <cell r="E1731" t="str">
            <v>SLV2004</v>
          </cell>
        </row>
        <row r="1732">
          <cell r="D1732">
            <v>7.22</v>
          </cell>
          <cell r="E1732" t="str">
            <v>SLV2005</v>
          </cell>
        </row>
        <row r="1733">
          <cell r="D1733">
            <v>6.57</v>
          </cell>
          <cell r="E1733" t="str">
            <v>SLV2006</v>
          </cell>
        </row>
        <row r="1734">
          <cell r="D1734">
            <v>6.41</v>
          </cell>
          <cell r="E1734" t="str">
            <v>SLV2007</v>
          </cell>
        </row>
        <row r="1735">
          <cell r="D1735">
            <v>5.88</v>
          </cell>
          <cell r="E1735" t="str">
            <v>SLV2008</v>
          </cell>
        </row>
        <row r="1736">
          <cell r="D1736">
            <v>7.33</v>
          </cell>
          <cell r="E1736" t="str">
            <v>SLV2009</v>
          </cell>
        </row>
        <row r="1737">
          <cell r="D1737">
            <v>4.8929999999999998</v>
          </cell>
          <cell r="E1737" t="str">
            <v>SLV2010</v>
          </cell>
        </row>
        <row r="1738">
          <cell r="D1738">
            <v>4.2969999999999997</v>
          </cell>
          <cell r="E1738" t="str">
            <v>SLV2011</v>
          </cell>
        </row>
        <row r="1739">
          <cell r="D1739">
            <v>3.843</v>
          </cell>
          <cell r="E1739" t="str">
            <v>SLV2012</v>
          </cell>
        </row>
        <row r="1740">
          <cell r="D1740">
            <v>3.6930000000000001</v>
          </cell>
          <cell r="E1740" t="str">
            <v>SLV2013</v>
          </cell>
        </row>
        <row r="1741">
          <cell r="D1741">
            <v>4.1539999999999999</v>
          </cell>
          <cell r="E1741" t="str">
            <v>SLV2014</v>
          </cell>
        </row>
        <row r="1742">
          <cell r="D1742">
            <v>3.9980000000000002</v>
          </cell>
          <cell r="E1742" t="str">
            <v>SLV2015</v>
          </cell>
        </row>
        <row r="1743">
          <cell r="D1743">
            <v>4.4180000000000001</v>
          </cell>
          <cell r="E1743" t="str">
            <v>SLV2016</v>
          </cell>
        </row>
        <row r="1744">
          <cell r="D1744">
            <v>4.3849999999999998</v>
          </cell>
          <cell r="E1744" t="str">
            <v>SLV2017</v>
          </cell>
        </row>
        <row r="1745">
          <cell r="D1745">
            <v>4.0060000000000002</v>
          </cell>
          <cell r="E1745" t="str">
            <v>SLV2018</v>
          </cell>
        </row>
        <row r="1746">
          <cell r="D1746">
            <v>4.17</v>
          </cell>
          <cell r="E1746" t="str">
            <v>SLV2019</v>
          </cell>
        </row>
        <row r="1747">
          <cell r="D1747">
            <v>5.008</v>
          </cell>
          <cell r="E1747" t="str">
            <v>SLV2020</v>
          </cell>
        </row>
        <row r="1748">
          <cell r="D1748">
            <v>4.327</v>
          </cell>
          <cell r="E1748" t="str">
            <v>SLV2021</v>
          </cell>
        </row>
        <row r="1749">
          <cell r="D1749">
            <v>2.9990000000000001</v>
          </cell>
          <cell r="E1749" t="str">
            <v>SLV2022</v>
          </cell>
        </row>
        <row r="1750">
          <cell r="D1750">
            <v>2.758</v>
          </cell>
          <cell r="E1750" t="str">
            <v>SLV2023</v>
          </cell>
        </row>
        <row r="1751">
          <cell r="D1751">
            <v>7.2850000000000001</v>
          </cell>
          <cell r="E1751" t="str">
            <v>GNQ1991</v>
          </cell>
        </row>
        <row r="1752">
          <cell r="D1752">
            <v>7.4870000000000001</v>
          </cell>
          <cell r="E1752" t="str">
            <v>GNQ1992</v>
          </cell>
        </row>
        <row r="1753">
          <cell r="D1753">
            <v>7.6390000000000002</v>
          </cell>
          <cell r="E1753" t="str">
            <v>GNQ1993</v>
          </cell>
        </row>
        <row r="1754">
          <cell r="D1754">
            <v>7.7450000000000001</v>
          </cell>
          <cell r="E1754" t="str">
            <v>GNQ1994</v>
          </cell>
        </row>
        <row r="1755">
          <cell r="D1755">
            <v>7.7869999999999999</v>
          </cell>
          <cell r="E1755" t="str">
            <v>GNQ1995</v>
          </cell>
        </row>
        <row r="1756">
          <cell r="D1756">
            <v>7.84</v>
          </cell>
          <cell r="E1756" t="str">
            <v>GNQ1996</v>
          </cell>
        </row>
        <row r="1757">
          <cell r="D1757">
            <v>7.8810000000000002</v>
          </cell>
          <cell r="E1757" t="str">
            <v>GNQ1997</v>
          </cell>
        </row>
        <row r="1758">
          <cell r="D1758">
            <v>7.9329999999999998</v>
          </cell>
          <cell r="E1758" t="str">
            <v>GNQ1998</v>
          </cell>
        </row>
        <row r="1759">
          <cell r="D1759">
            <v>8.0020000000000007</v>
          </cell>
          <cell r="E1759" t="str">
            <v>GNQ1999</v>
          </cell>
        </row>
        <row r="1760">
          <cell r="D1760">
            <v>8.0329999999999995</v>
          </cell>
          <cell r="E1760" t="str">
            <v>GNQ2000</v>
          </cell>
        </row>
        <row r="1761">
          <cell r="D1761">
            <v>8.16</v>
          </cell>
          <cell r="E1761" t="str">
            <v>GNQ2001</v>
          </cell>
        </row>
        <row r="1762">
          <cell r="D1762">
            <v>8.2449999999999992</v>
          </cell>
          <cell r="E1762" t="str">
            <v>GNQ2002</v>
          </cell>
        </row>
        <row r="1763">
          <cell r="D1763">
            <v>8.2650000000000006</v>
          </cell>
          <cell r="E1763" t="str">
            <v>GNQ2003</v>
          </cell>
        </row>
        <row r="1764">
          <cell r="D1764">
            <v>8.1660000000000004</v>
          </cell>
          <cell r="E1764" t="str">
            <v>GNQ2004</v>
          </cell>
        </row>
        <row r="1765">
          <cell r="D1765">
            <v>8.1199999999999992</v>
          </cell>
          <cell r="E1765" t="str">
            <v>GNQ2005</v>
          </cell>
        </row>
        <row r="1766">
          <cell r="D1766">
            <v>8.0239999999999991</v>
          </cell>
          <cell r="E1766" t="str">
            <v>GNQ2006</v>
          </cell>
        </row>
        <row r="1767">
          <cell r="D1767">
            <v>7.9740000000000002</v>
          </cell>
          <cell r="E1767" t="str">
            <v>GNQ2007</v>
          </cell>
        </row>
        <row r="1768">
          <cell r="D1768">
            <v>7.9429999999999996</v>
          </cell>
          <cell r="E1768" t="str">
            <v>GNQ2008</v>
          </cell>
        </row>
        <row r="1769">
          <cell r="D1769">
            <v>8.0980000000000008</v>
          </cell>
          <cell r="E1769" t="str">
            <v>GNQ2009</v>
          </cell>
        </row>
        <row r="1770">
          <cell r="D1770">
            <v>8.2919999999999998</v>
          </cell>
          <cell r="E1770" t="str">
            <v>GNQ2010</v>
          </cell>
        </row>
        <row r="1771">
          <cell r="D1771">
            <v>8.234</v>
          </cell>
          <cell r="E1771" t="str">
            <v>GNQ2011</v>
          </cell>
        </row>
        <row r="1772">
          <cell r="D1772">
            <v>8.1159999999999997</v>
          </cell>
          <cell r="E1772" t="str">
            <v>GNQ2012</v>
          </cell>
        </row>
        <row r="1773">
          <cell r="D1773">
            <v>8.0389999999999997</v>
          </cell>
          <cell r="E1773" t="str">
            <v>GNQ2013</v>
          </cell>
        </row>
        <row r="1774">
          <cell r="D1774">
            <v>8.0440000000000005</v>
          </cell>
          <cell r="E1774" t="str">
            <v>GNQ2014</v>
          </cell>
        </row>
        <row r="1775">
          <cell r="D1775">
            <v>8.1780000000000008</v>
          </cell>
          <cell r="E1775" t="str">
            <v>GNQ2015</v>
          </cell>
        </row>
        <row r="1776">
          <cell r="D1776">
            <v>8.2319999999999993</v>
          </cell>
          <cell r="E1776" t="str">
            <v>GNQ2016</v>
          </cell>
        </row>
        <row r="1777">
          <cell r="D1777">
            <v>8.3290000000000006</v>
          </cell>
          <cell r="E1777" t="str">
            <v>GNQ2017</v>
          </cell>
        </row>
        <row r="1778">
          <cell r="D1778">
            <v>8.2560000000000002</v>
          </cell>
          <cell r="E1778" t="str">
            <v>GNQ2018</v>
          </cell>
        </row>
        <row r="1779">
          <cell r="D1779">
            <v>8.3670000000000009</v>
          </cell>
          <cell r="E1779" t="str">
            <v>GNQ2019</v>
          </cell>
        </row>
        <row r="1780">
          <cell r="D1780">
            <v>9.0749999999999993</v>
          </cell>
          <cell r="E1780" t="str">
            <v>GNQ2020</v>
          </cell>
        </row>
        <row r="1781">
          <cell r="D1781">
            <v>9.1940000000000008</v>
          </cell>
          <cell r="E1781" t="str">
            <v>GNQ2021</v>
          </cell>
        </row>
        <row r="1782">
          <cell r="D1782">
            <v>8.7460000000000004</v>
          </cell>
          <cell r="E1782" t="str">
            <v>GNQ2022</v>
          </cell>
        </row>
        <row r="1783">
          <cell r="D1783">
            <v>8.6660000000000004</v>
          </cell>
          <cell r="E1783" t="str">
            <v>GNQ2023</v>
          </cell>
        </row>
        <row r="1784">
          <cell r="D1784">
            <v>5.3289999999999997</v>
          </cell>
          <cell r="E1784" t="str">
            <v>ERI1991</v>
          </cell>
        </row>
        <row r="1785">
          <cell r="D1785">
            <v>5.4829999999999997</v>
          </cell>
          <cell r="E1785" t="str">
            <v>ERI1992</v>
          </cell>
        </row>
        <row r="1786">
          <cell r="D1786">
            <v>5.5540000000000003</v>
          </cell>
          <cell r="E1786" t="str">
            <v>ERI1993</v>
          </cell>
        </row>
        <row r="1787">
          <cell r="D1787">
            <v>5.5979999999999999</v>
          </cell>
          <cell r="E1787" t="str">
            <v>ERI1994</v>
          </cell>
        </row>
        <row r="1788">
          <cell r="D1788">
            <v>5.4640000000000004</v>
          </cell>
          <cell r="E1788" t="str">
            <v>ERI1995</v>
          </cell>
        </row>
        <row r="1789">
          <cell r="D1789">
            <v>5.3940000000000001</v>
          </cell>
          <cell r="E1789" t="str">
            <v>ERI1996</v>
          </cell>
        </row>
        <row r="1790">
          <cell r="D1790">
            <v>5.4939999999999998</v>
          </cell>
          <cell r="E1790" t="str">
            <v>ERI1997</v>
          </cell>
        </row>
        <row r="1791">
          <cell r="D1791">
            <v>5.5890000000000004</v>
          </cell>
          <cell r="E1791" t="str">
            <v>ERI1998</v>
          </cell>
        </row>
        <row r="1792">
          <cell r="D1792">
            <v>5.6829999999999998</v>
          </cell>
          <cell r="E1792" t="str">
            <v>ERI1999</v>
          </cell>
        </row>
        <row r="1793">
          <cell r="D1793">
            <v>5.7240000000000002</v>
          </cell>
          <cell r="E1793" t="str">
            <v>ERI2000</v>
          </cell>
        </row>
        <row r="1794">
          <cell r="D1794">
            <v>5.7839999999999998</v>
          </cell>
          <cell r="E1794" t="str">
            <v>ERI2001</v>
          </cell>
        </row>
        <row r="1795">
          <cell r="D1795">
            <v>5.8140000000000001</v>
          </cell>
          <cell r="E1795" t="str">
            <v>ERI2002</v>
          </cell>
        </row>
        <row r="1796">
          <cell r="D1796">
            <v>5.7839999999999998</v>
          </cell>
          <cell r="E1796" t="str">
            <v>ERI2003</v>
          </cell>
        </row>
        <row r="1797">
          <cell r="D1797">
            <v>5.6740000000000004</v>
          </cell>
          <cell r="E1797" t="str">
            <v>ERI2004</v>
          </cell>
        </row>
        <row r="1798">
          <cell r="D1798">
            <v>5.6890000000000001</v>
          </cell>
          <cell r="E1798" t="str">
            <v>ERI2005</v>
          </cell>
        </row>
        <row r="1799">
          <cell r="D1799">
            <v>5.6829999999999998</v>
          </cell>
          <cell r="E1799" t="str">
            <v>ERI2006</v>
          </cell>
        </row>
        <row r="1800">
          <cell r="D1800">
            <v>5.6959999999999997</v>
          </cell>
          <cell r="E1800" t="str">
            <v>ERI2007</v>
          </cell>
        </row>
        <row r="1801">
          <cell r="D1801">
            <v>5.6470000000000002</v>
          </cell>
          <cell r="E1801" t="str">
            <v>ERI2008</v>
          </cell>
        </row>
        <row r="1802">
          <cell r="D1802">
            <v>5.7220000000000004</v>
          </cell>
          <cell r="E1802" t="str">
            <v>ERI2009</v>
          </cell>
        </row>
        <row r="1803">
          <cell r="D1803">
            <v>5.8390000000000004</v>
          </cell>
          <cell r="E1803" t="str">
            <v>ERI2010</v>
          </cell>
        </row>
        <row r="1804">
          <cell r="D1804">
            <v>5.7549999999999999</v>
          </cell>
          <cell r="E1804" t="str">
            <v>ERI2011</v>
          </cell>
        </row>
        <row r="1805">
          <cell r="D1805">
            <v>5.649</v>
          </cell>
          <cell r="E1805" t="str">
            <v>ERI2012</v>
          </cell>
        </row>
        <row r="1806">
          <cell r="D1806">
            <v>5.61</v>
          </cell>
          <cell r="E1806" t="str">
            <v>ERI2013</v>
          </cell>
        </row>
        <row r="1807">
          <cell r="D1807">
            <v>5.6520000000000001</v>
          </cell>
          <cell r="E1807" t="str">
            <v>ERI2014</v>
          </cell>
        </row>
        <row r="1808">
          <cell r="D1808">
            <v>5.7930000000000001</v>
          </cell>
          <cell r="E1808" t="str">
            <v>ERI2015</v>
          </cell>
        </row>
        <row r="1809">
          <cell r="D1809">
            <v>5.83</v>
          </cell>
          <cell r="E1809" t="str">
            <v>ERI2016</v>
          </cell>
        </row>
        <row r="1810">
          <cell r="D1810">
            <v>5.8789999999999996</v>
          </cell>
          <cell r="E1810" t="str">
            <v>ERI2017</v>
          </cell>
        </row>
        <row r="1811">
          <cell r="D1811">
            <v>5.758</v>
          </cell>
          <cell r="E1811" t="str">
            <v>ERI2018</v>
          </cell>
        </row>
        <row r="1812">
          <cell r="D1812">
            <v>5.7889999999999997</v>
          </cell>
          <cell r="E1812" t="str">
            <v>ERI2019</v>
          </cell>
        </row>
        <row r="1813">
          <cell r="D1813">
            <v>6.3070000000000004</v>
          </cell>
          <cell r="E1813" t="str">
            <v>ERI2020</v>
          </cell>
        </row>
        <row r="1814">
          <cell r="D1814">
            <v>6.3410000000000002</v>
          </cell>
          <cell r="E1814" t="str">
            <v>ERI2021</v>
          </cell>
        </row>
        <row r="1815">
          <cell r="D1815">
            <v>5.9409999999999998</v>
          </cell>
          <cell r="E1815" t="str">
            <v>ERI2022</v>
          </cell>
        </row>
        <row r="1816">
          <cell r="D1816">
            <v>5.8659999999999997</v>
          </cell>
          <cell r="E1816" t="str">
            <v>ERI2023</v>
          </cell>
        </row>
        <row r="1817">
          <cell r="D1817">
            <v>1.468</v>
          </cell>
          <cell r="E1817" t="str">
            <v>EST1991</v>
          </cell>
        </row>
        <row r="1818">
          <cell r="D1818">
            <v>3.681</v>
          </cell>
          <cell r="E1818" t="str">
            <v>EST1992</v>
          </cell>
        </row>
        <row r="1819">
          <cell r="D1819">
            <v>6.5439999999999996</v>
          </cell>
          <cell r="E1819" t="str">
            <v>EST1993</v>
          </cell>
        </row>
        <row r="1820">
          <cell r="D1820">
            <v>7.5609999999999999</v>
          </cell>
          <cell r="E1820" t="str">
            <v>EST1994</v>
          </cell>
        </row>
        <row r="1821">
          <cell r="D1821">
            <v>9.6590000000000007</v>
          </cell>
          <cell r="E1821" t="str">
            <v>EST1995</v>
          </cell>
        </row>
        <row r="1822">
          <cell r="D1822">
            <v>9.9149999999999991</v>
          </cell>
          <cell r="E1822" t="str">
            <v>EST1996</v>
          </cell>
        </row>
        <row r="1823">
          <cell r="D1823">
            <v>10.369</v>
          </cell>
          <cell r="E1823" t="str">
            <v>EST1997</v>
          </cell>
        </row>
        <row r="1824">
          <cell r="D1824">
            <v>9.51</v>
          </cell>
          <cell r="E1824" t="str">
            <v>EST1998</v>
          </cell>
        </row>
        <row r="1825">
          <cell r="D1825">
            <v>11.573</v>
          </cell>
          <cell r="E1825" t="str">
            <v>EST1999</v>
          </cell>
        </row>
        <row r="1826">
          <cell r="D1826">
            <v>13.36</v>
          </cell>
          <cell r="E1826" t="str">
            <v>EST2000</v>
          </cell>
        </row>
        <row r="1827">
          <cell r="D1827">
            <v>13.135</v>
          </cell>
          <cell r="E1827" t="str">
            <v>EST2001</v>
          </cell>
        </row>
        <row r="1828">
          <cell r="D1828">
            <v>10.026</v>
          </cell>
          <cell r="E1828" t="str">
            <v>EST2002</v>
          </cell>
        </row>
        <row r="1829">
          <cell r="D1829">
            <v>11.288</v>
          </cell>
          <cell r="E1829" t="str">
            <v>EST2003</v>
          </cell>
        </row>
        <row r="1830">
          <cell r="D1830">
            <v>10.247999999999999</v>
          </cell>
          <cell r="E1830" t="str">
            <v>EST2004</v>
          </cell>
        </row>
        <row r="1831">
          <cell r="D1831">
            <v>8.0329999999999995</v>
          </cell>
          <cell r="E1831" t="str">
            <v>EST2005</v>
          </cell>
        </row>
        <row r="1832">
          <cell r="D1832">
            <v>5.915</v>
          </cell>
          <cell r="E1832" t="str">
            <v>EST2006</v>
          </cell>
        </row>
        <row r="1833">
          <cell r="D1833">
            <v>4.5919999999999996</v>
          </cell>
          <cell r="E1833" t="str">
            <v>EST2007</v>
          </cell>
        </row>
        <row r="1834">
          <cell r="D1834">
            <v>5.4550000000000001</v>
          </cell>
          <cell r="E1834" t="str">
            <v>EST2008</v>
          </cell>
        </row>
        <row r="1835">
          <cell r="D1835">
            <v>13.548</v>
          </cell>
          <cell r="E1835" t="str">
            <v>EST2009</v>
          </cell>
        </row>
        <row r="1836">
          <cell r="D1836">
            <v>16.707000000000001</v>
          </cell>
          <cell r="E1836" t="str">
            <v>EST2010</v>
          </cell>
        </row>
        <row r="1837">
          <cell r="D1837">
            <v>12.327999999999999</v>
          </cell>
          <cell r="E1837" t="str">
            <v>EST2011</v>
          </cell>
        </row>
        <row r="1838">
          <cell r="D1838">
            <v>10.021000000000001</v>
          </cell>
          <cell r="E1838" t="str">
            <v>EST2012</v>
          </cell>
        </row>
        <row r="1839">
          <cell r="D1839">
            <v>8.6310000000000002</v>
          </cell>
          <cell r="E1839" t="str">
            <v>EST2013</v>
          </cell>
        </row>
        <row r="1840">
          <cell r="D1840">
            <v>7.3520000000000003</v>
          </cell>
          <cell r="E1840" t="str">
            <v>EST2014</v>
          </cell>
        </row>
        <row r="1841">
          <cell r="D1841">
            <v>6.4119999999999999</v>
          </cell>
          <cell r="E1841" t="str">
            <v>EST2015</v>
          </cell>
        </row>
        <row r="1842">
          <cell r="D1842">
            <v>6.8819999999999997</v>
          </cell>
          <cell r="E1842" t="str">
            <v>EST2016</v>
          </cell>
        </row>
        <row r="1843">
          <cell r="D1843">
            <v>5.8070000000000004</v>
          </cell>
          <cell r="E1843" t="str">
            <v>EST2017</v>
          </cell>
        </row>
        <row r="1844">
          <cell r="D1844">
            <v>5.4119999999999999</v>
          </cell>
          <cell r="E1844" t="str">
            <v>EST2018</v>
          </cell>
        </row>
        <row r="1845">
          <cell r="D1845">
            <v>4.5140000000000002</v>
          </cell>
          <cell r="E1845" t="str">
            <v>EST2019</v>
          </cell>
        </row>
        <row r="1846">
          <cell r="D1846">
            <v>6.9560000000000004</v>
          </cell>
          <cell r="E1846" t="str">
            <v>EST2020</v>
          </cell>
        </row>
        <row r="1847">
          <cell r="D1847">
            <v>6.1779999999999999</v>
          </cell>
          <cell r="E1847" t="str">
            <v>EST2021</v>
          </cell>
        </row>
        <row r="1848">
          <cell r="D1848">
            <v>5.5709999999999997</v>
          </cell>
          <cell r="E1848" t="str">
            <v>EST2022</v>
          </cell>
        </row>
        <row r="1849">
          <cell r="D1849">
            <v>6.3449999999999998</v>
          </cell>
          <cell r="E1849" t="str">
            <v>EST2023</v>
          </cell>
        </row>
        <row r="1850">
          <cell r="D1850">
            <v>20.57</v>
          </cell>
          <cell r="E1850" t="str">
            <v>SWZ1991</v>
          </cell>
        </row>
        <row r="1851">
          <cell r="D1851">
            <v>20.960999999999999</v>
          </cell>
          <cell r="E1851" t="str">
            <v>SWZ1992</v>
          </cell>
        </row>
        <row r="1852">
          <cell r="D1852">
            <v>21.715</v>
          </cell>
          <cell r="E1852" t="str">
            <v>SWZ1993</v>
          </cell>
        </row>
        <row r="1853">
          <cell r="D1853">
            <v>21.704000000000001</v>
          </cell>
          <cell r="E1853" t="str">
            <v>SWZ1994</v>
          </cell>
        </row>
        <row r="1854">
          <cell r="D1854">
            <v>21.65</v>
          </cell>
          <cell r="E1854" t="str">
            <v>SWZ1995</v>
          </cell>
        </row>
        <row r="1855">
          <cell r="D1855">
            <v>22.076000000000001</v>
          </cell>
          <cell r="E1855" t="str">
            <v>SWZ1996</v>
          </cell>
        </row>
        <row r="1856">
          <cell r="D1856">
            <v>22.5</v>
          </cell>
          <cell r="E1856" t="str">
            <v>SWZ1997</v>
          </cell>
        </row>
        <row r="1857">
          <cell r="D1857">
            <v>23.204000000000001</v>
          </cell>
          <cell r="E1857" t="str">
            <v>SWZ1998</v>
          </cell>
        </row>
        <row r="1858">
          <cell r="D1858">
            <v>23.849</v>
          </cell>
          <cell r="E1858" t="str">
            <v>SWZ1999</v>
          </cell>
        </row>
        <row r="1859">
          <cell r="D1859">
            <v>24.518000000000001</v>
          </cell>
          <cell r="E1859" t="str">
            <v>SWZ2000</v>
          </cell>
        </row>
        <row r="1860">
          <cell r="D1860">
            <v>25.2</v>
          </cell>
          <cell r="E1860" t="str">
            <v>SWZ2001</v>
          </cell>
        </row>
        <row r="1861">
          <cell r="D1861">
            <v>25.734000000000002</v>
          </cell>
          <cell r="E1861" t="str">
            <v>SWZ2002</v>
          </cell>
        </row>
        <row r="1862">
          <cell r="D1862">
            <v>26.228999999999999</v>
          </cell>
          <cell r="E1862" t="str">
            <v>SWZ2003</v>
          </cell>
        </row>
        <row r="1863">
          <cell r="D1863">
            <v>26.695</v>
          </cell>
          <cell r="E1863" t="str">
            <v>SWZ2004</v>
          </cell>
        </row>
        <row r="1864">
          <cell r="D1864">
            <v>27.207999999999998</v>
          </cell>
          <cell r="E1864" t="str">
            <v>SWZ2005</v>
          </cell>
        </row>
        <row r="1865">
          <cell r="D1865">
            <v>27.689</v>
          </cell>
          <cell r="E1865" t="str">
            <v>SWZ2006</v>
          </cell>
        </row>
        <row r="1866">
          <cell r="D1866">
            <v>28.24</v>
          </cell>
          <cell r="E1866" t="str">
            <v>SWZ2007</v>
          </cell>
        </row>
        <row r="1867">
          <cell r="D1867">
            <v>27.847000000000001</v>
          </cell>
          <cell r="E1867" t="str">
            <v>SWZ2008</v>
          </cell>
        </row>
        <row r="1868">
          <cell r="D1868">
            <v>27.404</v>
          </cell>
          <cell r="E1868" t="str">
            <v>SWZ2009</v>
          </cell>
        </row>
        <row r="1869">
          <cell r="D1869">
            <v>26.753</v>
          </cell>
          <cell r="E1869" t="str">
            <v>SWZ2010</v>
          </cell>
        </row>
        <row r="1870">
          <cell r="D1870">
            <v>25.994</v>
          </cell>
          <cell r="E1870" t="str">
            <v>SWZ2011</v>
          </cell>
        </row>
        <row r="1871">
          <cell r="D1871">
            <v>25.117999999999999</v>
          </cell>
          <cell r="E1871" t="str">
            <v>SWZ2012</v>
          </cell>
        </row>
        <row r="1872">
          <cell r="D1872">
            <v>24.434999999999999</v>
          </cell>
          <cell r="E1872" t="str">
            <v>SWZ2013</v>
          </cell>
        </row>
        <row r="1873">
          <cell r="D1873">
            <v>23.817</v>
          </cell>
          <cell r="E1873" t="str">
            <v>SWZ2014</v>
          </cell>
        </row>
        <row r="1874">
          <cell r="D1874">
            <v>23.279</v>
          </cell>
          <cell r="E1874" t="str">
            <v>SWZ2015</v>
          </cell>
        </row>
        <row r="1875">
          <cell r="D1875">
            <v>22.718</v>
          </cell>
          <cell r="E1875" t="str">
            <v>SWZ2016</v>
          </cell>
        </row>
        <row r="1876">
          <cell r="D1876">
            <v>24.83</v>
          </cell>
          <cell r="E1876" t="str">
            <v>SWZ2017</v>
          </cell>
        </row>
        <row r="1877">
          <cell r="D1877">
            <v>26.983000000000001</v>
          </cell>
          <cell r="E1877" t="str">
            <v>SWZ2018</v>
          </cell>
        </row>
        <row r="1878">
          <cell r="D1878">
            <v>29.048999999999999</v>
          </cell>
          <cell r="E1878" t="str">
            <v>SWZ2019</v>
          </cell>
        </row>
        <row r="1879">
          <cell r="D1879">
            <v>34.231999999999999</v>
          </cell>
          <cell r="E1879" t="str">
            <v>SWZ2020</v>
          </cell>
        </row>
        <row r="1880">
          <cell r="D1880">
            <v>35.707000000000001</v>
          </cell>
          <cell r="E1880" t="str">
            <v>SWZ2021</v>
          </cell>
        </row>
        <row r="1881">
          <cell r="D1881">
            <v>37.851999999999997</v>
          </cell>
          <cell r="E1881" t="str">
            <v>SWZ2022</v>
          </cell>
        </row>
        <row r="1882">
          <cell r="D1882">
            <v>37.636000000000003</v>
          </cell>
          <cell r="E1882" t="str">
            <v>SWZ2023</v>
          </cell>
        </row>
        <row r="1883">
          <cell r="D1883">
            <v>3.2589999999999999</v>
          </cell>
          <cell r="E1883" t="str">
            <v>ETH1991</v>
          </cell>
        </row>
        <row r="1884">
          <cell r="D1884">
            <v>3.3820000000000001</v>
          </cell>
          <cell r="E1884" t="str">
            <v>ETH1992</v>
          </cell>
        </row>
        <row r="1885">
          <cell r="D1885">
            <v>3.2360000000000002</v>
          </cell>
          <cell r="E1885" t="str">
            <v>ETH1993</v>
          </cell>
        </row>
        <row r="1886">
          <cell r="D1886">
            <v>3.1</v>
          </cell>
          <cell r="E1886" t="str">
            <v>ETH1994</v>
          </cell>
        </row>
        <row r="1887">
          <cell r="D1887">
            <v>3.0209999999999999</v>
          </cell>
          <cell r="E1887" t="str">
            <v>ETH1995</v>
          </cell>
        </row>
        <row r="1888">
          <cell r="D1888">
            <v>3.137</v>
          </cell>
          <cell r="E1888" t="str">
            <v>ETH1996</v>
          </cell>
        </row>
        <row r="1889">
          <cell r="D1889">
            <v>3.2450000000000001</v>
          </cell>
          <cell r="E1889" t="str">
            <v>ETH1997</v>
          </cell>
        </row>
        <row r="1890">
          <cell r="D1890">
            <v>3.4889999999999999</v>
          </cell>
          <cell r="E1890" t="str">
            <v>ETH1998</v>
          </cell>
        </row>
        <row r="1891">
          <cell r="D1891">
            <v>3.714</v>
          </cell>
          <cell r="E1891" t="str">
            <v>ETH1999</v>
          </cell>
        </row>
        <row r="1892">
          <cell r="D1892">
            <v>3.5019999999999998</v>
          </cell>
          <cell r="E1892" t="str">
            <v>ETH2000</v>
          </cell>
        </row>
        <row r="1893">
          <cell r="D1893">
            <v>3.1739999999999999</v>
          </cell>
          <cell r="E1893" t="str">
            <v>ETH2001</v>
          </cell>
        </row>
        <row r="1894">
          <cell r="D1894">
            <v>3.0609999999999999</v>
          </cell>
          <cell r="E1894" t="str">
            <v>ETH2002</v>
          </cell>
        </row>
        <row r="1895">
          <cell r="D1895">
            <v>3.0019999999999998</v>
          </cell>
          <cell r="E1895" t="str">
            <v>ETH2003</v>
          </cell>
        </row>
        <row r="1896">
          <cell r="D1896">
            <v>2.7709999999999999</v>
          </cell>
          <cell r="E1896" t="str">
            <v>ETH2004</v>
          </cell>
        </row>
        <row r="1897">
          <cell r="D1897">
            <v>2.4969999999999999</v>
          </cell>
          <cell r="E1897" t="str">
            <v>ETH2005</v>
          </cell>
        </row>
        <row r="1898">
          <cell r="D1898">
            <v>2.3460000000000001</v>
          </cell>
          <cell r="E1898" t="str">
            <v>ETH2006</v>
          </cell>
        </row>
        <row r="1899">
          <cell r="D1899">
            <v>2.3439999999999999</v>
          </cell>
          <cell r="E1899" t="str">
            <v>ETH2007</v>
          </cell>
        </row>
        <row r="1900">
          <cell r="D1900">
            <v>2.3330000000000002</v>
          </cell>
          <cell r="E1900" t="str">
            <v>ETH2008</v>
          </cell>
        </row>
        <row r="1901">
          <cell r="D1901">
            <v>2.331</v>
          </cell>
          <cell r="E1901" t="str">
            <v>ETH2009</v>
          </cell>
        </row>
        <row r="1902">
          <cell r="D1902">
            <v>2.2989999999999999</v>
          </cell>
          <cell r="E1902" t="str">
            <v>ETH2010</v>
          </cell>
        </row>
        <row r="1903">
          <cell r="D1903">
            <v>2.274</v>
          </cell>
          <cell r="E1903" t="str">
            <v>ETH2011</v>
          </cell>
        </row>
        <row r="1904">
          <cell r="D1904">
            <v>2.2549999999999999</v>
          </cell>
          <cell r="E1904" t="str">
            <v>ETH2012</v>
          </cell>
        </row>
        <row r="1905">
          <cell r="D1905">
            <v>2.2509999999999999</v>
          </cell>
          <cell r="E1905" t="str">
            <v>ETH2013</v>
          </cell>
        </row>
        <row r="1906">
          <cell r="D1906">
            <v>2.3639999999999999</v>
          </cell>
          <cell r="E1906" t="str">
            <v>ETH2014</v>
          </cell>
        </row>
        <row r="1907">
          <cell r="D1907">
            <v>2.4500000000000002</v>
          </cell>
          <cell r="E1907" t="str">
            <v>ETH2015</v>
          </cell>
        </row>
        <row r="1908">
          <cell r="D1908">
            <v>2.5659999999999998</v>
          </cell>
          <cell r="E1908" t="str">
            <v>ETH2016</v>
          </cell>
        </row>
        <row r="1909">
          <cell r="D1909">
            <v>2.6779999999999999</v>
          </cell>
          <cell r="E1909" t="str">
            <v>ETH2017</v>
          </cell>
        </row>
        <row r="1910">
          <cell r="D1910">
            <v>2.8250000000000002</v>
          </cell>
          <cell r="E1910" t="str">
            <v>ETH2018</v>
          </cell>
        </row>
        <row r="1911">
          <cell r="D1911">
            <v>2.9449999999999998</v>
          </cell>
          <cell r="E1911" t="str">
            <v>ETH2019</v>
          </cell>
        </row>
        <row r="1912">
          <cell r="D1912">
            <v>4.024</v>
          </cell>
          <cell r="E1912" t="str">
            <v>ETH2020</v>
          </cell>
        </row>
        <row r="1913">
          <cell r="D1913">
            <v>3.9350000000000001</v>
          </cell>
          <cell r="E1913" t="str">
            <v>ETH2021</v>
          </cell>
        </row>
        <row r="1914">
          <cell r="D1914">
            <v>3.4929999999999999</v>
          </cell>
          <cell r="E1914" t="str">
            <v>ETH2022</v>
          </cell>
        </row>
        <row r="1915">
          <cell r="D1915">
            <v>3.4969999999999999</v>
          </cell>
          <cell r="E1915" t="str">
            <v>ETH2023</v>
          </cell>
        </row>
        <row r="1916">
          <cell r="D1916">
            <v>6.9098050000000004</v>
          </cell>
          <cell r="E1916" t="str">
            <v>1991</v>
          </cell>
        </row>
        <row r="1917">
          <cell r="D1917">
            <v>7.5094494999999997</v>
          </cell>
          <cell r="E1917" t="str">
            <v>1992</v>
          </cell>
        </row>
        <row r="1918">
          <cell r="D1918">
            <v>8.6712740000000004</v>
          </cell>
          <cell r="E1918" t="str">
            <v>1993</v>
          </cell>
        </row>
        <row r="1919">
          <cell r="D1919">
            <v>9.6613959999999999</v>
          </cell>
          <cell r="E1919" t="str">
            <v>1994</v>
          </cell>
        </row>
        <row r="1920">
          <cell r="D1920">
            <v>9.9422470000000001</v>
          </cell>
          <cell r="E1920" t="str">
            <v>1995</v>
          </cell>
        </row>
        <row r="1921">
          <cell r="D1921">
            <v>10.280507</v>
          </cell>
          <cell r="E1921" t="str">
            <v>1996</v>
          </cell>
        </row>
        <row r="1922">
          <cell r="D1922">
            <v>10.519854</v>
          </cell>
          <cell r="E1922" t="str">
            <v>1997</v>
          </cell>
        </row>
        <row r="1923">
          <cell r="D1923">
            <v>10.7040205</v>
          </cell>
          <cell r="E1923" t="str">
            <v>1998</v>
          </cell>
        </row>
        <row r="1924">
          <cell r="D1924">
            <v>10.6030245</v>
          </cell>
          <cell r="E1924" t="str">
            <v>1999</v>
          </cell>
        </row>
        <row r="1925">
          <cell r="D1925">
            <v>9.7759739999999997</v>
          </cell>
          <cell r="E1925" t="str">
            <v>2000</v>
          </cell>
        </row>
        <row r="1926">
          <cell r="D1926">
            <v>9.0829459999999997</v>
          </cell>
          <cell r="E1926" t="str">
            <v>2001</v>
          </cell>
        </row>
        <row r="1927">
          <cell r="D1927">
            <v>9.0965229999999995</v>
          </cell>
          <cell r="E1927" t="str">
            <v>2002</v>
          </cell>
        </row>
        <row r="1928">
          <cell r="D1928">
            <v>9.1155469999999994</v>
          </cell>
          <cell r="E1928" t="str">
            <v>2003</v>
          </cell>
        </row>
        <row r="1929">
          <cell r="D1929">
            <v>9.0900639999999999</v>
          </cell>
          <cell r="E1929" t="str">
            <v>2004</v>
          </cell>
        </row>
        <row r="1930">
          <cell r="D1930">
            <v>8.7374919999999996</v>
          </cell>
          <cell r="E1930" t="str">
            <v>2005</v>
          </cell>
        </row>
        <row r="1931">
          <cell r="D1931">
            <v>8.1695810000000009</v>
          </cell>
          <cell r="E1931" t="str">
            <v>2006</v>
          </cell>
        </row>
        <row r="1932">
          <cell r="D1932">
            <v>7.2500296000000004</v>
          </cell>
          <cell r="E1932" t="str">
            <v>2007</v>
          </cell>
        </row>
        <row r="1933">
          <cell r="D1933">
            <v>7.1468387</v>
          </cell>
          <cell r="E1933" t="str">
            <v>2008</v>
          </cell>
        </row>
        <row r="1934">
          <cell r="D1934">
            <v>8.9917060000000006</v>
          </cell>
          <cell r="E1934" t="str">
            <v>2009</v>
          </cell>
        </row>
        <row r="1935">
          <cell r="D1935">
            <v>9.0513689999999993</v>
          </cell>
          <cell r="E1935" t="str">
            <v>2010</v>
          </cell>
        </row>
        <row r="1936">
          <cell r="D1936">
            <v>8.7867409999999992</v>
          </cell>
          <cell r="E1936" t="str">
            <v>2011</v>
          </cell>
        </row>
        <row r="1937">
          <cell r="D1937">
            <v>9.0057220000000004</v>
          </cell>
          <cell r="E1937" t="str">
            <v>2012</v>
          </cell>
        </row>
        <row r="1938">
          <cell r="D1938">
            <v>9.2052370000000003</v>
          </cell>
          <cell r="E1938" t="str">
            <v>2013</v>
          </cell>
        </row>
        <row r="1939">
          <cell r="D1939">
            <v>8.8897099999999991</v>
          </cell>
          <cell r="E1939" t="str">
            <v>2014</v>
          </cell>
        </row>
        <row r="1940">
          <cell r="D1940">
            <v>8.5070049999999995</v>
          </cell>
          <cell r="E1940" t="str">
            <v>2015</v>
          </cell>
        </row>
        <row r="1941">
          <cell r="D1941">
            <v>8.0393039999999996</v>
          </cell>
          <cell r="E1941" t="str">
            <v>2016</v>
          </cell>
        </row>
        <row r="1942">
          <cell r="D1942">
            <v>7.4374494999999996</v>
          </cell>
          <cell r="E1942" t="str">
            <v>2017</v>
          </cell>
        </row>
        <row r="1943">
          <cell r="D1943">
            <v>6.8382170000000002</v>
          </cell>
          <cell r="E1943" t="str">
            <v>2018</v>
          </cell>
        </row>
        <row r="1944">
          <cell r="D1944">
            <v>6.5970579999999996</v>
          </cell>
          <cell r="E1944" t="str">
            <v>2019</v>
          </cell>
        </row>
        <row r="1945">
          <cell r="D1945">
            <v>7.0555770000000004</v>
          </cell>
          <cell r="E1945" t="str">
            <v>2020</v>
          </cell>
        </row>
        <row r="1946">
          <cell r="D1946">
            <v>6.8726520000000004</v>
          </cell>
          <cell r="E1946" t="str">
            <v>2021</v>
          </cell>
        </row>
        <row r="1947">
          <cell r="D1947">
            <v>5.8242383000000002</v>
          </cell>
          <cell r="E1947" t="str">
            <v>2022</v>
          </cell>
        </row>
        <row r="1948">
          <cell r="D1948">
            <v>5.6126129999999996</v>
          </cell>
          <cell r="E1948" t="str">
            <v>2023</v>
          </cell>
        </row>
        <row r="1949">
          <cell r="D1949">
            <v>8.5965410000000002</v>
          </cell>
          <cell r="E1949" t="str">
            <v>1991</v>
          </cell>
        </row>
        <row r="1950">
          <cell r="D1950">
            <v>9.2504559999999998</v>
          </cell>
          <cell r="E1950" t="str">
            <v>1992</v>
          </cell>
        </row>
        <row r="1951">
          <cell r="D1951">
            <v>10.844504000000001</v>
          </cell>
          <cell r="E1951" t="str">
            <v>1993</v>
          </cell>
        </row>
        <row r="1952">
          <cell r="D1952">
            <v>11.518806</v>
          </cell>
          <cell r="E1952" t="str">
            <v>1994</v>
          </cell>
        </row>
        <row r="1953">
          <cell r="D1953">
            <v>11.082993</v>
          </cell>
          <cell r="E1953" t="str">
            <v>1995</v>
          </cell>
        </row>
        <row r="1954">
          <cell r="D1954">
            <v>11.111293</v>
          </cell>
          <cell r="E1954" t="str">
            <v>1996</v>
          </cell>
        </row>
        <row r="1955">
          <cell r="D1955">
            <v>10.90091</v>
          </cell>
          <cell r="E1955" t="str">
            <v>1997</v>
          </cell>
        </row>
        <row r="1956">
          <cell r="D1956">
            <v>10.491301999999999</v>
          </cell>
          <cell r="E1956" t="str">
            <v>1998</v>
          </cell>
        </row>
        <row r="1957">
          <cell r="D1957">
            <v>10.193694000000001</v>
          </cell>
          <cell r="E1957" t="str">
            <v>1999</v>
          </cell>
        </row>
        <row r="1958">
          <cell r="D1958">
            <v>9.8231599999999997</v>
          </cell>
          <cell r="E1958" t="str">
            <v>2000</v>
          </cell>
        </row>
        <row r="1959">
          <cell r="D1959">
            <v>9.2028040000000004</v>
          </cell>
          <cell r="E1959" t="str">
            <v>2001</v>
          </cell>
        </row>
        <row r="1960">
          <cell r="D1960">
            <v>9.5526560000000007</v>
          </cell>
          <cell r="E1960" t="str">
            <v>2002</v>
          </cell>
        </row>
        <row r="1961">
          <cell r="D1961">
            <v>9.6617289999999993</v>
          </cell>
          <cell r="E1961" t="str">
            <v>2003</v>
          </cell>
        </row>
        <row r="1962">
          <cell r="D1962">
            <v>9.8817920000000008</v>
          </cell>
          <cell r="E1962" t="str">
            <v>2004</v>
          </cell>
        </row>
        <row r="1963">
          <cell r="D1963">
            <v>9.6255900000000008</v>
          </cell>
          <cell r="E1963" t="str">
            <v>2005</v>
          </cell>
        </row>
        <row r="1964">
          <cell r="D1964">
            <v>8.6756539999999998</v>
          </cell>
          <cell r="E1964" t="str">
            <v>2006</v>
          </cell>
        </row>
        <row r="1965">
          <cell r="D1965">
            <v>7.4954970000000003</v>
          </cell>
          <cell r="E1965" t="str">
            <v>2007</v>
          </cell>
        </row>
        <row r="1966">
          <cell r="D1966">
            <v>7.2490705999999996</v>
          </cell>
          <cell r="E1966" t="str">
            <v>2008</v>
          </cell>
        </row>
        <row r="1967">
          <cell r="D1967">
            <v>9.1753630000000008</v>
          </cell>
          <cell r="E1967" t="str">
            <v>2009</v>
          </cell>
        </row>
        <row r="1968">
          <cell r="D1968">
            <v>9.8550059999999995</v>
          </cell>
          <cell r="E1968" t="str">
            <v>2010</v>
          </cell>
        </row>
        <row r="1969">
          <cell r="D1969">
            <v>9.8972359999999995</v>
          </cell>
          <cell r="E1969" t="str">
            <v>2011</v>
          </cell>
        </row>
        <row r="1970">
          <cell r="D1970">
            <v>10.869733999999999</v>
          </cell>
          <cell r="E1970" t="str">
            <v>2012</v>
          </cell>
        </row>
        <row r="1971">
          <cell r="D1971">
            <v>11.322463000000001</v>
          </cell>
          <cell r="E1971" t="str">
            <v>2013</v>
          </cell>
        </row>
        <row r="1972">
          <cell r="D1972">
            <v>10.820119999999999</v>
          </cell>
          <cell r="E1972" t="str">
            <v>2014</v>
          </cell>
        </row>
        <row r="1973">
          <cell r="D1973">
            <v>10.022894000000001</v>
          </cell>
          <cell r="E1973" t="str">
            <v>2015</v>
          </cell>
        </row>
        <row r="1974">
          <cell r="D1974">
            <v>9.1069490000000002</v>
          </cell>
          <cell r="E1974" t="str">
            <v>2016</v>
          </cell>
        </row>
        <row r="1975">
          <cell r="D1975">
            <v>8.1227455000000006</v>
          </cell>
          <cell r="E1975" t="str">
            <v>2017</v>
          </cell>
        </row>
        <row r="1976">
          <cell r="D1976">
            <v>7.255026</v>
          </cell>
          <cell r="E1976" t="str">
            <v>2018</v>
          </cell>
        </row>
        <row r="1977">
          <cell r="D1977">
            <v>6.6775226999999999</v>
          </cell>
          <cell r="E1977" t="str">
            <v>2019</v>
          </cell>
        </row>
        <row r="1978">
          <cell r="D1978">
            <v>7.0456861999999996</v>
          </cell>
          <cell r="E1978" t="str">
            <v>2020</v>
          </cell>
        </row>
        <row r="1979">
          <cell r="D1979">
            <v>7.0319595000000001</v>
          </cell>
          <cell r="E1979" t="str">
            <v>2021</v>
          </cell>
        </row>
        <row r="1980">
          <cell r="D1980">
            <v>6.1491647</v>
          </cell>
          <cell r="E1980" t="str">
            <v>2022</v>
          </cell>
        </row>
        <row r="1981">
          <cell r="D1981">
            <v>6.0313230000000004</v>
          </cell>
          <cell r="E1981" t="str">
            <v>2023</v>
          </cell>
        </row>
        <row r="1982">
          <cell r="D1982">
            <v>4.633</v>
          </cell>
          <cell r="E1982" t="str">
            <v>FJI1991</v>
          </cell>
        </row>
        <row r="1983">
          <cell r="D1983">
            <v>4.657</v>
          </cell>
          <cell r="E1983" t="str">
            <v>FJI1992</v>
          </cell>
        </row>
        <row r="1984">
          <cell r="D1984">
            <v>4.71</v>
          </cell>
          <cell r="E1984" t="str">
            <v>FJI1993</v>
          </cell>
        </row>
        <row r="1985">
          <cell r="D1985">
            <v>4.6230000000000002</v>
          </cell>
          <cell r="E1985" t="str">
            <v>FJI1994</v>
          </cell>
        </row>
        <row r="1986">
          <cell r="D1986">
            <v>4.6740000000000004</v>
          </cell>
          <cell r="E1986" t="str">
            <v>FJI1995</v>
          </cell>
        </row>
        <row r="1987">
          <cell r="D1987">
            <v>4.649</v>
          </cell>
          <cell r="E1987" t="str">
            <v>FJI1996</v>
          </cell>
        </row>
        <row r="1988">
          <cell r="D1988">
            <v>4.7409999999999997</v>
          </cell>
          <cell r="E1988" t="str">
            <v>FJI1997</v>
          </cell>
        </row>
        <row r="1989">
          <cell r="D1989">
            <v>4.758</v>
          </cell>
          <cell r="E1989" t="str">
            <v>FJI1998</v>
          </cell>
        </row>
        <row r="1990">
          <cell r="D1990">
            <v>4.7089999999999996</v>
          </cell>
          <cell r="E1990" t="str">
            <v>FJI1999</v>
          </cell>
        </row>
        <row r="1991">
          <cell r="D1991">
            <v>4.7050000000000001</v>
          </cell>
          <cell r="E1991" t="str">
            <v>FJI2000</v>
          </cell>
        </row>
        <row r="1992">
          <cell r="D1992">
            <v>4.6980000000000004</v>
          </cell>
          <cell r="E1992" t="str">
            <v>FJI2001</v>
          </cell>
        </row>
        <row r="1993">
          <cell r="D1993">
            <v>4.7699999999999996</v>
          </cell>
          <cell r="E1993" t="str">
            <v>FJI2002</v>
          </cell>
        </row>
        <row r="1994">
          <cell r="D1994">
            <v>4.7389999999999999</v>
          </cell>
          <cell r="E1994" t="str">
            <v>FJI2003</v>
          </cell>
        </row>
        <row r="1995">
          <cell r="D1995">
            <v>4.7</v>
          </cell>
          <cell r="E1995" t="str">
            <v>FJI2004</v>
          </cell>
        </row>
        <row r="1996">
          <cell r="D1996">
            <v>3.8860000000000001</v>
          </cell>
          <cell r="E1996" t="str">
            <v>FJI2005</v>
          </cell>
        </row>
        <row r="1997">
          <cell r="D1997">
            <v>3.9569999999999999</v>
          </cell>
          <cell r="E1997" t="str">
            <v>FJI2006</v>
          </cell>
        </row>
        <row r="1998">
          <cell r="D1998">
            <v>4.1029999999999998</v>
          </cell>
          <cell r="E1998" t="str">
            <v>FJI2007</v>
          </cell>
        </row>
        <row r="1999">
          <cell r="D1999">
            <v>4.1820000000000004</v>
          </cell>
          <cell r="E1999" t="str">
            <v>FJI2008</v>
          </cell>
        </row>
        <row r="2000">
          <cell r="D2000">
            <v>4.3019999999999996</v>
          </cell>
          <cell r="E2000" t="str">
            <v>FJI2009</v>
          </cell>
        </row>
        <row r="2001">
          <cell r="D2001">
            <v>4.3419999999999996</v>
          </cell>
          <cell r="E2001" t="str">
            <v>FJI2010</v>
          </cell>
        </row>
        <row r="2002">
          <cell r="D2002">
            <v>4.4059999999999997</v>
          </cell>
          <cell r="E2002" t="str">
            <v>FJI2011</v>
          </cell>
        </row>
        <row r="2003">
          <cell r="D2003">
            <v>4.375</v>
          </cell>
          <cell r="E2003" t="str">
            <v>FJI2012</v>
          </cell>
        </row>
        <row r="2004">
          <cell r="D2004">
            <v>4.3559999999999999</v>
          </cell>
          <cell r="E2004" t="str">
            <v>FJI2013</v>
          </cell>
        </row>
        <row r="2005">
          <cell r="D2005">
            <v>4.3250000000000002</v>
          </cell>
          <cell r="E2005" t="str">
            <v>FJI2014</v>
          </cell>
        </row>
        <row r="2006">
          <cell r="D2006">
            <v>4.2919999999999998</v>
          </cell>
          <cell r="E2006" t="str">
            <v>FJI2015</v>
          </cell>
        </row>
        <row r="2007">
          <cell r="D2007">
            <v>4.32</v>
          </cell>
          <cell r="E2007" t="str">
            <v>FJI2016</v>
          </cell>
        </row>
        <row r="2008">
          <cell r="D2008">
            <v>4.3280000000000003</v>
          </cell>
          <cell r="E2008" t="str">
            <v>FJI2017</v>
          </cell>
        </row>
        <row r="2009">
          <cell r="D2009">
            <v>4.34</v>
          </cell>
          <cell r="E2009" t="str">
            <v>FJI2018</v>
          </cell>
        </row>
        <row r="2010">
          <cell r="D2010">
            <v>4.38</v>
          </cell>
          <cell r="E2010" t="str">
            <v>FJI2019</v>
          </cell>
        </row>
        <row r="2011">
          <cell r="D2011">
            <v>4.6230000000000002</v>
          </cell>
          <cell r="E2011" t="str">
            <v>FJI2020</v>
          </cell>
        </row>
        <row r="2012">
          <cell r="D2012">
            <v>4.6779999999999999</v>
          </cell>
          <cell r="E2012" t="str">
            <v>FJI2021</v>
          </cell>
        </row>
        <row r="2013">
          <cell r="D2013">
            <v>4.4809999999999999</v>
          </cell>
          <cell r="E2013" t="str">
            <v>FJI2022</v>
          </cell>
        </row>
        <row r="2014">
          <cell r="D2014">
            <v>4.327</v>
          </cell>
          <cell r="E2014" t="str">
            <v>FJI2023</v>
          </cell>
        </row>
        <row r="2015">
          <cell r="D2015">
            <v>6.5030000000000001</v>
          </cell>
          <cell r="E2015" t="str">
            <v>FIN1991</v>
          </cell>
        </row>
        <row r="2016">
          <cell r="D2016">
            <v>11.595000000000001</v>
          </cell>
          <cell r="E2016" t="str">
            <v>FIN1992</v>
          </cell>
        </row>
        <row r="2017">
          <cell r="D2017">
            <v>16.201000000000001</v>
          </cell>
          <cell r="E2017" t="str">
            <v>FIN1993</v>
          </cell>
        </row>
        <row r="2018">
          <cell r="D2018">
            <v>16.425999999999998</v>
          </cell>
          <cell r="E2018" t="str">
            <v>FIN1994</v>
          </cell>
        </row>
        <row r="2019">
          <cell r="D2019">
            <v>17.004999999999999</v>
          </cell>
          <cell r="E2019" t="str">
            <v>FIN1995</v>
          </cell>
        </row>
        <row r="2020">
          <cell r="D2020">
            <v>15.571999999999999</v>
          </cell>
          <cell r="E2020" t="str">
            <v>FIN1996</v>
          </cell>
        </row>
        <row r="2021">
          <cell r="D2021">
            <v>14.968</v>
          </cell>
          <cell r="E2021" t="str">
            <v>FIN1997</v>
          </cell>
        </row>
        <row r="2022">
          <cell r="D2022">
            <v>13.215</v>
          </cell>
          <cell r="E2022" t="str">
            <v>FIN1998</v>
          </cell>
        </row>
        <row r="2023">
          <cell r="D2023">
            <v>11.693</v>
          </cell>
          <cell r="E2023" t="str">
            <v>FIN1999</v>
          </cell>
        </row>
        <row r="2024">
          <cell r="D2024">
            <v>11.135</v>
          </cell>
          <cell r="E2024" t="str">
            <v>FIN2000</v>
          </cell>
        </row>
        <row r="2025">
          <cell r="D2025">
            <v>10.291</v>
          </cell>
          <cell r="E2025" t="str">
            <v>FIN2001</v>
          </cell>
        </row>
        <row r="2026">
          <cell r="D2026">
            <v>10.423</v>
          </cell>
          <cell r="E2026" t="str">
            <v>FIN2002</v>
          </cell>
        </row>
        <row r="2027">
          <cell r="D2027">
            <v>10.468999999999999</v>
          </cell>
          <cell r="E2027" t="str">
            <v>FIN2003</v>
          </cell>
        </row>
        <row r="2028">
          <cell r="D2028">
            <v>10.358000000000001</v>
          </cell>
          <cell r="E2028" t="str">
            <v>FIN2004</v>
          </cell>
        </row>
        <row r="2029">
          <cell r="D2029">
            <v>8.3840000000000003</v>
          </cell>
          <cell r="E2029" t="str">
            <v>FIN2005</v>
          </cell>
        </row>
        <row r="2030">
          <cell r="D2030">
            <v>7.7190000000000003</v>
          </cell>
          <cell r="E2030" t="str">
            <v>FIN2006</v>
          </cell>
        </row>
        <row r="2031">
          <cell r="D2031">
            <v>6.8540000000000001</v>
          </cell>
          <cell r="E2031" t="str">
            <v>FIN2007</v>
          </cell>
        </row>
        <row r="2032">
          <cell r="D2032">
            <v>6.3689999999999998</v>
          </cell>
          <cell r="E2032" t="str">
            <v>FIN2008</v>
          </cell>
        </row>
        <row r="2033">
          <cell r="D2033">
            <v>8.25</v>
          </cell>
          <cell r="E2033" t="str">
            <v>FIN2009</v>
          </cell>
        </row>
        <row r="2034">
          <cell r="D2034">
            <v>8.3940000000000001</v>
          </cell>
          <cell r="E2034" t="str">
            <v>FIN2010</v>
          </cell>
        </row>
        <row r="2035">
          <cell r="D2035">
            <v>7.7809999999999997</v>
          </cell>
          <cell r="E2035" t="str">
            <v>FIN2011</v>
          </cell>
        </row>
        <row r="2036">
          <cell r="D2036">
            <v>7.6890000000000001</v>
          </cell>
          <cell r="E2036" t="str">
            <v>FIN2012</v>
          </cell>
        </row>
        <row r="2037">
          <cell r="D2037">
            <v>8.1929999999999996</v>
          </cell>
          <cell r="E2037" t="str">
            <v>FIN2013</v>
          </cell>
        </row>
        <row r="2038">
          <cell r="D2038">
            <v>8.6630000000000003</v>
          </cell>
          <cell r="E2038" t="str">
            <v>FIN2014</v>
          </cell>
        </row>
        <row r="2039">
          <cell r="D2039">
            <v>9.3759999999999994</v>
          </cell>
          <cell r="E2039" t="str">
            <v>FIN2015</v>
          </cell>
        </row>
        <row r="2040">
          <cell r="D2040">
            <v>8.8179999999999996</v>
          </cell>
          <cell r="E2040" t="str">
            <v>FIN2016</v>
          </cell>
        </row>
        <row r="2041">
          <cell r="D2041">
            <v>8.64</v>
          </cell>
          <cell r="E2041" t="str">
            <v>FIN2017</v>
          </cell>
        </row>
        <row r="2042">
          <cell r="D2042">
            <v>7.3609999999999998</v>
          </cell>
          <cell r="E2042" t="str">
            <v>FIN2018</v>
          </cell>
        </row>
        <row r="2043">
          <cell r="D2043">
            <v>6.6950000000000003</v>
          </cell>
          <cell r="E2043" t="str">
            <v>FIN2019</v>
          </cell>
        </row>
        <row r="2044">
          <cell r="D2044">
            <v>7.7590000000000003</v>
          </cell>
          <cell r="E2044" t="str">
            <v>FIN2020</v>
          </cell>
        </row>
        <row r="2045">
          <cell r="D2045">
            <v>7.6059999999999999</v>
          </cell>
          <cell r="E2045" t="str">
            <v>FIN2021</v>
          </cell>
        </row>
        <row r="2046">
          <cell r="D2046">
            <v>6.7190000000000003</v>
          </cell>
          <cell r="E2046" t="str">
            <v>FIN2022</v>
          </cell>
        </row>
        <row r="2047">
          <cell r="D2047">
            <v>7.1550000000000002</v>
          </cell>
          <cell r="E2047" t="str">
            <v>FIN2023</v>
          </cell>
        </row>
        <row r="2048">
          <cell r="D2048">
            <v>9.1340000000000003</v>
          </cell>
          <cell r="E2048" t="str">
            <v>FRA1991</v>
          </cell>
        </row>
        <row r="2049">
          <cell r="D2049">
            <v>10.202999999999999</v>
          </cell>
          <cell r="E2049" t="str">
            <v>FRA1992</v>
          </cell>
        </row>
        <row r="2050">
          <cell r="D2050">
            <v>11.321</v>
          </cell>
          <cell r="E2050" t="str">
            <v>FRA1993</v>
          </cell>
        </row>
        <row r="2051">
          <cell r="D2051">
            <v>12.593</v>
          </cell>
          <cell r="E2051" t="str">
            <v>FRA1994</v>
          </cell>
        </row>
        <row r="2052">
          <cell r="D2052">
            <v>11.834</v>
          </cell>
          <cell r="E2052" t="str">
            <v>FRA1995</v>
          </cell>
        </row>
        <row r="2053">
          <cell r="D2053">
            <v>12.367000000000001</v>
          </cell>
          <cell r="E2053" t="str">
            <v>FRA1996</v>
          </cell>
        </row>
        <row r="2054">
          <cell r="D2054">
            <v>12.566000000000001</v>
          </cell>
          <cell r="E2054" t="str">
            <v>FRA1997</v>
          </cell>
        </row>
        <row r="2055">
          <cell r="D2055">
            <v>12.074</v>
          </cell>
          <cell r="E2055" t="str">
            <v>FRA1998</v>
          </cell>
        </row>
        <row r="2056">
          <cell r="D2056">
            <v>11.981</v>
          </cell>
          <cell r="E2056" t="str">
            <v>FRA1999</v>
          </cell>
        </row>
        <row r="2057">
          <cell r="D2057">
            <v>10.218</v>
          </cell>
          <cell r="E2057" t="str">
            <v>FRA2000</v>
          </cell>
        </row>
        <row r="2058">
          <cell r="D2058">
            <v>8.61</v>
          </cell>
          <cell r="E2058" t="str">
            <v>FRA2001</v>
          </cell>
        </row>
        <row r="2059">
          <cell r="D2059">
            <v>8.702</v>
          </cell>
          <cell r="E2059" t="str">
            <v>FRA2002</v>
          </cell>
        </row>
        <row r="2060">
          <cell r="D2060">
            <v>8.3070000000000004</v>
          </cell>
          <cell r="E2060" t="str">
            <v>FRA2003</v>
          </cell>
        </row>
        <row r="2061">
          <cell r="D2061">
            <v>8.9139999999999997</v>
          </cell>
          <cell r="E2061" t="str">
            <v>FRA2004</v>
          </cell>
        </row>
        <row r="2062">
          <cell r="D2062">
            <v>8.8819999999999997</v>
          </cell>
          <cell r="E2062" t="str">
            <v>FRA2005</v>
          </cell>
        </row>
        <row r="2063">
          <cell r="D2063">
            <v>8.8330000000000002</v>
          </cell>
          <cell r="E2063" t="str">
            <v>FRA2006</v>
          </cell>
        </row>
        <row r="2064">
          <cell r="D2064">
            <v>8.0090000000000003</v>
          </cell>
          <cell r="E2064" t="str">
            <v>FRA2007</v>
          </cell>
        </row>
        <row r="2065">
          <cell r="D2065">
            <v>7.3860000000000001</v>
          </cell>
          <cell r="E2065" t="str">
            <v>FRA2008</v>
          </cell>
        </row>
        <row r="2066">
          <cell r="D2066">
            <v>9.1219999999999999</v>
          </cell>
          <cell r="E2066" t="str">
            <v>FRA2009</v>
          </cell>
        </row>
        <row r="2067">
          <cell r="D2067">
            <v>9.2789999999999999</v>
          </cell>
          <cell r="E2067" t="str">
            <v>FRA2010</v>
          </cell>
        </row>
        <row r="2068">
          <cell r="D2068">
            <v>9.2279999999999998</v>
          </cell>
          <cell r="E2068" t="str">
            <v>FRA2011</v>
          </cell>
        </row>
        <row r="2069">
          <cell r="D2069">
            <v>9.8409999999999993</v>
          </cell>
          <cell r="E2069" t="str">
            <v>FRA2012</v>
          </cell>
        </row>
        <row r="2070">
          <cell r="D2070">
            <v>9.9130000000000003</v>
          </cell>
          <cell r="E2070" t="str">
            <v>FRA2013</v>
          </cell>
        </row>
        <row r="2071">
          <cell r="D2071">
            <v>10.273</v>
          </cell>
          <cell r="E2071" t="str">
            <v>FRA2014</v>
          </cell>
        </row>
        <row r="2072">
          <cell r="D2072">
            <v>10.353999999999999</v>
          </cell>
          <cell r="E2072" t="str">
            <v>FRA2015</v>
          </cell>
        </row>
        <row r="2073">
          <cell r="D2073">
            <v>10.057</v>
          </cell>
          <cell r="E2073" t="str">
            <v>FRA2016</v>
          </cell>
        </row>
        <row r="2074">
          <cell r="D2074">
            <v>9.41</v>
          </cell>
          <cell r="E2074" t="str">
            <v>FRA2017</v>
          </cell>
        </row>
        <row r="2075">
          <cell r="D2075">
            <v>9.0180000000000007</v>
          </cell>
          <cell r="E2075" t="str">
            <v>FRA2018</v>
          </cell>
        </row>
        <row r="2076">
          <cell r="D2076">
            <v>8.4149999999999991</v>
          </cell>
          <cell r="E2076" t="str">
            <v>FRA2019</v>
          </cell>
        </row>
        <row r="2077">
          <cell r="D2077">
            <v>8.01</v>
          </cell>
          <cell r="E2077" t="str">
            <v>FRA2020</v>
          </cell>
        </row>
        <row r="2078">
          <cell r="D2078">
            <v>7.8739999999999997</v>
          </cell>
          <cell r="E2078" t="str">
            <v>FRA2021</v>
          </cell>
        </row>
        <row r="2079">
          <cell r="D2079">
            <v>7.3079999999999998</v>
          </cell>
          <cell r="E2079" t="str">
            <v>FRA2022</v>
          </cell>
        </row>
        <row r="2080">
          <cell r="D2080">
            <v>7.3230000000000004</v>
          </cell>
          <cell r="E2080" t="str">
            <v>FRA2023</v>
          </cell>
        </row>
        <row r="2081">
          <cell r="D2081">
            <v>11.718</v>
          </cell>
          <cell r="E2081" t="str">
            <v>PYF1991</v>
          </cell>
        </row>
        <row r="2082">
          <cell r="D2082">
            <v>11.85</v>
          </cell>
          <cell r="E2082" t="str">
            <v>PYF1992</v>
          </cell>
        </row>
        <row r="2083">
          <cell r="D2083">
            <v>11.898999999999999</v>
          </cell>
          <cell r="E2083" t="str">
            <v>PYF1993</v>
          </cell>
        </row>
        <row r="2084">
          <cell r="D2084">
            <v>12.103</v>
          </cell>
          <cell r="E2084" t="str">
            <v>PYF1994</v>
          </cell>
        </row>
        <row r="2085">
          <cell r="D2085">
            <v>12.05</v>
          </cell>
          <cell r="E2085" t="str">
            <v>PYF1995</v>
          </cell>
        </row>
        <row r="2086">
          <cell r="D2086">
            <v>12.015000000000001</v>
          </cell>
          <cell r="E2086" t="str">
            <v>PYF1996</v>
          </cell>
        </row>
        <row r="2087">
          <cell r="D2087">
            <v>11.945</v>
          </cell>
          <cell r="E2087" t="str">
            <v>PYF1997</v>
          </cell>
        </row>
        <row r="2088">
          <cell r="D2088">
            <v>11.853</v>
          </cell>
          <cell r="E2088" t="str">
            <v>PYF1998</v>
          </cell>
        </row>
        <row r="2089">
          <cell r="D2089">
            <v>11.744999999999999</v>
          </cell>
          <cell r="E2089" t="str">
            <v>PYF1999</v>
          </cell>
        </row>
        <row r="2090">
          <cell r="D2090">
            <v>11.608000000000001</v>
          </cell>
          <cell r="E2090" t="str">
            <v>PYF2000</v>
          </cell>
        </row>
        <row r="2091">
          <cell r="D2091">
            <v>11.678000000000001</v>
          </cell>
          <cell r="E2091" t="str">
            <v>PYF2001</v>
          </cell>
        </row>
        <row r="2092">
          <cell r="D2092">
            <v>11.71</v>
          </cell>
          <cell r="E2092" t="str">
            <v>PYF2002</v>
          </cell>
        </row>
        <row r="2093">
          <cell r="D2093">
            <v>11.747999999999999</v>
          </cell>
          <cell r="E2093" t="str">
            <v>PYF2003</v>
          </cell>
        </row>
        <row r="2094">
          <cell r="D2094">
            <v>11.696999999999999</v>
          </cell>
          <cell r="E2094" t="str">
            <v>PYF2004</v>
          </cell>
        </row>
        <row r="2095">
          <cell r="D2095">
            <v>11.718</v>
          </cell>
          <cell r="E2095" t="str">
            <v>PYF2005</v>
          </cell>
        </row>
        <row r="2096">
          <cell r="D2096">
            <v>11.766</v>
          </cell>
          <cell r="E2096" t="str">
            <v>PYF2006</v>
          </cell>
        </row>
        <row r="2097">
          <cell r="D2097">
            <v>11.74</v>
          </cell>
          <cell r="E2097" t="str">
            <v>PYF2007</v>
          </cell>
        </row>
        <row r="2098">
          <cell r="D2098">
            <v>11.759</v>
          </cell>
          <cell r="E2098" t="str">
            <v>PYF2008</v>
          </cell>
        </row>
        <row r="2099">
          <cell r="D2099">
            <v>11.968</v>
          </cell>
          <cell r="E2099" t="str">
            <v>PYF2009</v>
          </cell>
        </row>
        <row r="2100">
          <cell r="D2100">
            <v>12.143000000000001</v>
          </cell>
          <cell r="E2100" t="str">
            <v>PYF2010</v>
          </cell>
        </row>
        <row r="2101">
          <cell r="D2101">
            <v>12.273</v>
          </cell>
          <cell r="E2101" t="str">
            <v>PYF2011</v>
          </cell>
        </row>
        <row r="2102">
          <cell r="D2102">
            <v>12.146000000000001</v>
          </cell>
          <cell r="E2102" t="str">
            <v>PYF2012</v>
          </cell>
        </row>
        <row r="2103">
          <cell r="D2103">
            <v>12.03</v>
          </cell>
          <cell r="E2103" t="str">
            <v>PYF2013</v>
          </cell>
        </row>
        <row r="2104">
          <cell r="D2104">
            <v>11.885999999999999</v>
          </cell>
          <cell r="E2104" t="str">
            <v>PYF2014</v>
          </cell>
        </row>
        <row r="2105">
          <cell r="D2105">
            <v>11.776</v>
          </cell>
          <cell r="E2105" t="str">
            <v>PYF2015</v>
          </cell>
        </row>
        <row r="2106">
          <cell r="D2106">
            <v>11.699</v>
          </cell>
          <cell r="E2106" t="str">
            <v>PYF2016</v>
          </cell>
        </row>
        <row r="2107">
          <cell r="D2107">
            <v>11.554</v>
          </cell>
          <cell r="E2107" t="str">
            <v>PYF2017</v>
          </cell>
        </row>
        <row r="2108">
          <cell r="D2108">
            <v>11.553000000000001</v>
          </cell>
          <cell r="E2108" t="str">
            <v>PYF2018</v>
          </cell>
        </row>
        <row r="2109">
          <cell r="D2109">
            <v>11.536</v>
          </cell>
          <cell r="E2109" t="str">
            <v>PYF2019</v>
          </cell>
        </row>
        <row r="2110">
          <cell r="D2110">
            <v>12.879</v>
          </cell>
          <cell r="E2110" t="str">
            <v>PYF2020</v>
          </cell>
        </row>
        <row r="2111">
          <cell r="D2111">
            <v>12.492000000000001</v>
          </cell>
          <cell r="E2111" t="str">
            <v>PYF2021</v>
          </cell>
        </row>
        <row r="2112">
          <cell r="D2112">
            <v>11.911</v>
          </cell>
          <cell r="E2112" t="str">
            <v>PYF2022</v>
          </cell>
        </row>
        <row r="2113">
          <cell r="D2113">
            <v>11.724</v>
          </cell>
          <cell r="E2113" t="str">
            <v>PYF2023</v>
          </cell>
        </row>
        <row r="2114">
          <cell r="D2114">
            <v>17.22</v>
          </cell>
          <cell r="E2114" t="str">
            <v>GAB1991</v>
          </cell>
        </row>
        <row r="2115">
          <cell r="D2115">
            <v>17.701000000000001</v>
          </cell>
          <cell r="E2115" t="str">
            <v>GAB1992</v>
          </cell>
        </row>
        <row r="2116">
          <cell r="D2116">
            <v>17.78</v>
          </cell>
          <cell r="E2116" t="str">
            <v>GAB1993</v>
          </cell>
        </row>
        <row r="2117">
          <cell r="D2117">
            <v>17.805</v>
          </cell>
          <cell r="E2117" t="str">
            <v>GAB1994</v>
          </cell>
        </row>
        <row r="2118">
          <cell r="D2118">
            <v>17.414000000000001</v>
          </cell>
          <cell r="E2118" t="str">
            <v>GAB1995</v>
          </cell>
        </row>
        <row r="2119">
          <cell r="D2119">
            <v>17.353999999999999</v>
          </cell>
          <cell r="E2119" t="str">
            <v>GAB1996</v>
          </cell>
        </row>
        <row r="2120">
          <cell r="D2120">
            <v>17.201000000000001</v>
          </cell>
          <cell r="E2120" t="str">
            <v>GAB1997</v>
          </cell>
        </row>
        <row r="2121">
          <cell r="D2121">
            <v>17.184000000000001</v>
          </cell>
          <cell r="E2121" t="str">
            <v>GAB1998</v>
          </cell>
        </row>
        <row r="2122">
          <cell r="D2122">
            <v>17.599</v>
          </cell>
          <cell r="E2122" t="str">
            <v>GAB1999</v>
          </cell>
        </row>
        <row r="2123">
          <cell r="D2123">
            <v>17.827000000000002</v>
          </cell>
          <cell r="E2123" t="str">
            <v>GAB2000</v>
          </cell>
        </row>
        <row r="2124">
          <cell r="D2124">
            <v>17.800999999999998</v>
          </cell>
          <cell r="E2124" t="str">
            <v>GAB2001</v>
          </cell>
        </row>
        <row r="2125">
          <cell r="D2125">
            <v>17.372</v>
          </cell>
          <cell r="E2125" t="str">
            <v>GAB2002</v>
          </cell>
        </row>
        <row r="2126">
          <cell r="D2126">
            <v>17.129000000000001</v>
          </cell>
          <cell r="E2126" t="str">
            <v>GAB2003</v>
          </cell>
        </row>
        <row r="2127">
          <cell r="D2127">
            <v>17.103999999999999</v>
          </cell>
          <cell r="E2127" t="str">
            <v>GAB2004</v>
          </cell>
        </row>
        <row r="2128">
          <cell r="D2128">
            <v>16.91</v>
          </cell>
          <cell r="E2128" t="str">
            <v>GAB2005</v>
          </cell>
        </row>
        <row r="2129">
          <cell r="D2129">
            <v>17.792000000000002</v>
          </cell>
          <cell r="E2129" t="str">
            <v>GAB2006</v>
          </cell>
        </row>
        <row r="2130">
          <cell r="D2130">
            <v>18.257999999999999</v>
          </cell>
          <cell r="E2130" t="str">
            <v>GAB2007</v>
          </cell>
        </row>
        <row r="2131">
          <cell r="D2131">
            <v>19.196999999999999</v>
          </cell>
          <cell r="E2131" t="str">
            <v>GAB2008</v>
          </cell>
        </row>
        <row r="2132">
          <cell r="D2132">
            <v>19.754000000000001</v>
          </cell>
          <cell r="E2132" t="str">
            <v>GAB2009</v>
          </cell>
        </row>
        <row r="2133">
          <cell r="D2133">
            <v>20.39</v>
          </cell>
          <cell r="E2133" t="str">
            <v>GAB2010</v>
          </cell>
        </row>
        <row r="2134">
          <cell r="D2134">
            <v>19.928999999999998</v>
          </cell>
          <cell r="E2134" t="str">
            <v>GAB2011</v>
          </cell>
        </row>
        <row r="2135">
          <cell r="D2135">
            <v>19.713000000000001</v>
          </cell>
          <cell r="E2135" t="str">
            <v>GAB2012</v>
          </cell>
        </row>
        <row r="2136">
          <cell r="D2136">
            <v>19.788</v>
          </cell>
          <cell r="E2136" t="str">
            <v>GAB2013</v>
          </cell>
        </row>
        <row r="2137">
          <cell r="D2137">
            <v>19.922000000000001</v>
          </cell>
          <cell r="E2137" t="str">
            <v>GAB2014</v>
          </cell>
        </row>
        <row r="2138">
          <cell r="D2138">
            <v>19.994</v>
          </cell>
          <cell r="E2138" t="str">
            <v>GAB2015</v>
          </cell>
        </row>
        <row r="2139">
          <cell r="D2139">
            <v>20.164999999999999</v>
          </cell>
          <cell r="E2139" t="str">
            <v>GAB2016</v>
          </cell>
        </row>
        <row r="2140">
          <cell r="D2140">
            <v>20.350999999999999</v>
          </cell>
          <cell r="E2140" t="str">
            <v>GAB2017</v>
          </cell>
        </row>
        <row r="2141">
          <cell r="D2141">
            <v>20.501999999999999</v>
          </cell>
          <cell r="E2141" t="str">
            <v>GAB2018</v>
          </cell>
        </row>
        <row r="2142">
          <cell r="D2142">
            <v>20.425999999999998</v>
          </cell>
          <cell r="E2142" t="str">
            <v>GAB2019</v>
          </cell>
        </row>
        <row r="2143">
          <cell r="D2143">
            <v>21.273</v>
          </cell>
          <cell r="E2143" t="str">
            <v>GAB2020</v>
          </cell>
        </row>
        <row r="2144">
          <cell r="D2144">
            <v>21.233000000000001</v>
          </cell>
          <cell r="E2144" t="str">
            <v>GAB2021</v>
          </cell>
        </row>
        <row r="2145">
          <cell r="D2145">
            <v>20.501000000000001</v>
          </cell>
          <cell r="E2145" t="str">
            <v>GAB2022</v>
          </cell>
        </row>
        <row r="2146">
          <cell r="D2146">
            <v>20.361000000000001</v>
          </cell>
          <cell r="E2146" t="str">
            <v>GAB2023</v>
          </cell>
        </row>
        <row r="2147">
          <cell r="D2147">
            <v>9.5609999999999999</v>
          </cell>
          <cell r="E2147" t="str">
            <v>GMB1991</v>
          </cell>
        </row>
        <row r="2148">
          <cell r="D2148">
            <v>9.6809999999999992</v>
          </cell>
          <cell r="E2148" t="str">
            <v>GMB1992</v>
          </cell>
        </row>
        <row r="2149">
          <cell r="D2149">
            <v>9.7270000000000003</v>
          </cell>
          <cell r="E2149" t="str">
            <v>GMB1993</v>
          </cell>
        </row>
        <row r="2150">
          <cell r="D2150">
            <v>9.8620000000000001</v>
          </cell>
          <cell r="E2150" t="str">
            <v>GMB1994</v>
          </cell>
        </row>
        <row r="2151">
          <cell r="D2151">
            <v>9.9830000000000005</v>
          </cell>
          <cell r="E2151" t="str">
            <v>GMB1995</v>
          </cell>
        </row>
        <row r="2152">
          <cell r="D2152">
            <v>10.036</v>
          </cell>
          <cell r="E2152" t="str">
            <v>GMB1996</v>
          </cell>
        </row>
        <row r="2153">
          <cell r="D2153">
            <v>9.8659999999999997</v>
          </cell>
          <cell r="E2153" t="str">
            <v>GMB1997</v>
          </cell>
        </row>
        <row r="2154">
          <cell r="D2154">
            <v>9.7840000000000007</v>
          </cell>
          <cell r="E2154" t="str">
            <v>GMB1998</v>
          </cell>
        </row>
        <row r="2155">
          <cell r="D2155">
            <v>9.6430000000000007</v>
          </cell>
          <cell r="E2155" t="str">
            <v>GMB1999</v>
          </cell>
        </row>
        <row r="2156">
          <cell r="D2156">
            <v>9.6389999999999993</v>
          </cell>
          <cell r="E2156" t="str">
            <v>GMB2000</v>
          </cell>
        </row>
        <row r="2157">
          <cell r="D2157">
            <v>9.5709999999999997</v>
          </cell>
          <cell r="E2157" t="str">
            <v>GMB2001</v>
          </cell>
        </row>
        <row r="2158">
          <cell r="D2158">
            <v>9.9649999999999999</v>
          </cell>
          <cell r="E2158" t="str">
            <v>GMB2002</v>
          </cell>
        </row>
        <row r="2159">
          <cell r="D2159">
            <v>9.93</v>
          </cell>
          <cell r="E2159" t="str">
            <v>GMB2003</v>
          </cell>
        </row>
        <row r="2160">
          <cell r="D2160">
            <v>9.8970000000000002</v>
          </cell>
          <cell r="E2160" t="str">
            <v>GMB2004</v>
          </cell>
        </row>
        <row r="2161">
          <cell r="D2161">
            <v>9.8780000000000001</v>
          </cell>
          <cell r="E2161" t="str">
            <v>GMB2005</v>
          </cell>
        </row>
        <row r="2162">
          <cell r="D2162">
            <v>10.196</v>
          </cell>
          <cell r="E2162" t="str">
            <v>GMB2006</v>
          </cell>
        </row>
        <row r="2163">
          <cell r="D2163">
            <v>10.382999999999999</v>
          </cell>
          <cell r="E2163" t="str">
            <v>GMB2007</v>
          </cell>
        </row>
        <row r="2164">
          <cell r="D2164">
            <v>10.041</v>
          </cell>
          <cell r="E2164" t="str">
            <v>GMB2008</v>
          </cell>
        </row>
        <row r="2165">
          <cell r="D2165">
            <v>9.7690000000000001</v>
          </cell>
          <cell r="E2165" t="str">
            <v>GMB2009</v>
          </cell>
        </row>
        <row r="2166">
          <cell r="D2166">
            <v>9.673</v>
          </cell>
          <cell r="E2166" t="str">
            <v>GMB2010</v>
          </cell>
        </row>
        <row r="2167">
          <cell r="D2167">
            <v>10.269</v>
          </cell>
          <cell r="E2167" t="str">
            <v>GMB2011</v>
          </cell>
        </row>
        <row r="2168">
          <cell r="D2168">
            <v>10.346</v>
          </cell>
          <cell r="E2168" t="str">
            <v>GMB2012</v>
          </cell>
        </row>
        <row r="2169">
          <cell r="D2169">
            <v>9.468</v>
          </cell>
          <cell r="E2169" t="str">
            <v>GMB2013</v>
          </cell>
        </row>
        <row r="2170">
          <cell r="D2170">
            <v>8.2240000000000002</v>
          </cell>
          <cell r="E2170" t="str">
            <v>GMB2014</v>
          </cell>
        </row>
        <row r="2171">
          <cell r="D2171">
            <v>7.2709999999999999</v>
          </cell>
          <cell r="E2171" t="str">
            <v>GMB2015</v>
          </cell>
        </row>
        <row r="2172">
          <cell r="D2172">
            <v>6.2990000000000004</v>
          </cell>
          <cell r="E2172" t="str">
            <v>GMB2016</v>
          </cell>
        </row>
        <row r="2173">
          <cell r="D2173">
            <v>5.1619999999999999</v>
          </cell>
          <cell r="E2173" t="str">
            <v>GMB2017</v>
          </cell>
        </row>
        <row r="2174">
          <cell r="D2174">
            <v>4.1269999999999998</v>
          </cell>
          <cell r="E2174" t="str">
            <v>GMB2018</v>
          </cell>
        </row>
        <row r="2175">
          <cell r="D2175">
            <v>4.532</v>
          </cell>
          <cell r="E2175" t="str">
            <v>GMB2019</v>
          </cell>
        </row>
        <row r="2176">
          <cell r="D2176">
            <v>5.8579999999999997</v>
          </cell>
          <cell r="E2176" t="str">
            <v>GMB2020</v>
          </cell>
        </row>
        <row r="2177">
          <cell r="D2177">
            <v>6.2060000000000004</v>
          </cell>
          <cell r="E2177" t="str">
            <v>GMB2021</v>
          </cell>
        </row>
        <row r="2178">
          <cell r="D2178">
            <v>6.0819999999999999</v>
          </cell>
          <cell r="E2178" t="str">
            <v>GMB2022</v>
          </cell>
        </row>
        <row r="2179">
          <cell r="D2179">
            <v>6.4790000000000001</v>
          </cell>
          <cell r="E2179" t="str">
            <v>GMB2023</v>
          </cell>
        </row>
        <row r="2180">
          <cell r="D2180">
            <v>2.7</v>
          </cell>
          <cell r="E2180" t="str">
            <v>GEO1991</v>
          </cell>
        </row>
        <row r="2181">
          <cell r="D2181">
            <v>5.4</v>
          </cell>
          <cell r="E2181" t="str">
            <v>GEO1992</v>
          </cell>
        </row>
        <row r="2182">
          <cell r="D2182">
            <v>5.4</v>
          </cell>
          <cell r="E2182" t="str">
            <v>GEO1993</v>
          </cell>
        </row>
        <row r="2183">
          <cell r="D2183">
            <v>8.4</v>
          </cell>
          <cell r="E2183" t="str">
            <v>GEO1994</v>
          </cell>
        </row>
        <row r="2184">
          <cell r="D2184">
            <v>7.6</v>
          </cell>
          <cell r="E2184" t="str">
            <v>GEO1995</v>
          </cell>
        </row>
        <row r="2185">
          <cell r="D2185">
            <v>11.5</v>
          </cell>
          <cell r="E2185" t="str">
            <v>GEO1996</v>
          </cell>
        </row>
        <row r="2186">
          <cell r="D2186">
            <v>11.5</v>
          </cell>
          <cell r="E2186" t="str">
            <v>GEO1997</v>
          </cell>
        </row>
        <row r="2187">
          <cell r="D2187">
            <v>14.53</v>
          </cell>
          <cell r="E2187" t="str">
            <v>GEO1998</v>
          </cell>
        </row>
        <row r="2188">
          <cell r="D2188">
            <v>13.8</v>
          </cell>
          <cell r="E2188" t="str">
            <v>GEO1999</v>
          </cell>
        </row>
        <row r="2189">
          <cell r="D2189">
            <v>10.82</v>
          </cell>
          <cell r="E2189" t="str">
            <v>GEO2000</v>
          </cell>
        </row>
        <row r="2190">
          <cell r="D2190">
            <v>11.16</v>
          </cell>
          <cell r="E2190" t="str">
            <v>GEO2001</v>
          </cell>
        </row>
        <row r="2191">
          <cell r="D2191">
            <v>12.59</v>
          </cell>
          <cell r="E2191" t="str">
            <v>GEO2002</v>
          </cell>
        </row>
        <row r="2192">
          <cell r="D2192">
            <v>11.51</v>
          </cell>
          <cell r="E2192" t="str">
            <v>GEO2003</v>
          </cell>
        </row>
        <row r="2193">
          <cell r="D2193">
            <v>12.62</v>
          </cell>
          <cell r="E2193" t="str">
            <v>GEO2004</v>
          </cell>
        </row>
        <row r="2194">
          <cell r="D2194">
            <v>13.81</v>
          </cell>
          <cell r="E2194" t="str">
            <v>GEO2005</v>
          </cell>
        </row>
        <row r="2195">
          <cell r="D2195">
            <v>13.57</v>
          </cell>
          <cell r="E2195" t="str">
            <v>GEO2006</v>
          </cell>
        </row>
        <row r="2196">
          <cell r="D2196">
            <v>13.28</v>
          </cell>
          <cell r="E2196" t="str">
            <v>GEO2007</v>
          </cell>
        </row>
        <row r="2197">
          <cell r="D2197">
            <v>17.87</v>
          </cell>
          <cell r="E2197" t="str">
            <v>GEO2008</v>
          </cell>
        </row>
        <row r="2198">
          <cell r="D2198">
            <v>20.71</v>
          </cell>
          <cell r="E2198" t="str">
            <v>GEO2009</v>
          </cell>
        </row>
        <row r="2199">
          <cell r="D2199">
            <v>20.202999999999999</v>
          </cell>
          <cell r="E2199" t="str">
            <v>GEO2010</v>
          </cell>
        </row>
        <row r="2200">
          <cell r="D2200">
            <v>19.632000000000001</v>
          </cell>
          <cell r="E2200" t="str">
            <v>GEO2011</v>
          </cell>
        </row>
        <row r="2201">
          <cell r="D2201">
            <v>19.652999999999999</v>
          </cell>
          <cell r="E2201" t="str">
            <v>GEO2012</v>
          </cell>
        </row>
        <row r="2202">
          <cell r="D2202">
            <v>19.416</v>
          </cell>
          <cell r="E2202" t="str">
            <v>GEO2013</v>
          </cell>
        </row>
        <row r="2203">
          <cell r="D2203">
            <v>17.439</v>
          </cell>
          <cell r="E2203" t="str">
            <v>GEO2014</v>
          </cell>
        </row>
        <row r="2204">
          <cell r="D2204">
            <v>16.506</v>
          </cell>
          <cell r="E2204" t="str">
            <v>GEO2015</v>
          </cell>
        </row>
        <row r="2205">
          <cell r="D2205">
            <v>16.603999999999999</v>
          </cell>
          <cell r="E2205" t="str">
            <v>GEO2016</v>
          </cell>
        </row>
        <row r="2206">
          <cell r="D2206">
            <v>13.939</v>
          </cell>
          <cell r="E2206" t="str">
            <v>GEO2017</v>
          </cell>
        </row>
        <row r="2207">
          <cell r="D2207">
            <v>12.667</v>
          </cell>
          <cell r="E2207" t="str">
            <v>GEO2018</v>
          </cell>
        </row>
        <row r="2208">
          <cell r="D2208">
            <v>11.565</v>
          </cell>
          <cell r="E2208" t="str">
            <v>GEO2019</v>
          </cell>
        </row>
        <row r="2209">
          <cell r="D2209">
            <v>11.73</v>
          </cell>
          <cell r="E2209" t="str">
            <v>GEO2020</v>
          </cell>
        </row>
        <row r="2210">
          <cell r="D2210">
            <v>11.794</v>
          </cell>
          <cell r="E2210" t="str">
            <v>GEO2021</v>
          </cell>
        </row>
        <row r="2211">
          <cell r="D2211">
            <v>11.657</v>
          </cell>
          <cell r="E2211" t="str">
            <v>GEO2022</v>
          </cell>
        </row>
        <row r="2212">
          <cell r="D2212">
            <v>11.622</v>
          </cell>
          <cell r="E2212" t="str">
            <v>GEO2023</v>
          </cell>
        </row>
        <row r="2213">
          <cell r="D2213">
            <v>5.3159999999999998</v>
          </cell>
          <cell r="E2213" t="str">
            <v>DEU1991</v>
          </cell>
        </row>
        <row r="2214">
          <cell r="D2214">
            <v>6.3230000000000004</v>
          </cell>
          <cell r="E2214" t="str">
            <v>DEU1992</v>
          </cell>
        </row>
        <row r="2215">
          <cell r="D2215">
            <v>7.6749999999999998</v>
          </cell>
          <cell r="E2215" t="str">
            <v>DEU1993</v>
          </cell>
        </row>
        <row r="2216">
          <cell r="D2216">
            <v>8.7270000000000003</v>
          </cell>
          <cell r="E2216" t="str">
            <v>DEU1994</v>
          </cell>
        </row>
        <row r="2217">
          <cell r="D2217">
            <v>8.1579999999999995</v>
          </cell>
          <cell r="E2217" t="str">
            <v>DEU1995</v>
          </cell>
        </row>
        <row r="2218">
          <cell r="D2218">
            <v>8.8219999999999992</v>
          </cell>
          <cell r="E2218" t="str">
            <v>DEU1996</v>
          </cell>
        </row>
        <row r="2219">
          <cell r="D2219">
            <v>9.8610000000000007</v>
          </cell>
          <cell r="E2219" t="str">
            <v>DEU1997</v>
          </cell>
        </row>
        <row r="2220">
          <cell r="D2220">
            <v>9.7870000000000008</v>
          </cell>
          <cell r="E2220" t="str">
            <v>DEU1998</v>
          </cell>
        </row>
        <row r="2221">
          <cell r="D2221">
            <v>8.8539999999999992</v>
          </cell>
          <cell r="E2221" t="str">
            <v>DEU1999</v>
          </cell>
        </row>
        <row r="2222">
          <cell r="D2222">
            <v>7.9169999999999998</v>
          </cell>
          <cell r="E2222" t="str">
            <v>DEU2000</v>
          </cell>
        </row>
        <row r="2223">
          <cell r="D2223">
            <v>7.7729999999999997</v>
          </cell>
          <cell r="E2223" t="str">
            <v>DEU2001</v>
          </cell>
        </row>
        <row r="2224">
          <cell r="D2224">
            <v>8.4819999999999993</v>
          </cell>
          <cell r="E2224" t="str">
            <v>DEU2002</v>
          </cell>
        </row>
        <row r="2225">
          <cell r="D2225">
            <v>9.7789999999999999</v>
          </cell>
          <cell r="E2225" t="str">
            <v>DEU2003</v>
          </cell>
        </row>
        <row r="2226">
          <cell r="D2226">
            <v>10.727</v>
          </cell>
          <cell r="E2226" t="str">
            <v>DEU2004</v>
          </cell>
        </row>
        <row r="2227">
          <cell r="D2227">
            <v>11.167</v>
          </cell>
          <cell r="E2227" t="str">
            <v>DEU2005</v>
          </cell>
        </row>
        <row r="2228">
          <cell r="D2228">
            <v>10.25</v>
          </cell>
          <cell r="E2228" t="str">
            <v>DEU2006</v>
          </cell>
        </row>
        <row r="2229">
          <cell r="D2229">
            <v>8.6579999999999995</v>
          </cell>
          <cell r="E2229" t="str">
            <v>DEU2007</v>
          </cell>
        </row>
        <row r="2230">
          <cell r="D2230">
            <v>7.5250000000000004</v>
          </cell>
          <cell r="E2230" t="str">
            <v>DEU2008</v>
          </cell>
        </row>
        <row r="2231">
          <cell r="D2231">
            <v>7.742</v>
          </cell>
          <cell r="E2231" t="str">
            <v>DEU2009</v>
          </cell>
        </row>
        <row r="2232">
          <cell r="D2232">
            <v>6.9669999999999996</v>
          </cell>
          <cell r="E2232" t="str">
            <v>DEU2010</v>
          </cell>
        </row>
        <row r="2233">
          <cell r="D2233">
            <v>5.8250000000000002</v>
          </cell>
          <cell r="E2233" t="str">
            <v>DEU2011</v>
          </cell>
        </row>
        <row r="2234">
          <cell r="D2234">
            <v>5.3789999999999996</v>
          </cell>
          <cell r="E2234" t="str">
            <v>DEU2012</v>
          </cell>
        </row>
        <row r="2235">
          <cell r="D2235">
            <v>5.2309999999999999</v>
          </cell>
          <cell r="E2235" t="str">
            <v>DEU2013</v>
          </cell>
        </row>
        <row r="2236">
          <cell r="D2236">
            <v>4.9809999999999999</v>
          </cell>
          <cell r="E2236" t="str">
            <v>DEU2014</v>
          </cell>
        </row>
        <row r="2237">
          <cell r="D2237">
            <v>4.6239999999999997</v>
          </cell>
          <cell r="E2237" t="str">
            <v>DEU2015</v>
          </cell>
        </row>
        <row r="2238">
          <cell r="D2238">
            <v>4.1219999999999999</v>
          </cell>
          <cell r="E2238" t="str">
            <v>DEU2016</v>
          </cell>
        </row>
        <row r="2239">
          <cell r="D2239">
            <v>3.746</v>
          </cell>
          <cell r="E2239" t="str">
            <v>DEU2017</v>
          </cell>
        </row>
        <row r="2240">
          <cell r="D2240">
            <v>3.3839999999999999</v>
          </cell>
          <cell r="E2240" t="str">
            <v>DEU2018</v>
          </cell>
        </row>
        <row r="2241">
          <cell r="D2241">
            <v>3.1360000000000001</v>
          </cell>
          <cell r="E2241" t="str">
            <v>DEU2019</v>
          </cell>
        </row>
        <row r="2242">
          <cell r="D2242">
            <v>3.8559999999999999</v>
          </cell>
          <cell r="E2242" t="str">
            <v>DEU2020</v>
          </cell>
        </row>
        <row r="2243">
          <cell r="D2243">
            <v>3.6379999999999999</v>
          </cell>
          <cell r="E2243" t="str">
            <v>DEU2021</v>
          </cell>
        </row>
        <row r="2244">
          <cell r="D2244">
            <v>3.1349999999999998</v>
          </cell>
          <cell r="E2244" t="str">
            <v>DEU2022</v>
          </cell>
        </row>
        <row r="2245">
          <cell r="D2245">
            <v>3.0449999999999999</v>
          </cell>
          <cell r="E2245" t="str">
            <v>DEU2023</v>
          </cell>
        </row>
        <row r="2246">
          <cell r="D2246">
            <v>3.4889999999999999</v>
          </cell>
          <cell r="E2246" t="str">
            <v>GHA1991</v>
          </cell>
        </row>
        <row r="2247">
          <cell r="D2247">
            <v>4.7</v>
          </cell>
          <cell r="E2247" t="str">
            <v>GHA1992</v>
          </cell>
        </row>
        <row r="2248">
          <cell r="D2248">
            <v>5.2380000000000004</v>
          </cell>
          <cell r="E2248" t="str">
            <v>GHA1993</v>
          </cell>
        </row>
        <row r="2249">
          <cell r="D2249">
            <v>5.8949999999999996</v>
          </cell>
          <cell r="E2249" t="str">
            <v>GHA1994</v>
          </cell>
        </row>
        <row r="2250">
          <cell r="D2250">
            <v>6.4790000000000001</v>
          </cell>
          <cell r="E2250" t="str">
            <v>GHA1995</v>
          </cell>
        </row>
        <row r="2251">
          <cell r="D2251">
            <v>7.0839999999999996</v>
          </cell>
          <cell r="E2251" t="str">
            <v>GHA1996</v>
          </cell>
        </row>
        <row r="2252">
          <cell r="D2252">
            <v>7.6369999999999996</v>
          </cell>
          <cell r="E2252" t="str">
            <v>GHA1997</v>
          </cell>
        </row>
        <row r="2253">
          <cell r="D2253">
            <v>8.1999999999999993</v>
          </cell>
          <cell r="E2253" t="str">
            <v>GHA1998</v>
          </cell>
        </row>
        <row r="2254">
          <cell r="D2254">
            <v>10.1</v>
          </cell>
          <cell r="E2254" t="str">
            <v>GHA1999</v>
          </cell>
        </row>
        <row r="2255">
          <cell r="D2255">
            <v>10.456</v>
          </cell>
          <cell r="E2255" t="str">
            <v>GHA2000</v>
          </cell>
        </row>
        <row r="2256">
          <cell r="D2256">
            <v>9.6039999999999992</v>
          </cell>
          <cell r="E2256" t="str">
            <v>GHA2001</v>
          </cell>
        </row>
        <row r="2257">
          <cell r="D2257">
            <v>8.6980000000000004</v>
          </cell>
          <cell r="E2257" t="str">
            <v>GHA2002</v>
          </cell>
        </row>
        <row r="2258">
          <cell r="D2258">
            <v>7.7220000000000004</v>
          </cell>
          <cell r="E2258" t="str">
            <v>GHA2003</v>
          </cell>
        </row>
        <row r="2259">
          <cell r="D2259">
            <v>6.7569999999999997</v>
          </cell>
          <cell r="E2259" t="str">
            <v>GHA2004</v>
          </cell>
        </row>
        <row r="2260">
          <cell r="D2260">
            <v>5.8170000000000002</v>
          </cell>
          <cell r="E2260" t="str">
            <v>GHA2005</v>
          </cell>
        </row>
        <row r="2261">
          <cell r="D2261">
            <v>4.8970000000000002</v>
          </cell>
          <cell r="E2261" t="str">
            <v>GHA2006</v>
          </cell>
        </row>
        <row r="2262">
          <cell r="D2262">
            <v>5.0919999999999996</v>
          </cell>
          <cell r="E2262" t="str">
            <v>GHA2007</v>
          </cell>
        </row>
        <row r="2263">
          <cell r="D2263">
            <v>5.1420000000000003</v>
          </cell>
          <cell r="E2263" t="str">
            <v>GHA2008</v>
          </cell>
        </row>
        <row r="2264">
          <cell r="D2264">
            <v>5.3490000000000002</v>
          </cell>
          <cell r="E2264" t="str">
            <v>GHA2009</v>
          </cell>
        </row>
        <row r="2265">
          <cell r="D2265">
            <v>5.3840000000000003</v>
          </cell>
          <cell r="E2265" t="str">
            <v>GHA2010</v>
          </cell>
        </row>
        <row r="2266">
          <cell r="D2266">
            <v>4.2270000000000003</v>
          </cell>
          <cell r="E2266" t="str">
            <v>GHA2011</v>
          </cell>
        </row>
        <row r="2267">
          <cell r="D2267">
            <v>3.141</v>
          </cell>
          <cell r="E2267" t="str">
            <v>GHA2012</v>
          </cell>
        </row>
        <row r="2268">
          <cell r="D2268">
            <v>2.173</v>
          </cell>
          <cell r="E2268" t="str">
            <v>GHA2013</v>
          </cell>
        </row>
        <row r="2269">
          <cell r="D2269">
            <v>4.4119999999999999</v>
          </cell>
          <cell r="E2269" t="str">
            <v>GHA2014</v>
          </cell>
        </row>
        <row r="2270">
          <cell r="D2270">
            <v>6.806</v>
          </cell>
          <cell r="E2270" t="str">
            <v>GHA2015</v>
          </cell>
        </row>
        <row r="2271">
          <cell r="D2271">
            <v>5.2370000000000001</v>
          </cell>
          <cell r="E2271" t="str">
            <v>GHA2016</v>
          </cell>
        </row>
        <row r="2272">
          <cell r="D2272">
            <v>3.3690000000000002</v>
          </cell>
          <cell r="E2272" t="str">
            <v>GHA2017</v>
          </cell>
        </row>
        <row r="2273">
          <cell r="D2273">
            <v>3.2509999999999999</v>
          </cell>
          <cell r="E2273" t="str">
            <v>GHA2018</v>
          </cell>
        </row>
        <row r="2274">
          <cell r="D2274">
            <v>3.1560000000000001</v>
          </cell>
          <cell r="E2274" t="str">
            <v>GHA2019</v>
          </cell>
        </row>
        <row r="2275">
          <cell r="D2275">
            <v>3.2850000000000001</v>
          </cell>
          <cell r="E2275" t="str">
            <v>GHA2020</v>
          </cell>
        </row>
        <row r="2276">
          <cell r="D2276">
            <v>3.3380000000000001</v>
          </cell>
          <cell r="E2276" t="str">
            <v>GHA2021</v>
          </cell>
        </row>
        <row r="2277">
          <cell r="D2277">
            <v>3.0840000000000001</v>
          </cell>
          <cell r="E2277" t="str">
            <v>GHA2022</v>
          </cell>
        </row>
        <row r="2278">
          <cell r="D2278">
            <v>3.0790000000000002</v>
          </cell>
          <cell r="E2278" t="str">
            <v>GHA2023</v>
          </cell>
        </row>
        <row r="2279">
          <cell r="D2279">
            <v>7.5720000000000001</v>
          </cell>
          <cell r="E2279" t="str">
            <v>GRC1991</v>
          </cell>
        </row>
        <row r="2280">
          <cell r="D2280">
            <v>8.9269999999999996</v>
          </cell>
          <cell r="E2280" t="str">
            <v>GRC1992</v>
          </cell>
        </row>
        <row r="2281">
          <cell r="D2281">
            <v>10.177</v>
          </cell>
          <cell r="E2281" t="str">
            <v>GRC1993</v>
          </cell>
        </row>
        <row r="2282">
          <cell r="D2282">
            <v>9.8079999999999998</v>
          </cell>
          <cell r="E2282" t="str">
            <v>GRC1994</v>
          </cell>
        </row>
        <row r="2283">
          <cell r="D2283">
            <v>10.117000000000001</v>
          </cell>
          <cell r="E2283" t="str">
            <v>GRC1995</v>
          </cell>
        </row>
        <row r="2284">
          <cell r="D2284">
            <v>10.401999999999999</v>
          </cell>
          <cell r="E2284" t="str">
            <v>GRC1996</v>
          </cell>
        </row>
        <row r="2285">
          <cell r="D2285">
            <v>10.472</v>
          </cell>
          <cell r="E2285" t="str">
            <v>GRC1997</v>
          </cell>
        </row>
        <row r="2286">
          <cell r="D2286">
            <v>12.227</v>
          </cell>
          <cell r="E2286" t="str">
            <v>GRC1998</v>
          </cell>
        </row>
        <row r="2287">
          <cell r="D2287">
            <v>12.138</v>
          </cell>
          <cell r="E2287" t="str">
            <v>GRC1999</v>
          </cell>
        </row>
        <row r="2288">
          <cell r="D2288">
            <v>11.345000000000001</v>
          </cell>
          <cell r="E2288" t="str">
            <v>GRC2000</v>
          </cell>
        </row>
        <row r="2289">
          <cell r="D2289">
            <v>10.763999999999999</v>
          </cell>
          <cell r="E2289" t="str">
            <v>GRC2001</v>
          </cell>
        </row>
        <row r="2290">
          <cell r="D2290">
            <v>10.346</v>
          </cell>
          <cell r="E2290" t="str">
            <v>GRC2002</v>
          </cell>
        </row>
        <row r="2291">
          <cell r="D2291">
            <v>9.8390000000000004</v>
          </cell>
          <cell r="E2291" t="str">
            <v>GRC2003</v>
          </cell>
        </row>
        <row r="2292">
          <cell r="D2292">
            <v>10.628</v>
          </cell>
          <cell r="E2292" t="str">
            <v>GRC2004</v>
          </cell>
        </row>
        <row r="2293">
          <cell r="D2293">
            <v>10.074</v>
          </cell>
          <cell r="E2293" t="str">
            <v>GRC2005</v>
          </cell>
        </row>
        <row r="2294">
          <cell r="D2294">
            <v>8.9060000000000006</v>
          </cell>
          <cell r="E2294" t="str">
            <v>GRC2006</v>
          </cell>
        </row>
        <row r="2295">
          <cell r="D2295">
            <v>8.3510000000000009</v>
          </cell>
          <cell r="E2295" t="str">
            <v>GRC2007</v>
          </cell>
        </row>
        <row r="2296">
          <cell r="D2296">
            <v>7.6639999999999997</v>
          </cell>
          <cell r="E2296" t="str">
            <v>GRC2008</v>
          </cell>
        </row>
        <row r="2297">
          <cell r="D2297">
            <v>9.5459999999999994</v>
          </cell>
          <cell r="E2297" t="str">
            <v>GRC2009</v>
          </cell>
        </row>
        <row r="2298">
          <cell r="D2298">
            <v>12.718999999999999</v>
          </cell>
          <cell r="E2298" t="str">
            <v>GRC2010</v>
          </cell>
        </row>
        <row r="2299">
          <cell r="D2299">
            <v>17.972999999999999</v>
          </cell>
          <cell r="E2299" t="str">
            <v>GRC2011</v>
          </cell>
        </row>
        <row r="2300">
          <cell r="D2300">
            <v>24.731000000000002</v>
          </cell>
          <cell r="E2300" t="str">
            <v>GRC2012</v>
          </cell>
        </row>
        <row r="2301">
          <cell r="D2301">
            <v>27.686</v>
          </cell>
          <cell r="E2301" t="str">
            <v>GRC2013</v>
          </cell>
        </row>
        <row r="2302">
          <cell r="D2302">
            <v>26.707999999999998</v>
          </cell>
          <cell r="E2302" t="str">
            <v>GRC2014</v>
          </cell>
        </row>
        <row r="2303">
          <cell r="D2303">
            <v>24.981000000000002</v>
          </cell>
          <cell r="E2303" t="str">
            <v>GRC2015</v>
          </cell>
        </row>
        <row r="2304">
          <cell r="D2304">
            <v>23.513999999999999</v>
          </cell>
          <cell r="E2304" t="str">
            <v>GRC2016</v>
          </cell>
        </row>
        <row r="2305">
          <cell r="D2305">
            <v>21.414000000000001</v>
          </cell>
          <cell r="E2305" t="str">
            <v>GRC2017</v>
          </cell>
        </row>
        <row r="2306">
          <cell r="D2306">
            <v>19.178999999999998</v>
          </cell>
          <cell r="E2306" t="str">
            <v>GRC2018</v>
          </cell>
        </row>
        <row r="2307">
          <cell r="D2307">
            <v>17.045000000000002</v>
          </cell>
          <cell r="E2307" t="str">
            <v>GRC2019</v>
          </cell>
        </row>
        <row r="2308">
          <cell r="D2308">
            <v>15.898999999999999</v>
          </cell>
          <cell r="E2308" t="str">
            <v>GRC2020</v>
          </cell>
        </row>
        <row r="2309">
          <cell r="D2309">
            <v>14.657</v>
          </cell>
          <cell r="E2309" t="str">
            <v>GRC2021</v>
          </cell>
        </row>
        <row r="2310">
          <cell r="D2310">
            <v>12.426</v>
          </cell>
          <cell r="E2310" t="str">
            <v>GRC2022</v>
          </cell>
        </row>
        <row r="2311">
          <cell r="D2311">
            <v>10.997</v>
          </cell>
          <cell r="E2311" t="str">
            <v>GRC2023</v>
          </cell>
        </row>
        <row r="2312">
          <cell r="D2312">
            <v>3.5089999999999999</v>
          </cell>
          <cell r="E2312" t="str">
            <v>GUM1991</v>
          </cell>
        </row>
        <row r="2313">
          <cell r="D2313">
            <v>3.8370000000000002</v>
          </cell>
          <cell r="E2313" t="str">
            <v>GUM1992</v>
          </cell>
        </row>
        <row r="2314">
          <cell r="D2314">
            <v>5.5270000000000001</v>
          </cell>
          <cell r="E2314" t="str">
            <v>GUM1993</v>
          </cell>
        </row>
        <row r="2315">
          <cell r="D2315">
            <v>7.6</v>
          </cell>
          <cell r="E2315" t="str">
            <v>GUM1994</v>
          </cell>
        </row>
        <row r="2316">
          <cell r="D2316">
            <v>7.9</v>
          </cell>
          <cell r="E2316" t="str">
            <v>GUM1995</v>
          </cell>
        </row>
        <row r="2317">
          <cell r="D2317">
            <v>8.2829999999999995</v>
          </cell>
          <cell r="E2317" t="str">
            <v>GUM1996</v>
          </cell>
        </row>
        <row r="2318">
          <cell r="D2318">
            <v>9.67</v>
          </cell>
          <cell r="E2318" t="str">
            <v>GUM1997</v>
          </cell>
        </row>
        <row r="2319">
          <cell r="D2319">
            <v>7.74</v>
          </cell>
          <cell r="E2319" t="str">
            <v>GUM1998</v>
          </cell>
        </row>
        <row r="2320">
          <cell r="D2320">
            <v>13.95</v>
          </cell>
          <cell r="E2320" t="str">
            <v>GUM1999</v>
          </cell>
        </row>
        <row r="2321">
          <cell r="D2321">
            <v>15.32</v>
          </cell>
          <cell r="E2321" t="str">
            <v>GUM2000</v>
          </cell>
        </row>
        <row r="2322">
          <cell r="D2322">
            <v>13.212999999999999</v>
          </cell>
          <cell r="E2322" t="str">
            <v>GUM2001</v>
          </cell>
        </row>
        <row r="2323">
          <cell r="D2323">
            <v>11.39</v>
          </cell>
          <cell r="E2323" t="str">
            <v>GUM2002</v>
          </cell>
        </row>
        <row r="2324">
          <cell r="D2324">
            <v>9.6910000000000007</v>
          </cell>
          <cell r="E2324" t="str">
            <v>GUM2003</v>
          </cell>
        </row>
        <row r="2325">
          <cell r="D2325">
            <v>7.7</v>
          </cell>
          <cell r="E2325" t="str">
            <v>GUM2004</v>
          </cell>
        </row>
        <row r="2326">
          <cell r="D2326">
            <v>7</v>
          </cell>
          <cell r="E2326" t="str">
            <v>GUM2005</v>
          </cell>
        </row>
        <row r="2327">
          <cell r="D2327">
            <v>7.4</v>
          </cell>
          <cell r="E2327" t="str">
            <v>GUM2006</v>
          </cell>
        </row>
        <row r="2328">
          <cell r="D2328">
            <v>8.3000000000000007</v>
          </cell>
          <cell r="E2328" t="str">
            <v>GUM2007</v>
          </cell>
        </row>
        <row r="2329">
          <cell r="D2329">
            <v>8.8889999999999993</v>
          </cell>
          <cell r="E2329" t="str">
            <v>GUM2008</v>
          </cell>
        </row>
        <row r="2330">
          <cell r="D2330">
            <v>9.3000000000000007</v>
          </cell>
          <cell r="E2330" t="str">
            <v>GUM2009</v>
          </cell>
        </row>
        <row r="2331">
          <cell r="D2331">
            <v>8.1999999999999993</v>
          </cell>
          <cell r="E2331" t="str">
            <v>GUM2010</v>
          </cell>
        </row>
        <row r="2332">
          <cell r="D2332">
            <v>13.3</v>
          </cell>
          <cell r="E2332" t="str">
            <v>GUM2011</v>
          </cell>
        </row>
        <row r="2333">
          <cell r="D2333">
            <v>12.2</v>
          </cell>
          <cell r="E2333" t="str">
            <v>GUM2012</v>
          </cell>
        </row>
        <row r="2334">
          <cell r="D2334">
            <v>11.5</v>
          </cell>
          <cell r="E2334" t="str">
            <v>GUM2013</v>
          </cell>
        </row>
        <row r="2335">
          <cell r="D2335">
            <v>7.6</v>
          </cell>
          <cell r="E2335" t="str">
            <v>GUM2014</v>
          </cell>
        </row>
        <row r="2336">
          <cell r="D2336">
            <v>6.9</v>
          </cell>
          <cell r="E2336" t="str">
            <v>GUM2015</v>
          </cell>
        </row>
        <row r="2337">
          <cell r="D2337">
            <v>5.4</v>
          </cell>
          <cell r="E2337" t="str">
            <v>GUM2016</v>
          </cell>
        </row>
        <row r="2338">
          <cell r="D2338">
            <v>5.4169999999999998</v>
          </cell>
          <cell r="E2338" t="str">
            <v>GUM2017</v>
          </cell>
        </row>
        <row r="2339">
          <cell r="D2339">
            <v>5.4470000000000001</v>
          </cell>
          <cell r="E2339" t="str">
            <v>GUM2018</v>
          </cell>
        </row>
        <row r="2340">
          <cell r="D2340">
            <v>5.4020000000000001</v>
          </cell>
          <cell r="E2340" t="str">
            <v>GUM2019</v>
          </cell>
        </row>
        <row r="2341">
          <cell r="D2341">
            <v>6.2270000000000003</v>
          </cell>
          <cell r="E2341" t="str">
            <v>GUM2020</v>
          </cell>
        </row>
        <row r="2342">
          <cell r="D2342">
            <v>6.0010000000000003</v>
          </cell>
          <cell r="E2342" t="str">
            <v>GUM2021</v>
          </cell>
        </row>
        <row r="2343">
          <cell r="D2343">
            <v>5.5270000000000001</v>
          </cell>
          <cell r="E2343" t="str">
            <v>GUM2022</v>
          </cell>
        </row>
        <row r="2344">
          <cell r="D2344">
            <v>5.4180000000000001</v>
          </cell>
          <cell r="E2344" t="str">
            <v>GUM2023</v>
          </cell>
        </row>
        <row r="2345">
          <cell r="D2345">
            <v>2.6749999999999998</v>
          </cell>
          <cell r="E2345" t="str">
            <v>GTM1991</v>
          </cell>
        </row>
        <row r="2346">
          <cell r="D2346">
            <v>2.6309999999999998</v>
          </cell>
          <cell r="E2346" t="str">
            <v>GTM1992</v>
          </cell>
        </row>
        <row r="2347">
          <cell r="D2347">
            <v>2.593</v>
          </cell>
          <cell r="E2347" t="str">
            <v>GTM1993</v>
          </cell>
        </row>
        <row r="2348">
          <cell r="D2348">
            <v>2.5760000000000001</v>
          </cell>
          <cell r="E2348" t="str">
            <v>GTM1994</v>
          </cell>
        </row>
        <row r="2349">
          <cell r="D2349">
            <v>2.573</v>
          </cell>
          <cell r="E2349" t="str">
            <v>GTM1995</v>
          </cell>
        </row>
        <row r="2350">
          <cell r="D2350">
            <v>2.6230000000000002</v>
          </cell>
          <cell r="E2350" t="str">
            <v>GTM1996</v>
          </cell>
        </row>
        <row r="2351">
          <cell r="D2351">
            <v>2.6080000000000001</v>
          </cell>
          <cell r="E2351" t="str">
            <v>GTM1997</v>
          </cell>
        </row>
        <row r="2352">
          <cell r="D2352">
            <v>2.6080000000000001</v>
          </cell>
          <cell r="E2352" t="str">
            <v>GTM1998</v>
          </cell>
        </row>
        <row r="2353">
          <cell r="D2353">
            <v>2.5659999999999998</v>
          </cell>
          <cell r="E2353" t="str">
            <v>GTM1999</v>
          </cell>
        </row>
        <row r="2354">
          <cell r="D2354">
            <v>2.605</v>
          </cell>
          <cell r="E2354" t="str">
            <v>GTM2000</v>
          </cell>
        </row>
        <row r="2355">
          <cell r="D2355">
            <v>2.746</v>
          </cell>
          <cell r="E2355" t="str">
            <v>GTM2001</v>
          </cell>
        </row>
        <row r="2356">
          <cell r="D2356">
            <v>2.7480000000000002</v>
          </cell>
          <cell r="E2356" t="str">
            <v>GTM2002</v>
          </cell>
        </row>
        <row r="2357">
          <cell r="D2357">
            <v>2.8069999999999999</v>
          </cell>
          <cell r="E2357" t="str">
            <v>GTM2003</v>
          </cell>
        </row>
        <row r="2358">
          <cell r="D2358">
            <v>2.9710000000000001</v>
          </cell>
          <cell r="E2358" t="str">
            <v>GTM2004</v>
          </cell>
        </row>
        <row r="2359">
          <cell r="D2359">
            <v>3.06</v>
          </cell>
          <cell r="E2359" t="str">
            <v>GTM2005</v>
          </cell>
        </row>
        <row r="2360">
          <cell r="D2360">
            <v>2.95</v>
          </cell>
          <cell r="E2360" t="str">
            <v>GTM2006</v>
          </cell>
        </row>
        <row r="2361">
          <cell r="D2361">
            <v>2.8250000000000002</v>
          </cell>
          <cell r="E2361" t="str">
            <v>GTM2007</v>
          </cell>
        </row>
        <row r="2362">
          <cell r="D2362">
            <v>2.8740000000000001</v>
          </cell>
          <cell r="E2362" t="str">
            <v>GTM2008</v>
          </cell>
        </row>
        <row r="2363">
          <cell r="D2363">
            <v>3.2090000000000001</v>
          </cell>
          <cell r="E2363" t="str">
            <v>GTM2009</v>
          </cell>
        </row>
        <row r="2364">
          <cell r="D2364">
            <v>3.4969999999999999</v>
          </cell>
          <cell r="E2364" t="str">
            <v>GTM2010</v>
          </cell>
        </row>
        <row r="2365">
          <cell r="D2365">
            <v>3.1709999999999998</v>
          </cell>
          <cell r="E2365" t="str">
            <v>GTM2011</v>
          </cell>
        </row>
        <row r="2366">
          <cell r="D2366">
            <v>2.7650000000000001</v>
          </cell>
          <cell r="E2366" t="str">
            <v>GTM2012</v>
          </cell>
        </row>
        <row r="2367">
          <cell r="D2367">
            <v>3.0169999999999999</v>
          </cell>
          <cell r="E2367" t="str">
            <v>GTM2013</v>
          </cell>
        </row>
        <row r="2368">
          <cell r="D2368">
            <v>2.7170000000000001</v>
          </cell>
          <cell r="E2368" t="str">
            <v>GTM2014</v>
          </cell>
        </row>
        <row r="2369">
          <cell r="D2369">
            <v>2.5059999999999998</v>
          </cell>
          <cell r="E2369" t="str">
            <v>GTM2015</v>
          </cell>
        </row>
        <row r="2370">
          <cell r="D2370">
            <v>2.5830000000000002</v>
          </cell>
          <cell r="E2370" t="str">
            <v>GTM2016</v>
          </cell>
        </row>
        <row r="2371">
          <cell r="D2371">
            <v>2.4620000000000002</v>
          </cell>
          <cell r="E2371" t="str">
            <v>GTM2017</v>
          </cell>
        </row>
        <row r="2372">
          <cell r="D2372">
            <v>2.2829999999999999</v>
          </cell>
          <cell r="E2372" t="str">
            <v>GTM2018</v>
          </cell>
        </row>
        <row r="2373">
          <cell r="D2373">
            <v>2.1930000000000001</v>
          </cell>
          <cell r="E2373" t="str">
            <v>GTM2019</v>
          </cell>
        </row>
        <row r="2374">
          <cell r="D2374">
            <v>2.9529999999999998</v>
          </cell>
          <cell r="E2374" t="str">
            <v>GTM2020</v>
          </cell>
        </row>
        <row r="2375">
          <cell r="D2375">
            <v>2.1739999999999999</v>
          </cell>
          <cell r="E2375" t="str">
            <v>GTM2021</v>
          </cell>
        </row>
        <row r="2376">
          <cell r="D2376">
            <v>3.0510000000000002</v>
          </cell>
          <cell r="E2376" t="str">
            <v>GTM2022</v>
          </cell>
        </row>
        <row r="2377">
          <cell r="D2377">
            <v>2.7050000000000001</v>
          </cell>
          <cell r="E2377" t="str">
            <v>GTM2023</v>
          </cell>
        </row>
        <row r="2378">
          <cell r="D2378">
            <v>4.5190000000000001</v>
          </cell>
          <cell r="E2378" t="str">
            <v>GIN1991</v>
          </cell>
        </row>
        <row r="2379">
          <cell r="D2379">
            <v>4.5490000000000004</v>
          </cell>
          <cell r="E2379" t="str">
            <v>GIN1992</v>
          </cell>
        </row>
        <row r="2380">
          <cell r="D2380">
            <v>4.5270000000000001</v>
          </cell>
          <cell r="E2380" t="str">
            <v>GIN1993</v>
          </cell>
        </row>
        <row r="2381">
          <cell r="D2381">
            <v>4.4809999999999999</v>
          </cell>
          <cell r="E2381" t="str">
            <v>GIN1994</v>
          </cell>
        </row>
        <row r="2382">
          <cell r="D2382">
            <v>4.4370000000000003</v>
          </cell>
          <cell r="E2382" t="str">
            <v>GIN1995</v>
          </cell>
        </row>
        <row r="2383">
          <cell r="D2383">
            <v>4.4610000000000003</v>
          </cell>
          <cell r="E2383" t="str">
            <v>GIN1996</v>
          </cell>
        </row>
        <row r="2384">
          <cell r="D2384">
            <v>4.423</v>
          </cell>
          <cell r="E2384" t="str">
            <v>GIN1997</v>
          </cell>
        </row>
        <row r="2385">
          <cell r="D2385">
            <v>4.4610000000000003</v>
          </cell>
          <cell r="E2385" t="str">
            <v>GIN1998</v>
          </cell>
        </row>
        <row r="2386">
          <cell r="D2386">
            <v>4.4880000000000004</v>
          </cell>
          <cell r="E2386" t="str">
            <v>GIN1999</v>
          </cell>
        </row>
        <row r="2387">
          <cell r="D2387">
            <v>4.5910000000000002</v>
          </cell>
          <cell r="E2387" t="str">
            <v>GIN2000</v>
          </cell>
        </row>
        <row r="2388">
          <cell r="D2388">
            <v>4.5949999999999998</v>
          </cell>
          <cell r="E2388" t="str">
            <v>GIN2001</v>
          </cell>
        </row>
        <row r="2389">
          <cell r="D2389">
            <v>4.5490000000000004</v>
          </cell>
          <cell r="E2389" t="str">
            <v>GIN2002</v>
          </cell>
        </row>
        <row r="2390">
          <cell r="D2390">
            <v>4.6509999999999998</v>
          </cell>
          <cell r="E2390" t="str">
            <v>GIN2003</v>
          </cell>
        </row>
        <row r="2391">
          <cell r="D2391">
            <v>4.7569999999999997</v>
          </cell>
          <cell r="E2391" t="str">
            <v>GIN2004</v>
          </cell>
        </row>
        <row r="2392">
          <cell r="D2392">
            <v>4.899</v>
          </cell>
          <cell r="E2392" t="str">
            <v>GIN2005</v>
          </cell>
        </row>
        <row r="2393">
          <cell r="D2393">
            <v>4.9580000000000002</v>
          </cell>
          <cell r="E2393" t="str">
            <v>GIN2006</v>
          </cell>
        </row>
        <row r="2394">
          <cell r="D2394">
            <v>4.8339999999999996</v>
          </cell>
          <cell r="E2394" t="str">
            <v>GIN2007</v>
          </cell>
        </row>
        <row r="2395">
          <cell r="D2395">
            <v>4.8440000000000003</v>
          </cell>
          <cell r="E2395" t="str">
            <v>GIN2008</v>
          </cell>
        </row>
        <row r="2396">
          <cell r="D2396">
            <v>4.9909999999999997</v>
          </cell>
          <cell r="E2396" t="str">
            <v>GIN2009</v>
          </cell>
        </row>
        <row r="2397">
          <cell r="D2397">
            <v>5.1289999999999996</v>
          </cell>
          <cell r="E2397" t="str">
            <v>GIN2010</v>
          </cell>
        </row>
        <row r="2398">
          <cell r="D2398">
            <v>5.1230000000000002</v>
          </cell>
          <cell r="E2398" t="str">
            <v>GIN2011</v>
          </cell>
        </row>
        <row r="2399">
          <cell r="D2399">
            <v>4.891</v>
          </cell>
          <cell r="E2399" t="str">
            <v>GIN2012</v>
          </cell>
        </row>
        <row r="2400">
          <cell r="D2400">
            <v>4.9770000000000003</v>
          </cell>
          <cell r="E2400" t="str">
            <v>GIN2013</v>
          </cell>
        </row>
        <row r="2401">
          <cell r="D2401">
            <v>5.1079999999999997</v>
          </cell>
          <cell r="E2401" t="str">
            <v>GIN2014</v>
          </cell>
        </row>
        <row r="2402">
          <cell r="D2402">
            <v>5.2510000000000003</v>
          </cell>
          <cell r="E2402" t="str">
            <v>GIN2015</v>
          </cell>
        </row>
        <row r="2403">
          <cell r="D2403">
            <v>5.0190000000000001</v>
          </cell>
          <cell r="E2403" t="str">
            <v>GIN2016</v>
          </cell>
        </row>
        <row r="2404">
          <cell r="D2404">
            <v>4.8150000000000004</v>
          </cell>
          <cell r="E2404" t="str">
            <v>GIN2017</v>
          </cell>
        </row>
        <row r="2405">
          <cell r="D2405">
            <v>4.7709999999999999</v>
          </cell>
          <cell r="E2405" t="str">
            <v>GIN2018</v>
          </cell>
        </row>
        <row r="2406">
          <cell r="D2406">
            <v>5.0179999999999998</v>
          </cell>
          <cell r="E2406" t="str">
            <v>GIN2019</v>
          </cell>
        </row>
        <row r="2407">
          <cell r="D2407">
            <v>5.9930000000000003</v>
          </cell>
          <cell r="E2407" t="str">
            <v>GIN2020</v>
          </cell>
        </row>
        <row r="2408">
          <cell r="D2408">
            <v>5.7670000000000003</v>
          </cell>
          <cell r="E2408" t="str">
            <v>GIN2021</v>
          </cell>
        </row>
        <row r="2409">
          <cell r="D2409">
            <v>5.3280000000000003</v>
          </cell>
          <cell r="E2409" t="str">
            <v>GIN2022</v>
          </cell>
        </row>
        <row r="2410">
          <cell r="D2410">
            <v>5.2969999999999997</v>
          </cell>
          <cell r="E2410" t="str">
            <v>GIN2023</v>
          </cell>
        </row>
        <row r="2411">
          <cell r="D2411">
            <v>3.0659999999999998</v>
          </cell>
          <cell r="E2411" t="str">
            <v>GNB1991</v>
          </cell>
        </row>
        <row r="2412">
          <cell r="D2412">
            <v>3.13</v>
          </cell>
          <cell r="E2412" t="str">
            <v>GNB1992</v>
          </cell>
        </row>
        <row r="2413">
          <cell r="D2413">
            <v>3.1789999999999998</v>
          </cell>
          <cell r="E2413" t="str">
            <v>GNB1993</v>
          </cell>
        </row>
        <row r="2414">
          <cell r="D2414">
            <v>3.2029999999999998</v>
          </cell>
          <cell r="E2414" t="str">
            <v>GNB1994</v>
          </cell>
        </row>
        <row r="2415">
          <cell r="D2415">
            <v>3.1680000000000001</v>
          </cell>
          <cell r="E2415" t="str">
            <v>GNB1995</v>
          </cell>
        </row>
        <row r="2416">
          <cell r="D2416">
            <v>3.0630000000000002</v>
          </cell>
          <cell r="E2416" t="str">
            <v>GNB1996</v>
          </cell>
        </row>
        <row r="2417">
          <cell r="D2417">
            <v>3.03</v>
          </cell>
          <cell r="E2417" t="str">
            <v>GNB1997</v>
          </cell>
        </row>
        <row r="2418">
          <cell r="D2418">
            <v>3.4159999999999999</v>
          </cell>
          <cell r="E2418" t="str">
            <v>GNB1998</v>
          </cell>
        </row>
        <row r="2419">
          <cell r="D2419">
            <v>3.5579999999999998</v>
          </cell>
          <cell r="E2419" t="str">
            <v>GNB1999</v>
          </cell>
        </row>
        <row r="2420">
          <cell r="D2420">
            <v>3.5760000000000001</v>
          </cell>
          <cell r="E2420" t="str">
            <v>GNB2000</v>
          </cell>
        </row>
        <row r="2421">
          <cell r="D2421">
            <v>3.1949999999999998</v>
          </cell>
          <cell r="E2421" t="str">
            <v>GNB2001</v>
          </cell>
        </row>
        <row r="2422">
          <cell r="D2422">
            <v>3.222</v>
          </cell>
          <cell r="E2422" t="str">
            <v>GNB2002</v>
          </cell>
        </row>
        <row r="2423">
          <cell r="D2423">
            <v>3.2839999999999998</v>
          </cell>
          <cell r="E2423" t="str">
            <v>GNB2003</v>
          </cell>
        </row>
        <row r="2424">
          <cell r="D2424">
            <v>3.28</v>
          </cell>
          <cell r="E2424" t="str">
            <v>GNB2004</v>
          </cell>
        </row>
        <row r="2425">
          <cell r="D2425">
            <v>3.2210000000000001</v>
          </cell>
          <cell r="E2425" t="str">
            <v>GNB2005</v>
          </cell>
        </row>
        <row r="2426">
          <cell r="D2426">
            <v>3.2040000000000002</v>
          </cell>
          <cell r="E2426" t="str">
            <v>GNB2006</v>
          </cell>
        </row>
        <row r="2427">
          <cell r="D2427">
            <v>3.202</v>
          </cell>
          <cell r="E2427" t="str">
            <v>GNB2007</v>
          </cell>
        </row>
        <row r="2428">
          <cell r="D2428">
            <v>3.218</v>
          </cell>
          <cell r="E2428" t="str">
            <v>GNB2008</v>
          </cell>
        </row>
        <row r="2429">
          <cell r="D2429">
            <v>3.21</v>
          </cell>
          <cell r="E2429" t="str">
            <v>GNB2009</v>
          </cell>
        </row>
        <row r="2430">
          <cell r="D2430">
            <v>3.1970000000000001</v>
          </cell>
          <cell r="E2430" t="str">
            <v>GNB2010</v>
          </cell>
        </row>
        <row r="2431">
          <cell r="D2431">
            <v>3.1440000000000001</v>
          </cell>
          <cell r="E2431" t="str">
            <v>GNB2011</v>
          </cell>
        </row>
        <row r="2432">
          <cell r="D2432">
            <v>3.2069999999999999</v>
          </cell>
          <cell r="E2432" t="str">
            <v>GNB2012</v>
          </cell>
        </row>
        <row r="2433">
          <cell r="D2433">
            <v>3.226</v>
          </cell>
          <cell r="E2433" t="str">
            <v>GNB2013</v>
          </cell>
        </row>
        <row r="2434">
          <cell r="D2434">
            <v>3.3159999999999998</v>
          </cell>
          <cell r="E2434" t="str">
            <v>GNB2014</v>
          </cell>
        </row>
        <row r="2435">
          <cell r="D2435">
            <v>3.2240000000000002</v>
          </cell>
          <cell r="E2435" t="str">
            <v>GNB2015</v>
          </cell>
        </row>
        <row r="2436">
          <cell r="D2436">
            <v>3.1920000000000002</v>
          </cell>
          <cell r="E2436" t="str">
            <v>GNB2016</v>
          </cell>
        </row>
        <row r="2437">
          <cell r="D2437">
            <v>3.137</v>
          </cell>
          <cell r="E2437" t="str">
            <v>GNB2017</v>
          </cell>
        </row>
        <row r="2438">
          <cell r="D2438">
            <v>3.1960000000000002</v>
          </cell>
          <cell r="E2438" t="str">
            <v>GNB2018</v>
          </cell>
        </row>
        <row r="2439">
          <cell r="D2439">
            <v>3.2189999999999999</v>
          </cell>
          <cell r="E2439" t="str">
            <v>GNB2019</v>
          </cell>
        </row>
        <row r="2440">
          <cell r="D2440">
            <v>3.6139999999999999</v>
          </cell>
          <cell r="E2440" t="str">
            <v>GNB2020</v>
          </cell>
        </row>
        <row r="2441">
          <cell r="D2441">
            <v>3.6280000000000001</v>
          </cell>
          <cell r="E2441" t="str">
            <v>GNB2021</v>
          </cell>
        </row>
        <row r="2442">
          <cell r="D2442">
            <v>3.2040000000000002</v>
          </cell>
          <cell r="E2442" t="str">
            <v>GNB2022</v>
          </cell>
        </row>
        <row r="2443">
          <cell r="D2443">
            <v>3.1829999999999998</v>
          </cell>
          <cell r="E2443" t="str">
            <v>GNB2023</v>
          </cell>
        </row>
        <row r="2444">
          <cell r="D2444">
            <v>12.045999999999999</v>
          </cell>
          <cell r="E2444" t="str">
            <v>GUY1991</v>
          </cell>
        </row>
        <row r="2445">
          <cell r="D2445">
            <v>11.9</v>
          </cell>
          <cell r="E2445" t="str">
            <v>GUY1992</v>
          </cell>
        </row>
        <row r="2446">
          <cell r="D2446">
            <v>11.667999999999999</v>
          </cell>
          <cell r="E2446" t="str">
            <v>GUY1993</v>
          </cell>
        </row>
        <row r="2447">
          <cell r="D2447">
            <v>11.598000000000001</v>
          </cell>
          <cell r="E2447" t="str">
            <v>GUY1994</v>
          </cell>
        </row>
        <row r="2448">
          <cell r="D2448">
            <v>11.622</v>
          </cell>
          <cell r="E2448" t="str">
            <v>GUY1995</v>
          </cell>
        </row>
        <row r="2449">
          <cell r="D2449">
            <v>11.602</v>
          </cell>
          <cell r="E2449" t="str">
            <v>GUY1996</v>
          </cell>
        </row>
        <row r="2450">
          <cell r="D2450">
            <v>11.62</v>
          </cell>
          <cell r="E2450" t="str">
            <v>GUY1997</v>
          </cell>
        </row>
        <row r="2451">
          <cell r="D2451">
            <v>11.718</v>
          </cell>
          <cell r="E2451" t="str">
            <v>GUY1998</v>
          </cell>
        </row>
        <row r="2452">
          <cell r="D2452">
            <v>11.785</v>
          </cell>
          <cell r="E2452" t="str">
            <v>GUY1999</v>
          </cell>
        </row>
        <row r="2453">
          <cell r="D2453">
            <v>11.901</v>
          </cell>
          <cell r="E2453" t="str">
            <v>GUY2000</v>
          </cell>
        </row>
        <row r="2454">
          <cell r="D2454">
            <v>11.802</v>
          </cell>
          <cell r="E2454" t="str">
            <v>GUY2001</v>
          </cell>
        </row>
        <row r="2455">
          <cell r="D2455">
            <v>11.81</v>
          </cell>
          <cell r="E2455" t="str">
            <v>GUY2002</v>
          </cell>
        </row>
        <row r="2456">
          <cell r="D2456">
            <v>11.532</v>
          </cell>
          <cell r="E2456" t="str">
            <v>GUY2003</v>
          </cell>
        </row>
        <row r="2457">
          <cell r="D2457">
            <v>11.279</v>
          </cell>
          <cell r="E2457" t="str">
            <v>GUY2004</v>
          </cell>
        </row>
        <row r="2458">
          <cell r="D2458">
            <v>11.066000000000001</v>
          </cell>
          <cell r="E2458" t="str">
            <v>GUY2005</v>
          </cell>
        </row>
        <row r="2459">
          <cell r="D2459">
            <v>10.7</v>
          </cell>
          <cell r="E2459" t="str">
            <v>GUY2006</v>
          </cell>
        </row>
        <row r="2460">
          <cell r="D2460">
            <v>10.891</v>
          </cell>
          <cell r="E2460" t="str">
            <v>GUY2007</v>
          </cell>
        </row>
        <row r="2461">
          <cell r="D2461">
            <v>11.111000000000001</v>
          </cell>
          <cell r="E2461" t="str">
            <v>GUY2008</v>
          </cell>
        </row>
        <row r="2462">
          <cell r="D2462">
            <v>11.42</v>
          </cell>
          <cell r="E2462" t="str">
            <v>GUY2009</v>
          </cell>
        </row>
        <row r="2463">
          <cell r="D2463">
            <v>11.757999999999999</v>
          </cell>
          <cell r="E2463" t="str">
            <v>GUY2010</v>
          </cell>
        </row>
        <row r="2464">
          <cell r="D2464">
            <v>11.977</v>
          </cell>
          <cell r="E2464" t="str">
            <v>GUY2011</v>
          </cell>
        </row>
        <row r="2465">
          <cell r="D2465">
            <v>12.231</v>
          </cell>
          <cell r="E2465" t="str">
            <v>GUY2012</v>
          </cell>
        </row>
        <row r="2466">
          <cell r="D2466">
            <v>12.528</v>
          </cell>
          <cell r="E2466" t="str">
            <v>GUY2013</v>
          </cell>
        </row>
        <row r="2467">
          <cell r="D2467">
            <v>12.887</v>
          </cell>
          <cell r="E2467" t="str">
            <v>GUY2014</v>
          </cell>
        </row>
        <row r="2468">
          <cell r="D2468">
            <v>13.273</v>
          </cell>
          <cell r="E2468" t="str">
            <v>GUY2015</v>
          </cell>
        </row>
        <row r="2469">
          <cell r="D2469">
            <v>13.563000000000001</v>
          </cell>
          <cell r="E2469" t="str">
            <v>GUY2016</v>
          </cell>
        </row>
        <row r="2470">
          <cell r="D2470">
            <v>13.813000000000001</v>
          </cell>
          <cell r="E2470" t="str">
            <v>GUY2017</v>
          </cell>
        </row>
        <row r="2471">
          <cell r="D2471">
            <v>14.019</v>
          </cell>
          <cell r="E2471" t="str">
            <v>GUY2018</v>
          </cell>
        </row>
        <row r="2472">
          <cell r="D2472">
            <v>13.525</v>
          </cell>
          <cell r="E2472" t="str">
            <v>GUY2019</v>
          </cell>
        </row>
        <row r="2473">
          <cell r="D2473">
            <v>15.701000000000001</v>
          </cell>
          <cell r="E2473" t="str">
            <v>GUY2020</v>
          </cell>
        </row>
        <row r="2474">
          <cell r="D2474">
            <v>14.927</v>
          </cell>
          <cell r="E2474" t="str">
            <v>GUY2021</v>
          </cell>
        </row>
        <row r="2475">
          <cell r="D2475">
            <v>12.423</v>
          </cell>
          <cell r="E2475" t="str">
            <v>GUY2022</v>
          </cell>
        </row>
        <row r="2476">
          <cell r="D2476">
            <v>12.43</v>
          </cell>
          <cell r="E2476" t="str">
            <v>GUY2023</v>
          </cell>
        </row>
        <row r="2477">
          <cell r="D2477">
            <v>7.327</v>
          </cell>
          <cell r="E2477" t="str">
            <v>HTI1991</v>
          </cell>
        </row>
        <row r="2478">
          <cell r="D2478">
            <v>7.4050000000000002</v>
          </cell>
          <cell r="E2478" t="str">
            <v>HTI1992</v>
          </cell>
        </row>
        <row r="2479">
          <cell r="D2479">
            <v>7.5819999999999999</v>
          </cell>
          <cell r="E2479" t="str">
            <v>HTI1993</v>
          </cell>
        </row>
        <row r="2480">
          <cell r="D2480">
            <v>7.97</v>
          </cell>
          <cell r="E2480" t="str">
            <v>HTI1994</v>
          </cell>
        </row>
        <row r="2481">
          <cell r="D2481">
            <v>7.56</v>
          </cell>
          <cell r="E2481" t="str">
            <v>HTI1995</v>
          </cell>
        </row>
        <row r="2482">
          <cell r="D2482">
            <v>7.319</v>
          </cell>
          <cell r="E2482" t="str">
            <v>HTI1996</v>
          </cell>
        </row>
        <row r="2483">
          <cell r="D2483">
            <v>6.968</v>
          </cell>
          <cell r="E2483" t="str">
            <v>HTI1997</v>
          </cell>
        </row>
        <row r="2484">
          <cell r="D2484">
            <v>7.1589999999999998</v>
          </cell>
          <cell r="E2484" t="str">
            <v>HTI1998</v>
          </cell>
        </row>
        <row r="2485">
          <cell r="D2485">
            <v>7.2</v>
          </cell>
          <cell r="E2485" t="str">
            <v>HTI1999</v>
          </cell>
        </row>
        <row r="2486">
          <cell r="D2486">
            <v>8.4410000000000007</v>
          </cell>
          <cell r="E2486" t="str">
            <v>HTI2000</v>
          </cell>
        </row>
        <row r="2487">
          <cell r="D2487">
            <v>9.7439999999999998</v>
          </cell>
          <cell r="E2487" t="str">
            <v>HTI2001</v>
          </cell>
        </row>
        <row r="2488">
          <cell r="D2488">
            <v>11.044</v>
          </cell>
          <cell r="E2488" t="str">
            <v>HTI2002</v>
          </cell>
        </row>
        <row r="2489">
          <cell r="D2489">
            <v>12.183999999999999</v>
          </cell>
          <cell r="E2489" t="str">
            <v>HTI2003</v>
          </cell>
        </row>
        <row r="2490">
          <cell r="D2490">
            <v>13.458</v>
          </cell>
          <cell r="E2490" t="str">
            <v>HTI2004</v>
          </cell>
        </row>
        <row r="2491">
          <cell r="D2491">
            <v>14.589</v>
          </cell>
          <cell r="E2491" t="str">
            <v>HTI2005</v>
          </cell>
        </row>
        <row r="2492">
          <cell r="D2492">
            <v>15.914</v>
          </cell>
          <cell r="E2492" t="str">
            <v>HTI2006</v>
          </cell>
        </row>
        <row r="2493">
          <cell r="D2493">
            <v>16.8</v>
          </cell>
          <cell r="E2493" t="str">
            <v>HTI2007</v>
          </cell>
        </row>
        <row r="2494">
          <cell r="D2494">
            <v>16.193999999999999</v>
          </cell>
          <cell r="E2494" t="str">
            <v>HTI2008</v>
          </cell>
        </row>
        <row r="2495">
          <cell r="D2495">
            <v>15.342000000000001</v>
          </cell>
          <cell r="E2495" t="str">
            <v>HTI2009</v>
          </cell>
        </row>
        <row r="2496">
          <cell r="D2496">
            <v>15.255000000000001</v>
          </cell>
          <cell r="E2496" t="str">
            <v>HTI2010</v>
          </cell>
        </row>
        <row r="2497">
          <cell r="D2497">
            <v>14.481999999999999</v>
          </cell>
          <cell r="E2497" t="str">
            <v>HTI2011</v>
          </cell>
        </row>
        <row r="2498">
          <cell r="D2498">
            <v>14.1</v>
          </cell>
          <cell r="E2498" t="str">
            <v>HTI2012</v>
          </cell>
        </row>
        <row r="2499">
          <cell r="D2499">
            <v>13.638999999999999</v>
          </cell>
          <cell r="E2499" t="str">
            <v>HTI2013</v>
          </cell>
        </row>
        <row r="2500">
          <cell r="D2500">
            <v>13.766</v>
          </cell>
          <cell r="E2500" t="str">
            <v>HTI2014</v>
          </cell>
        </row>
        <row r="2501">
          <cell r="D2501">
            <v>13.744999999999999</v>
          </cell>
          <cell r="E2501" t="str">
            <v>HTI2015</v>
          </cell>
        </row>
        <row r="2502">
          <cell r="D2502">
            <v>13.888</v>
          </cell>
          <cell r="E2502" t="str">
            <v>HTI2016</v>
          </cell>
        </row>
        <row r="2503">
          <cell r="D2503">
            <v>13.929</v>
          </cell>
          <cell r="E2503" t="str">
            <v>HTI2017</v>
          </cell>
        </row>
        <row r="2504">
          <cell r="D2504">
            <v>13.936999999999999</v>
          </cell>
          <cell r="E2504" t="str">
            <v>HTI2018</v>
          </cell>
        </row>
        <row r="2505">
          <cell r="D2505">
            <v>14.132999999999999</v>
          </cell>
          <cell r="E2505" t="str">
            <v>HTI2019</v>
          </cell>
        </row>
        <row r="2506">
          <cell r="D2506">
            <v>15.56</v>
          </cell>
          <cell r="E2506" t="str">
            <v>HTI2020</v>
          </cell>
        </row>
        <row r="2507">
          <cell r="D2507">
            <v>15.253</v>
          </cell>
          <cell r="E2507" t="str">
            <v>HTI2021</v>
          </cell>
        </row>
        <row r="2508">
          <cell r="D2508">
            <v>14.718999999999999</v>
          </cell>
          <cell r="E2508" t="str">
            <v>HTI2022</v>
          </cell>
        </row>
        <row r="2509">
          <cell r="D2509">
            <v>14.622999999999999</v>
          </cell>
          <cell r="E2509" t="str">
            <v>HTI2023</v>
          </cell>
        </row>
        <row r="2510">
          <cell r="D2510">
            <v>6.6825200000000002</v>
          </cell>
          <cell r="E2510" t="str">
            <v>1991</v>
          </cell>
        </row>
        <row r="2511">
          <cell r="D2511">
            <v>7.1834160000000002</v>
          </cell>
          <cell r="E2511" t="str">
            <v>1992</v>
          </cell>
        </row>
        <row r="2512">
          <cell r="D2512">
            <v>7.77013</v>
          </cell>
          <cell r="E2512" t="str">
            <v>1993</v>
          </cell>
        </row>
        <row r="2513">
          <cell r="D2513">
            <v>8.0323925000000003</v>
          </cell>
          <cell r="E2513" t="str">
            <v>1994</v>
          </cell>
        </row>
        <row r="2514">
          <cell r="D2514">
            <v>7.8290715000000004</v>
          </cell>
          <cell r="E2514" t="str">
            <v>1995</v>
          </cell>
        </row>
        <row r="2515">
          <cell r="D2515">
            <v>7.8232865</v>
          </cell>
          <cell r="E2515" t="str">
            <v>1996</v>
          </cell>
        </row>
        <row r="2516">
          <cell r="D2516">
            <v>7.8201127000000001</v>
          </cell>
          <cell r="E2516" t="str">
            <v>1997</v>
          </cell>
        </row>
        <row r="2517">
          <cell r="D2517">
            <v>7.9019760000000003</v>
          </cell>
          <cell r="E2517" t="str">
            <v>1998</v>
          </cell>
        </row>
        <row r="2518">
          <cell r="D2518">
            <v>7.7859178</v>
          </cell>
          <cell r="E2518" t="str">
            <v>1999</v>
          </cell>
        </row>
        <row r="2519">
          <cell r="D2519">
            <v>7.1449356000000002</v>
          </cell>
          <cell r="E2519" t="str">
            <v>2000</v>
          </cell>
        </row>
        <row r="2520">
          <cell r="D2520">
            <v>6.9149320000000003</v>
          </cell>
          <cell r="E2520" t="str">
            <v>2001</v>
          </cell>
        </row>
        <row r="2521">
          <cell r="D2521">
            <v>7.2257185000000002</v>
          </cell>
          <cell r="E2521" t="str">
            <v>2002</v>
          </cell>
        </row>
        <row r="2522">
          <cell r="D2522">
            <v>7.3442907000000002</v>
          </cell>
          <cell r="E2522" t="str">
            <v>2003</v>
          </cell>
        </row>
        <row r="2523">
          <cell r="D2523">
            <v>7.1474349999999998</v>
          </cell>
          <cell r="E2523" t="str">
            <v>2004</v>
          </cell>
        </row>
        <row r="2524">
          <cell r="D2524">
            <v>6.8162193000000002</v>
          </cell>
          <cell r="E2524" t="str">
            <v>2005</v>
          </cell>
        </row>
        <row r="2525">
          <cell r="D2525">
            <v>6.3347464000000002</v>
          </cell>
          <cell r="E2525" t="str">
            <v>2006</v>
          </cell>
        </row>
        <row r="2526">
          <cell r="D2526">
            <v>5.7215860000000003</v>
          </cell>
          <cell r="E2526" t="str">
            <v>2007</v>
          </cell>
        </row>
        <row r="2527">
          <cell r="D2527">
            <v>5.9599976999999997</v>
          </cell>
          <cell r="E2527" t="str">
            <v>2008</v>
          </cell>
        </row>
        <row r="2528">
          <cell r="D2528">
            <v>8.0553840000000001</v>
          </cell>
          <cell r="E2528" t="str">
            <v>2009</v>
          </cell>
        </row>
        <row r="2529">
          <cell r="D2529">
            <v>8.2112280000000002</v>
          </cell>
          <cell r="E2529" t="str">
            <v>2010</v>
          </cell>
        </row>
        <row r="2530">
          <cell r="D2530">
            <v>7.8401160000000001</v>
          </cell>
          <cell r="E2530" t="str">
            <v>2011</v>
          </cell>
        </row>
        <row r="2531">
          <cell r="D2531">
            <v>7.7508682999999996</v>
          </cell>
          <cell r="E2531" t="str">
            <v>2012</v>
          </cell>
        </row>
        <row r="2532">
          <cell r="D2532">
            <v>7.6583459999999999</v>
          </cell>
          <cell r="E2532" t="str">
            <v>2013</v>
          </cell>
        </row>
        <row r="2533">
          <cell r="D2533">
            <v>7.0717043999999998</v>
          </cell>
          <cell r="E2533" t="str">
            <v>2014</v>
          </cell>
        </row>
        <row r="2534">
          <cell r="D2534">
            <v>6.5825339999999999</v>
          </cell>
          <cell r="E2534" t="str">
            <v>2015</v>
          </cell>
        </row>
        <row r="2535">
          <cell r="D2535">
            <v>6.1394057000000002</v>
          </cell>
          <cell r="E2535" t="str">
            <v>2016</v>
          </cell>
        </row>
        <row r="2536">
          <cell r="D2536">
            <v>5.5925989999999999</v>
          </cell>
          <cell r="E2536" t="str">
            <v>2017</v>
          </cell>
        </row>
        <row r="2537">
          <cell r="D2537">
            <v>5.084352</v>
          </cell>
          <cell r="E2537" t="str">
            <v>2018</v>
          </cell>
        </row>
        <row r="2538">
          <cell r="D2538">
            <v>4.7607999999999997</v>
          </cell>
          <cell r="E2538" t="str">
            <v>2019</v>
          </cell>
        </row>
        <row r="2539">
          <cell r="D2539">
            <v>6.4551350000000003</v>
          </cell>
          <cell r="E2539" t="str">
            <v>2020</v>
          </cell>
        </row>
        <row r="2540">
          <cell r="D2540">
            <v>5.5579520000000002</v>
          </cell>
          <cell r="E2540" t="str">
            <v>2021</v>
          </cell>
        </row>
        <row r="2541">
          <cell r="D2541">
            <v>4.4910839999999999</v>
          </cell>
          <cell r="E2541" t="str">
            <v>2022</v>
          </cell>
        </row>
        <row r="2542">
          <cell r="D2542">
            <v>4.3861829999999999</v>
          </cell>
          <cell r="E2542" t="str">
            <v>2023</v>
          </cell>
        </row>
        <row r="2543">
          <cell r="D2543">
            <v>4.58</v>
          </cell>
          <cell r="E2543" t="str">
            <v>HND1991</v>
          </cell>
        </row>
        <row r="2544">
          <cell r="D2544">
            <v>3.06</v>
          </cell>
          <cell r="E2544" t="str">
            <v>HND1992</v>
          </cell>
        </row>
        <row r="2545">
          <cell r="D2545">
            <v>3.097</v>
          </cell>
          <cell r="E2545" t="str">
            <v>HND1993</v>
          </cell>
        </row>
        <row r="2546">
          <cell r="D2546">
            <v>3.1360000000000001</v>
          </cell>
          <cell r="E2546" t="str">
            <v>HND1994</v>
          </cell>
        </row>
        <row r="2547">
          <cell r="D2547">
            <v>3.24</v>
          </cell>
          <cell r="E2547" t="str">
            <v>HND1995</v>
          </cell>
        </row>
        <row r="2548">
          <cell r="D2548">
            <v>4.37</v>
          </cell>
          <cell r="E2548" t="str">
            <v>HND1996</v>
          </cell>
        </row>
        <row r="2549">
          <cell r="D2549">
            <v>3.32</v>
          </cell>
          <cell r="E2549" t="str">
            <v>HND1997</v>
          </cell>
        </row>
        <row r="2550">
          <cell r="D2550">
            <v>4.0199999999999996</v>
          </cell>
          <cell r="E2550" t="str">
            <v>HND1998</v>
          </cell>
        </row>
        <row r="2551">
          <cell r="D2551">
            <v>3.85</v>
          </cell>
          <cell r="E2551" t="str">
            <v>HND1999</v>
          </cell>
        </row>
        <row r="2552">
          <cell r="D2552">
            <v>3.8809999999999998</v>
          </cell>
          <cell r="E2552" t="str">
            <v>HND2000</v>
          </cell>
        </row>
        <row r="2553">
          <cell r="D2553">
            <v>4</v>
          </cell>
          <cell r="E2553" t="str">
            <v>HND2001</v>
          </cell>
        </row>
        <row r="2554">
          <cell r="D2554">
            <v>4.0199999999999996</v>
          </cell>
          <cell r="E2554" t="str">
            <v>HND2002</v>
          </cell>
        </row>
        <row r="2555">
          <cell r="D2555">
            <v>5.3</v>
          </cell>
          <cell r="E2555" t="str">
            <v>HND2003</v>
          </cell>
        </row>
        <row r="2556">
          <cell r="D2556">
            <v>5.99</v>
          </cell>
          <cell r="E2556" t="str">
            <v>HND2004</v>
          </cell>
        </row>
        <row r="2557">
          <cell r="D2557">
            <v>4.9089999999999998</v>
          </cell>
          <cell r="E2557" t="str">
            <v>HND2005</v>
          </cell>
        </row>
        <row r="2558">
          <cell r="D2558">
            <v>3.5750000000000002</v>
          </cell>
          <cell r="E2558" t="str">
            <v>HND2006</v>
          </cell>
        </row>
        <row r="2559">
          <cell r="D2559">
            <v>3.2109999999999999</v>
          </cell>
          <cell r="E2559" t="str">
            <v>HND2007</v>
          </cell>
        </row>
        <row r="2560">
          <cell r="D2560">
            <v>3.1560000000000001</v>
          </cell>
          <cell r="E2560" t="str">
            <v>HND2008</v>
          </cell>
        </row>
        <row r="2561">
          <cell r="D2561">
            <v>3.2919999999999998</v>
          </cell>
          <cell r="E2561" t="str">
            <v>HND2009</v>
          </cell>
        </row>
        <row r="2562">
          <cell r="D2562">
            <v>4.1189999999999998</v>
          </cell>
          <cell r="E2562" t="str">
            <v>HND2010</v>
          </cell>
        </row>
        <row r="2563">
          <cell r="D2563">
            <v>4.4749999999999996</v>
          </cell>
          <cell r="E2563" t="str">
            <v>HND2011</v>
          </cell>
        </row>
        <row r="2564">
          <cell r="D2564">
            <v>3.7549999999999999</v>
          </cell>
          <cell r="E2564" t="str">
            <v>HND2012</v>
          </cell>
        </row>
        <row r="2565">
          <cell r="D2565">
            <v>5.6459999999999999</v>
          </cell>
          <cell r="E2565" t="str">
            <v>HND2013</v>
          </cell>
        </row>
        <row r="2566">
          <cell r="D2566">
            <v>7.0780000000000003</v>
          </cell>
          <cell r="E2566" t="str">
            <v>HND2014</v>
          </cell>
        </row>
        <row r="2567">
          <cell r="D2567">
            <v>6.1470000000000002</v>
          </cell>
          <cell r="E2567" t="str">
            <v>HND2015</v>
          </cell>
        </row>
        <row r="2568">
          <cell r="D2568">
            <v>6.7270000000000003</v>
          </cell>
          <cell r="E2568" t="str">
            <v>HND2016</v>
          </cell>
        </row>
        <row r="2569">
          <cell r="D2569">
            <v>5.5279999999999996</v>
          </cell>
          <cell r="E2569" t="str">
            <v>HND2017</v>
          </cell>
        </row>
        <row r="2570">
          <cell r="D2570">
            <v>5.6219999999999999</v>
          </cell>
          <cell r="E2570" t="str">
            <v>HND2018</v>
          </cell>
        </row>
        <row r="2571">
          <cell r="D2571">
            <v>5.5510000000000002</v>
          </cell>
          <cell r="E2571" t="str">
            <v>HND2019</v>
          </cell>
        </row>
        <row r="2572">
          <cell r="D2572">
            <v>10.679</v>
          </cell>
          <cell r="E2572" t="str">
            <v>HND2020</v>
          </cell>
        </row>
        <row r="2573">
          <cell r="D2573">
            <v>7.94</v>
          </cell>
          <cell r="E2573" t="str">
            <v>HND2021</v>
          </cell>
        </row>
        <row r="2574">
          <cell r="D2574">
            <v>7.0369999999999999</v>
          </cell>
          <cell r="E2574" t="str">
            <v>HND2022</v>
          </cell>
        </row>
        <row r="2575">
          <cell r="D2575">
            <v>6.0620000000000003</v>
          </cell>
          <cell r="E2575" t="str">
            <v>HND2023</v>
          </cell>
        </row>
        <row r="2576">
          <cell r="D2576">
            <v>1.8</v>
          </cell>
          <cell r="E2576" t="str">
            <v>HKG1991</v>
          </cell>
        </row>
        <row r="2577">
          <cell r="D2577">
            <v>1.96</v>
          </cell>
          <cell r="E2577" t="str">
            <v>HKG1992</v>
          </cell>
        </row>
        <row r="2578">
          <cell r="D2578">
            <v>1.96</v>
          </cell>
          <cell r="E2578" t="str">
            <v>HKG1993</v>
          </cell>
        </row>
        <row r="2579">
          <cell r="D2579">
            <v>1.9</v>
          </cell>
          <cell r="E2579" t="str">
            <v>HKG1994</v>
          </cell>
        </row>
        <row r="2580">
          <cell r="D2580">
            <v>3.22</v>
          </cell>
          <cell r="E2580" t="str">
            <v>HKG1995</v>
          </cell>
        </row>
        <row r="2581">
          <cell r="D2581">
            <v>2.83</v>
          </cell>
          <cell r="E2581" t="str">
            <v>HKG1996</v>
          </cell>
        </row>
        <row r="2582">
          <cell r="D2582">
            <v>2.2200000000000002</v>
          </cell>
          <cell r="E2582" t="str">
            <v>HKG1997</v>
          </cell>
        </row>
        <row r="2583">
          <cell r="D2583">
            <v>4.58</v>
          </cell>
          <cell r="E2583" t="str">
            <v>HKG1998</v>
          </cell>
        </row>
        <row r="2584">
          <cell r="D2584">
            <v>6.25</v>
          </cell>
          <cell r="E2584" t="str">
            <v>HKG1999</v>
          </cell>
        </row>
        <row r="2585">
          <cell r="D2585">
            <v>4.92</v>
          </cell>
          <cell r="E2585" t="str">
            <v>HKG2000</v>
          </cell>
        </row>
        <row r="2586">
          <cell r="D2586">
            <v>5.09</v>
          </cell>
          <cell r="E2586" t="str">
            <v>HKG2001</v>
          </cell>
        </row>
        <row r="2587">
          <cell r="D2587">
            <v>7.28</v>
          </cell>
          <cell r="E2587" t="str">
            <v>HKG2002</v>
          </cell>
        </row>
        <row r="2588">
          <cell r="D2588">
            <v>7.86</v>
          </cell>
          <cell r="E2588" t="str">
            <v>HKG2003</v>
          </cell>
        </row>
        <row r="2589">
          <cell r="D2589">
            <v>6.74</v>
          </cell>
          <cell r="E2589" t="str">
            <v>HKG2004</v>
          </cell>
        </row>
        <row r="2590">
          <cell r="D2590">
            <v>5.58</v>
          </cell>
          <cell r="E2590" t="str">
            <v>HKG2005</v>
          </cell>
        </row>
        <row r="2591">
          <cell r="D2591">
            <v>4.7699999999999996</v>
          </cell>
          <cell r="E2591" t="str">
            <v>HKG2006</v>
          </cell>
        </row>
        <row r="2592">
          <cell r="D2592">
            <v>4.01</v>
          </cell>
          <cell r="E2592" t="str">
            <v>HKG2007</v>
          </cell>
        </row>
        <row r="2593">
          <cell r="D2593">
            <v>3.56</v>
          </cell>
          <cell r="E2593" t="str">
            <v>HKG2008</v>
          </cell>
        </row>
        <row r="2594">
          <cell r="D2594">
            <v>5.26</v>
          </cell>
          <cell r="E2594" t="str">
            <v>HKG2009</v>
          </cell>
        </row>
        <row r="2595">
          <cell r="D2595">
            <v>4.3289999999999997</v>
          </cell>
          <cell r="E2595" t="str">
            <v>HKG2010</v>
          </cell>
        </row>
        <row r="2596">
          <cell r="D2596">
            <v>3.4220000000000002</v>
          </cell>
          <cell r="E2596" t="str">
            <v>HKG2011</v>
          </cell>
        </row>
        <row r="2597">
          <cell r="D2597">
            <v>3.2850000000000001</v>
          </cell>
          <cell r="E2597" t="str">
            <v>HKG2012</v>
          </cell>
        </row>
        <row r="2598">
          <cell r="D2598">
            <v>3.4</v>
          </cell>
          <cell r="E2598" t="str">
            <v>HKG2013</v>
          </cell>
        </row>
        <row r="2599">
          <cell r="D2599">
            <v>3.2959999999999998</v>
          </cell>
          <cell r="E2599" t="str">
            <v>HKG2014</v>
          </cell>
        </row>
        <row r="2600">
          <cell r="D2600">
            <v>3.3140000000000001</v>
          </cell>
          <cell r="E2600" t="str">
            <v>HKG2015</v>
          </cell>
        </row>
        <row r="2601">
          <cell r="D2601">
            <v>3.3919999999999999</v>
          </cell>
          <cell r="E2601" t="str">
            <v>HKG2016</v>
          </cell>
        </row>
        <row r="2602">
          <cell r="D2602">
            <v>3.1240000000000001</v>
          </cell>
          <cell r="E2602" t="str">
            <v>HKG2017</v>
          </cell>
        </row>
        <row r="2603">
          <cell r="D2603">
            <v>2.8050000000000002</v>
          </cell>
          <cell r="E2603" t="str">
            <v>HKG2018</v>
          </cell>
        </row>
        <row r="2604">
          <cell r="D2604">
            <v>2.9169999999999998</v>
          </cell>
          <cell r="E2604" t="str">
            <v>HKG2019</v>
          </cell>
        </row>
        <row r="2605">
          <cell r="D2605">
            <v>5.8079999999999998</v>
          </cell>
          <cell r="E2605" t="str">
            <v>HKG2020</v>
          </cell>
        </row>
        <row r="2606">
          <cell r="D2606">
            <v>5.1740000000000004</v>
          </cell>
          <cell r="E2606" t="str">
            <v>HKG2021</v>
          </cell>
        </row>
        <row r="2607">
          <cell r="D2607">
            <v>4.3179999999999996</v>
          </cell>
          <cell r="E2607" t="str">
            <v>HKG2022</v>
          </cell>
        </row>
        <row r="2608">
          <cell r="D2608">
            <v>3.931</v>
          </cell>
          <cell r="E2608" t="str">
            <v>HKG2023</v>
          </cell>
        </row>
        <row r="2609">
          <cell r="D2609">
            <v>8.5</v>
          </cell>
          <cell r="E2609" t="str">
            <v>HUN1991</v>
          </cell>
        </row>
        <row r="2610">
          <cell r="D2610">
            <v>9.9420000000000002</v>
          </cell>
          <cell r="E2610" t="str">
            <v>HUN1992</v>
          </cell>
        </row>
        <row r="2611">
          <cell r="D2611">
            <v>12.098000000000001</v>
          </cell>
          <cell r="E2611" t="str">
            <v>HUN1993</v>
          </cell>
        </row>
        <row r="2612">
          <cell r="D2612">
            <v>10.847</v>
          </cell>
          <cell r="E2612" t="str">
            <v>HUN1994</v>
          </cell>
        </row>
        <row r="2613">
          <cell r="D2613">
            <v>10.167999999999999</v>
          </cell>
          <cell r="E2613" t="str">
            <v>HUN1995</v>
          </cell>
        </row>
        <row r="2614">
          <cell r="D2614">
            <v>10.022</v>
          </cell>
          <cell r="E2614" t="str">
            <v>HUN1996</v>
          </cell>
        </row>
        <row r="2615">
          <cell r="D2615">
            <v>8.9909999999999997</v>
          </cell>
          <cell r="E2615" t="str">
            <v>HUN1997</v>
          </cell>
        </row>
        <row r="2616">
          <cell r="D2616">
            <v>8.9250000000000007</v>
          </cell>
          <cell r="E2616" t="str">
            <v>HUN1998</v>
          </cell>
        </row>
        <row r="2617">
          <cell r="D2617">
            <v>6.9290000000000003</v>
          </cell>
          <cell r="E2617" t="str">
            <v>HUN1999</v>
          </cell>
        </row>
        <row r="2618">
          <cell r="D2618">
            <v>6.5629999999999997</v>
          </cell>
          <cell r="E2618" t="str">
            <v>HUN2000</v>
          </cell>
        </row>
        <row r="2619">
          <cell r="D2619">
            <v>5.6710000000000003</v>
          </cell>
          <cell r="E2619" t="str">
            <v>HUN2001</v>
          </cell>
        </row>
        <row r="2620">
          <cell r="D2620">
            <v>5.6079999999999997</v>
          </cell>
          <cell r="E2620" t="str">
            <v>HUN2002</v>
          </cell>
        </row>
        <row r="2621">
          <cell r="D2621">
            <v>5.79</v>
          </cell>
          <cell r="E2621" t="str">
            <v>HUN2003</v>
          </cell>
        </row>
        <row r="2622">
          <cell r="D2622">
            <v>5.8319999999999999</v>
          </cell>
          <cell r="E2622" t="str">
            <v>HUN2004</v>
          </cell>
        </row>
        <row r="2623">
          <cell r="D2623">
            <v>7.1890000000000001</v>
          </cell>
          <cell r="E2623" t="str">
            <v>HUN2005</v>
          </cell>
        </row>
        <row r="2624">
          <cell r="D2624">
            <v>7.4939999999999998</v>
          </cell>
          <cell r="E2624" t="str">
            <v>HUN2006</v>
          </cell>
        </row>
        <row r="2625">
          <cell r="D2625">
            <v>7.4059999999999997</v>
          </cell>
          <cell r="E2625" t="str">
            <v>HUN2007</v>
          </cell>
        </row>
        <row r="2626">
          <cell r="D2626">
            <v>7.8170000000000002</v>
          </cell>
          <cell r="E2626" t="str">
            <v>HUN2008</v>
          </cell>
        </row>
        <row r="2627">
          <cell r="D2627">
            <v>10.029999999999999</v>
          </cell>
          <cell r="E2627" t="str">
            <v>HUN2009</v>
          </cell>
        </row>
        <row r="2628">
          <cell r="D2628">
            <v>11.172000000000001</v>
          </cell>
          <cell r="E2628" t="str">
            <v>HUN2010</v>
          </cell>
        </row>
        <row r="2629">
          <cell r="D2629">
            <v>11.029</v>
          </cell>
          <cell r="E2629" t="str">
            <v>HUN2011</v>
          </cell>
        </row>
        <row r="2630">
          <cell r="D2630">
            <v>11.003</v>
          </cell>
          <cell r="E2630" t="str">
            <v>HUN2012</v>
          </cell>
        </row>
        <row r="2631">
          <cell r="D2631">
            <v>10.177</v>
          </cell>
          <cell r="E2631" t="str">
            <v>HUN2013</v>
          </cell>
        </row>
        <row r="2632">
          <cell r="D2632">
            <v>7.7249999999999996</v>
          </cell>
          <cell r="E2632" t="str">
            <v>HUN2014</v>
          </cell>
        </row>
        <row r="2633">
          <cell r="D2633">
            <v>6.8129999999999997</v>
          </cell>
          <cell r="E2633" t="str">
            <v>HUN2015</v>
          </cell>
        </row>
        <row r="2634">
          <cell r="D2634">
            <v>5.1150000000000002</v>
          </cell>
          <cell r="E2634" t="str">
            <v>HUN2016</v>
          </cell>
        </row>
        <row r="2635">
          <cell r="D2635">
            <v>4.1559999999999997</v>
          </cell>
          <cell r="E2635" t="str">
            <v>HUN2017</v>
          </cell>
        </row>
        <row r="2636">
          <cell r="D2636">
            <v>3.7090000000000001</v>
          </cell>
          <cell r="E2636" t="str">
            <v>HUN2018</v>
          </cell>
        </row>
        <row r="2637">
          <cell r="D2637">
            <v>3.419</v>
          </cell>
          <cell r="E2637" t="str">
            <v>HUN2019</v>
          </cell>
        </row>
        <row r="2638">
          <cell r="D2638">
            <v>4.25</v>
          </cell>
          <cell r="E2638" t="str">
            <v>HUN2020</v>
          </cell>
        </row>
        <row r="2639">
          <cell r="D2639">
            <v>4.0449999999999999</v>
          </cell>
          <cell r="E2639" t="str">
            <v>HUN2021</v>
          </cell>
        </row>
        <row r="2640">
          <cell r="D2640">
            <v>3.609</v>
          </cell>
          <cell r="E2640" t="str">
            <v>HUN2022</v>
          </cell>
        </row>
        <row r="2641">
          <cell r="D2641">
            <v>4.1260000000000003</v>
          </cell>
          <cell r="E2641" t="str">
            <v>HUN2023</v>
          </cell>
        </row>
        <row r="2642">
          <cell r="D2642">
            <v>2.548</v>
          </cell>
          <cell r="E2642" t="str">
            <v>ISL1991</v>
          </cell>
        </row>
        <row r="2643">
          <cell r="D2643">
            <v>4.3049999999999997</v>
          </cell>
          <cell r="E2643" t="str">
            <v>ISL1992</v>
          </cell>
        </row>
        <row r="2644">
          <cell r="D2644">
            <v>5.2569999999999997</v>
          </cell>
          <cell r="E2644" t="str">
            <v>ISL1993</v>
          </cell>
        </row>
        <row r="2645">
          <cell r="D2645">
            <v>5.3259999999999996</v>
          </cell>
          <cell r="E2645" t="str">
            <v>ISL1994</v>
          </cell>
        </row>
        <row r="2646">
          <cell r="D2646">
            <v>5.1959999999999997</v>
          </cell>
          <cell r="E2646" t="str">
            <v>ISL1995</v>
          </cell>
        </row>
        <row r="2647">
          <cell r="D2647">
            <v>3.6</v>
          </cell>
          <cell r="E2647" t="str">
            <v>ISL1996</v>
          </cell>
        </row>
        <row r="2648">
          <cell r="D2648">
            <v>3.72</v>
          </cell>
          <cell r="E2648" t="str">
            <v>ISL1997</v>
          </cell>
        </row>
        <row r="2649">
          <cell r="D2649">
            <v>3.069</v>
          </cell>
          <cell r="E2649" t="str">
            <v>ISL1998</v>
          </cell>
        </row>
        <row r="2650">
          <cell r="D2650">
            <v>2.1779999999999999</v>
          </cell>
          <cell r="E2650" t="str">
            <v>ISL1999</v>
          </cell>
        </row>
        <row r="2651">
          <cell r="D2651">
            <v>1.9359999999999999</v>
          </cell>
          <cell r="E2651" t="str">
            <v>ISL2000</v>
          </cell>
        </row>
        <row r="2652">
          <cell r="D2652">
            <v>1.8740000000000001</v>
          </cell>
          <cell r="E2652" t="str">
            <v>ISL2001</v>
          </cell>
        </row>
        <row r="2653">
          <cell r="D2653">
            <v>2.988</v>
          </cell>
          <cell r="E2653" t="str">
            <v>ISL2002</v>
          </cell>
        </row>
        <row r="2654">
          <cell r="D2654">
            <v>3.9969999999999999</v>
          </cell>
          <cell r="E2654" t="str">
            <v>ISL2003</v>
          </cell>
        </row>
        <row r="2655">
          <cell r="D2655">
            <v>4.0309999999999997</v>
          </cell>
          <cell r="E2655" t="str">
            <v>ISL2004</v>
          </cell>
        </row>
        <row r="2656">
          <cell r="D2656">
            <v>2.5470000000000002</v>
          </cell>
          <cell r="E2656" t="str">
            <v>ISL2005</v>
          </cell>
        </row>
        <row r="2657">
          <cell r="D2657">
            <v>2.83</v>
          </cell>
          <cell r="E2657" t="str">
            <v>ISL2006</v>
          </cell>
        </row>
        <row r="2658">
          <cell r="D2658">
            <v>2.2509999999999999</v>
          </cell>
          <cell r="E2658" t="str">
            <v>ISL2007</v>
          </cell>
        </row>
        <row r="2659">
          <cell r="D2659">
            <v>2.9460000000000002</v>
          </cell>
          <cell r="E2659" t="str">
            <v>ISL2008</v>
          </cell>
        </row>
        <row r="2660">
          <cell r="D2660">
            <v>7.22</v>
          </cell>
          <cell r="E2660" t="str">
            <v>ISL2009</v>
          </cell>
        </row>
        <row r="2661">
          <cell r="D2661">
            <v>7.5640000000000001</v>
          </cell>
          <cell r="E2661" t="str">
            <v>ISL2010</v>
          </cell>
        </row>
        <row r="2662">
          <cell r="D2662">
            <v>7.0279999999999996</v>
          </cell>
          <cell r="E2662" t="str">
            <v>ISL2011</v>
          </cell>
        </row>
        <row r="2663">
          <cell r="D2663">
            <v>6</v>
          </cell>
          <cell r="E2663" t="str">
            <v>ISL2012</v>
          </cell>
        </row>
        <row r="2664">
          <cell r="D2664">
            <v>5.3760000000000003</v>
          </cell>
          <cell r="E2664" t="str">
            <v>ISL2013</v>
          </cell>
        </row>
        <row r="2665">
          <cell r="D2665">
            <v>4.8970000000000002</v>
          </cell>
          <cell r="E2665" t="str">
            <v>ISL2014</v>
          </cell>
        </row>
        <row r="2666">
          <cell r="D2666">
            <v>3.9790000000000001</v>
          </cell>
          <cell r="E2666" t="str">
            <v>ISL2015</v>
          </cell>
        </row>
        <row r="2667">
          <cell r="D2667">
            <v>2.9780000000000002</v>
          </cell>
          <cell r="E2667" t="str">
            <v>ISL2016</v>
          </cell>
        </row>
        <row r="2668">
          <cell r="D2668">
            <v>2.742</v>
          </cell>
          <cell r="E2668" t="str">
            <v>ISL2017</v>
          </cell>
        </row>
        <row r="2669">
          <cell r="D2669">
            <v>2.7040000000000002</v>
          </cell>
          <cell r="E2669" t="str">
            <v>ISL2018</v>
          </cell>
        </row>
        <row r="2670">
          <cell r="D2670">
            <v>3.5070000000000001</v>
          </cell>
          <cell r="E2670" t="str">
            <v>ISL2019</v>
          </cell>
        </row>
        <row r="2671">
          <cell r="D2671">
            <v>5.4779999999999998</v>
          </cell>
          <cell r="E2671" t="str">
            <v>ISL2020</v>
          </cell>
        </row>
        <row r="2672">
          <cell r="D2672">
            <v>6.0289999999999999</v>
          </cell>
          <cell r="E2672" t="str">
            <v>ISL2021</v>
          </cell>
        </row>
        <row r="2673">
          <cell r="D2673">
            <v>3.7890000000000001</v>
          </cell>
          <cell r="E2673" t="str">
            <v>ISL2022</v>
          </cell>
        </row>
        <row r="2674">
          <cell r="D2674">
            <v>3.5619999999999998</v>
          </cell>
          <cell r="E2674" t="str">
            <v>ISL2023</v>
          </cell>
        </row>
        <row r="2675">
          <cell r="D2675">
            <v>6.85</v>
          </cell>
          <cell r="E2675" t="str">
            <v>IND1991</v>
          </cell>
        </row>
        <row r="2676">
          <cell r="D2676">
            <v>6.8529999999999998</v>
          </cell>
          <cell r="E2676" t="str">
            <v>IND1992</v>
          </cell>
        </row>
        <row r="2677">
          <cell r="D2677">
            <v>6.859</v>
          </cell>
          <cell r="E2677" t="str">
            <v>IND1993</v>
          </cell>
        </row>
        <row r="2678">
          <cell r="D2678">
            <v>6.8280000000000003</v>
          </cell>
          <cell r="E2678" t="str">
            <v>IND1994</v>
          </cell>
        </row>
        <row r="2679">
          <cell r="D2679">
            <v>6.99</v>
          </cell>
          <cell r="E2679" t="str">
            <v>IND1995</v>
          </cell>
        </row>
        <row r="2680">
          <cell r="D2680">
            <v>7.1470000000000002</v>
          </cell>
          <cell r="E2680" t="str">
            <v>IND1996</v>
          </cell>
        </row>
        <row r="2681">
          <cell r="D2681">
            <v>7.335</v>
          </cell>
          <cell r="E2681" t="str">
            <v>IND1997</v>
          </cell>
        </row>
        <row r="2682">
          <cell r="D2682">
            <v>7.5170000000000003</v>
          </cell>
          <cell r="E2682" t="str">
            <v>IND1998</v>
          </cell>
        </row>
        <row r="2683">
          <cell r="D2683">
            <v>7.6820000000000004</v>
          </cell>
          <cell r="E2683" t="str">
            <v>IND1999</v>
          </cell>
        </row>
        <row r="2684">
          <cell r="D2684">
            <v>7.8559999999999999</v>
          </cell>
          <cell r="E2684" t="str">
            <v>IND2000</v>
          </cell>
        </row>
        <row r="2685">
          <cell r="D2685">
            <v>8.0389999999999997</v>
          </cell>
          <cell r="E2685" t="str">
            <v>IND2001</v>
          </cell>
        </row>
        <row r="2686">
          <cell r="D2686">
            <v>8.2479999999999993</v>
          </cell>
          <cell r="E2686" t="str">
            <v>IND2002</v>
          </cell>
        </row>
        <row r="2687">
          <cell r="D2687">
            <v>8.3970000000000002</v>
          </cell>
          <cell r="E2687" t="str">
            <v>IND2003</v>
          </cell>
        </row>
        <row r="2688">
          <cell r="D2688">
            <v>8.5510000000000002</v>
          </cell>
          <cell r="E2688" t="str">
            <v>IND2004</v>
          </cell>
        </row>
        <row r="2689">
          <cell r="D2689">
            <v>8.6969999999999992</v>
          </cell>
          <cell r="E2689" t="str">
            <v>IND2005</v>
          </cell>
        </row>
        <row r="2690">
          <cell r="D2690">
            <v>8.6140000000000008</v>
          </cell>
          <cell r="E2690" t="str">
            <v>IND2006</v>
          </cell>
        </row>
        <row r="2691">
          <cell r="D2691">
            <v>8.5340000000000007</v>
          </cell>
          <cell r="E2691" t="str">
            <v>IND2007</v>
          </cell>
        </row>
        <row r="2692">
          <cell r="D2692">
            <v>8.4860000000000007</v>
          </cell>
          <cell r="E2692" t="str">
            <v>IND2008</v>
          </cell>
        </row>
        <row r="2693">
          <cell r="D2693">
            <v>8.4060000000000006</v>
          </cell>
          <cell r="E2693" t="str">
            <v>IND2009</v>
          </cell>
        </row>
        <row r="2694">
          <cell r="D2694">
            <v>8.3179999999999996</v>
          </cell>
          <cell r="E2694" t="str">
            <v>IND2010</v>
          </cell>
        </row>
        <row r="2695">
          <cell r="D2695">
            <v>8.2219999999999995</v>
          </cell>
          <cell r="E2695" t="str">
            <v>IND2011</v>
          </cell>
        </row>
        <row r="2696">
          <cell r="D2696">
            <v>8.1560000000000006</v>
          </cell>
          <cell r="E2696" t="str">
            <v>IND2012</v>
          </cell>
        </row>
        <row r="2697">
          <cell r="D2697">
            <v>8.0879999999999992</v>
          </cell>
          <cell r="E2697" t="str">
            <v>IND2013</v>
          </cell>
        </row>
        <row r="2698">
          <cell r="D2698">
            <v>7.992</v>
          </cell>
          <cell r="E2698" t="str">
            <v>IND2014</v>
          </cell>
        </row>
        <row r="2699">
          <cell r="D2699">
            <v>7.8940000000000001</v>
          </cell>
          <cell r="E2699" t="str">
            <v>IND2015</v>
          </cell>
        </row>
        <row r="2700">
          <cell r="D2700">
            <v>7.8</v>
          </cell>
          <cell r="E2700" t="str">
            <v>IND2016</v>
          </cell>
        </row>
        <row r="2701">
          <cell r="D2701">
            <v>7.7229999999999999</v>
          </cell>
          <cell r="E2701" t="str">
            <v>IND2017</v>
          </cell>
        </row>
        <row r="2702">
          <cell r="D2702">
            <v>7.6520000000000001</v>
          </cell>
          <cell r="E2702" t="str">
            <v>IND2018</v>
          </cell>
        </row>
        <row r="2703">
          <cell r="D2703">
            <v>6.51</v>
          </cell>
          <cell r="E2703" t="str">
            <v>IND2019</v>
          </cell>
        </row>
        <row r="2704">
          <cell r="D2704">
            <v>7.859</v>
          </cell>
          <cell r="E2704" t="str">
            <v>IND2020</v>
          </cell>
        </row>
        <row r="2705">
          <cell r="D2705">
            <v>6.38</v>
          </cell>
          <cell r="E2705" t="str">
            <v>IND2021</v>
          </cell>
        </row>
        <row r="2706">
          <cell r="D2706">
            <v>4.8220000000000001</v>
          </cell>
          <cell r="E2706" t="str">
            <v>IND2022</v>
          </cell>
        </row>
        <row r="2707">
          <cell r="D2707">
            <v>4.1719999999999997</v>
          </cell>
          <cell r="E2707" t="str">
            <v>IND2023</v>
          </cell>
        </row>
        <row r="2708">
          <cell r="D2708">
            <v>2.617</v>
          </cell>
          <cell r="E2708" t="str">
            <v>IDN1991</v>
          </cell>
        </row>
        <row r="2709">
          <cell r="D2709">
            <v>2.734</v>
          </cell>
          <cell r="E2709" t="str">
            <v>IDN1992</v>
          </cell>
        </row>
        <row r="2710">
          <cell r="D2710">
            <v>2.782</v>
          </cell>
          <cell r="E2710" t="str">
            <v>IDN1993</v>
          </cell>
        </row>
        <row r="2711">
          <cell r="D2711">
            <v>4.3659999999999997</v>
          </cell>
          <cell r="E2711" t="str">
            <v>IDN1994</v>
          </cell>
        </row>
        <row r="2712">
          <cell r="D2712">
            <v>4.6109999999999998</v>
          </cell>
          <cell r="E2712" t="str">
            <v>IDN1995</v>
          </cell>
        </row>
        <row r="2713">
          <cell r="D2713">
            <v>4.8609999999999998</v>
          </cell>
          <cell r="E2713" t="str">
            <v>IDN1996</v>
          </cell>
        </row>
        <row r="2714">
          <cell r="D2714">
            <v>4.6840000000000002</v>
          </cell>
          <cell r="E2714" t="str">
            <v>IDN1997</v>
          </cell>
        </row>
        <row r="2715">
          <cell r="D2715">
            <v>5.4589999999999996</v>
          </cell>
          <cell r="E2715" t="str">
            <v>IDN1998</v>
          </cell>
        </row>
        <row r="2716">
          <cell r="D2716">
            <v>6.3579999999999997</v>
          </cell>
          <cell r="E2716" t="str">
            <v>IDN1999</v>
          </cell>
        </row>
        <row r="2717">
          <cell r="D2717">
            <v>6.0780000000000003</v>
          </cell>
          <cell r="E2717" t="str">
            <v>IDN2000</v>
          </cell>
        </row>
        <row r="2718">
          <cell r="D2718">
            <v>6.0819999999999999</v>
          </cell>
          <cell r="E2718" t="str">
            <v>IDN2001</v>
          </cell>
        </row>
        <row r="2719">
          <cell r="D2719">
            <v>6.6040000000000001</v>
          </cell>
          <cell r="E2719" t="str">
            <v>IDN2002</v>
          </cell>
        </row>
        <row r="2720">
          <cell r="D2720">
            <v>6.6580000000000004</v>
          </cell>
          <cell r="E2720" t="str">
            <v>IDN2003</v>
          </cell>
        </row>
        <row r="2721">
          <cell r="D2721">
            <v>7.3029999999999999</v>
          </cell>
          <cell r="E2721" t="str">
            <v>IDN2004</v>
          </cell>
        </row>
        <row r="2722">
          <cell r="D2722">
            <v>7.9450000000000003</v>
          </cell>
          <cell r="E2722" t="str">
            <v>IDN2005</v>
          </cell>
        </row>
        <row r="2723">
          <cell r="D2723">
            <v>7.5510000000000002</v>
          </cell>
          <cell r="E2723" t="str">
            <v>IDN2006</v>
          </cell>
        </row>
        <row r="2724">
          <cell r="D2724">
            <v>8.06</v>
          </cell>
          <cell r="E2724" t="str">
            <v>IDN2007</v>
          </cell>
        </row>
        <row r="2725">
          <cell r="D2725">
            <v>7.2089999999999996</v>
          </cell>
          <cell r="E2725" t="str">
            <v>IDN2008</v>
          </cell>
        </row>
        <row r="2726">
          <cell r="D2726">
            <v>6.1059999999999999</v>
          </cell>
          <cell r="E2726" t="str">
            <v>IDN2009</v>
          </cell>
        </row>
        <row r="2727">
          <cell r="D2727">
            <v>5.6139999999999999</v>
          </cell>
          <cell r="E2727" t="str">
            <v>IDN2010</v>
          </cell>
        </row>
        <row r="2728">
          <cell r="D2728">
            <v>5.1529999999999996</v>
          </cell>
          <cell r="E2728" t="str">
            <v>IDN2011</v>
          </cell>
        </row>
        <row r="2729">
          <cell r="D2729">
            <v>4.468</v>
          </cell>
          <cell r="E2729" t="str">
            <v>IDN2012</v>
          </cell>
        </row>
        <row r="2730">
          <cell r="D2730">
            <v>4.3360000000000003</v>
          </cell>
          <cell r="E2730" t="str">
            <v>IDN2013</v>
          </cell>
        </row>
        <row r="2731">
          <cell r="D2731">
            <v>4.0490000000000004</v>
          </cell>
          <cell r="E2731" t="str">
            <v>IDN2014</v>
          </cell>
        </row>
        <row r="2732">
          <cell r="D2732">
            <v>4.5140000000000002</v>
          </cell>
          <cell r="E2732" t="str">
            <v>IDN2015</v>
          </cell>
        </row>
        <row r="2733">
          <cell r="D2733">
            <v>4.3010000000000002</v>
          </cell>
          <cell r="E2733" t="str">
            <v>IDN2016</v>
          </cell>
        </row>
        <row r="2734">
          <cell r="D2734">
            <v>3.7829999999999999</v>
          </cell>
          <cell r="E2734" t="str">
            <v>IDN2017</v>
          </cell>
        </row>
        <row r="2735">
          <cell r="D2735">
            <v>4.3869999999999996</v>
          </cell>
          <cell r="E2735" t="str">
            <v>IDN2018</v>
          </cell>
        </row>
        <row r="2736">
          <cell r="D2736">
            <v>3.59</v>
          </cell>
          <cell r="E2736" t="str">
            <v>IDN2019</v>
          </cell>
        </row>
        <row r="2737">
          <cell r="D2737">
            <v>4.2549999999999999</v>
          </cell>
          <cell r="E2737" t="str">
            <v>IDN2020</v>
          </cell>
        </row>
        <row r="2738">
          <cell r="D2738">
            <v>3.827</v>
          </cell>
          <cell r="E2738" t="str">
            <v>IDN2021</v>
          </cell>
        </row>
        <row r="2739">
          <cell r="D2739">
            <v>3.4620000000000002</v>
          </cell>
          <cell r="E2739" t="str">
            <v>IDN2022</v>
          </cell>
        </row>
        <row r="2740">
          <cell r="D2740">
            <v>3.4169999999999998</v>
          </cell>
          <cell r="E2740" t="str">
            <v>IDN2023</v>
          </cell>
        </row>
        <row r="2741">
          <cell r="D2741">
            <v>11.1</v>
          </cell>
          <cell r="E2741" t="str">
            <v>IRN1991</v>
          </cell>
        </row>
        <row r="2742">
          <cell r="D2742">
            <v>10.659000000000001</v>
          </cell>
          <cell r="E2742" t="str">
            <v>IRN1992</v>
          </cell>
        </row>
        <row r="2743">
          <cell r="D2743">
            <v>10.574</v>
          </cell>
          <cell r="E2743" t="str">
            <v>IRN1993</v>
          </cell>
        </row>
        <row r="2744">
          <cell r="D2744">
            <v>10.449</v>
          </cell>
          <cell r="E2744" t="str">
            <v>IRN1994</v>
          </cell>
        </row>
        <row r="2745">
          <cell r="D2745">
            <v>9.8949999999999996</v>
          </cell>
          <cell r="E2745" t="str">
            <v>IRN1995</v>
          </cell>
        </row>
        <row r="2746">
          <cell r="D2746">
            <v>9.1</v>
          </cell>
          <cell r="E2746" t="str">
            <v>IRN1996</v>
          </cell>
        </row>
        <row r="2747">
          <cell r="D2747">
            <v>9.69</v>
          </cell>
          <cell r="E2747" t="str">
            <v>IRN1997</v>
          </cell>
        </row>
        <row r="2748">
          <cell r="D2748">
            <v>10.367000000000001</v>
          </cell>
          <cell r="E2748" t="str">
            <v>IRN1998</v>
          </cell>
        </row>
        <row r="2749">
          <cell r="D2749">
            <v>11.176</v>
          </cell>
          <cell r="E2749" t="str">
            <v>IRN1999</v>
          </cell>
        </row>
        <row r="2750">
          <cell r="D2750">
            <v>11.699</v>
          </cell>
          <cell r="E2750" t="str">
            <v>IRN2000</v>
          </cell>
        </row>
        <row r="2751">
          <cell r="D2751">
            <v>12.356</v>
          </cell>
          <cell r="E2751" t="str">
            <v>IRN2001</v>
          </cell>
        </row>
        <row r="2752">
          <cell r="D2752">
            <v>12.8</v>
          </cell>
          <cell r="E2752" t="str">
            <v>IRN2002</v>
          </cell>
        </row>
        <row r="2753">
          <cell r="D2753">
            <v>11.528</v>
          </cell>
          <cell r="E2753" t="str">
            <v>IRN2003</v>
          </cell>
        </row>
        <row r="2754">
          <cell r="D2754">
            <v>10.3</v>
          </cell>
          <cell r="E2754" t="str">
            <v>IRN2004</v>
          </cell>
        </row>
        <row r="2755">
          <cell r="D2755">
            <v>11.813000000000001</v>
          </cell>
          <cell r="E2755" t="str">
            <v>IRN2005</v>
          </cell>
        </row>
        <row r="2756">
          <cell r="D2756">
            <v>11.519</v>
          </cell>
          <cell r="E2756" t="str">
            <v>IRN2006</v>
          </cell>
        </row>
        <row r="2757">
          <cell r="D2757">
            <v>10.772</v>
          </cell>
          <cell r="E2757" t="str">
            <v>IRN2007</v>
          </cell>
        </row>
        <row r="2758">
          <cell r="D2758">
            <v>10.63</v>
          </cell>
          <cell r="E2758" t="str">
            <v>IRN2008</v>
          </cell>
        </row>
        <row r="2759">
          <cell r="D2759">
            <v>12.113</v>
          </cell>
          <cell r="E2759" t="str">
            <v>IRN2009</v>
          </cell>
        </row>
        <row r="2760">
          <cell r="D2760">
            <v>13.679</v>
          </cell>
          <cell r="E2760" t="str">
            <v>IRN2010</v>
          </cell>
        </row>
        <row r="2761">
          <cell r="D2761">
            <v>12.491</v>
          </cell>
          <cell r="E2761" t="str">
            <v>IRN2011</v>
          </cell>
        </row>
        <row r="2762">
          <cell r="D2762">
            <v>12.275</v>
          </cell>
          <cell r="E2762" t="str">
            <v>IRN2012</v>
          </cell>
        </row>
        <row r="2763">
          <cell r="D2763">
            <v>10.595000000000001</v>
          </cell>
          <cell r="E2763" t="str">
            <v>IRN2013</v>
          </cell>
        </row>
        <row r="2764">
          <cell r="D2764">
            <v>10.68</v>
          </cell>
          <cell r="E2764" t="str">
            <v>IRN2014</v>
          </cell>
        </row>
        <row r="2765">
          <cell r="D2765">
            <v>11.166</v>
          </cell>
          <cell r="E2765" t="str">
            <v>IRN2015</v>
          </cell>
        </row>
        <row r="2766">
          <cell r="D2766">
            <v>12.618</v>
          </cell>
          <cell r="E2766" t="str">
            <v>IRN2016</v>
          </cell>
        </row>
        <row r="2767">
          <cell r="D2767">
            <v>12.231999999999999</v>
          </cell>
          <cell r="E2767" t="str">
            <v>IRN2017</v>
          </cell>
        </row>
        <row r="2768">
          <cell r="D2768">
            <v>12.195</v>
          </cell>
          <cell r="E2768" t="str">
            <v>IRN2018</v>
          </cell>
        </row>
        <row r="2769">
          <cell r="D2769">
            <v>10.74</v>
          </cell>
          <cell r="E2769" t="str">
            <v>IRN2019</v>
          </cell>
        </row>
        <row r="2770">
          <cell r="D2770">
            <v>9.6869999999999994</v>
          </cell>
          <cell r="E2770" t="str">
            <v>IRN2020</v>
          </cell>
        </row>
        <row r="2771">
          <cell r="D2771">
            <v>9.282</v>
          </cell>
          <cell r="E2771" t="str">
            <v>IRN2021</v>
          </cell>
        </row>
        <row r="2772">
          <cell r="D2772">
            <v>9.0850000000000009</v>
          </cell>
          <cell r="E2772" t="str">
            <v>IRN2022</v>
          </cell>
        </row>
        <row r="2773">
          <cell r="D2773">
            <v>9.1029999999999998</v>
          </cell>
          <cell r="E2773" t="str">
            <v>IRN2023</v>
          </cell>
        </row>
        <row r="2774">
          <cell r="D2774">
            <v>8.7140000000000004</v>
          </cell>
          <cell r="E2774" t="str">
            <v>IRQ1991</v>
          </cell>
        </row>
        <row r="2775">
          <cell r="D2775">
            <v>8.4339999999999993</v>
          </cell>
          <cell r="E2775" t="str">
            <v>IRQ1992</v>
          </cell>
        </row>
        <row r="2776">
          <cell r="D2776">
            <v>8.4420000000000002</v>
          </cell>
          <cell r="E2776" t="str">
            <v>IRQ1993</v>
          </cell>
        </row>
        <row r="2777">
          <cell r="D2777">
            <v>8.298</v>
          </cell>
          <cell r="E2777" t="str">
            <v>IRQ1994</v>
          </cell>
        </row>
        <row r="2778">
          <cell r="D2778">
            <v>8.4879999999999995</v>
          </cell>
          <cell r="E2778" t="str">
            <v>IRQ1995</v>
          </cell>
        </row>
        <row r="2779">
          <cell r="D2779">
            <v>8.5589999999999993</v>
          </cell>
          <cell r="E2779" t="str">
            <v>IRQ1996</v>
          </cell>
        </row>
        <row r="2780">
          <cell r="D2780">
            <v>8.3190000000000008</v>
          </cell>
          <cell r="E2780" t="str">
            <v>IRQ1997</v>
          </cell>
        </row>
        <row r="2781">
          <cell r="D2781">
            <v>8.1259999999999994</v>
          </cell>
          <cell r="E2781" t="str">
            <v>IRQ1998</v>
          </cell>
        </row>
        <row r="2782">
          <cell r="D2782">
            <v>8.0419999999999998</v>
          </cell>
          <cell r="E2782" t="str">
            <v>IRQ1999</v>
          </cell>
        </row>
        <row r="2783">
          <cell r="D2783">
            <v>8.0950000000000006</v>
          </cell>
          <cell r="E2783" t="str">
            <v>IRQ2000</v>
          </cell>
        </row>
        <row r="2784">
          <cell r="D2784">
            <v>8.2880000000000003</v>
          </cell>
          <cell r="E2784" t="str">
            <v>IRQ2001</v>
          </cell>
        </row>
        <row r="2785">
          <cell r="D2785">
            <v>8.6359999999999992</v>
          </cell>
          <cell r="E2785" t="str">
            <v>IRQ2002</v>
          </cell>
        </row>
        <row r="2786">
          <cell r="D2786">
            <v>8.9649999999999999</v>
          </cell>
          <cell r="E2786" t="str">
            <v>IRQ2003</v>
          </cell>
        </row>
        <row r="2787">
          <cell r="D2787">
            <v>8.7360000000000007</v>
          </cell>
          <cell r="E2787" t="str">
            <v>IRQ2004</v>
          </cell>
        </row>
        <row r="2788">
          <cell r="D2788">
            <v>8.5960000000000001</v>
          </cell>
          <cell r="E2788" t="str">
            <v>IRQ2005</v>
          </cell>
        </row>
        <row r="2789">
          <cell r="D2789">
            <v>8.4339999999999993</v>
          </cell>
          <cell r="E2789" t="str">
            <v>IRQ2006</v>
          </cell>
        </row>
        <row r="2790">
          <cell r="D2790">
            <v>8.6460000000000008</v>
          </cell>
          <cell r="E2790" t="str">
            <v>IRQ2007</v>
          </cell>
        </row>
        <row r="2791">
          <cell r="D2791">
            <v>8.4670000000000005</v>
          </cell>
          <cell r="E2791" t="str">
            <v>IRQ2008</v>
          </cell>
        </row>
        <row r="2792">
          <cell r="D2792">
            <v>8.41</v>
          </cell>
          <cell r="E2792" t="str">
            <v>IRQ2009</v>
          </cell>
        </row>
        <row r="2793">
          <cell r="D2793">
            <v>8.2620000000000005</v>
          </cell>
          <cell r="E2793" t="str">
            <v>IRQ2010</v>
          </cell>
        </row>
        <row r="2794">
          <cell r="D2794">
            <v>8.1859999999999999</v>
          </cell>
          <cell r="E2794" t="str">
            <v>IRQ2011</v>
          </cell>
        </row>
        <row r="2795">
          <cell r="D2795">
            <v>7.9649999999999999</v>
          </cell>
          <cell r="E2795" t="str">
            <v>IRQ2012</v>
          </cell>
        </row>
        <row r="2796">
          <cell r="D2796">
            <v>9.2080000000000002</v>
          </cell>
          <cell r="E2796" t="str">
            <v>IRQ2013</v>
          </cell>
        </row>
        <row r="2797">
          <cell r="D2797">
            <v>10.59</v>
          </cell>
          <cell r="E2797" t="str">
            <v>IRQ2014</v>
          </cell>
        </row>
        <row r="2798">
          <cell r="D2798">
            <v>10.837999999999999</v>
          </cell>
          <cell r="E2798" t="str">
            <v>IRQ2015</v>
          </cell>
        </row>
        <row r="2799">
          <cell r="D2799">
            <v>10.82</v>
          </cell>
          <cell r="E2799" t="str">
            <v>IRQ2016</v>
          </cell>
        </row>
        <row r="2800">
          <cell r="D2800">
            <v>13.02</v>
          </cell>
          <cell r="E2800" t="str">
            <v>IRQ2017</v>
          </cell>
        </row>
        <row r="2801">
          <cell r="D2801">
            <v>13.509</v>
          </cell>
          <cell r="E2801" t="str">
            <v>IRQ2018</v>
          </cell>
        </row>
        <row r="2802">
          <cell r="D2802">
            <v>14.141999999999999</v>
          </cell>
          <cell r="E2802" t="str">
            <v>IRQ2019</v>
          </cell>
        </row>
        <row r="2803">
          <cell r="D2803">
            <v>15.776</v>
          </cell>
          <cell r="E2803" t="str">
            <v>IRQ2020</v>
          </cell>
        </row>
        <row r="2804">
          <cell r="D2804">
            <v>16.172999999999998</v>
          </cell>
          <cell r="E2804" t="str">
            <v>IRQ2021</v>
          </cell>
        </row>
        <row r="2805">
          <cell r="D2805">
            <v>15.587999999999999</v>
          </cell>
          <cell r="E2805" t="str">
            <v>IRQ2022</v>
          </cell>
        </row>
        <row r="2806">
          <cell r="D2806">
            <v>15.529</v>
          </cell>
          <cell r="E2806" t="str">
            <v>IRQ2023</v>
          </cell>
        </row>
        <row r="2807">
          <cell r="D2807">
            <v>15.771000000000001</v>
          </cell>
          <cell r="E2807" t="str">
            <v>IRL1991</v>
          </cell>
        </row>
        <row r="2808">
          <cell r="D2808">
            <v>15.021000000000001</v>
          </cell>
          <cell r="E2808" t="str">
            <v>IRL1992</v>
          </cell>
        </row>
        <row r="2809">
          <cell r="D2809">
            <v>15.571</v>
          </cell>
          <cell r="E2809" t="str">
            <v>IRL1993</v>
          </cell>
        </row>
        <row r="2810">
          <cell r="D2810">
            <v>14.544</v>
          </cell>
          <cell r="E2810" t="str">
            <v>IRL1994</v>
          </cell>
        </row>
        <row r="2811">
          <cell r="D2811">
            <v>11.97</v>
          </cell>
          <cell r="E2811" t="str">
            <v>IRL1995</v>
          </cell>
        </row>
        <row r="2812">
          <cell r="D2812">
            <v>11.692</v>
          </cell>
          <cell r="E2812" t="str">
            <v>IRL1996</v>
          </cell>
        </row>
        <row r="2813">
          <cell r="D2813">
            <v>10.192</v>
          </cell>
          <cell r="E2813" t="str">
            <v>IRL1997</v>
          </cell>
        </row>
        <row r="2814">
          <cell r="D2814">
            <v>7.6989999999999998</v>
          </cell>
          <cell r="E2814" t="str">
            <v>IRL1998</v>
          </cell>
        </row>
        <row r="2815">
          <cell r="D2815">
            <v>5.8040000000000003</v>
          </cell>
          <cell r="E2815" t="str">
            <v>IRL1999</v>
          </cell>
        </row>
        <row r="2816">
          <cell r="D2816">
            <v>4.3179999999999996</v>
          </cell>
          <cell r="E2816" t="str">
            <v>IRL2000</v>
          </cell>
        </row>
        <row r="2817">
          <cell r="D2817">
            <v>3.6840000000000002</v>
          </cell>
          <cell r="E2817" t="str">
            <v>IRL2001</v>
          </cell>
        </row>
        <row r="2818">
          <cell r="D2818">
            <v>4.2160000000000002</v>
          </cell>
          <cell r="E2818" t="str">
            <v>IRL2002</v>
          </cell>
        </row>
        <row r="2819">
          <cell r="D2819">
            <v>4.4779999999999998</v>
          </cell>
          <cell r="E2819" t="str">
            <v>IRL2003</v>
          </cell>
        </row>
        <row r="2820">
          <cell r="D2820">
            <v>4.4909999999999997</v>
          </cell>
          <cell r="E2820" t="str">
            <v>IRL2004</v>
          </cell>
        </row>
        <row r="2821">
          <cell r="D2821">
            <v>4.343</v>
          </cell>
          <cell r="E2821" t="str">
            <v>IRL2005</v>
          </cell>
        </row>
        <row r="2822">
          <cell r="D2822">
            <v>4.415</v>
          </cell>
          <cell r="E2822" t="str">
            <v>IRL2006</v>
          </cell>
        </row>
        <row r="2823">
          <cell r="D2823">
            <v>4.9800000000000004</v>
          </cell>
          <cell r="E2823" t="str">
            <v>IRL2007</v>
          </cell>
        </row>
        <row r="2824">
          <cell r="D2824">
            <v>6.774</v>
          </cell>
          <cell r="E2824" t="str">
            <v>IRL2008</v>
          </cell>
        </row>
        <row r="2825">
          <cell r="D2825">
            <v>12.609</v>
          </cell>
          <cell r="E2825" t="str">
            <v>IRL2009</v>
          </cell>
        </row>
        <row r="2826">
          <cell r="D2826">
            <v>14.534000000000001</v>
          </cell>
          <cell r="E2826" t="str">
            <v>IRL2010</v>
          </cell>
        </row>
        <row r="2827">
          <cell r="D2827">
            <v>15.353999999999999</v>
          </cell>
          <cell r="E2827" t="str">
            <v>IRL2011</v>
          </cell>
        </row>
        <row r="2828">
          <cell r="D2828">
            <v>15.451000000000001</v>
          </cell>
          <cell r="E2828" t="str">
            <v>IRL2012</v>
          </cell>
        </row>
        <row r="2829">
          <cell r="D2829">
            <v>13.734999999999999</v>
          </cell>
          <cell r="E2829" t="str">
            <v>IRL2013</v>
          </cell>
        </row>
        <row r="2830">
          <cell r="D2830">
            <v>11.858000000000001</v>
          </cell>
          <cell r="E2830" t="str">
            <v>IRL2014</v>
          </cell>
        </row>
        <row r="2831">
          <cell r="D2831">
            <v>9.9079999999999995</v>
          </cell>
          <cell r="E2831" t="str">
            <v>IRL2015</v>
          </cell>
        </row>
        <row r="2832">
          <cell r="D2832">
            <v>8.3740000000000006</v>
          </cell>
          <cell r="E2832" t="str">
            <v>IRL2016</v>
          </cell>
        </row>
        <row r="2833">
          <cell r="D2833">
            <v>6.7130000000000001</v>
          </cell>
          <cell r="E2833" t="str">
            <v>IRL2017</v>
          </cell>
        </row>
        <row r="2834">
          <cell r="D2834">
            <v>5.7409999999999997</v>
          </cell>
          <cell r="E2834" t="str">
            <v>IRL2018</v>
          </cell>
        </row>
        <row r="2835">
          <cell r="D2835">
            <v>4.95</v>
          </cell>
          <cell r="E2835" t="str">
            <v>IRL2019</v>
          </cell>
        </row>
        <row r="2836">
          <cell r="D2836">
            <v>5.6230000000000002</v>
          </cell>
          <cell r="E2836" t="str">
            <v>IRL2020</v>
          </cell>
        </row>
        <row r="2837">
          <cell r="D2837">
            <v>6.194</v>
          </cell>
          <cell r="E2837" t="str">
            <v>IRL2021</v>
          </cell>
        </row>
        <row r="2838">
          <cell r="D2838">
            <v>4.4790000000000001</v>
          </cell>
          <cell r="E2838" t="str">
            <v>IRL2022</v>
          </cell>
        </row>
        <row r="2839">
          <cell r="D2839">
            <v>4.34</v>
          </cell>
          <cell r="E2839" t="str">
            <v>IRL2023</v>
          </cell>
        </row>
        <row r="2840">
          <cell r="D2840">
            <v>13.387</v>
          </cell>
          <cell r="E2840" t="str">
            <v>ISR1991</v>
          </cell>
        </row>
        <row r="2841">
          <cell r="D2841">
            <v>14.08</v>
          </cell>
          <cell r="E2841" t="str">
            <v>ISR1992</v>
          </cell>
        </row>
        <row r="2842">
          <cell r="D2842">
            <v>12.741</v>
          </cell>
          <cell r="E2842" t="str">
            <v>ISR1993</v>
          </cell>
        </row>
        <row r="2843">
          <cell r="D2843">
            <v>9.9339999999999993</v>
          </cell>
          <cell r="E2843" t="str">
            <v>ISR1994</v>
          </cell>
        </row>
        <row r="2844">
          <cell r="D2844">
            <v>8.782</v>
          </cell>
          <cell r="E2844" t="str">
            <v>ISR1995</v>
          </cell>
        </row>
        <row r="2845">
          <cell r="D2845">
            <v>8.4550000000000001</v>
          </cell>
          <cell r="E2845" t="str">
            <v>ISR1996</v>
          </cell>
        </row>
        <row r="2846">
          <cell r="D2846">
            <v>9.7509999999999994</v>
          </cell>
          <cell r="E2846" t="str">
            <v>ISR1997</v>
          </cell>
        </row>
        <row r="2847">
          <cell r="D2847">
            <v>10.749000000000001</v>
          </cell>
          <cell r="E2847" t="str">
            <v>ISR1998</v>
          </cell>
        </row>
        <row r="2848">
          <cell r="D2848">
            <v>11.183</v>
          </cell>
          <cell r="E2848" t="str">
            <v>ISR1999</v>
          </cell>
        </row>
        <row r="2849">
          <cell r="D2849">
            <v>11.102</v>
          </cell>
          <cell r="E2849" t="str">
            <v>ISR2000</v>
          </cell>
        </row>
        <row r="2850">
          <cell r="D2850">
            <v>11.811999999999999</v>
          </cell>
          <cell r="E2850" t="str">
            <v>ISR2001</v>
          </cell>
        </row>
        <row r="2851">
          <cell r="D2851">
            <v>12.888</v>
          </cell>
          <cell r="E2851" t="str">
            <v>ISR2002</v>
          </cell>
        </row>
        <row r="2852">
          <cell r="D2852">
            <v>13.505000000000001</v>
          </cell>
          <cell r="E2852" t="str">
            <v>ISR2003</v>
          </cell>
        </row>
        <row r="2853">
          <cell r="D2853">
            <v>13.029</v>
          </cell>
          <cell r="E2853" t="str">
            <v>ISR2004</v>
          </cell>
        </row>
        <row r="2854">
          <cell r="D2854">
            <v>11.342000000000001</v>
          </cell>
          <cell r="E2854" t="str">
            <v>ISR2005</v>
          </cell>
        </row>
        <row r="2855">
          <cell r="D2855">
            <v>10.707000000000001</v>
          </cell>
          <cell r="E2855" t="str">
            <v>ISR2006</v>
          </cell>
        </row>
        <row r="2856">
          <cell r="D2856">
            <v>9.3789999999999996</v>
          </cell>
          <cell r="E2856" t="str">
            <v>ISR2007</v>
          </cell>
        </row>
        <row r="2857">
          <cell r="D2857">
            <v>7.7039999999999997</v>
          </cell>
          <cell r="E2857" t="str">
            <v>ISR2008</v>
          </cell>
        </row>
        <row r="2858">
          <cell r="D2858">
            <v>9.5340000000000007</v>
          </cell>
          <cell r="E2858" t="str">
            <v>ISR2009</v>
          </cell>
        </row>
        <row r="2859">
          <cell r="D2859">
            <v>8.48</v>
          </cell>
          <cell r="E2859" t="str">
            <v>ISR2010</v>
          </cell>
        </row>
        <row r="2860">
          <cell r="D2860">
            <v>7.1390000000000002</v>
          </cell>
          <cell r="E2860" t="str">
            <v>ISR2011</v>
          </cell>
        </row>
        <row r="2861">
          <cell r="D2861">
            <v>6.7619999999999996</v>
          </cell>
          <cell r="E2861" t="str">
            <v>ISR2012</v>
          </cell>
        </row>
        <row r="2862">
          <cell r="D2862">
            <v>6.1369999999999996</v>
          </cell>
          <cell r="E2862" t="str">
            <v>ISR2013</v>
          </cell>
        </row>
        <row r="2863">
          <cell r="D2863">
            <v>5.7889999999999997</v>
          </cell>
          <cell r="E2863" t="str">
            <v>ISR2014</v>
          </cell>
        </row>
        <row r="2864">
          <cell r="D2864">
            <v>5.1760000000000002</v>
          </cell>
          <cell r="E2864" t="str">
            <v>ISR2015</v>
          </cell>
        </row>
        <row r="2865">
          <cell r="D2865">
            <v>4.7229999999999999</v>
          </cell>
          <cell r="E2865" t="str">
            <v>ISR2016</v>
          </cell>
        </row>
        <row r="2866">
          <cell r="D2866">
            <v>4.1399999999999997</v>
          </cell>
          <cell r="E2866" t="str">
            <v>ISR2017</v>
          </cell>
        </row>
        <row r="2867">
          <cell r="D2867">
            <v>3.9169999999999998</v>
          </cell>
          <cell r="E2867" t="str">
            <v>ISR2018</v>
          </cell>
        </row>
        <row r="2868">
          <cell r="D2868">
            <v>3.7309999999999999</v>
          </cell>
          <cell r="E2868" t="str">
            <v>ISR2019</v>
          </cell>
        </row>
        <row r="2869">
          <cell r="D2869">
            <v>4.1689999999999996</v>
          </cell>
          <cell r="E2869" t="str">
            <v>ISR2020</v>
          </cell>
        </row>
        <row r="2870">
          <cell r="D2870">
            <v>4.8120000000000003</v>
          </cell>
          <cell r="E2870" t="str">
            <v>ISR2021</v>
          </cell>
        </row>
        <row r="2871">
          <cell r="D2871">
            <v>3.6949999999999998</v>
          </cell>
          <cell r="E2871" t="str">
            <v>ISR2022</v>
          </cell>
        </row>
        <row r="2872">
          <cell r="D2872">
            <v>3.3889999999999998</v>
          </cell>
          <cell r="E2872" t="str">
            <v>ISR2023</v>
          </cell>
        </row>
        <row r="2873">
          <cell r="D2873">
            <v>10.097</v>
          </cell>
          <cell r="E2873" t="str">
            <v>ITA1991</v>
          </cell>
        </row>
        <row r="2874">
          <cell r="D2874">
            <v>9.3209999999999997</v>
          </cell>
          <cell r="E2874" t="str">
            <v>ITA1992</v>
          </cell>
        </row>
        <row r="2875">
          <cell r="D2875">
            <v>10.212</v>
          </cell>
          <cell r="E2875" t="str">
            <v>ITA1993</v>
          </cell>
        </row>
        <row r="2876">
          <cell r="D2876">
            <v>11.086</v>
          </cell>
          <cell r="E2876" t="str">
            <v>ITA1994</v>
          </cell>
        </row>
        <row r="2877">
          <cell r="D2877">
            <v>11.661</v>
          </cell>
          <cell r="E2877" t="str">
            <v>ITA1995</v>
          </cell>
        </row>
        <row r="2878">
          <cell r="D2878">
            <v>11.864000000000001</v>
          </cell>
          <cell r="E2878" t="str">
            <v>ITA1996</v>
          </cell>
        </row>
        <row r="2879">
          <cell r="D2879">
            <v>11.984999999999999</v>
          </cell>
          <cell r="E2879" t="str">
            <v>ITA1997</v>
          </cell>
        </row>
        <row r="2880">
          <cell r="D2880">
            <v>12.117000000000001</v>
          </cell>
          <cell r="E2880" t="str">
            <v>ITA1998</v>
          </cell>
        </row>
        <row r="2881">
          <cell r="D2881">
            <v>11.680999999999999</v>
          </cell>
          <cell r="E2881" t="str">
            <v>ITA1999</v>
          </cell>
        </row>
        <row r="2882">
          <cell r="D2882">
            <v>10.834</v>
          </cell>
          <cell r="E2882" t="str">
            <v>ITA2000</v>
          </cell>
        </row>
        <row r="2883">
          <cell r="D2883">
            <v>9.5990000000000002</v>
          </cell>
          <cell r="E2883" t="str">
            <v>ITA2001</v>
          </cell>
        </row>
        <row r="2884">
          <cell r="D2884">
            <v>9.2110000000000003</v>
          </cell>
          <cell r="E2884" t="str">
            <v>ITA2002</v>
          </cell>
        </row>
        <row r="2885">
          <cell r="D2885">
            <v>8.8689999999999998</v>
          </cell>
          <cell r="E2885" t="str">
            <v>ITA2003</v>
          </cell>
        </row>
        <row r="2886">
          <cell r="D2886">
            <v>7.8659999999999997</v>
          </cell>
          <cell r="E2886" t="str">
            <v>ITA2004</v>
          </cell>
        </row>
        <row r="2887">
          <cell r="D2887">
            <v>7.7309999999999999</v>
          </cell>
          <cell r="E2887" t="str">
            <v>ITA2005</v>
          </cell>
        </row>
        <row r="2888">
          <cell r="D2888">
            <v>6.7770000000000001</v>
          </cell>
          <cell r="E2888" t="str">
            <v>ITA2006</v>
          </cell>
        </row>
        <row r="2889">
          <cell r="D2889">
            <v>6.0759999999999996</v>
          </cell>
          <cell r="E2889" t="str">
            <v>ITA2007</v>
          </cell>
        </row>
        <row r="2890">
          <cell r="D2890">
            <v>6.7229999999999999</v>
          </cell>
          <cell r="E2890" t="str">
            <v>ITA2008</v>
          </cell>
        </row>
        <row r="2891">
          <cell r="D2891">
            <v>7.7489999999999997</v>
          </cell>
          <cell r="E2891" t="str">
            <v>ITA2009</v>
          </cell>
        </row>
        <row r="2892">
          <cell r="D2892">
            <v>8.3629999999999995</v>
          </cell>
          <cell r="E2892" t="str">
            <v>ITA2010</v>
          </cell>
        </row>
        <row r="2893">
          <cell r="D2893">
            <v>8.359</v>
          </cell>
          <cell r="E2893" t="str">
            <v>ITA2011</v>
          </cell>
        </row>
        <row r="2894">
          <cell r="D2894">
            <v>10.654999999999999</v>
          </cell>
          <cell r="E2894" t="str">
            <v>ITA2012</v>
          </cell>
        </row>
        <row r="2895">
          <cell r="D2895">
            <v>12.148999999999999</v>
          </cell>
          <cell r="E2895" t="str">
            <v>ITA2013</v>
          </cell>
        </row>
        <row r="2896">
          <cell r="D2896">
            <v>12.683</v>
          </cell>
          <cell r="E2896" t="str">
            <v>ITA2014</v>
          </cell>
        </row>
        <row r="2897">
          <cell r="D2897">
            <v>11.896000000000001</v>
          </cell>
          <cell r="E2897" t="str">
            <v>ITA2015</v>
          </cell>
        </row>
        <row r="2898">
          <cell r="D2898">
            <v>11.688000000000001</v>
          </cell>
          <cell r="E2898" t="str">
            <v>ITA2016</v>
          </cell>
        </row>
        <row r="2899">
          <cell r="D2899">
            <v>11.211</v>
          </cell>
          <cell r="E2899" t="str">
            <v>ITA2017</v>
          </cell>
        </row>
        <row r="2900">
          <cell r="D2900">
            <v>10.61</v>
          </cell>
          <cell r="E2900" t="str">
            <v>ITA2018</v>
          </cell>
        </row>
        <row r="2901">
          <cell r="D2901">
            <v>9.952</v>
          </cell>
          <cell r="E2901" t="str">
            <v>ITA2019</v>
          </cell>
        </row>
        <row r="2902">
          <cell r="D2902">
            <v>9.1639999999999997</v>
          </cell>
          <cell r="E2902" t="str">
            <v>ITA2020</v>
          </cell>
        </row>
        <row r="2903">
          <cell r="D2903">
            <v>9.4969999999999999</v>
          </cell>
          <cell r="E2903" t="str">
            <v>ITA2021</v>
          </cell>
        </row>
        <row r="2904">
          <cell r="D2904">
            <v>8.0690000000000008</v>
          </cell>
          <cell r="E2904" t="str">
            <v>ITA2022</v>
          </cell>
        </row>
        <row r="2905">
          <cell r="D2905">
            <v>7.6180000000000003</v>
          </cell>
          <cell r="E2905" t="str">
            <v>ITA2023</v>
          </cell>
        </row>
        <row r="2906">
          <cell r="D2906">
            <v>6.2809999999999997</v>
          </cell>
          <cell r="E2906" t="str">
            <v>JAM1991</v>
          </cell>
        </row>
        <row r="2907">
          <cell r="D2907">
            <v>6.4379999999999997</v>
          </cell>
          <cell r="E2907" t="str">
            <v>JAM1992</v>
          </cell>
        </row>
        <row r="2908">
          <cell r="D2908">
            <v>6.2839999999999998</v>
          </cell>
          <cell r="E2908" t="str">
            <v>JAM1993</v>
          </cell>
        </row>
        <row r="2909">
          <cell r="D2909">
            <v>6.3879999999999999</v>
          </cell>
          <cell r="E2909" t="str">
            <v>JAM1994</v>
          </cell>
        </row>
        <row r="2910">
          <cell r="D2910">
            <v>6.3780000000000001</v>
          </cell>
          <cell r="E2910" t="str">
            <v>JAM1995</v>
          </cell>
        </row>
        <row r="2911">
          <cell r="D2911">
            <v>6.6749999999999998</v>
          </cell>
          <cell r="E2911" t="str">
            <v>JAM1996</v>
          </cell>
        </row>
        <row r="2912">
          <cell r="D2912">
            <v>6.758</v>
          </cell>
          <cell r="E2912" t="str">
            <v>JAM1997</v>
          </cell>
        </row>
        <row r="2913">
          <cell r="D2913">
            <v>6.915</v>
          </cell>
          <cell r="E2913" t="str">
            <v>JAM1998</v>
          </cell>
        </row>
        <row r="2914">
          <cell r="D2914">
            <v>6.875</v>
          </cell>
          <cell r="E2914" t="str">
            <v>JAM1999</v>
          </cell>
        </row>
        <row r="2915">
          <cell r="D2915">
            <v>6.8070000000000004</v>
          </cell>
          <cell r="E2915" t="str">
            <v>JAM2000</v>
          </cell>
        </row>
        <row r="2916">
          <cell r="D2916">
            <v>6.6859999999999999</v>
          </cell>
          <cell r="E2916" t="str">
            <v>JAM2001</v>
          </cell>
        </row>
        <row r="2917">
          <cell r="D2917">
            <v>6.6539999999999999</v>
          </cell>
          <cell r="E2917" t="str">
            <v>JAM2002</v>
          </cell>
        </row>
        <row r="2918">
          <cell r="D2918">
            <v>6.5629999999999997</v>
          </cell>
          <cell r="E2918" t="str">
            <v>JAM2003</v>
          </cell>
        </row>
        <row r="2919">
          <cell r="D2919">
            <v>6.5620000000000003</v>
          </cell>
          <cell r="E2919" t="str">
            <v>JAM2004</v>
          </cell>
        </row>
        <row r="2920">
          <cell r="D2920">
            <v>6.5960000000000001</v>
          </cell>
          <cell r="E2920" t="str">
            <v>JAM2005</v>
          </cell>
        </row>
        <row r="2921">
          <cell r="D2921">
            <v>6.6189999999999998</v>
          </cell>
          <cell r="E2921" t="str">
            <v>JAM2006</v>
          </cell>
        </row>
        <row r="2922">
          <cell r="D2922">
            <v>6.6139999999999999</v>
          </cell>
          <cell r="E2922" t="str">
            <v>JAM2007</v>
          </cell>
        </row>
        <row r="2923">
          <cell r="D2923">
            <v>6.6660000000000004</v>
          </cell>
          <cell r="E2923" t="str">
            <v>JAM2008</v>
          </cell>
        </row>
        <row r="2924">
          <cell r="D2924">
            <v>7.3140000000000001</v>
          </cell>
          <cell r="E2924" t="str">
            <v>JAM2009</v>
          </cell>
        </row>
        <row r="2925">
          <cell r="D2925">
            <v>7.63</v>
          </cell>
          <cell r="E2925" t="str">
            <v>JAM2010</v>
          </cell>
        </row>
        <row r="2926">
          <cell r="D2926">
            <v>8.0340000000000007</v>
          </cell>
          <cell r="E2926" t="str">
            <v>JAM2011</v>
          </cell>
        </row>
        <row r="2927">
          <cell r="D2927">
            <v>8.6950000000000003</v>
          </cell>
          <cell r="E2927" t="str">
            <v>JAM2012</v>
          </cell>
        </row>
        <row r="2928">
          <cell r="D2928">
            <v>9.6980000000000004</v>
          </cell>
          <cell r="E2928" t="str">
            <v>JAM2013</v>
          </cell>
        </row>
        <row r="2929">
          <cell r="D2929">
            <v>9.0459999999999994</v>
          </cell>
          <cell r="E2929" t="str">
            <v>JAM2014</v>
          </cell>
        </row>
        <row r="2930">
          <cell r="D2930">
            <v>8.8239999999999998</v>
          </cell>
          <cell r="E2930" t="str">
            <v>JAM2015</v>
          </cell>
        </row>
        <row r="2931">
          <cell r="D2931">
            <v>8.6340000000000003</v>
          </cell>
          <cell r="E2931" t="str">
            <v>JAM2016</v>
          </cell>
        </row>
        <row r="2932">
          <cell r="D2932">
            <v>7.399</v>
          </cell>
          <cell r="E2932" t="str">
            <v>JAM2017</v>
          </cell>
        </row>
        <row r="2933">
          <cell r="D2933">
            <v>5.47</v>
          </cell>
          <cell r="E2933" t="str">
            <v>JAM2018</v>
          </cell>
        </row>
        <row r="2934">
          <cell r="D2934">
            <v>4.9870000000000001</v>
          </cell>
          <cell r="E2934" t="str">
            <v>JAM2019</v>
          </cell>
        </row>
        <row r="2935">
          <cell r="D2935">
            <v>6.5010000000000003</v>
          </cell>
          <cell r="E2935" t="str">
            <v>JAM2020</v>
          </cell>
        </row>
        <row r="2936">
          <cell r="D2936">
            <v>5.1879999999999997</v>
          </cell>
          <cell r="E2936" t="str">
            <v>JAM2021</v>
          </cell>
        </row>
        <row r="2937">
          <cell r="D2937">
            <v>4.0830000000000002</v>
          </cell>
          <cell r="E2937" t="str">
            <v>JAM2022</v>
          </cell>
        </row>
        <row r="2938">
          <cell r="D2938">
            <v>4.4169999999999998</v>
          </cell>
          <cell r="E2938" t="str">
            <v>JAM2023</v>
          </cell>
        </row>
        <row r="2939">
          <cell r="D2939">
            <v>2.0590000000000002</v>
          </cell>
          <cell r="E2939" t="str">
            <v>JPN1991</v>
          </cell>
        </row>
        <row r="2940">
          <cell r="D2940">
            <v>2.1579999999999999</v>
          </cell>
          <cell r="E2940" t="str">
            <v>JPN1992</v>
          </cell>
        </row>
        <row r="2941">
          <cell r="D2941">
            <v>2.5390000000000001</v>
          </cell>
          <cell r="E2941" t="str">
            <v>JPN1993</v>
          </cell>
        </row>
        <row r="2942">
          <cell r="D2942">
            <v>2.89</v>
          </cell>
          <cell r="E2942" t="str">
            <v>JPN1994</v>
          </cell>
        </row>
        <row r="2943">
          <cell r="D2943">
            <v>3.15</v>
          </cell>
          <cell r="E2943" t="str">
            <v>JPN1995</v>
          </cell>
        </row>
        <row r="2944">
          <cell r="D2944">
            <v>3.383</v>
          </cell>
          <cell r="E2944" t="str">
            <v>JPN1996</v>
          </cell>
        </row>
        <row r="2945">
          <cell r="D2945">
            <v>3.3740000000000001</v>
          </cell>
          <cell r="E2945" t="str">
            <v>JPN1997</v>
          </cell>
        </row>
        <row r="2946">
          <cell r="D2946">
            <v>4.0780000000000003</v>
          </cell>
          <cell r="E2946" t="str">
            <v>JPN1998</v>
          </cell>
        </row>
        <row r="2947">
          <cell r="D2947">
            <v>4.6769999999999996</v>
          </cell>
          <cell r="E2947" t="str">
            <v>JPN1999</v>
          </cell>
        </row>
        <row r="2948">
          <cell r="D2948">
            <v>4.7480000000000002</v>
          </cell>
          <cell r="E2948" t="str">
            <v>JPN2000</v>
          </cell>
        </row>
        <row r="2949">
          <cell r="D2949">
            <v>5.0199999999999996</v>
          </cell>
          <cell r="E2949" t="str">
            <v>JPN2001</v>
          </cell>
        </row>
        <row r="2950">
          <cell r="D2950">
            <v>5.3860000000000001</v>
          </cell>
          <cell r="E2950" t="str">
            <v>JPN2002</v>
          </cell>
        </row>
        <row r="2951">
          <cell r="D2951">
            <v>5.2510000000000003</v>
          </cell>
          <cell r="E2951" t="str">
            <v>JPN2003</v>
          </cell>
        </row>
        <row r="2952">
          <cell r="D2952">
            <v>4.734</v>
          </cell>
          <cell r="E2952" t="str">
            <v>JPN2004</v>
          </cell>
        </row>
        <row r="2953">
          <cell r="D2953">
            <v>4.4459999999999997</v>
          </cell>
          <cell r="E2953" t="str">
            <v>JPN2005</v>
          </cell>
        </row>
        <row r="2954">
          <cell r="D2954">
            <v>4.1920000000000002</v>
          </cell>
          <cell r="E2954" t="str">
            <v>JPN2006</v>
          </cell>
        </row>
        <row r="2955">
          <cell r="D2955">
            <v>3.8879999999999999</v>
          </cell>
          <cell r="E2955" t="str">
            <v>JPN2007</v>
          </cell>
        </row>
        <row r="2956">
          <cell r="D2956">
            <v>4.0019999999999998</v>
          </cell>
          <cell r="E2956" t="str">
            <v>JPN2008</v>
          </cell>
        </row>
        <row r="2957">
          <cell r="D2957">
            <v>5.0679999999999996</v>
          </cell>
          <cell r="E2957" t="str">
            <v>JPN2009</v>
          </cell>
        </row>
        <row r="2958">
          <cell r="D2958">
            <v>5.1029999999999998</v>
          </cell>
          <cell r="E2958" t="str">
            <v>JPN2010</v>
          </cell>
        </row>
        <row r="2959">
          <cell r="D2959">
            <v>4.55</v>
          </cell>
          <cell r="E2959" t="str">
            <v>JPN2011</v>
          </cell>
        </row>
        <row r="2960">
          <cell r="D2960">
            <v>4.3579999999999997</v>
          </cell>
          <cell r="E2960" t="str">
            <v>JPN2012</v>
          </cell>
        </row>
        <row r="2961">
          <cell r="D2961">
            <v>4.0380000000000003</v>
          </cell>
          <cell r="E2961" t="str">
            <v>JPN2013</v>
          </cell>
        </row>
        <row r="2962">
          <cell r="D2962">
            <v>3.589</v>
          </cell>
          <cell r="E2962" t="str">
            <v>JPN2014</v>
          </cell>
        </row>
        <row r="2963">
          <cell r="D2963">
            <v>3.3849999999999998</v>
          </cell>
          <cell r="E2963" t="str">
            <v>JPN2015</v>
          </cell>
        </row>
        <row r="2964">
          <cell r="D2964">
            <v>3.1320000000000001</v>
          </cell>
          <cell r="E2964" t="str">
            <v>JPN2016</v>
          </cell>
        </row>
        <row r="2965">
          <cell r="D2965">
            <v>2.8220000000000001</v>
          </cell>
          <cell r="E2965" t="str">
            <v>JPN2017</v>
          </cell>
        </row>
        <row r="2966">
          <cell r="D2966">
            <v>2.4670000000000001</v>
          </cell>
          <cell r="E2966" t="str">
            <v>JPN2018</v>
          </cell>
        </row>
        <row r="2967">
          <cell r="D2967">
            <v>2.351</v>
          </cell>
          <cell r="E2967" t="str">
            <v>JPN2019</v>
          </cell>
        </row>
        <row r="2968">
          <cell r="D2968">
            <v>2.8090000000000002</v>
          </cell>
          <cell r="E2968" t="str">
            <v>JPN2020</v>
          </cell>
        </row>
        <row r="2969">
          <cell r="D2969">
            <v>2.8279999999999998</v>
          </cell>
          <cell r="E2969" t="str">
            <v>JPN2021</v>
          </cell>
        </row>
        <row r="2970">
          <cell r="D2970">
            <v>2.6</v>
          </cell>
          <cell r="E2970" t="str">
            <v>JPN2022</v>
          </cell>
        </row>
        <row r="2971">
          <cell r="D2971">
            <v>2.5750000000000002</v>
          </cell>
          <cell r="E2971" t="str">
            <v>JPN2023</v>
          </cell>
        </row>
        <row r="2972">
          <cell r="D2972">
            <v>21.311</v>
          </cell>
          <cell r="E2972" t="str">
            <v>JOR1991</v>
          </cell>
        </row>
        <row r="2973">
          <cell r="D2973">
            <v>19.93</v>
          </cell>
          <cell r="E2973" t="str">
            <v>JOR1992</v>
          </cell>
        </row>
        <row r="2974">
          <cell r="D2974">
            <v>19.7</v>
          </cell>
          <cell r="E2974" t="str">
            <v>JOR1993</v>
          </cell>
        </row>
        <row r="2975">
          <cell r="D2975">
            <v>16.914999999999999</v>
          </cell>
          <cell r="E2975" t="str">
            <v>JOR1994</v>
          </cell>
        </row>
        <row r="2976">
          <cell r="D2976">
            <v>14.6</v>
          </cell>
          <cell r="E2976" t="str">
            <v>JOR1995</v>
          </cell>
        </row>
        <row r="2977">
          <cell r="D2977">
            <v>13.7</v>
          </cell>
          <cell r="E2977" t="str">
            <v>JOR1996</v>
          </cell>
        </row>
        <row r="2978">
          <cell r="D2978">
            <v>13.737</v>
          </cell>
          <cell r="E2978" t="str">
            <v>JOR1997</v>
          </cell>
        </row>
        <row r="2979">
          <cell r="D2979">
            <v>13.832000000000001</v>
          </cell>
          <cell r="E2979" t="str">
            <v>JOR1998</v>
          </cell>
        </row>
        <row r="2980">
          <cell r="D2980">
            <v>13.759</v>
          </cell>
          <cell r="E2980" t="str">
            <v>JOR1999</v>
          </cell>
        </row>
        <row r="2981">
          <cell r="D2981">
            <v>13.7</v>
          </cell>
          <cell r="E2981" t="str">
            <v>JOR2000</v>
          </cell>
        </row>
        <row r="2982">
          <cell r="D2982">
            <v>14.7</v>
          </cell>
          <cell r="E2982" t="str">
            <v>JOR2001</v>
          </cell>
        </row>
        <row r="2983">
          <cell r="D2983">
            <v>15.3</v>
          </cell>
          <cell r="E2983" t="str">
            <v>JOR2002</v>
          </cell>
        </row>
        <row r="2984">
          <cell r="D2984">
            <v>14.5</v>
          </cell>
          <cell r="E2984" t="str">
            <v>JOR2003</v>
          </cell>
        </row>
        <row r="2985">
          <cell r="D2985">
            <v>14.619</v>
          </cell>
          <cell r="E2985" t="str">
            <v>JOR2004</v>
          </cell>
        </row>
        <row r="2986">
          <cell r="D2986">
            <v>14.8</v>
          </cell>
          <cell r="E2986" t="str">
            <v>JOR2005</v>
          </cell>
        </row>
        <row r="2987">
          <cell r="D2987">
            <v>14</v>
          </cell>
          <cell r="E2987" t="str">
            <v>JOR2006</v>
          </cell>
        </row>
        <row r="2988">
          <cell r="D2988">
            <v>13.1</v>
          </cell>
          <cell r="E2988" t="str">
            <v>JOR2007</v>
          </cell>
        </row>
        <row r="2989">
          <cell r="D2989">
            <v>12.7</v>
          </cell>
          <cell r="E2989" t="str">
            <v>JOR2008</v>
          </cell>
        </row>
        <row r="2990">
          <cell r="D2990">
            <v>12.9</v>
          </cell>
          <cell r="E2990" t="str">
            <v>JOR2009</v>
          </cell>
        </row>
        <row r="2991">
          <cell r="D2991">
            <v>12.5</v>
          </cell>
          <cell r="E2991" t="str">
            <v>JOR2010</v>
          </cell>
        </row>
        <row r="2992">
          <cell r="D2992">
            <v>12.9</v>
          </cell>
          <cell r="E2992" t="str">
            <v>JOR2011</v>
          </cell>
        </row>
        <row r="2993">
          <cell r="D2993">
            <v>12.2</v>
          </cell>
          <cell r="E2993" t="str">
            <v>JOR2012</v>
          </cell>
        </row>
        <row r="2994">
          <cell r="D2994">
            <v>12.6</v>
          </cell>
          <cell r="E2994" t="str">
            <v>JOR2013</v>
          </cell>
        </row>
        <row r="2995">
          <cell r="D2995">
            <v>11.9</v>
          </cell>
          <cell r="E2995" t="str">
            <v>JOR2014</v>
          </cell>
        </row>
        <row r="2996">
          <cell r="D2996">
            <v>13.074999999999999</v>
          </cell>
          <cell r="E2996" t="str">
            <v>JOR2015</v>
          </cell>
        </row>
        <row r="2997">
          <cell r="D2997">
            <v>15.275</v>
          </cell>
          <cell r="E2997" t="str">
            <v>JOR2016</v>
          </cell>
        </row>
        <row r="2998">
          <cell r="D2998">
            <v>18.12</v>
          </cell>
          <cell r="E2998" t="str">
            <v>JOR2017</v>
          </cell>
        </row>
        <row r="2999">
          <cell r="D2999">
            <v>18.257000000000001</v>
          </cell>
          <cell r="E2999" t="str">
            <v>JOR2018</v>
          </cell>
        </row>
        <row r="3000">
          <cell r="D3000">
            <v>16.800999999999998</v>
          </cell>
          <cell r="E3000" t="str">
            <v>JOR2019</v>
          </cell>
        </row>
        <row r="3001">
          <cell r="D3001">
            <v>19.213000000000001</v>
          </cell>
          <cell r="E3001" t="str">
            <v>JOR2020</v>
          </cell>
        </row>
        <row r="3002">
          <cell r="D3002">
            <v>19.837</v>
          </cell>
          <cell r="E3002" t="str">
            <v>JOR2021</v>
          </cell>
        </row>
        <row r="3003">
          <cell r="D3003">
            <v>18.2</v>
          </cell>
          <cell r="E3003" t="str">
            <v>JOR2022</v>
          </cell>
        </row>
        <row r="3004">
          <cell r="D3004">
            <v>17.943999999999999</v>
          </cell>
          <cell r="E3004" t="str">
            <v>JOR2023</v>
          </cell>
        </row>
        <row r="3005">
          <cell r="D3005">
            <v>0.9</v>
          </cell>
          <cell r="E3005" t="str">
            <v>KAZ1991</v>
          </cell>
        </row>
        <row r="3006">
          <cell r="D3006">
            <v>1</v>
          </cell>
          <cell r="E3006" t="str">
            <v>KAZ1992</v>
          </cell>
        </row>
        <row r="3007">
          <cell r="D3007">
            <v>1.1100000000000001</v>
          </cell>
          <cell r="E3007" t="str">
            <v>KAZ1993</v>
          </cell>
        </row>
        <row r="3008">
          <cell r="D3008">
            <v>7.54</v>
          </cell>
          <cell r="E3008" t="str">
            <v>KAZ1994</v>
          </cell>
        </row>
        <row r="3009">
          <cell r="D3009">
            <v>10.98</v>
          </cell>
          <cell r="E3009" t="str">
            <v>KAZ1995</v>
          </cell>
        </row>
        <row r="3010">
          <cell r="D3010">
            <v>12.96</v>
          </cell>
          <cell r="E3010" t="str">
            <v>KAZ1996</v>
          </cell>
        </row>
        <row r="3011">
          <cell r="D3011">
            <v>13.01</v>
          </cell>
          <cell r="E3011" t="str">
            <v>KAZ1997</v>
          </cell>
        </row>
        <row r="3012">
          <cell r="D3012">
            <v>13.13</v>
          </cell>
          <cell r="E3012" t="str">
            <v>KAZ1998</v>
          </cell>
        </row>
        <row r="3013">
          <cell r="D3013">
            <v>13.46</v>
          </cell>
          <cell r="E3013" t="str">
            <v>KAZ1999</v>
          </cell>
        </row>
        <row r="3014">
          <cell r="D3014">
            <v>12.75</v>
          </cell>
          <cell r="E3014" t="str">
            <v>KAZ2000</v>
          </cell>
        </row>
        <row r="3015">
          <cell r="D3015">
            <v>10.43</v>
          </cell>
          <cell r="E3015" t="str">
            <v>KAZ2001</v>
          </cell>
        </row>
        <row r="3016">
          <cell r="D3016">
            <v>9.33</v>
          </cell>
          <cell r="E3016" t="str">
            <v>KAZ2002</v>
          </cell>
        </row>
        <row r="3017">
          <cell r="D3017">
            <v>8.7799999999999994</v>
          </cell>
          <cell r="E3017" t="str">
            <v>KAZ2003</v>
          </cell>
        </row>
        <row r="3018">
          <cell r="D3018">
            <v>8.4</v>
          </cell>
          <cell r="E3018" t="str">
            <v>KAZ2004</v>
          </cell>
        </row>
        <row r="3019">
          <cell r="D3019">
            <v>8.1300000000000008</v>
          </cell>
          <cell r="E3019" t="str">
            <v>KAZ2005</v>
          </cell>
        </row>
        <row r="3020">
          <cell r="D3020">
            <v>7.79</v>
          </cell>
          <cell r="E3020" t="str">
            <v>KAZ2006</v>
          </cell>
        </row>
        <row r="3021">
          <cell r="D3021">
            <v>7.26</v>
          </cell>
          <cell r="E3021" t="str">
            <v>KAZ2007</v>
          </cell>
        </row>
        <row r="3022">
          <cell r="D3022">
            <v>6.63</v>
          </cell>
          <cell r="E3022" t="str">
            <v>KAZ2008</v>
          </cell>
        </row>
        <row r="3023">
          <cell r="D3023">
            <v>6.55</v>
          </cell>
          <cell r="E3023" t="str">
            <v>KAZ2009</v>
          </cell>
        </row>
        <row r="3024">
          <cell r="D3024">
            <v>5.77</v>
          </cell>
          <cell r="E3024" t="str">
            <v>KAZ2010</v>
          </cell>
        </row>
        <row r="3025">
          <cell r="D3025">
            <v>5.39</v>
          </cell>
          <cell r="E3025" t="str">
            <v>KAZ2011</v>
          </cell>
        </row>
        <row r="3026">
          <cell r="D3026">
            <v>5.29</v>
          </cell>
          <cell r="E3026" t="str">
            <v>KAZ2012</v>
          </cell>
        </row>
        <row r="3027">
          <cell r="D3027">
            <v>5.2</v>
          </cell>
          <cell r="E3027" t="str">
            <v>KAZ2013</v>
          </cell>
        </row>
        <row r="3028">
          <cell r="D3028">
            <v>5.0599999999999996</v>
          </cell>
          <cell r="E3028" t="str">
            <v>KAZ2014</v>
          </cell>
        </row>
        <row r="3029">
          <cell r="D3029">
            <v>4.93</v>
          </cell>
          <cell r="E3029" t="str">
            <v>KAZ2015</v>
          </cell>
        </row>
        <row r="3030">
          <cell r="D3030">
            <v>4.96</v>
          </cell>
          <cell r="E3030" t="str">
            <v>KAZ2016</v>
          </cell>
        </row>
        <row r="3031">
          <cell r="D3031">
            <v>4.9000000000000004</v>
          </cell>
          <cell r="E3031" t="str">
            <v>KAZ2017</v>
          </cell>
        </row>
        <row r="3032">
          <cell r="D3032">
            <v>4.8499999999999996</v>
          </cell>
          <cell r="E3032" t="str">
            <v>KAZ2018</v>
          </cell>
        </row>
        <row r="3033">
          <cell r="D3033">
            <v>4.8</v>
          </cell>
          <cell r="E3033" t="str">
            <v>KAZ2019</v>
          </cell>
        </row>
        <row r="3034">
          <cell r="D3034">
            <v>4.8899999999999997</v>
          </cell>
          <cell r="E3034" t="str">
            <v>KAZ2020</v>
          </cell>
        </row>
        <row r="3035">
          <cell r="D3035">
            <v>5.556</v>
          </cell>
          <cell r="E3035" t="str">
            <v>KAZ2021</v>
          </cell>
        </row>
        <row r="3036">
          <cell r="D3036">
            <v>4.8600000000000003</v>
          </cell>
          <cell r="E3036" t="str">
            <v>KAZ2022</v>
          </cell>
        </row>
        <row r="3037">
          <cell r="D3037">
            <v>4.8470000000000004</v>
          </cell>
          <cell r="E3037" t="str">
            <v>KAZ2023</v>
          </cell>
        </row>
        <row r="3038">
          <cell r="D3038">
            <v>2.7879999999999998</v>
          </cell>
          <cell r="E3038" t="str">
            <v>KEN1991</v>
          </cell>
        </row>
        <row r="3039">
          <cell r="D3039">
            <v>2.8929999999999998</v>
          </cell>
          <cell r="E3039" t="str">
            <v>KEN1992</v>
          </cell>
        </row>
        <row r="3040">
          <cell r="D3040">
            <v>2.97</v>
          </cell>
          <cell r="E3040" t="str">
            <v>KEN1993</v>
          </cell>
        </row>
        <row r="3041">
          <cell r="D3041">
            <v>2.9470000000000001</v>
          </cell>
          <cell r="E3041" t="str">
            <v>KEN1994</v>
          </cell>
        </row>
        <row r="3042">
          <cell r="D3042">
            <v>2.847</v>
          </cell>
          <cell r="E3042" t="str">
            <v>KEN1995</v>
          </cell>
        </row>
        <row r="3043">
          <cell r="D3043">
            <v>2.7770000000000001</v>
          </cell>
          <cell r="E3043" t="str">
            <v>KEN1996</v>
          </cell>
        </row>
        <row r="3044">
          <cell r="D3044">
            <v>2.819</v>
          </cell>
          <cell r="E3044" t="str">
            <v>KEN1997</v>
          </cell>
        </row>
        <row r="3045">
          <cell r="D3045">
            <v>2.8410000000000002</v>
          </cell>
          <cell r="E3045" t="str">
            <v>KEN1998</v>
          </cell>
        </row>
        <row r="3046">
          <cell r="D3046">
            <v>2.8769999999999998</v>
          </cell>
          <cell r="E3046" t="str">
            <v>KEN1999</v>
          </cell>
        </row>
        <row r="3047">
          <cell r="D3047">
            <v>2.8759999999999999</v>
          </cell>
          <cell r="E3047" t="str">
            <v>KEN2000</v>
          </cell>
        </row>
        <row r="3048">
          <cell r="D3048">
            <v>2.8679999999999999</v>
          </cell>
          <cell r="E3048" t="str">
            <v>KEN2001</v>
          </cell>
        </row>
        <row r="3049">
          <cell r="D3049">
            <v>2.903</v>
          </cell>
          <cell r="E3049" t="str">
            <v>KEN2002</v>
          </cell>
        </row>
        <row r="3050">
          <cell r="D3050">
            <v>2.86</v>
          </cell>
          <cell r="E3050" t="str">
            <v>KEN2003</v>
          </cell>
        </row>
        <row r="3051">
          <cell r="D3051">
            <v>2.8359999999999999</v>
          </cell>
          <cell r="E3051" t="str">
            <v>KEN2004</v>
          </cell>
        </row>
        <row r="3052">
          <cell r="D3052">
            <v>2.7389999999999999</v>
          </cell>
          <cell r="E3052" t="str">
            <v>KEN2005</v>
          </cell>
        </row>
        <row r="3053">
          <cell r="D3053">
            <v>2.6779999999999999</v>
          </cell>
          <cell r="E3053" t="str">
            <v>KEN2006</v>
          </cell>
        </row>
        <row r="3054">
          <cell r="D3054">
            <v>2.65</v>
          </cell>
          <cell r="E3054" t="str">
            <v>KEN2007</v>
          </cell>
        </row>
        <row r="3055">
          <cell r="D3055">
            <v>2.7519999999999998</v>
          </cell>
          <cell r="E3055" t="str">
            <v>KEN2008</v>
          </cell>
        </row>
        <row r="3056">
          <cell r="D3056">
            <v>2.8130000000000002</v>
          </cell>
          <cell r="E3056" t="str">
            <v>KEN2009</v>
          </cell>
        </row>
        <row r="3057">
          <cell r="D3057">
            <v>2.7930000000000001</v>
          </cell>
          <cell r="E3057" t="str">
            <v>KEN2010</v>
          </cell>
        </row>
        <row r="3058">
          <cell r="D3058">
            <v>2.706</v>
          </cell>
          <cell r="E3058" t="str">
            <v>KEN2011</v>
          </cell>
        </row>
        <row r="3059">
          <cell r="D3059">
            <v>2.6859999999999999</v>
          </cell>
          <cell r="E3059" t="str">
            <v>KEN2012</v>
          </cell>
        </row>
        <row r="3060">
          <cell r="D3060">
            <v>2.7639999999999998</v>
          </cell>
          <cell r="E3060" t="str">
            <v>KEN2013</v>
          </cell>
        </row>
        <row r="3061">
          <cell r="D3061">
            <v>2.7679999999999998</v>
          </cell>
          <cell r="E3061" t="str">
            <v>KEN2014</v>
          </cell>
        </row>
        <row r="3062">
          <cell r="D3062">
            <v>2.7629999999999999</v>
          </cell>
          <cell r="E3062" t="str">
            <v>KEN2015</v>
          </cell>
        </row>
        <row r="3063">
          <cell r="D3063">
            <v>2.7570000000000001</v>
          </cell>
          <cell r="E3063" t="str">
            <v>KEN2016</v>
          </cell>
        </row>
        <row r="3064">
          <cell r="D3064">
            <v>3.54</v>
          </cell>
          <cell r="E3064" t="str">
            <v>KEN2017</v>
          </cell>
        </row>
        <row r="3065">
          <cell r="D3065">
            <v>4.2839999999999998</v>
          </cell>
          <cell r="E3065" t="str">
            <v>KEN2018</v>
          </cell>
        </row>
        <row r="3066">
          <cell r="D3066">
            <v>5.0140000000000002</v>
          </cell>
          <cell r="E3066" t="str">
            <v>KEN2019</v>
          </cell>
        </row>
        <row r="3067">
          <cell r="D3067">
            <v>5.6210000000000004</v>
          </cell>
          <cell r="E3067" t="str">
            <v>KEN2020</v>
          </cell>
        </row>
        <row r="3068">
          <cell r="D3068">
            <v>5.6929999999999996</v>
          </cell>
          <cell r="E3068" t="str">
            <v>KEN2021</v>
          </cell>
        </row>
        <row r="3069">
          <cell r="D3069">
            <v>5.8049999999999997</v>
          </cell>
          <cell r="E3069" t="str">
            <v>KEN2022</v>
          </cell>
        </row>
        <row r="3070">
          <cell r="D3070">
            <v>5.6820000000000004</v>
          </cell>
          <cell r="E3070" t="str">
            <v>KEN2023</v>
          </cell>
        </row>
        <row r="3071">
          <cell r="D3071">
            <v>0.88800000000000001</v>
          </cell>
          <cell r="E3071" t="str">
            <v>KWT1991</v>
          </cell>
        </row>
        <row r="3072">
          <cell r="D3072">
            <v>0.879</v>
          </cell>
          <cell r="E3072" t="str">
            <v>KWT1992</v>
          </cell>
        </row>
        <row r="3073">
          <cell r="D3073">
            <v>0.8</v>
          </cell>
          <cell r="E3073" t="str">
            <v>KWT1993</v>
          </cell>
        </row>
        <row r="3074">
          <cell r="D3074">
            <v>0.7</v>
          </cell>
          <cell r="E3074" t="str">
            <v>KWT1994</v>
          </cell>
        </row>
        <row r="3075">
          <cell r="D3075">
            <v>0.69399999999999995</v>
          </cell>
          <cell r="E3075" t="str">
            <v>KWT1995</v>
          </cell>
        </row>
        <row r="3076">
          <cell r="D3076">
            <v>0.7</v>
          </cell>
          <cell r="E3076" t="str">
            <v>KWT1996</v>
          </cell>
        </row>
        <row r="3077">
          <cell r="D3077">
            <v>0.7</v>
          </cell>
          <cell r="E3077" t="str">
            <v>KWT1997</v>
          </cell>
        </row>
        <row r="3078">
          <cell r="D3078">
            <v>0.7</v>
          </cell>
          <cell r="E3078" t="str">
            <v>KWT1998</v>
          </cell>
        </row>
        <row r="3079">
          <cell r="D3079">
            <v>0.7</v>
          </cell>
          <cell r="E3079" t="str">
            <v>KWT1999</v>
          </cell>
        </row>
        <row r="3080">
          <cell r="D3080">
            <v>0.8</v>
          </cell>
          <cell r="E3080" t="str">
            <v>KWT2000</v>
          </cell>
        </row>
        <row r="3081">
          <cell r="D3081">
            <v>0.8</v>
          </cell>
          <cell r="E3081" t="str">
            <v>KWT2001</v>
          </cell>
        </row>
        <row r="3082">
          <cell r="D3082">
            <v>1.1000000000000001</v>
          </cell>
          <cell r="E3082" t="str">
            <v>KWT2002</v>
          </cell>
        </row>
        <row r="3083">
          <cell r="D3083">
            <v>1.3</v>
          </cell>
          <cell r="E3083" t="str">
            <v>KWT2003</v>
          </cell>
        </row>
        <row r="3084">
          <cell r="D3084">
            <v>1.7</v>
          </cell>
          <cell r="E3084" t="str">
            <v>KWT2004</v>
          </cell>
        </row>
        <row r="3085">
          <cell r="D3085">
            <v>1.4570000000000001</v>
          </cell>
          <cell r="E3085" t="str">
            <v>KWT2005</v>
          </cell>
        </row>
        <row r="3086">
          <cell r="D3086">
            <v>1.3</v>
          </cell>
          <cell r="E3086" t="str">
            <v>KWT2006</v>
          </cell>
        </row>
        <row r="3087">
          <cell r="D3087">
            <v>1.5</v>
          </cell>
          <cell r="E3087" t="str">
            <v>KWT2007</v>
          </cell>
        </row>
        <row r="3088">
          <cell r="D3088">
            <v>1.75</v>
          </cell>
          <cell r="E3088" t="str">
            <v>KWT2008</v>
          </cell>
        </row>
        <row r="3089">
          <cell r="D3089">
            <v>1.64</v>
          </cell>
          <cell r="E3089" t="str">
            <v>KWT2009</v>
          </cell>
        </row>
        <row r="3090">
          <cell r="D3090">
            <v>1.82</v>
          </cell>
          <cell r="E3090" t="str">
            <v>KWT2010</v>
          </cell>
        </row>
        <row r="3091">
          <cell r="D3091">
            <v>2.056</v>
          </cell>
          <cell r="E3091" t="str">
            <v>KWT2011</v>
          </cell>
        </row>
        <row r="3092">
          <cell r="D3092">
            <v>2.234</v>
          </cell>
          <cell r="E3092" t="str">
            <v>KWT2012</v>
          </cell>
        </row>
        <row r="3093">
          <cell r="D3093">
            <v>2.476</v>
          </cell>
          <cell r="E3093" t="str">
            <v>KWT2013</v>
          </cell>
        </row>
        <row r="3094">
          <cell r="D3094">
            <v>2.9</v>
          </cell>
          <cell r="E3094" t="str">
            <v>KWT2014</v>
          </cell>
        </row>
        <row r="3095">
          <cell r="D3095">
            <v>2.2000000000000002</v>
          </cell>
          <cell r="E3095" t="str">
            <v>KWT2015</v>
          </cell>
        </row>
        <row r="3096">
          <cell r="D3096">
            <v>2.16</v>
          </cell>
          <cell r="E3096" t="str">
            <v>KWT2016</v>
          </cell>
        </row>
        <row r="3097">
          <cell r="D3097">
            <v>2.2229999999999999</v>
          </cell>
          <cell r="E3097" t="str">
            <v>KWT2017</v>
          </cell>
        </row>
        <row r="3098">
          <cell r="D3098">
            <v>2.198</v>
          </cell>
          <cell r="E3098" t="str">
            <v>KWT2018</v>
          </cell>
        </row>
        <row r="3099">
          <cell r="D3099">
            <v>2.2389999999999999</v>
          </cell>
          <cell r="E3099" t="str">
            <v>KWT2019</v>
          </cell>
        </row>
        <row r="3100">
          <cell r="D3100">
            <v>3.5350000000000001</v>
          </cell>
          <cell r="E3100" t="str">
            <v>KWT2020</v>
          </cell>
        </row>
        <row r="3101">
          <cell r="D3101">
            <v>2.9969999999999999</v>
          </cell>
          <cell r="E3101" t="str">
            <v>KWT2021</v>
          </cell>
        </row>
        <row r="3102">
          <cell r="D3102">
            <v>2.1240000000000001</v>
          </cell>
          <cell r="E3102" t="str">
            <v>KWT2022</v>
          </cell>
        </row>
        <row r="3103">
          <cell r="D3103">
            <v>2.0760000000000001</v>
          </cell>
          <cell r="E3103" t="str">
            <v>KWT2023</v>
          </cell>
        </row>
        <row r="3104">
          <cell r="D3104">
            <v>1</v>
          </cell>
          <cell r="E3104" t="str">
            <v>KGZ1991</v>
          </cell>
        </row>
        <row r="3105">
          <cell r="D3105">
            <v>1.1000000000000001</v>
          </cell>
          <cell r="E3105" t="str">
            <v>KGZ1992</v>
          </cell>
        </row>
        <row r="3106">
          <cell r="D3106">
            <v>1.2230000000000001</v>
          </cell>
          <cell r="E3106" t="str">
            <v>KGZ1993</v>
          </cell>
        </row>
        <row r="3107">
          <cell r="D3107">
            <v>1.34</v>
          </cell>
          <cell r="E3107" t="str">
            <v>KGZ1994</v>
          </cell>
        </row>
        <row r="3108">
          <cell r="D3108">
            <v>1.4350000000000001</v>
          </cell>
          <cell r="E3108" t="str">
            <v>KGZ1995</v>
          </cell>
        </row>
        <row r="3109">
          <cell r="D3109">
            <v>1.512</v>
          </cell>
          <cell r="E3109" t="str">
            <v>KGZ1996</v>
          </cell>
        </row>
        <row r="3110">
          <cell r="D3110">
            <v>1.577</v>
          </cell>
          <cell r="E3110" t="str">
            <v>KGZ1997</v>
          </cell>
        </row>
        <row r="3111">
          <cell r="D3111">
            <v>1.6659999999999999</v>
          </cell>
          <cell r="E3111" t="str">
            <v>KGZ1998</v>
          </cell>
        </row>
        <row r="3112">
          <cell r="D3112">
            <v>1.768</v>
          </cell>
          <cell r="E3112" t="str">
            <v>KGZ1999</v>
          </cell>
        </row>
        <row r="3113">
          <cell r="D3113">
            <v>1.873</v>
          </cell>
          <cell r="E3113" t="str">
            <v>KGZ2000</v>
          </cell>
        </row>
        <row r="3114">
          <cell r="D3114">
            <v>1.966</v>
          </cell>
          <cell r="E3114" t="str">
            <v>KGZ2001</v>
          </cell>
        </row>
        <row r="3115">
          <cell r="D3115">
            <v>2.0699999999999998</v>
          </cell>
          <cell r="E3115" t="str">
            <v>KGZ2002</v>
          </cell>
        </row>
        <row r="3116">
          <cell r="D3116">
            <v>2.165</v>
          </cell>
          <cell r="E3116" t="str">
            <v>KGZ2003</v>
          </cell>
        </row>
        <row r="3117">
          <cell r="D3117">
            <v>2.2599999999999998</v>
          </cell>
          <cell r="E3117" t="str">
            <v>KGZ2004</v>
          </cell>
        </row>
        <row r="3118">
          <cell r="D3118">
            <v>2.3580000000000001</v>
          </cell>
          <cell r="E3118" t="str">
            <v>KGZ2005</v>
          </cell>
        </row>
        <row r="3119">
          <cell r="D3119">
            <v>2.4620000000000002</v>
          </cell>
          <cell r="E3119" t="str">
            <v>KGZ2006</v>
          </cell>
        </row>
        <row r="3120">
          <cell r="D3120">
            <v>2.5579999999999998</v>
          </cell>
          <cell r="E3120" t="str">
            <v>KGZ2007</v>
          </cell>
        </row>
        <row r="3121">
          <cell r="D3121">
            <v>2.6389999999999998</v>
          </cell>
          <cell r="E3121" t="str">
            <v>KGZ2008</v>
          </cell>
        </row>
        <row r="3122">
          <cell r="D3122">
            <v>2.738</v>
          </cell>
          <cell r="E3122" t="str">
            <v>KGZ2009</v>
          </cell>
        </row>
        <row r="3123">
          <cell r="D3123">
            <v>2.8559999999999999</v>
          </cell>
          <cell r="E3123" t="str">
            <v>KGZ2010</v>
          </cell>
        </row>
        <row r="3124">
          <cell r="D3124">
            <v>2.9620000000000002</v>
          </cell>
          <cell r="E3124" t="str">
            <v>KGZ2011</v>
          </cell>
        </row>
        <row r="3125">
          <cell r="D3125">
            <v>3.07</v>
          </cell>
          <cell r="E3125" t="str">
            <v>KGZ2012</v>
          </cell>
        </row>
        <row r="3126">
          <cell r="D3126">
            <v>3.1459999999999999</v>
          </cell>
          <cell r="E3126" t="str">
            <v>KGZ2013</v>
          </cell>
        </row>
        <row r="3127">
          <cell r="D3127">
            <v>3.2530000000000001</v>
          </cell>
          <cell r="E3127" t="str">
            <v>KGZ2014</v>
          </cell>
        </row>
        <row r="3128">
          <cell r="D3128">
            <v>3.3460000000000001</v>
          </cell>
          <cell r="E3128" t="str">
            <v>KGZ2015</v>
          </cell>
        </row>
        <row r="3129">
          <cell r="D3129">
            <v>3.4660000000000002</v>
          </cell>
          <cell r="E3129" t="str">
            <v>KGZ2016</v>
          </cell>
        </row>
        <row r="3130">
          <cell r="D3130">
            <v>3.5680000000000001</v>
          </cell>
          <cell r="E3130" t="str">
            <v>KGZ2017</v>
          </cell>
        </row>
        <row r="3131">
          <cell r="D3131">
            <v>3.673</v>
          </cell>
          <cell r="E3131" t="str">
            <v>KGZ2018</v>
          </cell>
        </row>
        <row r="3132">
          <cell r="D3132">
            <v>4.2519999999999998</v>
          </cell>
          <cell r="E3132" t="str">
            <v>KGZ2019</v>
          </cell>
        </row>
        <row r="3133">
          <cell r="D3133">
            <v>4.63</v>
          </cell>
          <cell r="E3133" t="str">
            <v>KGZ2020</v>
          </cell>
        </row>
        <row r="3134">
          <cell r="D3134">
            <v>4.0960000000000001</v>
          </cell>
          <cell r="E3134" t="str">
            <v>KGZ2021</v>
          </cell>
        </row>
        <row r="3135">
          <cell r="D3135">
            <v>4.0549999999999997</v>
          </cell>
          <cell r="E3135" t="str">
            <v>KGZ2022</v>
          </cell>
        </row>
        <row r="3136">
          <cell r="D3136">
            <v>4.0380000000000003</v>
          </cell>
          <cell r="E3136" t="str">
            <v>KGZ2023</v>
          </cell>
        </row>
        <row r="3137">
          <cell r="D3137">
            <v>2.4849999999999999</v>
          </cell>
          <cell r="E3137" t="str">
            <v>LAO1991</v>
          </cell>
        </row>
        <row r="3138">
          <cell r="D3138">
            <v>2.702</v>
          </cell>
          <cell r="E3138" t="str">
            <v>LAO1992</v>
          </cell>
        </row>
        <row r="3139">
          <cell r="D3139">
            <v>2.7269999999999999</v>
          </cell>
          <cell r="E3139" t="str">
            <v>LAO1993</v>
          </cell>
        </row>
        <row r="3140">
          <cell r="D3140">
            <v>2.6309999999999998</v>
          </cell>
          <cell r="E3140" t="str">
            <v>LAO1994</v>
          </cell>
        </row>
        <row r="3141">
          <cell r="D3141">
            <v>2.6</v>
          </cell>
          <cell r="E3141" t="str">
            <v>LAO1995</v>
          </cell>
        </row>
        <row r="3142">
          <cell r="D3142">
            <v>2.4529999999999998</v>
          </cell>
          <cell r="E3142" t="str">
            <v>LAO1996</v>
          </cell>
        </row>
        <row r="3143">
          <cell r="D3143">
            <v>2.36</v>
          </cell>
          <cell r="E3143" t="str">
            <v>LAO1997</v>
          </cell>
        </row>
        <row r="3144">
          <cell r="D3144">
            <v>2.3029999999999999</v>
          </cell>
          <cell r="E3144" t="str">
            <v>LAO1998</v>
          </cell>
        </row>
        <row r="3145">
          <cell r="D3145">
            <v>2.165</v>
          </cell>
          <cell r="E3145" t="str">
            <v>LAO1999</v>
          </cell>
        </row>
        <row r="3146">
          <cell r="D3146">
            <v>2.0569999999999999</v>
          </cell>
          <cell r="E3146" t="str">
            <v>LAO2000</v>
          </cell>
        </row>
        <row r="3147">
          <cell r="D3147">
            <v>1.891</v>
          </cell>
          <cell r="E3147" t="str">
            <v>LAO2001</v>
          </cell>
        </row>
        <row r="3148">
          <cell r="D3148">
            <v>1.7849999999999999</v>
          </cell>
          <cell r="E3148" t="str">
            <v>LAO2002</v>
          </cell>
        </row>
        <row r="3149">
          <cell r="D3149">
            <v>1.6459999999999999</v>
          </cell>
          <cell r="E3149" t="str">
            <v>LAO2003</v>
          </cell>
        </row>
        <row r="3150">
          <cell r="D3150">
            <v>1.5029999999999999</v>
          </cell>
          <cell r="E3150" t="str">
            <v>LAO2004</v>
          </cell>
        </row>
        <row r="3151">
          <cell r="D3151">
            <v>1.35</v>
          </cell>
          <cell r="E3151" t="str">
            <v>LAO2005</v>
          </cell>
        </row>
        <row r="3152">
          <cell r="D3152">
            <v>1.198</v>
          </cell>
          <cell r="E3152" t="str">
            <v>LAO2006</v>
          </cell>
        </row>
        <row r="3153">
          <cell r="D3153">
            <v>1.0660000000000001</v>
          </cell>
          <cell r="E3153" t="str">
            <v>LAO2007</v>
          </cell>
        </row>
        <row r="3154">
          <cell r="D3154">
            <v>0.94099999999999995</v>
          </cell>
          <cell r="E3154" t="str">
            <v>LAO2008</v>
          </cell>
        </row>
        <row r="3155">
          <cell r="D3155">
            <v>0.83299999999999996</v>
          </cell>
          <cell r="E3155" t="str">
            <v>LAO2009</v>
          </cell>
        </row>
        <row r="3156">
          <cell r="D3156">
            <v>0.70799999999999996</v>
          </cell>
          <cell r="E3156" t="str">
            <v>LAO2010</v>
          </cell>
        </row>
        <row r="3157">
          <cell r="D3157">
            <v>1.0549999999999999</v>
          </cell>
          <cell r="E3157" t="str">
            <v>LAO2011</v>
          </cell>
        </row>
        <row r="3158">
          <cell r="D3158">
            <v>1.3979999999999999</v>
          </cell>
          <cell r="E3158" t="str">
            <v>LAO2012</v>
          </cell>
        </row>
        <row r="3159">
          <cell r="D3159">
            <v>1.7549999999999999</v>
          </cell>
          <cell r="E3159" t="str">
            <v>LAO2013</v>
          </cell>
        </row>
        <row r="3160">
          <cell r="D3160">
            <v>2.117</v>
          </cell>
          <cell r="E3160" t="str">
            <v>LAO2014</v>
          </cell>
        </row>
        <row r="3161">
          <cell r="D3161">
            <v>2.4910000000000001</v>
          </cell>
          <cell r="E3161" t="str">
            <v>LAO2015</v>
          </cell>
        </row>
        <row r="3162">
          <cell r="D3162">
            <v>2.88</v>
          </cell>
          <cell r="E3162" t="str">
            <v>LAO2016</v>
          </cell>
        </row>
        <row r="3163">
          <cell r="D3163">
            <v>3.2690000000000001</v>
          </cell>
          <cell r="E3163" t="str">
            <v>LAO2017</v>
          </cell>
        </row>
        <row r="3164">
          <cell r="D3164">
            <v>2.8959999999999999</v>
          </cell>
          <cell r="E3164" t="str">
            <v>LAO2018</v>
          </cell>
        </row>
        <row r="3165">
          <cell r="D3165">
            <v>2.528</v>
          </cell>
          <cell r="E3165" t="str">
            <v>LAO2019</v>
          </cell>
        </row>
        <row r="3166">
          <cell r="D3166">
            <v>2.3140000000000001</v>
          </cell>
          <cell r="E3166" t="str">
            <v>LAO2020</v>
          </cell>
        </row>
        <row r="3167">
          <cell r="D3167">
            <v>1.9970000000000001</v>
          </cell>
          <cell r="E3167" t="str">
            <v>LAO2021</v>
          </cell>
        </row>
        <row r="3168">
          <cell r="D3168">
            <v>1.2090000000000001</v>
          </cell>
          <cell r="E3168" t="str">
            <v>LAO2022</v>
          </cell>
        </row>
        <row r="3169">
          <cell r="D3169">
            <v>1.181</v>
          </cell>
          <cell r="E3169" t="str">
            <v>LAO2023</v>
          </cell>
        </row>
        <row r="3170">
          <cell r="D3170">
            <v>6.3230886000000002</v>
          </cell>
          <cell r="E3170" t="str">
            <v>1991</v>
          </cell>
        </row>
        <row r="3171">
          <cell r="D3171">
            <v>6.3113704000000004</v>
          </cell>
          <cell r="E3171" t="str">
            <v>1992</v>
          </cell>
        </row>
        <row r="3172">
          <cell r="D3172">
            <v>6.0839385999999998</v>
          </cell>
          <cell r="E3172" t="str">
            <v>1993</v>
          </cell>
        </row>
        <row r="3173">
          <cell r="D3173">
            <v>6.6928450000000002</v>
          </cell>
          <cell r="E3173" t="str">
            <v>1994</v>
          </cell>
        </row>
        <row r="3174">
          <cell r="D3174">
            <v>7.9278754999999999</v>
          </cell>
          <cell r="E3174" t="str">
            <v>1995</v>
          </cell>
        </row>
        <row r="3175">
          <cell r="D3175">
            <v>8.3081019999999999</v>
          </cell>
          <cell r="E3175" t="str">
            <v>1996</v>
          </cell>
        </row>
        <row r="3176">
          <cell r="D3176">
            <v>8.1459875000000004</v>
          </cell>
          <cell r="E3176" t="str">
            <v>1997</v>
          </cell>
        </row>
        <row r="3177">
          <cell r="D3177">
            <v>8.4861520000000006</v>
          </cell>
          <cell r="E3177" t="str">
            <v>1998</v>
          </cell>
        </row>
        <row r="3178">
          <cell r="D3178">
            <v>9.4293169999999993</v>
          </cell>
          <cell r="E3178" t="str">
            <v>1999</v>
          </cell>
        </row>
        <row r="3179">
          <cell r="D3179">
            <v>9.4538550000000008</v>
          </cell>
          <cell r="E3179" t="str">
            <v>2000</v>
          </cell>
        </row>
        <row r="3180">
          <cell r="D3180">
            <v>9.0574200000000005</v>
          </cell>
          <cell r="E3180" t="str">
            <v>2001</v>
          </cell>
        </row>
        <row r="3181">
          <cell r="D3181">
            <v>9.4018929999999994</v>
          </cell>
          <cell r="E3181" t="str">
            <v>2002</v>
          </cell>
        </row>
        <row r="3182">
          <cell r="D3182">
            <v>9.2571899999999996</v>
          </cell>
          <cell r="E3182" t="str">
            <v>2003</v>
          </cell>
        </row>
        <row r="3183">
          <cell r="D3183">
            <v>8.7427240000000008</v>
          </cell>
          <cell r="E3183" t="str">
            <v>2004</v>
          </cell>
        </row>
        <row r="3184">
          <cell r="D3184">
            <v>8.2189099999999993</v>
          </cell>
          <cell r="E3184" t="str">
            <v>2005</v>
          </cell>
        </row>
        <row r="3185">
          <cell r="D3185">
            <v>7.59389</v>
          </cell>
          <cell r="E3185" t="str">
            <v>2006</v>
          </cell>
        </row>
        <row r="3186">
          <cell r="D3186">
            <v>7.2072725000000002</v>
          </cell>
          <cell r="E3186" t="str">
            <v>2007</v>
          </cell>
        </row>
        <row r="3187">
          <cell r="D3187">
            <v>6.8232774999999997</v>
          </cell>
          <cell r="E3187" t="str">
            <v>2008</v>
          </cell>
        </row>
        <row r="3188">
          <cell r="D3188">
            <v>7.7949814999999996</v>
          </cell>
          <cell r="E3188" t="str">
            <v>2009</v>
          </cell>
        </row>
        <row r="3189">
          <cell r="D3189">
            <v>7.2042646000000001</v>
          </cell>
          <cell r="E3189" t="str">
            <v>2010</v>
          </cell>
        </row>
        <row r="3190">
          <cell r="D3190">
            <v>6.7026862999999999</v>
          </cell>
          <cell r="E3190" t="str">
            <v>2011</v>
          </cell>
        </row>
        <row r="3191">
          <cell r="D3191">
            <v>6.4179779999999997</v>
          </cell>
          <cell r="E3191" t="str">
            <v>2012</v>
          </cell>
        </row>
        <row r="3192">
          <cell r="D3192">
            <v>6.3750114</v>
          </cell>
          <cell r="E3192" t="str">
            <v>2013</v>
          </cell>
        </row>
        <row r="3193">
          <cell r="D3193">
            <v>6.1777515000000003</v>
          </cell>
          <cell r="E3193" t="str">
            <v>2014</v>
          </cell>
        </row>
        <row r="3194">
          <cell r="D3194">
            <v>6.6732909999999999</v>
          </cell>
          <cell r="E3194" t="str">
            <v>2015</v>
          </cell>
        </row>
        <row r="3195">
          <cell r="D3195">
            <v>7.7293816</v>
          </cell>
          <cell r="E3195" t="str">
            <v>2016</v>
          </cell>
        </row>
        <row r="3196">
          <cell r="D3196">
            <v>8.0204970000000007</v>
          </cell>
          <cell r="E3196" t="str">
            <v>2017</v>
          </cell>
        </row>
        <row r="3197">
          <cell r="D3197">
            <v>7.9248760000000003</v>
          </cell>
          <cell r="E3197" t="str">
            <v>2018</v>
          </cell>
        </row>
        <row r="3198">
          <cell r="D3198">
            <v>7.9897099999999996</v>
          </cell>
          <cell r="E3198" t="str">
            <v>2019</v>
          </cell>
        </row>
        <row r="3199">
          <cell r="D3199">
            <v>10.187521</v>
          </cell>
          <cell r="E3199" t="str">
            <v>2020</v>
          </cell>
        </row>
        <row r="3200">
          <cell r="D3200">
            <v>9.1387649999999994</v>
          </cell>
          <cell r="E3200" t="str">
            <v>2021</v>
          </cell>
        </row>
        <row r="3201">
          <cell r="D3201">
            <v>6.8899749999999997</v>
          </cell>
          <cell r="E3201" t="str">
            <v>2022</v>
          </cell>
        </row>
        <row r="3202">
          <cell r="D3202">
            <v>6.2127666000000001</v>
          </cell>
          <cell r="E3202" t="str">
            <v>2023</v>
          </cell>
        </row>
        <row r="3203">
          <cell r="D3203">
            <v>2.7</v>
          </cell>
          <cell r="E3203" t="str">
            <v>LVA1991</v>
          </cell>
        </row>
        <row r="3204">
          <cell r="D3204">
            <v>6.6</v>
          </cell>
          <cell r="E3204" t="str">
            <v>LVA1992</v>
          </cell>
        </row>
        <row r="3205">
          <cell r="D3205">
            <v>16.7</v>
          </cell>
          <cell r="E3205" t="str">
            <v>LVA1993</v>
          </cell>
        </row>
        <row r="3206">
          <cell r="D3206">
            <v>18.7</v>
          </cell>
          <cell r="E3206" t="str">
            <v>LVA1994</v>
          </cell>
        </row>
        <row r="3207">
          <cell r="D3207">
            <v>19</v>
          </cell>
          <cell r="E3207" t="str">
            <v>LVA1995</v>
          </cell>
        </row>
        <row r="3208">
          <cell r="D3208">
            <v>20.7</v>
          </cell>
          <cell r="E3208" t="str">
            <v>LVA1996</v>
          </cell>
        </row>
        <row r="3209">
          <cell r="D3209">
            <v>14.9</v>
          </cell>
          <cell r="E3209" t="str">
            <v>LVA1997</v>
          </cell>
        </row>
        <row r="3210">
          <cell r="D3210">
            <v>14.454000000000001</v>
          </cell>
          <cell r="E3210" t="str">
            <v>LVA1998</v>
          </cell>
        </row>
        <row r="3211">
          <cell r="D3211">
            <v>13.79</v>
          </cell>
          <cell r="E3211" t="str">
            <v>LVA1999</v>
          </cell>
        </row>
        <row r="3212">
          <cell r="D3212">
            <v>14.211</v>
          </cell>
          <cell r="E3212" t="str">
            <v>LVA2000</v>
          </cell>
        </row>
        <row r="3213">
          <cell r="D3213">
            <v>13.821</v>
          </cell>
          <cell r="E3213" t="str">
            <v>LVA2001</v>
          </cell>
        </row>
        <row r="3214">
          <cell r="D3214">
            <v>13.829000000000001</v>
          </cell>
          <cell r="E3214" t="str">
            <v>LVA2002</v>
          </cell>
        </row>
        <row r="3215">
          <cell r="D3215">
            <v>12.061</v>
          </cell>
          <cell r="E3215" t="str">
            <v>LVA2003</v>
          </cell>
        </row>
        <row r="3216">
          <cell r="D3216">
            <v>11.708</v>
          </cell>
          <cell r="E3216" t="str">
            <v>LVA2004</v>
          </cell>
        </row>
        <row r="3217">
          <cell r="D3217">
            <v>10.032999999999999</v>
          </cell>
          <cell r="E3217" t="str">
            <v>LVA2005</v>
          </cell>
        </row>
        <row r="3218">
          <cell r="D3218">
            <v>7.03</v>
          </cell>
          <cell r="E3218" t="str">
            <v>LVA2006</v>
          </cell>
        </row>
        <row r="3219">
          <cell r="D3219">
            <v>6.0519999999999996</v>
          </cell>
          <cell r="E3219" t="str">
            <v>LVA2007</v>
          </cell>
        </row>
        <row r="3220">
          <cell r="D3220">
            <v>7.7389999999999999</v>
          </cell>
          <cell r="E3220" t="str">
            <v>LVA2008</v>
          </cell>
        </row>
        <row r="3221">
          <cell r="D3221">
            <v>17.515000000000001</v>
          </cell>
          <cell r="E3221" t="str">
            <v>LVA2009</v>
          </cell>
        </row>
        <row r="3222">
          <cell r="D3222">
            <v>19.481999999999999</v>
          </cell>
          <cell r="E3222" t="str">
            <v>LVA2010</v>
          </cell>
        </row>
        <row r="3223">
          <cell r="D3223">
            <v>16.206</v>
          </cell>
          <cell r="E3223" t="str">
            <v>LVA2011</v>
          </cell>
        </row>
        <row r="3224">
          <cell r="D3224">
            <v>15.047000000000001</v>
          </cell>
          <cell r="E3224" t="str">
            <v>LVA2012</v>
          </cell>
        </row>
        <row r="3225">
          <cell r="D3225">
            <v>11.867000000000001</v>
          </cell>
          <cell r="E3225" t="str">
            <v>LVA2013</v>
          </cell>
        </row>
        <row r="3226">
          <cell r="D3226">
            <v>10.846</v>
          </cell>
          <cell r="E3226" t="str">
            <v>LVA2014</v>
          </cell>
        </row>
        <row r="3227">
          <cell r="D3227">
            <v>9.8729999999999993</v>
          </cell>
          <cell r="E3227" t="str">
            <v>LVA2015</v>
          </cell>
        </row>
        <row r="3228">
          <cell r="D3228">
            <v>9.6430000000000007</v>
          </cell>
          <cell r="E3228" t="str">
            <v>LVA2016</v>
          </cell>
        </row>
        <row r="3229">
          <cell r="D3229">
            <v>8.7149999999999999</v>
          </cell>
          <cell r="E3229" t="str">
            <v>LVA2017</v>
          </cell>
        </row>
        <row r="3230">
          <cell r="D3230">
            <v>7.4119999999999999</v>
          </cell>
          <cell r="E3230" t="str">
            <v>LVA2018</v>
          </cell>
        </row>
        <row r="3231">
          <cell r="D3231">
            <v>6.3120000000000003</v>
          </cell>
          <cell r="E3231" t="str">
            <v>LVA2019</v>
          </cell>
        </row>
        <row r="3232">
          <cell r="D3232">
            <v>8.0980000000000008</v>
          </cell>
          <cell r="E3232" t="str">
            <v>LVA2020</v>
          </cell>
        </row>
        <row r="3233">
          <cell r="D3233">
            <v>7.5129999999999999</v>
          </cell>
          <cell r="E3233" t="str">
            <v>LVA2021</v>
          </cell>
        </row>
        <row r="3234">
          <cell r="D3234">
            <v>6.8150000000000004</v>
          </cell>
          <cell r="E3234" t="str">
            <v>LVA2022</v>
          </cell>
        </row>
        <row r="3235">
          <cell r="D3235">
            <v>6.5339999999999998</v>
          </cell>
          <cell r="E3235" t="str">
            <v>LVA2023</v>
          </cell>
        </row>
        <row r="3236">
          <cell r="D3236">
            <v>8.61</v>
          </cell>
          <cell r="E3236" t="str">
            <v>LBN1991</v>
          </cell>
        </row>
        <row r="3237">
          <cell r="D3237">
            <v>8.2680000000000007</v>
          </cell>
          <cell r="E3237" t="str">
            <v>LBN1992</v>
          </cell>
        </row>
        <row r="3238">
          <cell r="D3238">
            <v>8.2750000000000004</v>
          </cell>
          <cell r="E3238" t="str">
            <v>LBN1993</v>
          </cell>
        </row>
        <row r="3239">
          <cell r="D3239">
            <v>8.3640000000000008</v>
          </cell>
          <cell r="E3239" t="str">
            <v>LBN1994</v>
          </cell>
        </row>
        <row r="3240">
          <cell r="D3240">
            <v>8.4559999999999995</v>
          </cell>
          <cell r="E3240" t="str">
            <v>LBN1995</v>
          </cell>
        </row>
        <row r="3241">
          <cell r="D3241">
            <v>8.4440000000000008</v>
          </cell>
          <cell r="E3241" t="str">
            <v>LBN1996</v>
          </cell>
        </row>
        <row r="3242">
          <cell r="D3242">
            <v>8.6199999999999992</v>
          </cell>
          <cell r="E3242" t="str">
            <v>LBN1997</v>
          </cell>
        </row>
        <row r="3243">
          <cell r="D3243">
            <v>8.5649999999999995</v>
          </cell>
          <cell r="E3243" t="str">
            <v>LBN1998</v>
          </cell>
        </row>
        <row r="3244">
          <cell r="D3244">
            <v>8.7349999999999994</v>
          </cell>
          <cell r="E3244" t="str">
            <v>LBN1999</v>
          </cell>
        </row>
        <row r="3245">
          <cell r="D3245">
            <v>8.5939999999999994</v>
          </cell>
          <cell r="E3245" t="str">
            <v>LBN2000</v>
          </cell>
        </row>
        <row r="3246">
          <cell r="D3246">
            <v>8.4559999999999995</v>
          </cell>
          <cell r="E3246" t="str">
            <v>LBN2001</v>
          </cell>
        </row>
        <row r="3247">
          <cell r="D3247">
            <v>8.2249999999999996</v>
          </cell>
          <cell r="E3247" t="str">
            <v>LBN2002</v>
          </cell>
        </row>
        <row r="3248">
          <cell r="D3248">
            <v>8.048</v>
          </cell>
          <cell r="E3248" t="str">
            <v>LBN2003</v>
          </cell>
        </row>
        <row r="3249">
          <cell r="D3249">
            <v>7.85</v>
          </cell>
          <cell r="E3249" t="str">
            <v>LBN2004</v>
          </cell>
        </row>
        <row r="3250">
          <cell r="D3250">
            <v>8.2469999999999999</v>
          </cell>
          <cell r="E3250" t="str">
            <v>LBN2005</v>
          </cell>
        </row>
        <row r="3251">
          <cell r="D3251">
            <v>8.6690000000000005</v>
          </cell>
          <cell r="E3251" t="str">
            <v>LBN2006</v>
          </cell>
        </row>
        <row r="3252">
          <cell r="D3252">
            <v>8.98</v>
          </cell>
          <cell r="E3252" t="str">
            <v>LBN2007</v>
          </cell>
        </row>
        <row r="3253">
          <cell r="D3253">
            <v>7.665</v>
          </cell>
          <cell r="E3253" t="str">
            <v>LBN2008</v>
          </cell>
        </row>
        <row r="3254">
          <cell r="D3254">
            <v>6.3550000000000004</v>
          </cell>
          <cell r="E3254" t="str">
            <v>LBN2009</v>
          </cell>
        </row>
        <row r="3255">
          <cell r="D3255">
            <v>6.77</v>
          </cell>
          <cell r="E3255" t="str">
            <v>LBN2010</v>
          </cell>
        </row>
        <row r="3256">
          <cell r="D3256">
            <v>7.3330000000000002</v>
          </cell>
          <cell r="E3256" t="str">
            <v>LBN2011</v>
          </cell>
        </row>
        <row r="3257">
          <cell r="D3257">
            <v>7.91</v>
          </cell>
          <cell r="E3257" t="str">
            <v>LBN2012</v>
          </cell>
        </row>
        <row r="3258">
          <cell r="D3258">
            <v>8.423</v>
          </cell>
          <cell r="E3258" t="str">
            <v>LBN2013</v>
          </cell>
        </row>
        <row r="3259">
          <cell r="D3259">
            <v>8.7959999999999994</v>
          </cell>
          <cell r="E3259" t="str">
            <v>LBN2014</v>
          </cell>
        </row>
        <row r="3260">
          <cell r="D3260">
            <v>9.27</v>
          </cell>
          <cell r="E3260" t="str">
            <v>LBN2015</v>
          </cell>
        </row>
        <row r="3261">
          <cell r="D3261">
            <v>9.76</v>
          </cell>
          <cell r="E3261" t="str">
            <v>LBN2016</v>
          </cell>
        </row>
        <row r="3262">
          <cell r="D3262">
            <v>10.236000000000001</v>
          </cell>
          <cell r="E3262" t="str">
            <v>LBN2017</v>
          </cell>
        </row>
        <row r="3263">
          <cell r="D3263">
            <v>10.741</v>
          </cell>
          <cell r="E3263" t="str">
            <v>LBN2018</v>
          </cell>
        </row>
        <row r="3264">
          <cell r="D3264">
            <v>11.301</v>
          </cell>
          <cell r="E3264" t="str">
            <v>LBN2019</v>
          </cell>
        </row>
        <row r="3265">
          <cell r="D3265">
            <v>13.234999999999999</v>
          </cell>
          <cell r="E3265" t="str">
            <v>LBN2020</v>
          </cell>
        </row>
        <row r="3266">
          <cell r="D3266">
            <v>12.621</v>
          </cell>
          <cell r="E3266" t="str">
            <v>LBN2021</v>
          </cell>
        </row>
        <row r="3267">
          <cell r="D3267">
            <v>11.599</v>
          </cell>
          <cell r="E3267" t="str">
            <v>LBN2022</v>
          </cell>
        </row>
        <row r="3268">
          <cell r="D3268">
            <v>11.565</v>
          </cell>
          <cell r="E3268" t="str">
            <v>LBN2023</v>
          </cell>
        </row>
        <row r="3269">
          <cell r="D3269">
            <v>15.449</v>
          </cell>
          <cell r="E3269" t="str">
            <v>LSO1991</v>
          </cell>
        </row>
        <row r="3270">
          <cell r="D3270">
            <v>15.404999999999999</v>
          </cell>
          <cell r="E3270" t="str">
            <v>LSO1992</v>
          </cell>
        </row>
        <row r="3271">
          <cell r="D3271">
            <v>15.531000000000001</v>
          </cell>
          <cell r="E3271" t="str">
            <v>LSO1993</v>
          </cell>
        </row>
        <row r="3272">
          <cell r="D3272">
            <v>15.587</v>
          </cell>
          <cell r="E3272" t="str">
            <v>LSO1994</v>
          </cell>
        </row>
        <row r="3273">
          <cell r="D3273">
            <v>15.771000000000001</v>
          </cell>
          <cell r="E3273" t="str">
            <v>LSO1995</v>
          </cell>
        </row>
        <row r="3274">
          <cell r="D3274">
            <v>15.680999999999999</v>
          </cell>
          <cell r="E3274" t="str">
            <v>LSO1996</v>
          </cell>
        </row>
        <row r="3275">
          <cell r="D3275">
            <v>15.795999999999999</v>
          </cell>
          <cell r="E3275" t="str">
            <v>LSO1997</v>
          </cell>
        </row>
        <row r="3276">
          <cell r="D3276">
            <v>15.887</v>
          </cell>
          <cell r="E3276" t="str">
            <v>LSO1998</v>
          </cell>
        </row>
        <row r="3277">
          <cell r="D3277">
            <v>16.145</v>
          </cell>
          <cell r="E3277" t="str">
            <v>LSO1999</v>
          </cell>
        </row>
        <row r="3278">
          <cell r="D3278">
            <v>16.143000000000001</v>
          </cell>
          <cell r="E3278" t="str">
            <v>LSO2000</v>
          </cell>
        </row>
        <row r="3279">
          <cell r="D3279">
            <v>16.05</v>
          </cell>
          <cell r="E3279" t="str">
            <v>LSO2001</v>
          </cell>
        </row>
        <row r="3280">
          <cell r="D3280">
            <v>16.045000000000002</v>
          </cell>
          <cell r="E3280" t="str">
            <v>LSO2002</v>
          </cell>
        </row>
        <row r="3281">
          <cell r="D3281">
            <v>16.018999999999998</v>
          </cell>
          <cell r="E3281" t="str">
            <v>LSO2003</v>
          </cell>
        </row>
        <row r="3282">
          <cell r="D3282">
            <v>16.120999999999999</v>
          </cell>
          <cell r="E3282" t="str">
            <v>LSO2004</v>
          </cell>
        </row>
        <row r="3283">
          <cell r="D3283">
            <v>15.994</v>
          </cell>
          <cell r="E3283" t="str">
            <v>LSO2005</v>
          </cell>
        </row>
        <row r="3284">
          <cell r="D3284">
            <v>16.02</v>
          </cell>
          <cell r="E3284" t="str">
            <v>LSO2006</v>
          </cell>
        </row>
        <row r="3285">
          <cell r="D3285">
            <v>15.904999999999999</v>
          </cell>
          <cell r="E3285" t="str">
            <v>LSO2007</v>
          </cell>
        </row>
        <row r="3286">
          <cell r="D3286">
            <v>15.811999999999999</v>
          </cell>
          <cell r="E3286" t="str">
            <v>LSO2008</v>
          </cell>
        </row>
        <row r="3287">
          <cell r="D3287">
            <v>16.088999999999999</v>
          </cell>
          <cell r="E3287" t="str">
            <v>LSO2009</v>
          </cell>
        </row>
        <row r="3288">
          <cell r="D3288">
            <v>16.044</v>
          </cell>
          <cell r="E3288" t="str">
            <v>LSO2010</v>
          </cell>
        </row>
        <row r="3289">
          <cell r="D3289">
            <v>16.097999999999999</v>
          </cell>
          <cell r="E3289" t="str">
            <v>LSO2011</v>
          </cell>
        </row>
        <row r="3290">
          <cell r="D3290">
            <v>15.733000000000001</v>
          </cell>
          <cell r="E3290" t="str">
            <v>LSO2012</v>
          </cell>
        </row>
        <row r="3291">
          <cell r="D3291">
            <v>15.907</v>
          </cell>
          <cell r="E3291" t="str">
            <v>LSO2013</v>
          </cell>
        </row>
        <row r="3292">
          <cell r="D3292">
            <v>16.056000000000001</v>
          </cell>
          <cell r="E3292" t="str">
            <v>LSO2014</v>
          </cell>
        </row>
        <row r="3293">
          <cell r="D3293">
            <v>16.222999999999999</v>
          </cell>
          <cell r="E3293" t="str">
            <v>LSO2015</v>
          </cell>
        </row>
        <row r="3294">
          <cell r="D3294">
            <v>16.138999999999999</v>
          </cell>
          <cell r="E3294" t="str">
            <v>LSO2016</v>
          </cell>
        </row>
        <row r="3295">
          <cell r="D3295">
            <v>16.390999999999998</v>
          </cell>
          <cell r="E3295" t="str">
            <v>LSO2017</v>
          </cell>
        </row>
        <row r="3296">
          <cell r="D3296">
            <v>16.637</v>
          </cell>
          <cell r="E3296" t="str">
            <v>LSO2018</v>
          </cell>
        </row>
        <row r="3297">
          <cell r="D3297">
            <v>16.876000000000001</v>
          </cell>
          <cell r="E3297" t="str">
            <v>LSO2019</v>
          </cell>
        </row>
        <row r="3298">
          <cell r="D3298">
            <v>18.350999999999999</v>
          </cell>
          <cell r="E3298" t="str">
            <v>LSO2020</v>
          </cell>
        </row>
        <row r="3299">
          <cell r="D3299">
            <v>18.129000000000001</v>
          </cell>
          <cell r="E3299" t="str">
            <v>LSO2021</v>
          </cell>
        </row>
        <row r="3300">
          <cell r="D3300">
            <v>16.667999999999999</v>
          </cell>
          <cell r="E3300" t="str">
            <v>LSO2022</v>
          </cell>
        </row>
        <row r="3301">
          <cell r="D3301">
            <v>16.46</v>
          </cell>
          <cell r="E3301" t="str">
            <v>LSO2023</v>
          </cell>
        </row>
        <row r="3302">
          <cell r="D3302">
            <v>2.68</v>
          </cell>
          <cell r="E3302" t="str">
            <v>LBR1991</v>
          </cell>
        </row>
        <row r="3303">
          <cell r="D3303">
            <v>2.7469999999999999</v>
          </cell>
          <cell r="E3303" t="str">
            <v>LBR1992</v>
          </cell>
        </row>
        <row r="3304">
          <cell r="D3304">
            <v>2.7</v>
          </cell>
          <cell r="E3304" t="str">
            <v>LBR1993</v>
          </cell>
        </row>
        <row r="3305">
          <cell r="D3305">
            <v>2.6640000000000001</v>
          </cell>
          <cell r="E3305" t="str">
            <v>LBR1994</v>
          </cell>
        </row>
        <row r="3306">
          <cell r="D3306">
            <v>2.5880000000000001</v>
          </cell>
          <cell r="E3306" t="str">
            <v>LBR1995</v>
          </cell>
        </row>
        <row r="3307">
          <cell r="D3307">
            <v>2.371</v>
          </cell>
          <cell r="E3307" t="str">
            <v>LBR1996</v>
          </cell>
        </row>
        <row r="3308">
          <cell r="D3308">
            <v>2.1760000000000002</v>
          </cell>
          <cell r="E3308" t="str">
            <v>LBR1997</v>
          </cell>
        </row>
        <row r="3309">
          <cell r="D3309">
            <v>2.0379999999999998</v>
          </cell>
          <cell r="E3309" t="str">
            <v>LBR1998</v>
          </cell>
        </row>
        <row r="3310">
          <cell r="D3310">
            <v>2.0209999999999999</v>
          </cell>
          <cell r="E3310" t="str">
            <v>LBR1999</v>
          </cell>
        </row>
        <row r="3311">
          <cell r="D3311">
            <v>2.0350000000000001</v>
          </cell>
          <cell r="E3311" t="str">
            <v>LBR2000</v>
          </cell>
        </row>
        <row r="3312">
          <cell r="D3312">
            <v>2.125</v>
          </cell>
          <cell r="E3312" t="str">
            <v>LBR2001</v>
          </cell>
        </row>
        <row r="3313">
          <cell r="D3313">
            <v>2.2109999999999999</v>
          </cell>
          <cell r="E3313" t="str">
            <v>LBR2002</v>
          </cell>
        </row>
        <row r="3314">
          <cell r="D3314">
            <v>2.4060000000000001</v>
          </cell>
          <cell r="E3314" t="str">
            <v>LBR2003</v>
          </cell>
        </row>
        <row r="3315">
          <cell r="D3315">
            <v>2.4119999999999999</v>
          </cell>
          <cell r="E3315" t="str">
            <v>LBR2004</v>
          </cell>
        </row>
        <row r="3316">
          <cell r="D3316">
            <v>2.403</v>
          </cell>
          <cell r="E3316" t="str">
            <v>LBR2005</v>
          </cell>
        </row>
        <row r="3317">
          <cell r="D3317">
            <v>2.274</v>
          </cell>
          <cell r="E3317" t="str">
            <v>LBR2006</v>
          </cell>
        </row>
        <row r="3318">
          <cell r="D3318">
            <v>2.2229999999999999</v>
          </cell>
          <cell r="E3318" t="str">
            <v>LBR2007</v>
          </cell>
        </row>
        <row r="3319">
          <cell r="D3319">
            <v>2.2109999999999999</v>
          </cell>
          <cell r="E3319" t="str">
            <v>LBR2008</v>
          </cell>
        </row>
        <row r="3320">
          <cell r="D3320">
            <v>2.2360000000000002</v>
          </cell>
          <cell r="E3320" t="str">
            <v>LBR2009</v>
          </cell>
        </row>
        <row r="3321">
          <cell r="D3321">
            <v>2.266</v>
          </cell>
          <cell r="E3321" t="str">
            <v>LBR2010</v>
          </cell>
        </row>
        <row r="3322">
          <cell r="D3322">
            <v>2.2080000000000002</v>
          </cell>
          <cell r="E3322" t="str">
            <v>LBR2011</v>
          </cell>
        </row>
        <row r="3323">
          <cell r="D3323">
            <v>2.1379999999999999</v>
          </cell>
          <cell r="E3323" t="str">
            <v>LBR2012</v>
          </cell>
        </row>
        <row r="3324">
          <cell r="D3324">
            <v>2.0720000000000001</v>
          </cell>
          <cell r="E3324" t="str">
            <v>LBR2013</v>
          </cell>
        </row>
        <row r="3325">
          <cell r="D3325">
            <v>2.0790000000000002</v>
          </cell>
          <cell r="E3325" t="str">
            <v>LBR2014</v>
          </cell>
        </row>
        <row r="3326">
          <cell r="D3326">
            <v>2.5529999999999999</v>
          </cell>
          <cell r="E3326" t="str">
            <v>LBR2015</v>
          </cell>
        </row>
        <row r="3327">
          <cell r="D3327">
            <v>3.081</v>
          </cell>
          <cell r="E3327" t="str">
            <v>LBR2016</v>
          </cell>
        </row>
        <row r="3328">
          <cell r="D3328">
            <v>3.0659999999999998</v>
          </cell>
          <cell r="E3328" t="str">
            <v>LBR2017</v>
          </cell>
        </row>
        <row r="3329">
          <cell r="D3329">
            <v>3.0569999999999999</v>
          </cell>
          <cell r="E3329" t="str">
            <v>LBR2018</v>
          </cell>
        </row>
        <row r="3330">
          <cell r="D3330">
            <v>3.0720000000000001</v>
          </cell>
          <cell r="E3330" t="str">
            <v>LBR2019</v>
          </cell>
        </row>
        <row r="3331">
          <cell r="D3331">
            <v>4.0919999999999996</v>
          </cell>
          <cell r="E3331" t="str">
            <v>LBR2020</v>
          </cell>
        </row>
        <row r="3332">
          <cell r="D3332">
            <v>3.7919999999999998</v>
          </cell>
          <cell r="E3332" t="str">
            <v>LBR2021</v>
          </cell>
        </row>
        <row r="3333">
          <cell r="D3333">
            <v>2.99</v>
          </cell>
          <cell r="E3333" t="str">
            <v>LBR2022</v>
          </cell>
        </row>
        <row r="3334">
          <cell r="D3334">
            <v>2.9390000000000001</v>
          </cell>
          <cell r="E3334" t="str">
            <v>LBR2023</v>
          </cell>
        </row>
        <row r="3335">
          <cell r="D3335">
            <v>18.690000000000001</v>
          </cell>
          <cell r="E3335" t="str">
            <v>LBY1991</v>
          </cell>
        </row>
        <row r="3336">
          <cell r="D3336">
            <v>18.920000000000002</v>
          </cell>
          <cell r="E3336" t="str">
            <v>LBY1992</v>
          </cell>
        </row>
        <row r="3337">
          <cell r="D3337">
            <v>19.102</v>
          </cell>
          <cell r="E3337" t="str">
            <v>LBY1993</v>
          </cell>
        </row>
        <row r="3338">
          <cell r="D3338">
            <v>19.411000000000001</v>
          </cell>
          <cell r="E3338" t="str">
            <v>LBY1994</v>
          </cell>
        </row>
        <row r="3339">
          <cell r="D3339">
            <v>19.483000000000001</v>
          </cell>
          <cell r="E3339" t="str">
            <v>LBY1995</v>
          </cell>
        </row>
        <row r="3340">
          <cell r="D3340">
            <v>19.321999999999999</v>
          </cell>
          <cell r="E3340" t="str">
            <v>LBY1996</v>
          </cell>
        </row>
        <row r="3341">
          <cell r="D3341">
            <v>19.439</v>
          </cell>
          <cell r="E3341" t="str">
            <v>LBY1997</v>
          </cell>
        </row>
        <row r="3342">
          <cell r="D3342">
            <v>19.271000000000001</v>
          </cell>
          <cell r="E3342" t="str">
            <v>LBY1998</v>
          </cell>
        </row>
        <row r="3343">
          <cell r="D3343">
            <v>19.306000000000001</v>
          </cell>
          <cell r="E3343" t="str">
            <v>LBY1999</v>
          </cell>
        </row>
        <row r="3344">
          <cell r="D3344">
            <v>19.167999999999999</v>
          </cell>
          <cell r="E3344" t="str">
            <v>LBY2000</v>
          </cell>
        </row>
        <row r="3345">
          <cell r="D3345">
            <v>19.186</v>
          </cell>
          <cell r="E3345" t="str">
            <v>LBY2001</v>
          </cell>
        </row>
        <row r="3346">
          <cell r="D3346">
            <v>19.198</v>
          </cell>
          <cell r="E3346" t="str">
            <v>LBY2002</v>
          </cell>
        </row>
        <row r="3347">
          <cell r="D3347">
            <v>19.001999999999999</v>
          </cell>
          <cell r="E3347" t="str">
            <v>LBY2003</v>
          </cell>
        </row>
        <row r="3348">
          <cell r="D3348">
            <v>18.873000000000001</v>
          </cell>
          <cell r="E3348" t="str">
            <v>LBY2004</v>
          </cell>
        </row>
        <row r="3349">
          <cell r="D3349">
            <v>18.613</v>
          </cell>
          <cell r="E3349" t="str">
            <v>LBY2005</v>
          </cell>
        </row>
        <row r="3350">
          <cell r="D3350">
            <v>18.744</v>
          </cell>
          <cell r="E3350" t="str">
            <v>LBY2006</v>
          </cell>
        </row>
        <row r="3351">
          <cell r="D3351">
            <v>18.707999999999998</v>
          </cell>
          <cell r="E3351" t="str">
            <v>LBY2007</v>
          </cell>
        </row>
        <row r="3352">
          <cell r="D3352">
            <v>18.952999999999999</v>
          </cell>
          <cell r="E3352" t="str">
            <v>LBY2008</v>
          </cell>
        </row>
        <row r="3353">
          <cell r="D3353">
            <v>19.18</v>
          </cell>
          <cell r="E3353" t="str">
            <v>LBY2009</v>
          </cell>
        </row>
        <row r="3354">
          <cell r="D3354">
            <v>19.207999999999998</v>
          </cell>
          <cell r="E3354" t="str">
            <v>LBY2010</v>
          </cell>
        </row>
        <row r="3355">
          <cell r="D3355">
            <v>19.43</v>
          </cell>
          <cell r="E3355" t="str">
            <v>LBY2011</v>
          </cell>
        </row>
        <row r="3356">
          <cell r="D3356">
            <v>19.03</v>
          </cell>
          <cell r="E3356" t="str">
            <v>LBY2012</v>
          </cell>
        </row>
        <row r="3357">
          <cell r="D3357">
            <v>19.315999999999999</v>
          </cell>
          <cell r="E3357" t="str">
            <v>LBY2013</v>
          </cell>
        </row>
        <row r="3358">
          <cell r="D3358">
            <v>19.297999999999998</v>
          </cell>
          <cell r="E3358" t="str">
            <v>LBY2014</v>
          </cell>
        </row>
        <row r="3359">
          <cell r="D3359">
            <v>19.649000000000001</v>
          </cell>
          <cell r="E3359" t="str">
            <v>LBY2015</v>
          </cell>
        </row>
        <row r="3360">
          <cell r="D3360">
            <v>19.5</v>
          </cell>
          <cell r="E3360" t="str">
            <v>LBY2016</v>
          </cell>
        </row>
        <row r="3361">
          <cell r="D3361">
            <v>19.015000000000001</v>
          </cell>
          <cell r="E3361" t="str">
            <v>LBY2017</v>
          </cell>
        </row>
        <row r="3362">
          <cell r="D3362">
            <v>18.835999999999999</v>
          </cell>
          <cell r="E3362" t="str">
            <v>LBY2018</v>
          </cell>
        </row>
        <row r="3363">
          <cell r="D3363">
            <v>19.036999999999999</v>
          </cell>
          <cell r="E3363" t="str">
            <v>LBY2019</v>
          </cell>
        </row>
        <row r="3364">
          <cell r="D3364">
            <v>19.535</v>
          </cell>
          <cell r="E3364" t="str">
            <v>LBY2020</v>
          </cell>
        </row>
        <row r="3365">
          <cell r="D3365">
            <v>19.594999999999999</v>
          </cell>
          <cell r="E3365" t="str">
            <v>LBY2021</v>
          </cell>
        </row>
        <row r="3366">
          <cell r="D3366">
            <v>19.318999999999999</v>
          </cell>
          <cell r="E3366" t="str">
            <v>LBY2022</v>
          </cell>
        </row>
        <row r="3367">
          <cell r="D3367">
            <v>18.742999999999999</v>
          </cell>
          <cell r="E3367" t="str">
            <v>LBY2023</v>
          </cell>
        </row>
        <row r="3368">
          <cell r="D3368">
            <v>1.1000000000000001</v>
          </cell>
          <cell r="E3368" t="str">
            <v>LTU1991</v>
          </cell>
        </row>
        <row r="3369">
          <cell r="D3369">
            <v>1.2</v>
          </cell>
          <cell r="E3369" t="str">
            <v>LTU1992</v>
          </cell>
        </row>
        <row r="3370">
          <cell r="D3370">
            <v>13.8</v>
          </cell>
          <cell r="E3370" t="str">
            <v>LTU1993</v>
          </cell>
        </row>
        <row r="3371">
          <cell r="D3371">
            <v>13.8</v>
          </cell>
          <cell r="E3371" t="str">
            <v>LTU1994</v>
          </cell>
        </row>
        <row r="3372">
          <cell r="D3372">
            <v>17.54</v>
          </cell>
          <cell r="E3372" t="str">
            <v>LTU1995</v>
          </cell>
        </row>
        <row r="3373">
          <cell r="D3373">
            <v>16.399999999999999</v>
          </cell>
          <cell r="E3373" t="str">
            <v>LTU1996</v>
          </cell>
        </row>
        <row r="3374">
          <cell r="D3374">
            <v>14.13</v>
          </cell>
          <cell r="E3374" t="str">
            <v>LTU1997</v>
          </cell>
        </row>
        <row r="3375">
          <cell r="D3375">
            <v>13.711</v>
          </cell>
          <cell r="E3375" t="str">
            <v>LTU1998</v>
          </cell>
        </row>
        <row r="3376">
          <cell r="D3376">
            <v>13.388</v>
          </cell>
          <cell r="E3376" t="str">
            <v>LTU1999</v>
          </cell>
        </row>
        <row r="3377">
          <cell r="D3377">
            <v>15.930999999999999</v>
          </cell>
          <cell r="E3377" t="str">
            <v>LTU2000</v>
          </cell>
        </row>
        <row r="3378">
          <cell r="D3378">
            <v>16.84</v>
          </cell>
          <cell r="E3378" t="str">
            <v>LTU2001</v>
          </cell>
        </row>
        <row r="3379">
          <cell r="D3379">
            <v>13.007999999999999</v>
          </cell>
          <cell r="E3379" t="str">
            <v>LTU2002</v>
          </cell>
        </row>
        <row r="3380">
          <cell r="D3380">
            <v>12.875</v>
          </cell>
          <cell r="E3380" t="str">
            <v>LTU2003</v>
          </cell>
        </row>
        <row r="3381">
          <cell r="D3381">
            <v>10.683999999999999</v>
          </cell>
          <cell r="E3381" t="str">
            <v>LTU2004</v>
          </cell>
        </row>
        <row r="3382">
          <cell r="D3382">
            <v>8.3249999999999993</v>
          </cell>
          <cell r="E3382" t="str">
            <v>LTU2005</v>
          </cell>
        </row>
        <row r="3383">
          <cell r="D3383">
            <v>5.78</v>
          </cell>
          <cell r="E3383" t="str">
            <v>LTU2006</v>
          </cell>
        </row>
        <row r="3384">
          <cell r="D3384">
            <v>4.25</v>
          </cell>
          <cell r="E3384" t="str">
            <v>LTU2007</v>
          </cell>
        </row>
        <row r="3385">
          <cell r="D3385">
            <v>5.8259999999999996</v>
          </cell>
          <cell r="E3385" t="str">
            <v>LTU2008</v>
          </cell>
        </row>
        <row r="3386">
          <cell r="D3386">
            <v>13.785</v>
          </cell>
          <cell r="E3386" t="str">
            <v>LTU2009</v>
          </cell>
        </row>
        <row r="3387">
          <cell r="D3387">
            <v>17.814</v>
          </cell>
          <cell r="E3387" t="str">
            <v>LTU2010</v>
          </cell>
        </row>
        <row r="3388">
          <cell r="D3388">
            <v>15.39</v>
          </cell>
          <cell r="E3388" t="str">
            <v>LTU2011</v>
          </cell>
        </row>
        <row r="3389">
          <cell r="D3389">
            <v>13.365</v>
          </cell>
          <cell r="E3389" t="str">
            <v>LTU2012</v>
          </cell>
        </row>
        <row r="3390">
          <cell r="D3390">
            <v>11.77</v>
          </cell>
          <cell r="E3390" t="str">
            <v>LTU2013</v>
          </cell>
        </row>
        <row r="3391">
          <cell r="D3391">
            <v>10.698</v>
          </cell>
          <cell r="E3391" t="str">
            <v>LTU2014</v>
          </cell>
        </row>
        <row r="3392">
          <cell r="D3392">
            <v>9.1199999999999992</v>
          </cell>
          <cell r="E3392" t="str">
            <v>LTU2015</v>
          </cell>
        </row>
        <row r="3393">
          <cell r="D3393">
            <v>7.8620000000000001</v>
          </cell>
          <cell r="E3393" t="str">
            <v>LTU2016</v>
          </cell>
        </row>
        <row r="3394">
          <cell r="D3394">
            <v>7.0730000000000004</v>
          </cell>
          <cell r="E3394" t="str">
            <v>LTU2017</v>
          </cell>
        </row>
        <row r="3395">
          <cell r="D3395">
            <v>6.1470000000000002</v>
          </cell>
          <cell r="E3395" t="str">
            <v>LTU2018</v>
          </cell>
        </row>
        <row r="3396">
          <cell r="D3396">
            <v>6.2549999999999999</v>
          </cell>
          <cell r="E3396" t="str">
            <v>LTU2019</v>
          </cell>
        </row>
        <row r="3397">
          <cell r="D3397">
            <v>8.4870000000000001</v>
          </cell>
          <cell r="E3397" t="str">
            <v>LTU2020</v>
          </cell>
        </row>
        <row r="3398">
          <cell r="D3398">
            <v>7.1120000000000001</v>
          </cell>
          <cell r="E3398" t="str">
            <v>LTU2021</v>
          </cell>
        </row>
        <row r="3399">
          <cell r="D3399">
            <v>5.9560000000000004</v>
          </cell>
          <cell r="E3399" t="str">
            <v>LTU2022</v>
          </cell>
        </row>
        <row r="3400">
          <cell r="D3400">
            <v>6.9619999999999997</v>
          </cell>
          <cell r="E3400" t="str">
            <v>LTU2023</v>
          </cell>
        </row>
        <row r="3401">
          <cell r="D3401">
            <v>4.7289734000000001</v>
          </cell>
          <cell r="E3401" t="str">
            <v>1991</v>
          </cell>
        </row>
        <row r="3402">
          <cell r="D3402">
            <v>4.7993329999999998</v>
          </cell>
          <cell r="E3402" t="str">
            <v>1992</v>
          </cell>
        </row>
        <row r="3403">
          <cell r="D3403">
            <v>4.8050300000000004</v>
          </cell>
          <cell r="E3403" t="str">
            <v>1993</v>
          </cell>
        </row>
        <row r="3404">
          <cell r="D3404">
            <v>4.7809887</v>
          </cell>
          <cell r="E3404" t="str">
            <v>1994</v>
          </cell>
        </row>
        <row r="3405">
          <cell r="D3405">
            <v>4.6814375000000004</v>
          </cell>
          <cell r="E3405" t="str">
            <v>1995</v>
          </cell>
        </row>
        <row r="3406">
          <cell r="D3406">
            <v>4.7152995999999998</v>
          </cell>
          <cell r="E3406" t="str">
            <v>1996</v>
          </cell>
        </row>
        <row r="3407">
          <cell r="D3407">
            <v>4.7439799999999996</v>
          </cell>
          <cell r="E3407" t="str">
            <v>1997</v>
          </cell>
        </row>
        <row r="3408">
          <cell r="D3408">
            <v>4.8568372999999996</v>
          </cell>
          <cell r="E3408" t="str">
            <v>1998</v>
          </cell>
        </row>
        <row r="3409">
          <cell r="D3409">
            <v>4.9740409999999997</v>
          </cell>
          <cell r="E3409" t="str">
            <v>1999</v>
          </cell>
        </row>
        <row r="3410">
          <cell r="D3410">
            <v>5.0441092999999997</v>
          </cell>
          <cell r="E3410" t="str">
            <v>2000</v>
          </cell>
        </row>
        <row r="3411">
          <cell r="D3411">
            <v>5.0360839999999998</v>
          </cell>
          <cell r="E3411" t="str">
            <v>2001</v>
          </cell>
        </row>
        <row r="3412">
          <cell r="D3412">
            <v>4.9993277000000003</v>
          </cell>
          <cell r="E3412" t="str">
            <v>2002</v>
          </cell>
        </row>
        <row r="3413">
          <cell r="D3413">
            <v>4.9362959999999996</v>
          </cell>
          <cell r="E3413" t="str">
            <v>2003</v>
          </cell>
        </row>
        <row r="3414">
          <cell r="D3414">
            <v>4.7831345000000001</v>
          </cell>
          <cell r="E3414" t="str">
            <v>2004</v>
          </cell>
        </row>
        <row r="3415">
          <cell r="D3415">
            <v>4.6195089999999999</v>
          </cell>
          <cell r="E3415" t="str">
            <v>2005</v>
          </cell>
        </row>
        <row r="3416">
          <cell r="D3416">
            <v>4.6180120000000002</v>
          </cell>
          <cell r="E3416" t="str">
            <v>2006</v>
          </cell>
        </row>
        <row r="3417">
          <cell r="D3417">
            <v>4.6539807</v>
          </cell>
          <cell r="E3417" t="str">
            <v>2007</v>
          </cell>
        </row>
        <row r="3418">
          <cell r="D3418">
            <v>4.7765503000000002</v>
          </cell>
          <cell r="E3418" t="str">
            <v>2008</v>
          </cell>
        </row>
        <row r="3419">
          <cell r="D3419">
            <v>4.6889706000000002</v>
          </cell>
          <cell r="E3419" t="str">
            <v>2009</v>
          </cell>
        </row>
        <row r="3420">
          <cell r="D3420">
            <v>4.8393363999999996</v>
          </cell>
          <cell r="E3420" t="str">
            <v>2010</v>
          </cell>
        </row>
        <row r="3421">
          <cell r="D3421">
            <v>4.8844437999999997</v>
          </cell>
          <cell r="E3421" t="str">
            <v>2011</v>
          </cell>
        </row>
        <row r="3422">
          <cell r="D3422">
            <v>4.9844889999999999</v>
          </cell>
          <cell r="E3422" t="str">
            <v>2012</v>
          </cell>
        </row>
        <row r="3423">
          <cell r="D3423">
            <v>4.8404392999999999</v>
          </cell>
          <cell r="E3423" t="str">
            <v>2013</v>
          </cell>
        </row>
        <row r="3424">
          <cell r="D3424">
            <v>4.8102435999999997</v>
          </cell>
          <cell r="E3424" t="str">
            <v>2014</v>
          </cell>
        </row>
        <row r="3425">
          <cell r="D3425">
            <v>4.9220132999999997</v>
          </cell>
          <cell r="E3425" t="str">
            <v>2015</v>
          </cell>
        </row>
        <row r="3426">
          <cell r="D3426">
            <v>5.0214562000000003</v>
          </cell>
          <cell r="E3426" t="str">
            <v>2016</v>
          </cell>
        </row>
        <row r="3427">
          <cell r="D3427">
            <v>5.1165010000000004</v>
          </cell>
          <cell r="E3427" t="str">
            <v>2017</v>
          </cell>
        </row>
        <row r="3428">
          <cell r="D3428">
            <v>5.0460405000000002</v>
          </cell>
          <cell r="E3428" t="str">
            <v>2018</v>
          </cell>
        </row>
        <row r="3429">
          <cell r="D3429">
            <v>5.0464997</v>
          </cell>
          <cell r="E3429" t="str">
            <v>2019</v>
          </cell>
        </row>
        <row r="3430">
          <cell r="D3430">
            <v>5.7509399999999999</v>
          </cell>
          <cell r="E3430" t="str">
            <v>2020</v>
          </cell>
        </row>
        <row r="3431">
          <cell r="D3431">
            <v>5.6920843000000003</v>
          </cell>
          <cell r="E3431" t="str">
            <v>2021</v>
          </cell>
        </row>
        <row r="3432">
          <cell r="D3432">
            <v>5.1726390000000002</v>
          </cell>
          <cell r="E3432" t="str">
            <v>2022</v>
          </cell>
        </row>
        <row r="3433">
          <cell r="D3433">
            <v>5.3366303000000004</v>
          </cell>
          <cell r="E3433" t="str">
            <v>2023</v>
          </cell>
        </row>
        <row r="3434">
          <cell r="D3434">
            <v>5.6058180000000002</v>
          </cell>
          <cell r="E3434" t="str">
            <v>1991</v>
          </cell>
        </row>
        <row r="3435">
          <cell r="D3435">
            <v>5.6218586000000004</v>
          </cell>
          <cell r="E3435" t="str">
            <v>1992</v>
          </cell>
        </row>
        <row r="3436">
          <cell r="D3436">
            <v>5.7462270000000002</v>
          </cell>
          <cell r="E3436" t="str">
            <v>1993</v>
          </cell>
        </row>
        <row r="3437">
          <cell r="D3437">
            <v>5.7489356999999996</v>
          </cell>
          <cell r="E3437" t="str">
            <v>1994</v>
          </cell>
        </row>
        <row r="3438">
          <cell r="D3438">
            <v>5.8209805000000001</v>
          </cell>
          <cell r="E3438" t="str">
            <v>1995</v>
          </cell>
        </row>
        <row r="3439">
          <cell r="D3439">
            <v>5.8433485000000003</v>
          </cell>
          <cell r="E3439" t="str">
            <v>1996</v>
          </cell>
        </row>
        <row r="3440">
          <cell r="D3440">
            <v>5.9670905999999997</v>
          </cell>
          <cell r="E3440" t="str">
            <v>1997</v>
          </cell>
        </row>
        <row r="3441">
          <cell r="D3441">
            <v>6.0518840000000003</v>
          </cell>
          <cell r="E3441" t="str">
            <v>1998</v>
          </cell>
        </row>
        <row r="3442">
          <cell r="D3442">
            <v>6.1795834999999997</v>
          </cell>
          <cell r="E3442" t="str">
            <v>1999</v>
          </cell>
        </row>
        <row r="3443">
          <cell r="D3443">
            <v>6.2870340000000002</v>
          </cell>
          <cell r="E3443" t="str">
            <v>2000</v>
          </cell>
        </row>
        <row r="3444">
          <cell r="D3444">
            <v>6.3920190000000003</v>
          </cell>
          <cell r="E3444" t="str">
            <v>2001</v>
          </cell>
        </row>
        <row r="3445">
          <cell r="D3445">
            <v>6.4648895</v>
          </cell>
          <cell r="E3445" t="str">
            <v>2002</v>
          </cell>
        </row>
        <row r="3446">
          <cell r="D3446">
            <v>6.5592639999999998</v>
          </cell>
          <cell r="E3446" t="str">
            <v>2003</v>
          </cell>
        </row>
        <row r="3447">
          <cell r="D3447">
            <v>6.5666865999999997</v>
          </cell>
          <cell r="E3447" t="str">
            <v>2004</v>
          </cell>
        </row>
        <row r="3448">
          <cell r="D3448">
            <v>6.6239815000000002</v>
          </cell>
          <cell r="E3448" t="str">
            <v>2005</v>
          </cell>
        </row>
        <row r="3449">
          <cell r="D3449">
            <v>6.4690029999999998</v>
          </cell>
          <cell r="E3449" t="str">
            <v>2006</v>
          </cell>
        </row>
        <row r="3450">
          <cell r="D3450">
            <v>6.3373879999999998</v>
          </cell>
          <cell r="E3450" t="str">
            <v>2007</v>
          </cell>
        </row>
        <row r="3451">
          <cell r="D3451">
            <v>6.3183540000000002</v>
          </cell>
          <cell r="E3451" t="str">
            <v>2008</v>
          </cell>
        </row>
        <row r="3452">
          <cell r="D3452">
            <v>6.3426875999999996</v>
          </cell>
          <cell r="E3452" t="str">
            <v>2009</v>
          </cell>
        </row>
        <row r="3453">
          <cell r="D3453">
            <v>6.1810460000000003</v>
          </cell>
          <cell r="E3453" t="str">
            <v>2010</v>
          </cell>
        </row>
        <row r="3454">
          <cell r="D3454">
            <v>6.2369810000000001</v>
          </cell>
          <cell r="E3454" t="str">
            <v>2011</v>
          </cell>
        </row>
        <row r="3455">
          <cell r="D3455">
            <v>6.3778275999999998</v>
          </cell>
          <cell r="E3455" t="str">
            <v>2012</v>
          </cell>
        </row>
        <row r="3456">
          <cell r="D3456">
            <v>6.3118625000000002</v>
          </cell>
          <cell r="E3456" t="str">
            <v>2013</v>
          </cell>
        </row>
        <row r="3457">
          <cell r="D3457">
            <v>6.2050970000000003</v>
          </cell>
          <cell r="E3457" t="str">
            <v>2014</v>
          </cell>
        </row>
        <row r="3458">
          <cell r="D3458">
            <v>6.3262185999999998</v>
          </cell>
          <cell r="E3458" t="str">
            <v>2015</v>
          </cell>
        </row>
        <row r="3459">
          <cell r="D3459">
            <v>6.1723520000000001</v>
          </cell>
          <cell r="E3459" t="str">
            <v>2016</v>
          </cell>
        </row>
        <row r="3460">
          <cell r="D3460">
            <v>6.2138023000000002</v>
          </cell>
          <cell r="E3460" t="str">
            <v>2017</v>
          </cell>
        </row>
        <row r="3461">
          <cell r="D3461">
            <v>6.1405953999999996</v>
          </cell>
          <cell r="E3461" t="str">
            <v>2018</v>
          </cell>
        </row>
        <row r="3462">
          <cell r="D3462">
            <v>5.6412519999999997</v>
          </cell>
          <cell r="E3462" t="str">
            <v>2019</v>
          </cell>
        </row>
        <row r="3463">
          <cell r="D3463">
            <v>6.6991709999999998</v>
          </cell>
          <cell r="E3463" t="str">
            <v>2020</v>
          </cell>
        </row>
        <row r="3464">
          <cell r="D3464">
            <v>6.0478835000000002</v>
          </cell>
          <cell r="E3464" t="str">
            <v>2021</v>
          </cell>
        </row>
        <row r="3465">
          <cell r="D3465">
            <v>4.9350949999999996</v>
          </cell>
          <cell r="E3465" t="str">
            <v>2022</v>
          </cell>
        </row>
        <row r="3466">
          <cell r="D3466">
            <v>4.4931125999999999</v>
          </cell>
          <cell r="E3466" t="str">
            <v>2023</v>
          </cell>
        </row>
        <row r="3467">
          <cell r="D3467">
            <v>1.482</v>
          </cell>
          <cell r="E3467" t="str">
            <v>LUX1991</v>
          </cell>
        </row>
        <row r="3468">
          <cell r="D3468">
            <v>2.0289999999999999</v>
          </cell>
          <cell r="E3468" t="str">
            <v>LUX1992</v>
          </cell>
        </row>
        <row r="3469">
          <cell r="D3469">
            <v>2.33</v>
          </cell>
          <cell r="E3469" t="str">
            <v>LUX1993</v>
          </cell>
        </row>
        <row r="3470">
          <cell r="D3470">
            <v>3.48</v>
          </cell>
          <cell r="E3470" t="str">
            <v>LUX1994</v>
          </cell>
        </row>
        <row r="3471">
          <cell r="D3471">
            <v>2.9180000000000001</v>
          </cell>
          <cell r="E3471" t="str">
            <v>LUX1995</v>
          </cell>
        </row>
        <row r="3472">
          <cell r="D3472">
            <v>3.286</v>
          </cell>
          <cell r="E3472" t="str">
            <v>LUX1996</v>
          </cell>
        </row>
        <row r="3473">
          <cell r="D3473">
            <v>2.5270000000000001</v>
          </cell>
          <cell r="E3473" t="str">
            <v>LUX1997</v>
          </cell>
        </row>
        <row r="3474">
          <cell r="D3474">
            <v>2.7629999999999999</v>
          </cell>
          <cell r="E3474" t="str">
            <v>LUX1998</v>
          </cell>
        </row>
        <row r="3475">
          <cell r="D3475">
            <v>2.39</v>
          </cell>
          <cell r="E3475" t="str">
            <v>LUX1999</v>
          </cell>
        </row>
        <row r="3476">
          <cell r="D3476">
            <v>2.3450000000000002</v>
          </cell>
          <cell r="E3476" t="str">
            <v>LUX2000</v>
          </cell>
        </row>
        <row r="3477">
          <cell r="D3477">
            <v>1.8049999999999999</v>
          </cell>
          <cell r="E3477" t="str">
            <v>LUX2001</v>
          </cell>
        </row>
        <row r="3478">
          <cell r="D3478">
            <v>2.621</v>
          </cell>
          <cell r="E3478" t="str">
            <v>LUX2002</v>
          </cell>
        </row>
        <row r="3479">
          <cell r="D3479">
            <v>3.6749999999999998</v>
          </cell>
          <cell r="E3479" t="str">
            <v>LUX2003</v>
          </cell>
        </row>
        <row r="3480">
          <cell r="D3480">
            <v>5.1130000000000004</v>
          </cell>
          <cell r="E3480" t="str">
            <v>LUX2004</v>
          </cell>
        </row>
        <row r="3481">
          <cell r="D3481">
            <v>4.4880000000000004</v>
          </cell>
          <cell r="E3481" t="str">
            <v>LUX2005</v>
          </cell>
        </row>
        <row r="3482">
          <cell r="D3482">
            <v>4.7309999999999999</v>
          </cell>
          <cell r="E3482" t="str">
            <v>LUX2006</v>
          </cell>
        </row>
        <row r="3483">
          <cell r="D3483">
            <v>4.0650000000000004</v>
          </cell>
          <cell r="E3483" t="str">
            <v>LUX2007</v>
          </cell>
        </row>
        <row r="3484">
          <cell r="D3484">
            <v>5.0599999999999996</v>
          </cell>
          <cell r="E3484" t="str">
            <v>LUX2008</v>
          </cell>
        </row>
        <row r="3485">
          <cell r="D3485">
            <v>5.1219999999999999</v>
          </cell>
          <cell r="E3485" t="str">
            <v>LUX2009</v>
          </cell>
        </row>
        <row r="3486">
          <cell r="D3486">
            <v>4.3609999999999998</v>
          </cell>
          <cell r="E3486" t="str">
            <v>LUX2010</v>
          </cell>
        </row>
        <row r="3487">
          <cell r="D3487">
            <v>4.9020000000000001</v>
          </cell>
          <cell r="E3487" t="str">
            <v>LUX2011</v>
          </cell>
        </row>
        <row r="3488">
          <cell r="D3488">
            <v>5.14</v>
          </cell>
          <cell r="E3488" t="str">
            <v>LUX2012</v>
          </cell>
        </row>
        <row r="3489">
          <cell r="D3489">
            <v>5.8479999999999999</v>
          </cell>
          <cell r="E3489" t="str">
            <v>LUX2013</v>
          </cell>
        </row>
        <row r="3490">
          <cell r="D3490">
            <v>5.8520000000000003</v>
          </cell>
          <cell r="E3490" t="str">
            <v>LUX2014</v>
          </cell>
        </row>
        <row r="3491">
          <cell r="D3491">
            <v>6.6689999999999996</v>
          </cell>
          <cell r="E3491" t="str">
            <v>LUX2015</v>
          </cell>
        </row>
        <row r="3492">
          <cell r="D3492">
            <v>6.2910000000000004</v>
          </cell>
          <cell r="E3492" t="str">
            <v>LUX2016</v>
          </cell>
        </row>
        <row r="3493">
          <cell r="D3493">
            <v>5.5220000000000002</v>
          </cell>
          <cell r="E3493" t="str">
            <v>LUX2017</v>
          </cell>
        </row>
        <row r="3494">
          <cell r="D3494">
            <v>5.585</v>
          </cell>
          <cell r="E3494" t="str">
            <v>LUX2018</v>
          </cell>
        </row>
        <row r="3495">
          <cell r="D3495">
            <v>5.5949999999999998</v>
          </cell>
          <cell r="E3495" t="str">
            <v>LUX2019</v>
          </cell>
        </row>
        <row r="3496">
          <cell r="D3496">
            <v>6.7729999999999997</v>
          </cell>
          <cell r="E3496" t="str">
            <v>LUX2020</v>
          </cell>
        </row>
        <row r="3497">
          <cell r="D3497">
            <v>5.2469999999999999</v>
          </cell>
          <cell r="E3497" t="str">
            <v>LUX2021</v>
          </cell>
        </row>
        <row r="3498">
          <cell r="D3498">
            <v>4.585</v>
          </cell>
          <cell r="E3498" t="str">
            <v>LUX2022</v>
          </cell>
        </row>
        <row r="3499">
          <cell r="D3499">
            <v>5.1879999999999997</v>
          </cell>
          <cell r="E3499" t="str">
            <v>LUX2023</v>
          </cell>
        </row>
        <row r="3500">
          <cell r="D3500">
            <v>3.01</v>
          </cell>
          <cell r="E3500" t="str">
            <v>MAC1991</v>
          </cell>
        </row>
        <row r="3501">
          <cell r="D3501">
            <v>2.1970000000000001</v>
          </cell>
          <cell r="E3501" t="str">
            <v>MAC1992</v>
          </cell>
        </row>
        <row r="3502">
          <cell r="D3502">
            <v>2.0569999999999999</v>
          </cell>
          <cell r="E3502" t="str">
            <v>MAC1993</v>
          </cell>
        </row>
        <row r="3503">
          <cell r="D3503">
            <v>2.48</v>
          </cell>
          <cell r="E3503" t="str">
            <v>MAC1994</v>
          </cell>
        </row>
        <row r="3504">
          <cell r="D3504">
            <v>3.581</v>
          </cell>
          <cell r="E3504" t="str">
            <v>MAC1995</v>
          </cell>
        </row>
        <row r="3505">
          <cell r="D3505">
            <v>4.2489999999999997</v>
          </cell>
          <cell r="E3505" t="str">
            <v>MAC1996</v>
          </cell>
        </row>
        <row r="3506">
          <cell r="D3506">
            <v>3.2610000000000001</v>
          </cell>
          <cell r="E3506" t="str">
            <v>MAC1997</v>
          </cell>
        </row>
        <row r="3507">
          <cell r="D3507">
            <v>4.6070000000000002</v>
          </cell>
          <cell r="E3507" t="str">
            <v>MAC1998</v>
          </cell>
        </row>
        <row r="3508">
          <cell r="D3508">
            <v>6.3479999999999999</v>
          </cell>
          <cell r="E3508" t="str">
            <v>MAC1999</v>
          </cell>
        </row>
        <row r="3509">
          <cell r="D3509">
            <v>6.8739999999999997</v>
          </cell>
          <cell r="E3509" t="str">
            <v>MAC2000</v>
          </cell>
        </row>
        <row r="3510">
          <cell r="D3510">
            <v>6.3929999999999998</v>
          </cell>
          <cell r="E3510" t="str">
            <v>MAC2001</v>
          </cell>
        </row>
        <row r="3511">
          <cell r="D3511">
            <v>6.2670000000000003</v>
          </cell>
          <cell r="E3511" t="str">
            <v>MAC2002</v>
          </cell>
        </row>
        <row r="3512">
          <cell r="D3512">
            <v>5.9950000000000001</v>
          </cell>
          <cell r="E3512" t="str">
            <v>MAC2003</v>
          </cell>
        </row>
        <row r="3513">
          <cell r="D3513">
            <v>4.9050000000000002</v>
          </cell>
          <cell r="E3513" t="str">
            <v>MAC2004</v>
          </cell>
        </row>
        <row r="3514">
          <cell r="D3514">
            <v>4.1580000000000004</v>
          </cell>
          <cell r="E3514" t="str">
            <v>MAC2005</v>
          </cell>
        </row>
        <row r="3515">
          <cell r="D3515">
            <v>3.8220000000000001</v>
          </cell>
          <cell r="E3515" t="str">
            <v>MAC2006</v>
          </cell>
        </row>
        <row r="3516">
          <cell r="D3516">
            <v>3.27</v>
          </cell>
          <cell r="E3516" t="str">
            <v>MAC2007</v>
          </cell>
        </row>
        <row r="3517">
          <cell r="D3517">
            <v>2.9990000000000001</v>
          </cell>
          <cell r="E3517" t="str">
            <v>MAC2008</v>
          </cell>
        </row>
        <row r="3518">
          <cell r="D3518">
            <v>3.58</v>
          </cell>
          <cell r="E3518" t="str">
            <v>MAC2009</v>
          </cell>
        </row>
        <row r="3519">
          <cell r="D3519">
            <v>2.84</v>
          </cell>
          <cell r="E3519" t="str">
            <v>MAC2010</v>
          </cell>
        </row>
        <row r="3520">
          <cell r="D3520">
            <v>2.56</v>
          </cell>
          <cell r="E3520" t="str">
            <v>MAC2011</v>
          </cell>
        </row>
        <row r="3521">
          <cell r="D3521">
            <v>1.97</v>
          </cell>
          <cell r="E3521" t="str">
            <v>MAC2012</v>
          </cell>
        </row>
        <row r="3522">
          <cell r="D3522">
            <v>1.82</v>
          </cell>
          <cell r="E3522" t="str">
            <v>MAC2013</v>
          </cell>
        </row>
        <row r="3523">
          <cell r="D3523">
            <v>1.67</v>
          </cell>
          <cell r="E3523" t="str">
            <v>MAC2014</v>
          </cell>
        </row>
        <row r="3524">
          <cell r="D3524">
            <v>1.81</v>
          </cell>
          <cell r="E3524" t="str">
            <v>MAC2015</v>
          </cell>
        </row>
        <row r="3525">
          <cell r="D3525">
            <v>1.9390000000000001</v>
          </cell>
          <cell r="E3525" t="str">
            <v>MAC2016</v>
          </cell>
        </row>
        <row r="3526">
          <cell r="D3526">
            <v>1.9870000000000001</v>
          </cell>
          <cell r="E3526" t="str">
            <v>MAC2017</v>
          </cell>
        </row>
        <row r="3527">
          <cell r="D3527">
            <v>1.8340000000000001</v>
          </cell>
          <cell r="E3527" t="str">
            <v>MAC2018</v>
          </cell>
        </row>
        <row r="3528">
          <cell r="D3528">
            <v>1.7490000000000001</v>
          </cell>
          <cell r="E3528" t="str">
            <v>MAC2019</v>
          </cell>
        </row>
        <row r="3529">
          <cell r="D3529">
            <v>2.5659999999999998</v>
          </cell>
          <cell r="E3529" t="str">
            <v>MAC2020</v>
          </cell>
        </row>
        <row r="3530">
          <cell r="D3530">
            <v>2.2519999999999998</v>
          </cell>
          <cell r="E3530" t="str">
            <v>MAC2021</v>
          </cell>
        </row>
        <row r="3531">
          <cell r="D3531">
            <v>2.476</v>
          </cell>
          <cell r="E3531" t="str">
            <v>MAC2022</v>
          </cell>
        </row>
        <row r="3532">
          <cell r="D3532">
            <v>2.246</v>
          </cell>
          <cell r="E3532" t="str">
            <v>MAC2023</v>
          </cell>
        </row>
        <row r="3533">
          <cell r="D3533">
            <v>6.14</v>
          </cell>
          <cell r="E3533" t="str">
            <v>MDG1991</v>
          </cell>
        </row>
        <row r="3534">
          <cell r="D3534">
            <v>6.2510000000000003</v>
          </cell>
          <cell r="E3534" t="str">
            <v>MDG1992</v>
          </cell>
        </row>
        <row r="3535">
          <cell r="D3535">
            <v>6.3</v>
          </cell>
          <cell r="E3535" t="str">
            <v>MDG1993</v>
          </cell>
        </row>
        <row r="3536">
          <cell r="D3536">
            <v>6.09</v>
          </cell>
          <cell r="E3536" t="str">
            <v>MDG1994</v>
          </cell>
        </row>
        <row r="3537">
          <cell r="D3537">
            <v>6.0780000000000003</v>
          </cell>
          <cell r="E3537" t="str">
            <v>MDG1995</v>
          </cell>
        </row>
        <row r="3538">
          <cell r="D3538">
            <v>6.0819999999999999</v>
          </cell>
          <cell r="E3538" t="str">
            <v>MDG1996</v>
          </cell>
        </row>
        <row r="3539">
          <cell r="D3539">
            <v>5.9630000000000001</v>
          </cell>
          <cell r="E3539" t="str">
            <v>MDG1997</v>
          </cell>
        </row>
        <row r="3540">
          <cell r="D3540">
            <v>5.8959999999999999</v>
          </cell>
          <cell r="E3540" t="str">
            <v>MDG1998</v>
          </cell>
        </row>
        <row r="3541">
          <cell r="D3541">
            <v>5.82</v>
          </cell>
          <cell r="E3541" t="str">
            <v>MDG1999</v>
          </cell>
        </row>
        <row r="3542">
          <cell r="D3542">
            <v>5.8</v>
          </cell>
          <cell r="E3542" t="str">
            <v>MDG2000</v>
          </cell>
        </row>
        <row r="3543">
          <cell r="D3543">
            <v>5.35</v>
          </cell>
          <cell r="E3543" t="str">
            <v>MDG2001</v>
          </cell>
        </row>
        <row r="3544">
          <cell r="D3544">
            <v>5.52</v>
          </cell>
          <cell r="E3544" t="str">
            <v>MDG2002</v>
          </cell>
        </row>
        <row r="3545">
          <cell r="D3545">
            <v>5.01</v>
          </cell>
          <cell r="E3545" t="str">
            <v>MDG2003</v>
          </cell>
        </row>
        <row r="3546">
          <cell r="D3546">
            <v>3.952</v>
          </cell>
          <cell r="E3546" t="str">
            <v>MDG2004</v>
          </cell>
        </row>
        <row r="3547">
          <cell r="D3547">
            <v>2.62</v>
          </cell>
          <cell r="E3547" t="str">
            <v>MDG2005</v>
          </cell>
        </row>
        <row r="3548">
          <cell r="D3548">
            <v>2.9449999999999998</v>
          </cell>
          <cell r="E3548" t="str">
            <v>MDG2006</v>
          </cell>
        </row>
        <row r="3549">
          <cell r="D3549">
            <v>3.2</v>
          </cell>
          <cell r="E3549" t="str">
            <v>MDG2007</v>
          </cell>
        </row>
        <row r="3550">
          <cell r="D3550">
            <v>3.4279999999999999</v>
          </cell>
          <cell r="E3550" t="str">
            <v>MDG2008</v>
          </cell>
        </row>
        <row r="3551">
          <cell r="D3551">
            <v>3.883</v>
          </cell>
          <cell r="E3551" t="str">
            <v>MDG2009</v>
          </cell>
        </row>
        <row r="3552">
          <cell r="D3552">
            <v>4.28</v>
          </cell>
          <cell r="E3552" t="str">
            <v>MDG2010</v>
          </cell>
        </row>
        <row r="3553">
          <cell r="D3553">
            <v>2.5179999999999998</v>
          </cell>
          <cell r="E3553" t="str">
            <v>MDG2011</v>
          </cell>
        </row>
        <row r="3554">
          <cell r="D3554">
            <v>0.59899999999999998</v>
          </cell>
          <cell r="E3554" t="str">
            <v>MDG2012</v>
          </cell>
        </row>
        <row r="3555">
          <cell r="D3555">
            <v>0.995</v>
          </cell>
          <cell r="E3555" t="str">
            <v>MDG2013</v>
          </cell>
        </row>
        <row r="3556">
          <cell r="D3556">
            <v>1.385</v>
          </cell>
          <cell r="E3556" t="str">
            <v>MDG2014</v>
          </cell>
        </row>
        <row r="3557">
          <cell r="D3557">
            <v>1.7849999999999999</v>
          </cell>
          <cell r="E3557" t="str">
            <v>MDG2015</v>
          </cell>
        </row>
        <row r="3558">
          <cell r="D3558">
            <v>1.944</v>
          </cell>
          <cell r="E3558" t="str">
            <v>MDG2016</v>
          </cell>
        </row>
        <row r="3559">
          <cell r="D3559">
            <v>2.113</v>
          </cell>
          <cell r="E3559" t="str">
            <v>MDG2017</v>
          </cell>
        </row>
        <row r="3560">
          <cell r="D3560">
            <v>2.2890000000000001</v>
          </cell>
          <cell r="E3560" t="str">
            <v>MDG2018</v>
          </cell>
        </row>
        <row r="3561">
          <cell r="D3561">
            <v>2.46</v>
          </cell>
          <cell r="E3561" t="str">
            <v>MDG2019</v>
          </cell>
        </row>
        <row r="3562">
          <cell r="D3562">
            <v>3.246</v>
          </cell>
          <cell r="E3562" t="str">
            <v>MDG2020</v>
          </cell>
        </row>
        <row r="3563">
          <cell r="D3563">
            <v>3.415</v>
          </cell>
          <cell r="E3563" t="str">
            <v>MDG2021</v>
          </cell>
        </row>
        <row r="3564">
          <cell r="D3564">
            <v>3.1859999999999999</v>
          </cell>
          <cell r="E3564" t="str">
            <v>MDG2022</v>
          </cell>
        </row>
        <row r="3565">
          <cell r="D3565">
            <v>3.0609999999999999</v>
          </cell>
          <cell r="E3565" t="str">
            <v>MDG2023</v>
          </cell>
        </row>
        <row r="3566">
          <cell r="D3566">
            <v>4.8760000000000003</v>
          </cell>
          <cell r="E3566" t="str">
            <v>MWI1991</v>
          </cell>
        </row>
        <row r="3567">
          <cell r="D3567">
            <v>5.0359999999999996</v>
          </cell>
          <cell r="E3567" t="str">
            <v>MWI1992</v>
          </cell>
        </row>
        <row r="3568">
          <cell r="D3568">
            <v>4.9669999999999996</v>
          </cell>
          <cell r="E3568" t="str">
            <v>MWI1993</v>
          </cell>
        </row>
        <row r="3569">
          <cell r="D3569">
            <v>5.3330000000000002</v>
          </cell>
          <cell r="E3569" t="str">
            <v>MWI1994</v>
          </cell>
        </row>
        <row r="3570">
          <cell r="D3570">
            <v>4.8840000000000003</v>
          </cell>
          <cell r="E3570" t="str">
            <v>MWI1995</v>
          </cell>
        </row>
        <row r="3571">
          <cell r="D3571">
            <v>4.9290000000000003</v>
          </cell>
          <cell r="E3571" t="str">
            <v>MWI1996</v>
          </cell>
        </row>
        <row r="3572">
          <cell r="D3572">
            <v>4.6900000000000004</v>
          </cell>
          <cell r="E3572" t="str">
            <v>MWI1997</v>
          </cell>
        </row>
        <row r="3573">
          <cell r="D3573">
            <v>4.915</v>
          </cell>
          <cell r="E3573" t="str">
            <v>MWI1998</v>
          </cell>
        </row>
        <row r="3574">
          <cell r="D3574">
            <v>4.9930000000000003</v>
          </cell>
          <cell r="E3574" t="str">
            <v>MWI1999</v>
          </cell>
        </row>
        <row r="3575">
          <cell r="D3575">
            <v>5.0339999999999998</v>
          </cell>
          <cell r="E3575" t="str">
            <v>MWI2000</v>
          </cell>
        </row>
        <row r="3576">
          <cell r="D3576">
            <v>5.202</v>
          </cell>
          <cell r="E3576" t="str">
            <v>MWI2001</v>
          </cell>
        </row>
        <row r="3577">
          <cell r="D3577">
            <v>5.2290000000000001</v>
          </cell>
          <cell r="E3577" t="str">
            <v>MWI2002</v>
          </cell>
        </row>
        <row r="3578">
          <cell r="D3578">
            <v>5.1509999999999998</v>
          </cell>
          <cell r="E3578" t="str">
            <v>MWI2003</v>
          </cell>
        </row>
        <row r="3579">
          <cell r="D3579">
            <v>4.9580000000000002</v>
          </cell>
          <cell r="E3579" t="str">
            <v>MWI2004</v>
          </cell>
        </row>
        <row r="3580">
          <cell r="D3580">
            <v>4.931</v>
          </cell>
          <cell r="E3580" t="str">
            <v>MWI2005</v>
          </cell>
        </row>
        <row r="3581">
          <cell r="D3581">
            <v>4.95</v>
          </cell>
          <cell r="E3581" t="str">
            <v>MWI2006</v>
          </cell>
        </row>
        <row r="3582">
          <cell r="D3582">
            <v>4.8760000000000003</v>
          </cell>
          <cell r="E3582" t="str">
            <v>MWI2007</v>
          </cell>
        </row>
        <row r="3583">
          <cell r="D3583">
            <v>4.8010000000000002</v>
          </cell>
          <cell r="E3583" t="str">
            <v>MWI2008</v>
          </cell>
        </row>
        <row r="3584">
          <cell r="D3584">
            <v>4.74</v>
          </cell>
          <cell r="E3584" t="str">
            <v>MWI2009</v>
          </cell>
        </row>
        <row r="3585">
          <cell r="D3585">
            <v>4.7869999999999999</v>
          </cell>
          <cell r="E3585" t="str">
            <v>MWI2010</v>
          </cell>
        </row>
        <row r="3586">
          <cell r="D3586">
            <v>4.835</v>
          </cell>
          <cell r="E3586" t="str">
            <v>MWI2011</v>
          </cell>
        </row>
        <row r="3587">
          <cell r="D3587">
            <v>4.9509999999999996</v>
          </cell>
          <cell r="E3587" t="str">
            <v>MWI2012</v>
          </cell>
        </row>
        <row r="3588">
          <cell r="D3588">
            <v>4.9779999999999998</v>
          </cell>
          <cell r="E3588" t="str">
            <v>MWI2013</v>
          </cell>
        </row>
        <row r="3589">
          <cell r="D3589">
            <v>4.9660000000000002</v>
          </cell>
          <cell r="E3589" t="str">
            <v>MWI2014</v>
          </cell>
        </row>
        <row r="3590">
          <cell r="D3590">
            <v>4.95</v>
          </cell>
          <cell r="E3590" t="str">
            <v>MWI2015</v>
          </cell>
        </row>
        <row r="3591">
          <cell r="D3591">
            <v>5.0030000000000001</v>
          </cell>
          <cell r="E3591" t="str">
            <v>MWI2016</v>
          </cell>
        </row>
        <row r="3592">
          <cell r="D3592">
            <v>5.0330000000000004</v>
          </cell>
          <cell r="E3592" t="str">
            <v>MWI2017</v>
          </cell>
        </row>
        <row r="3593">
          <cell r="D3593">
            <v>5.0030000000000001</v>
          </cell>
          <cell r="E3593" t="str">
            <v>MWI2018</v>
          </cell>
        </row>
        <row r="3594">
          <cell r="D3594">
            <v>4.9489999999999998</v>
          </cell>
          <cell r="E3594" t="str">
            <v>MWI2019</v>
          </cell>
        </row>
        <row r="3595">
          <cell r="D3595">
            <v>5.681</v>
          </cell>
          <cell r="E3595" t="str">
            <v>MWI2020</v>
          </cell>
        </row>
        <row r="3596">
          <cell r="D3596">
            <v>5.585</v>
          </cell>
          <cell r="E3596" t="str">
            <v>MWI2021</v>
          </cell>
        </row>
        <row r="3597">
          <cell r="D3597">
            <v>5.0510000000000002</v>
          </cell>
          <cell r="E3597" t="str">
            <v>MWI2022</v>
          </cell>
        </row>
        <row r="3598">
          <cell r="D3598">
            <v>5.0439999999999996</v>
          </cell>
          <cell r="E3598" t="str">
            <v>MWI2023</v>
          </cell>
        </row>
        <row r="3599">
          <cell r="D3599">
            <v>3.694</v>
          </cell>
          <cell r="E3599" t="str">
            <v>MYS1991</v>
          </cell>
        </row>
        <row r="3600">
          <cell r="D3600">
            <v>3.71</v>
          </cell>
          <cell r="E3600" t="str">
            <v>MYS1992</v>
          </cell>
        </row>
        <row r="3601">
          <cell r="D3601">
            <v>4.1100000000000003</v>
          </cell>
          <cell r="E3601" t="str">
            <v>MYS1993</v>
          </cell>
        </row>
        <row r="3602">
          <cell r="D3602">
            <v>3.64</v>
          </cell>
          <cell r="E3602" t="str">
            <v>MYS1994</v>
          </cell>
        </row>
        <row r="3603">
          <cell r="D3603">
            <v>3.15</v>
          </cell>
          <cell r="E3603" t="str">
            <v>MYS1995</v>
          </cell>
        </row>
        <row r="3604">
          <cell r="D3604">
            <v>2.52</v>
          </cell>
          <cell r="E3604" t="str">
            <v>MYS1996</v>
          </cell>
        </row>
        <row r="3605">
          <cell r="D3605">
            <v>2.4500000000000002</v>
          </cell>
          <cell r="E3605" t="str">
            <v>MYS1997</v>
          </cell>
        </row>
        <row r="3606">
          <cell r="D3606">
            <v>3.2</v>
          </cell>
          <cell r="E3606" t="str">
            <v>MYS1998</v>
          </cell>
        </row>
        <row r="3607">
          <cell r="D3607">
            <v>3.43</v>
          </cell>
          <cell r="E3607" t="str">
            <v>MYS1999</v>
          </cell>
        </row>
        <row r="3608">
          <cell r="D3608">
            <v>3</v>
          </cell>
          <cell r="E3608" t="str">
            <v>MYS2000</v>
          </cell>
        </row>
        <row r="3609">
          <cell r="D3609">
            <v>3.53</v>
          </cell>
          <cell r="E3609" t="str">
            <v>MYS2001</v>
          </cell>
        </row>
        <row r="3610">
          <cell r="D3610">
            <v>3.48</v>
          </cell>
          <cell r="E3610" t="str">
            <v>MYS2002</v>
          </cell>
        </row>
        <row r="3611">
          <cell r="D3611">
            <v>3.61</v>
          </cell>
          <cell r="E3611" t="str">
            <v>MYS2003</v>
          </cell>
        </row>
        <row r="3612">
          <cell r="D3612">
            <v>3.54</v>
          </cell>
          <cell r="E3612" t="str">
            <v>MYS2004</v>
          </cell>
        </row>
        <row r="3613">
          <cell r="D3613">
            <v>3.53</v>
          </cell>
          <cell r="E3613" t="str">
            <v>MYS2005</v>
          </cell>
        </row>
        <row r="3614">
          <cell r="D3614">
            <v>3.32</v>
          </cell>
          <cell r="E3614" t="str">
            <v>MYS2006</v>
          </cell>
        </row>
        <row r="3615">
          <cell r="D3615">
            <v>3.23</v>
          </cell>
          <cell r="E3615" t="str">
            <v>MYS2007</v>
          </cell>
        </row>
        <row r="3616">
          <cell r="D3616">
            <v>3.32</v>
          </cell>
          <cell r="E3616" t="str">
            <v>MYS2008</v>
          </cell>
        </row>
        <row r="3617">
          <cell r="D3617">
            <v>3.66</v>
          </cell>
          <cell r="E3617" t="str">
            <v>MYS2009</v>
          </cell>
        </row>
        <row r="3618">
          <cell r="D3618">
            <v>3.39</v>
          </cell>
          <cell r="E3618" t="str">
            <v>MYS2010</v>
          </cell>
        </row>
        <row r="3619">
          <cell r="D3619">
            <v>3.05</v>
          </cell>
          <cell r="E3619" t="str">
            <v>MYS2011</v>
          </cell>
        </row>
        <row r="3620">
          <cell r="D3620">
            <v>3.1</v>
          </cell>
          <cell r="E3620" t="str">
            <v>MYS2012</v>
          </cell>
        </row>
        <row r="3621">
          <cell r="D3621">
            <v>3.16</v>
          </cell>
          <cell r="E3621" t="str">
            <v>MYS2013</v>
          </cell>
        </row>
        <row r="3622">
          <cell r="D3622">
            <v>2.88</v>
          </cell>
          <cell r="E3622" t="str">
            <v>MYS2014</v>
          </cell>
        </row>
        <row r="3623">
          <cell r="D3623">
            <v>3.1</v>
          </cell>
          <cell r="E3623" t="str">
            <v>MYS2015</v>
          </cell>
        </row>
        <row r="3624">
          <cell r="D3624">
            <v>3.44</v>
          </cell>
          <cell r="E3624" t="str">
            <v>MYS2016</v>
          </cell>
        </row>
        <row r="3625">
          <cell r="D3625">
            <v>3.41</v>
          </cell>
          <cell r="E3625" t="str">
            <v>MYS2017</v>
          </cell>
        </row>
        <row r="3626">
          <cell r="D3626">
            <v>3.3</v>
          </cell>
          <cell r="E3626" t="str">
            <v>MYS2018</v>
          </cell>
        </row>
        <row r="3627">
          <cell r="D3627">
            <v>3.26</v>
          </cell>
          <cell r="E3627" t="str">
            <v>MYS2019</v>
          </cell>
        </row>
        <row r="3628">
          <cell r="D3628">
            <v>4.54</v>
          </cell>
          <cell r="E3628" t="str">
            <v>MYS2020</v>
          </cell>
        </row>
        <row r="3629">
          <cell r="D3629">
            <v>4.6399999999999997</v>
          </cell>
          <cell r="E3629" t="str">
            <v>MYS2021</v>
          </cell>
        </row>
        <row r="3630">
          <cell r="D3630">
            <v>3.93</v>
          </cell>
          <cell r="E3630" t="str">
            <v>MYS2022</v>
          </cell>
        </row>
        <row r="3631">
          <cell r="D3631">
            <v>3.855</v>
          </cell>
          <cell r="E3631" t="str">
            <v>MYS2023</v>
          </cell>
        </row>
        <row r="3632">
          <cell r="D3632">
            <v>0.79500000000000004</v>
          </cell>
          <cell r="E3632" t="str">
            <v>MDV1991</v>
          </cell>
        </row>
        <row r="3633">
          <cell r="D3633">
            <v>0.79600000000000004</v>
          </cell>
          <cell r="E3633" t="str">
            <v>MDV1992</v>
          </cell>
        </row>
        <row r="3634">
          <cell r="D3634">
            <v>0.79200000000000004</v>
          </cell>
          <cell r="E3634" t="str">
            <v>MDV1993</v>
          </cell>
        </row>
        <row r="3635">
          <cell r="D3635">
            <v>0.79100000000000004</v>
          </cell>
          <cell r="E3635" t="str">
            <v>MDV1994</v>
          </cell>
        </row>
        <row r="3636">
          <cell r="D3636">
            <v>0.79</v>
          </cell>
          <cell r="E3636" t="str">
            <v>MDV1995</v>
          </cell>
        </row>
        <row r="3637">
          <cell r="D3637">
            <v>1.0229999999999999</v>
          </cell>
          <cell r="E3637" t="str">
            <v>MDV1996</v>
          </cell>
        </row>
        <row r="3638">
          <cell r="D3638">
            <v>1.2569999999999999</v>
          </cell>
          <cell r="E3638" t="str">
            <v>MDV1997</v>
          </cell>
        </row>
        <row r="3639">
          <cell r="D3639">
            <v>1.4910000000000001</v>
          </cell>
          <cell r="E3639" t="str">
            <v>MDV1998</v>
          </cell>
        </row>
        <row r="3640">
          <cell r="D3640">
            <v>1.728</v>
          </cell>
          <cell r="E3640" t="str">
            <v>MDV1999</v>
          </cell>
        </row>
        <row r="3641">
          <cell r="D3641">
            <v>1.97</v>
          </cell>
          <cell r="E3641" t="str">
            <v>MDV2000</v>
          </cell>
        </row>
        <row r="3642">
          <cell r="D3642">
            <v>3.0619999999999998</v>
          </cell>
          <cell r="E3642" t="str">
            <v>MDV2001</v>
          </cell>
        </row>
        <row r="3643">
          <cell r="D3643">
            <v>4.1420000000000003</v>
          </cell>
          <cell r="E3643" t="str">
            <v>MDV2002</v>
          </cell>
        </row>
        <row r="3644">
          <cell r="D3644">
            <v>5.2009999999999996</v>
          </cell>
          <cell r="E3644" t="str">
            <v>MDV2003</v>
          </cell>
        </row>
        <row r="3645">
          <cell r="D3645">
            <v>6.2560000000000002</v>
          </cell>
          <cell r="E3645" t="str">
            <v>MDV2004</v>
          </cell>
        </row>
        <row r="3646">
          <cell r="D3646">
            <v>7.3940000000000001</v>
          </cell>
          <cell r="E3646" t="str">
            <v>MDV2005</v>
          </cell>
        </row>
        <row r="3647">
          <cell r="D3647">
            <v>8.4779999999999998</v>
          </cell>
          <cell r="E3647" t="str">
            <v>MDV2006</v>
          </cell>
        </row>
        <row r="3648">
          <cell r="D3648">
            <v>9.5370000000000008</v>
          </cell>
          <cell r="E3648" t="str">
            <v>MDV2007</v>
          </cell>
        </row>
        <row r="3649">
          <cell r="D3649">
            <v>10.515000000000001</v>
          </cell>
          <cell r="E3649" t="str">
            <v>MDV2008</v>
          </cell>
        </row>
        <row r="3650">
          <cell r="D3650">
            <v>11.696999999999999</v>
          </cell>
          <cell r="E3650" t="str">
            <v>MDV2009</v>
          </cell>
        </row>
        <row r="3651">
          <cell r="D3651">
            <v>10.851000000000001</v>
          </cell>
          <cell r="E3651" t="str">
            <v>MDV2010</v>
          </cell>
        </row>
        <row r="3652">
          <cell r="D3652">
            <v>10.01</v>
          </cell>
          <cell r="E3652" t="str">
            <v>MDV2011</v>
          </cell>
        </row>
        <row r="3653">
          <cell r="D3653">
            <v>9.1419999999999995</v>
          </cell>
          <cell r="E3653" t="str">
            <v>MDV2012</v>
          </cell>
        </row>
        <row r="3654">
          <cell r="D3654">
            <v>8.298</v>
          </cell>
          <cell r="E3654" t="str">
            <v>MDV2013</v>
          </cell>
        </row>
        <row r="3655">
          <cell r="D3655">
            <v>7.4610000000000003</v>
          </cell>
          <cell r="E3655" t="str">
            <v>MDV2014</v>
          </cell>
        </row>
        <row r="3656">
          <cell r="D3656">
            <v>6.6120000000000001</v>
          </cell>
          <cell r="E3656" t="str">
            <v>MDV2015</v>
          </cell>
        </row>
        <row r="3657">
          <cell r="D3657">
            <v>5.77</v>
          </cell>
          <cell r="E3657" t="str">
            <v>MDV2016</v>
          </cell>
        </row>
        <row r="3658">
          <cell r="D3658">
            <v>5.3760000000000003</v>
          </cell>
          <cell r="E3658" t="str">
            <v>MDV2017</v>
          </cell>
        </row>
        <row r="3659">
          <cell r="D3659">
            <v>4.9589999999999996</v>
          </cell>
          <cell r="E3659" t="str">
            <v>MDV2018</v>
          </cell>
        </row>
        <row r="3660">
          <cell r="D3660">
            <v>4.5620000000000003</v>
          </cell>
          <cell r="E3660" t="str">
            <v>MDV2019</v>
          </cell>
        </row>
        <row r="3661">
          <cell r="D3661">
            <v>5.4039999999999999</v>
          </cell>
          <cell r="E3661" t="str">
            <v>MDV2020</v>
          </cell>
        </row>
        <row r="3662">
          <cell r="D3662">
            <v>5.0209999999999999</v>
          </cell>
          <cell r="E3662" t="str">
            <v>MDV2021</v>
          </cell>
        </row>
        <row r="3663">
          <cell r="D3663">
            <v>4.4240000000000004</v>
          </cell>
          <cell r="E3663" t="str">
            <v>MDV2022</v>
          </cell>
        </row>
        <row r="3664">
          <cell r="D3664">
            <v>4.1269999999999998</v>
          </cell>
          <cell r="E3664" t="str">
            <v>MDV2023</v>
          </cell>
        </row>
        <row r="3665">
          <cell r="D3665">
            <v>1.3169999999999999</v>
          </cell>
          <cell r="E3665" t="str">
            <v>MLI1991</v>
          </cell>
        </row>
        <row r="3666">
          <cell r="D3666">
            <v>1.4079999999999999</v>
          </cell>
          <cell r="E3666" t="str">
            <v>MLI1992</v>
          </cell>
        </row>
        <row r="3667">
          <cell r="D3667">
            <v>1.3420000000000001</v>
          </cell>
          <cell r="E3667" t="str">
            <v>MLI1993</v>
          </cell>
        </row>
        <row r="3668">
          <cell r="D3668">
            <v>1.444</v>
          </cell>
          <cell r="E3668" t="str">
            <v>MLI1994</v>
          </cell>
        </row>
        <row r="3669">
          <cell r="D3669">
            <v>1.3939999999999999</v>
          </cell>
          <cell r="E3669" t="str">
            <v>MLI1995</v>
          </cell>
        </row>
        <row r="3670">
          <cell r="D3670">
            <v>1.35</v>
          </cell>
          <cell r="E3670" t="str">
            <v>MLI1996</v>
          </cell>
        </row>
        <row r="3671">
          <cell r="D3671">
            <v>1.34</v>
          </cell>
          <cell r="E3671" t="str">
            <v>MLI1997</v>
          </cell>
        </row>
        <row r="3672">
          <cell r="D3672">
            <v>1.2689999999999999</v>
          </cell>
          <cell r="E3672" t="str">
            <v>MLI1998</v>
          </cell>
        </row>
        <row r="3673">
          <cell r="D3673">
            <v>1.2869999999999999</v>
          </cell>
          <cell r="E3673" t="str">
            <v>MLI1999</v>
          </cell>
        </row>
        <row r="3674">
          <cell r="D3674">
            <v>1.347</v>
          </cell>
          <cell r="E3674" t="str">
            <v>MLI2000</v>
          </cell>
        </row>
        <row r="3675">
          <cell r="D3675">
            <v>1.264</v>
          </cell>
          <cell r="E3675" t="str">
            <v>MLI2001</v>
          </cell>
        </row>
        <row r="3676">
          <cell r="D3676">
            <v>1.2969999999999999</v>
          </cell>
          <cell r="E3676" t="str">
            <v>MLI2002</v>
          </cell>
        </row>
        <row r="3677">
          <cell r="D3677">
            <v>1.206</v>
          </cell>
          <cell r="E3677" t="str">
            <v>MLI2003</v>
          </cell>
        </row>
        <row r="3678">
          <cell r="D3678">
            <v>1.36</v>
          </cell>
          <cell r="E3678" t="str">
            <v>MLI2004</v>
          </cell>
        </row>
        <row r="3679">
          <cell r="D3679">
            <v>1.325</v>
          </cell>
          <cell r="E3679" t="str">
            <v>MLI2005</v>
          </cell>
        </row>
        <row r="3680">
          <cell r="D3680">
            <v>1.3839999999999999</v>
          </cell>
          <cell r="E3680" t="str">
            <v>MLI2006</v>
          </cell>
        </row>
        <row r="3681">
          <cell r="D3681">
            <v>1.3660000000000001</v>
          </cell>
          <cell r="E3681" t="str">
            <v>MLI2007</v>
          </cell>
        </row>
        <row r="3682">
          <cell r="D3682">
            <v>1.3939999999999999</v>
          </cell>
          <cell r="E3682" t="str">
            <v>MLI2008</v>
          </cell>
        </row>
        <row r="3683">
          <cell r="D3683">
            <v>1.3979999999999999</v>
          </cell>
          <cell r="E3683" t="str">
            <v>MLI2009</v>
          </cell>
        </row>
        <row r="3684">
          <cell r="D3684">
            <v>1.3819999999999999</v>
          </cell>
          <cell r="E3684" t="str">
            <v>MLI2010</v>
          </cell>
        </row>
        <row r="3685">
          <cell r="D3685">
            <v>1.4079999999999999</v>
          </cell>
          <cell r="E3685" t="str">
            <v>MLI2011</v>
          </cell>
        </row>
        <row r="3686">
          <cell r="D3686">
            <v>1.49</v>
          </cell>
          <cell r="E3686" t="str">
            <v>MLI2012</v>
          </cell>
        </row>
        <row r="3687">
          <cell r="D3687">
            <v>1.54</v>
          </cell>
          <cell r="E3687" t="str">
            <v>MLI2013</v>
          </cell>
        </row>
        <row r="3688">
          <cell r="D3688">
            <v>1.492</v>
          </cell>
          <cell r="E3688" t="str">
            <v>MLI2014</v>
          </cell>
        </row>
        <row r="3689">
          <cell r="D3689">
            <v>1.4059999999999999</v>
          </cell>
          <cell r="E3689" t="str">
            <v>MLI2015</v>
          </cell>
        </row>
        <row r="3690">
          <cell r="D3690">
            <v>1.367</v>
          </cell>
          <cell r="E3690" t="str">
            <v>MLI2016</v>
          </cell>
        </row>
        <row r="3691">
          <cell r="D3691">
            <v>1.494</v>
          </cell>
          <cell r="E3691" t="str">
            <v>MLI2017</v>
          </cell>
        </row>
        <row r="3692">
          <cell r="D3692">
            <v>1.62</v>
          </cell>
          <cell r="E3692" t="str">
            <v>MLI2018</v>
          </cell>
        </row>
        <row r="3693">
          <cell r="D3693">
            <v>2.4140000000000001</v>
          </cell>
          <cell r="E3693" t="str">
            <v>MLI2019</v>
          </cell>
        </row>
        <row r="3694">
          <cell r="D3694">
            <v>3.528</v>
          </cell>
          <cell r="E3694" t="str">
            <v>MLI2020</v>
          </cell>
        </row>
        <row r="3695">
          <cell r="D3695">
            <v>2.29</v>
          </cell>
          <cell r="E3695" t="str">
            <v>MLI2021</v>
          </cell>
        </row>
        <row r="3696">
          <cell r="D3696">
            <v>3.09</v>
          </cell>
          <cell r="E3696" t="str">
            <v>MLI2022</v>
          </cell>
        </row>
        <row r="3697">
          <cell r="D3697">
            <v>3.008</v>
          </cell>
          <cell r="E3697" t="str">
            <v>MLI2023</v>
          </cell>
        </row>
        <row r="3698">
          <cell r="D3698">
            <v>6.3570000000000002</v>
          </cell>
          <cell r="E3698" t="str">
            <v>MLT1991</v>
          </cell>
        </row>
        <row r="3699">
          <cell r="D3699">
            <v>6.3529999999999998</v>
          </cell>
          <cell r="E3699" t="str">
            <v>MLT1992</v>
          </cell>
        </row>
        <row r="3700">
          <cell r="D3700">
            <v>6.3490000000000002</v>
          </cell>
          <cell r="E3700" t="str">
            <v>MLT1993</v>
          </cell>
        </row>
        <row r="3701">
          <cell r="D3701">
            <v>6.3460000000000001</v>
          </cell>
          <cell r="E3701" t="str">
            <v>MLT1994</v>
          </cell>
        </row>
        <row r="3702">
          <cell r="D3702">
            <v>6.3419999999999996</v>
          </cell>
          <cell r="E3702" t="str">
            <v>MLT1995</v>
          </cell>
        </row>
        <row r="3703">
          <cell r="D3703">
            <v>6.3390000000000004</v>
          </cell>
          <cell r="E3703" t="str">
            <v>MLT1996</v>
          </cell>
        </row>
        <row r="3704">
          <cell r="D3704">
            <v>6.335</v>
          </cell>
          <cell r="E3704" t="str">
            <v>MLT1997</v>
          </cell>
        </row>
        <row r="3705">
          <cell r="D3705">
            <v>6.3310000000000004</v>
          </cell>
          <cell r="E3705" t="str">
            <v>MLT1998</v>
          </cell>
        </row>
        <row r="3706">
          <cell r="D3706">
            <v>6.3280000000000003</v>
          </cell>
          <cell r="E3706" t="str">
            <v>MLT1999</v>
          </cell>
        </row>
        <row r="3707">
          <cell r="D3707">
            <v>6.3239999999999998</v>
          </cell>
          <cell r="E3707" t="str">
            <v>MLT2000</v>
          </cell>
        </row>
        <row r="3708">
          <cell r="D3708">
            <v>7.1070000000000002</v>
          </cell>
          <cell r="E3708" t="str">
            <v>MLT2001</v>
          </cell>
        </row>
        <row r="3709">
          <cell r="D3709">
            <v>6.9020000000000001</v>
          </cell>
          <cell r="E3709" t="str">
            <v>MLT2002</v>
          </cell>
        </row>
        <row r="3710">
          <cell r="D3710">
            <v>7.4880000000000004</v>
          </cell>
          <cell r="E3710" t="str">
            <v>MLT2003</v>
          </cell>
        </row>
        <row r="3711">
          <cell r="D3711">
            <v>7.3170000000000002</v>
          </cell>
          <cell r="E3711" t="str">
            <v>MLT2004</v>
          </cell>
        </row>
        <row r="3712">
          <cell r="D3712">
            <v>6.923</v>
          </cell>
          <cell r="E3712" t="str">
            <v>MLT2005</v>
          </cell>
        </row>
        <row r="3713">
          <cell r="D3713">
            <v>6.798</v>
          </cell>
          <cell r="E3713" t="str">
            <v>MLT2006</v>
          </cell>
        </row>
        <row r="3714">
          <cell r="D3714">
            <v>6.4720000000000004</v>
          </cell>
          <cell r="E3714" t="str">
            <v>MLT2007</v>
          </cell>
        </row>
        <row r="3715">
          <cell r="D3715">
            <v>5.9770000000000003</v>
          </cell>
          <cell r="E3715" t="str">
            <v>MLT2008</v>
          </cell>
        </row>
        <row r="3716">
          <cell r="D3716">
            <v>6.8959999999999999</v>
          </cell>
          <cell r="E3716" t="str">
            <v>MLT2009</v>
          </cell>
        </row>
        <row r="3717">
          <cell r="D3717">
            <v>6.8609999999999998</v>
          </cell>
          <cell r="E3717" t="str">
            <v>MLT2010</v>
          </cell>
        </row>
        <row r="3718">
          <cell r="D3718">
            <v>6.3879999999999999</v>
          </cell>
          <cell r="E3718" t="str">
            <v>MLT2011</v>
          </cell>
        </row>
        <row r="3719">
          <cell r="D3719">
            <v>6.2030000000000003</v>
          </cell>
          <cell r="E3719" t="str">
            <v>MLT2012</v>
          </cell>
        </row>
        <row r="3720">
          <cell r="D3720">
            <v>6.1150000000000002</v>
          </cell>
          <cell r="E3720" t="str">
            <v>MLT2013</v>
          </cell>
        </row>
        <row r="3721">
          <cell r="D3721">
            <v>5.7370000000000001</v>
          </cell>
          <cell r="E3721" t="str">
            <v>MLT2014</v>
          </cell>
        </row>
        <row r="3722">
          <cell r="D3722">
            <v>5.3890000000000002</v>
          </cell>
          <cell r="E3722" t="str">
            <v>MLT2015</v>
          </cell>
        </row>
        <row r="3723">
          <cell r="D3723">
            <v>4.694</v>
          </cell>
          <cell r="E3723" t="str">
            <v>MLT2016</v>
          </cell>
        </row>
        <row r="3724">
          <cell r="D3724">
            <v>4.008</v>
          </cell>
          <cell r="E3724" t="str">
            <v>MLT2017</v>
          </cell>
        </row>
        <row r="3725">
          <cell r="D3725">
            <v>3.665</v>
          </cell>
          <cell r="E3725" t="str">
            <v>MLT2018</v>
          </cell>
        </row>
        <row r="3726">
          <cell r="D3726">
            <v>3.6269999999999998</v>
          </cell>
          <cell r="E3726" t="str">
            <v>MLT2019</v>
          </cell>
        </row>
        <row r="3727">
          <cell r="D3727">
            <v>4.3570000000000002</v>
          </cell>
          <cell r="E3727" t="str">
            <v>MLT2020</v>
          </cell>
        </row>
        <row r="3728">
          <cell r="D3728">
            <v>3.403</v>
          </cell>
          <cell r="E3728" t="str">
            <v>MLT2021</v>
          </cell>
        </row>
        <row r="3729">
          <cell r="D3729">
            <v>2.9289999999999998</v>
          </cell>
          <cell r="E3729" t="str">
            <v>MLT2022</v>
          </cell>
        </row>
        <row r="3730">
          <cell r="D3730">
            <v>3.125</v>
          </cell>
          <cell r="E3730" t="str">
            <v>MLT2023</v>
          </cell>
        </row>
        <row r="3731">
          <cell r="D3731">
            <v>9.8879999999999999</v>
          </cell>
          <cell r="E3731" t="str">
            <v>MRT1991</v>
          </cell>
        </row>
        <row r="3732">
          <cell r="D3732">
            <v>9.9540000000000006</v>
          </cell>
          <cell r="E3732" t="str">
            <v>MRT1992</v>
          </cell>
        </row>
        <row r="3733">
          <cell r="D3733">
            <v>9.7569999999999997</v>
          </cell>
          <cell r="E3733" t="str">
            <v>MRT1993</v>
          </cell>
        </row>
        <row r="3734">
          <cell r="D3734">
            <v>9.8729999999999993</v>
          </cell>
          <cell r="E3734" t="str">
            <v>MRT1994</v>
          </cell>
        </row>
        <row r="3735">
          <cell r="D3735">
            <v>9.6739999999999995</v>
          </cell>
          <cell r="E3735" t="str">
            <v>MRT1995</v>
          </cell>
        </row>
        <row r="3736">
          <cell r="D3736">
            <v>9.673</v>
          </cell>
          <cell r="E3736" t="str">
            <v>MRT1996</v>
          </cell>
        </row>
        <row r="3737">
          <cell r="D3737">
            <v>9.6940000000000008</v>
          </cell>
          <cell r="E3737" t="str">
            <v>MRT1997</v>
          </cell>
        </row>
        <row r="3738">
          <cell r="D3738">
            <v>9.8629999999999995</v>
          </cell>
          <cell r="E3738" t="str">
            <v>MRT1998</v>
          </cell>
        </row>
        <row r="3739">
          <cell r="D3739">
            <v>9.9120000000000008</v>
          </cell>
          <cell r="E3739" t="str">
            <v>MRT1999</v>
          </cell>
        </row>
        <row r="3740">
          <cell r="D3740">
            <v>9.9030000000000005</v>
          </cell>
          <cell r="E3740" t="str">
            <v>MRT2000</v>
          </cell>
        </row>
        <row r="3741">
          <cell r="D3741">
            <v>10.002000000000001</v>
          </cell>
          <cell r="E3741" t="str">
            <v>MRT2001</v>
          </cell>
        </row>
        <row r="3742">
          <cell r="D3742">
            <v>10.076000000000001</v>
          </cell>
          <cell r="E3742" t="str">
            <v>MRT2002</v>
          </cell>
        </row>
        <row r="3743">
          <cell r="D3743">
            <v>9.8170000000000002</v>
          </cell>
          <cell r="E3743" t="str">
            <v>MRT2003</v>
          </cell>
        </row>
        <row r="3744">
          <cell r="D3744">
            <v>9.6959999999999997</v>
          </cell>
          <cell r="E3744" t="str">
            <v>MRT2004</v>
          </cell>
        </row>
        <row r="3745">
          <cell r="D3745">
            <v>9.5380000000000003</v>
          </cell>
          <cell r="E3745" t="str">
            <v>MRT2005</v>
          </cell>
        </row>
        <row r="3746">
          <cell r="D3746">
            <v>9.2870000000000008</v>
          </cell>
          <cell r="E3746" t="str">
            <v>MRT2006</v>
          </cell>
        </row>
        <row r="3747">
          <cell r="D3747">
            <v>9.4550000000000001</v>
          </cell>
          <cell r="E3747" t="str">
            <v>MRT2007</v>
          </cell>
        </row>
        <row r="3748">
          <cell r="D3748">
            <v>9.6809999999999992</v>
          </cell>
          <cell r="E3748" t="str">
            <v>MRT2008</v>
          </cell>
        </row>
        <row r="3749">
          <cell r="D3749">
            <v>10.154999999999999</v>
          </cell>
          <cell r="E3749" t="str">
            <v>MRT2009</v>
          </cell>
        </row>
        <row r="3750">
          <cell r="D3750">
            <v>10.054</v>
          </cell>
          <cell r="E3750" t="str">
            <v>MRT2010</v>
          </cell>
        </row>
        <row r="3751">
          <cell r="D3751">
            <v>9.9559999999999995</v>
          </cell>
          <cell r="E3751" t="str">
            <v>MRT2011</v>
          </cell>
        </row>
        <row r="3752">
          <cell r="D3752">
            <v>9.8650000000000002</v>
          </cell>
          <cell r="E3752" t="str">
            <v>MRT2012</v>
          </cell>
        </row>
        <row r="3753">
          <cell r="D3753">
            <v>9.9309999999999992</v>
          </cell>
          <cell r="E3753" t="str">
            <v>MRT2013</v>
          </cell>
        </row>
        <row r="3754">
          <cell r="D3754">
            <v>10.029999999999999</v>
          </cell>
          <cell r="E3754" t="str">
            <v>MRT2014</v>
          </cell>
        </row>
        <row r="3755">
          <cell r="D3755">
            <v>10.109</v>
          </cell>
          <cell r="E3755" t="str">
            <v>MRT2015</v>
          </cell>
        </row>
        <row r="3756">
          <cell r="D3756">
            <v>10.286</v>
          </cell>
          <cell r="E3756" t="str">
            <v>MRT2016</v>
          </cell>
        </row>
        <row r="3757">
          <cell r="D3757">
            <v>10.336</v>
          </cell>
          <cell r="E3757" t="str">
            <v>MRT2017</v>
          </cell>
        </row>
        <row r="3758">
          <cell r="D3758">
            <v>10.438000000000001</v>
          </cell>
          <cell r="E3758" t="str">
            <v>MRT2018</v>
          </cell>
        </row>
        <row r="3759">
          <cell r="D3759">
            <v>10.416</v>
          </cell>
          <cell r="E3759" t="str">
            <v>MRT2019</v>
          </cell>
        </row>
        <row r="3760">
          <cell r="D3760">
            <v>11.01</v>
          </cell>
          <cell r="E3760" t="str">
            <v>MRT2020</v>
          </cell>
        </row>
        <row r="3761">
          <cell r="D3761">
            <v>11.068</v>
          </cell>
          <cell r="E3761" t="str">
            <v>MRT2021</v>
          </cell>
        </row>
        <row r="3762">
          <cell r="D3762">
            <v>10.602</v>
          </cell>
          <cell r="E3762" t="str">
            <v>MRT2022</v>
          </cell>
        </row>
        <row r="3763">
          <cell r="D3763">
            <v>10.512</v>
          </cell>
          <cell r="E3763" t="str">
            <v>MRT2023</v>
          </cell>
        </row>
        <row r="3764">
          <cell r="D3764">
            <v>9.5410000000000004</v>
          </cell>
          <cell r="E3764" t="str">
            <v>MUS1991</v>
          </cell>
        </row>
        <row r="3765">
          <cell r="D3765">
            <v>9.4730000000000008</v>
          </cell>
          <cell r="E3765" t="str">
            <v>MUS1992</v>
          </cell>
        </row>
        <row r="3766">
          <cell r="D3766">
            <v>9.5289999999999999</v>
          </cell>
          <cell r="E3766" t="str">
            <v>MUS1993</v>
          </cell>
        </row>
        <row r="3767">
          <cell r="D3767">
            <v>9.5310000000000006</v>
          </cell>
          <cell r="E3767" t="str">
            <v>MUS1994</v>
          </cell>
        </row>
        <row r="3768">
          <cell r="D3768">
            <v>9.59</v>
          </cell>
          <cell r="E3768" t="str">
            <v>MUS1995</v>
          </cell>
        </row>
        <row r="3769">
          <cell r="D3769">
            <v>9.5020000000000007</v>
          </cell>
          <cell r="E3769" t="str">
            <v>MUS1996</v>
          </cell>
        </row>
        <row r="3770">
          <cell r="D3770">
            <v>9.3829999999999991</v>
          </cell>
          <cell r="E3770" t="str">
            <v>MUS1997</v>
          </cell>
        </row>
        <row r="3771">
          <cell r="D3771">
            <v>9.26</v>
          </cell>
          <cell r="E3771" t="str">
            <v>MUS1998</v>
          </cell>
        </row>
        <row r="3772">
          <cell r="D3772">
            <v>9.2750000000000004</v>
          </cell>
          <cell r="E3772" t="str">
            <v>MUS1999</v>
          </cell>
        </row>
        <row r="3773">
          <cell r="D3773">
            <v>9.1319999999999997</v>
          </cell>
          <cell r="E3773" t="str">
            <v>MUS2000</v>
          </cell>
        </row>
        <row r="3774">
          <cell r="D3774">
            <v>9.14</v>
          </cell>
          <cell r="E3774" t="str">
            <v>MUS2001</v>
          </cell>
        </row>
        <row r="3775">
          <cell r="D3775">
            <v>8.2050000000000001</v>
          </cell>
          <cell r="E3775" t="str">
            <v>MUS2002</v>
          </cell>
        </row>
        <row r="3776">
          <cell r="D3776">
            <v>8.3140000000000001</v>
          </cell>
          <cell r="E3776" t="str">
            <v>MUS2003</v>
          </cell>
        </row>
        <row r="3777">
          <cell r="D3777">
            <v>8.3369999999999997</v>
          </cell>
          <cell r="E3777" t="str">
            <v>MUS2004</v>
          </cell>
        </row>
        <row r="3778">
          <cell r="D3778">
            <v>9.5239999999999991</v>
          </cell>
          <cell r="E3778" t="str">
            <v>MUS2005</v>
          </cell>
        </row>
        <row r="3779">
          <cell r="D3779">
            <v>9.0399999999999991</v>
          </cell>
          <cell r="E3779" t="str">
            <v>MUS2006</v>
          </cell>
        </row>
        <row r="3780">
          <cell r="D3780">
            <v>8.4749999999999996</v>
          </cell>
          <cell r="E3780" t="str">
            <v>MUS2007</v>
          </cell>
        </row>
        <row r="3781">
          <cell r="D3781">
            <v>7.17</v>
          </cell>
          <cell r="E3781" t="str">
            <v>MUS2008</v>
          </cell>
        </row>
        <row r="3782">
          <cell r="D3782">
            <v>7.2569999999999997</v>
          </cell>
          <cell r="E3782" t="str">
            <v>MUS2009</v>
          </cell>
        </row>
        <row r="3783">
          <cell r="D3783">
            <v>7.6539999999999999</v>
          </cell>
          <cell r="E3783" t="str">
            <v>MUS2010</v>
          </cell>
        </row>
        <row r="3784">
          <cell r="D3784">
            <v>7.4470000000000001</v>
          </cell>
          <cell r="E3784" t="str">
            <v>MUS2011</v>
          </cell>
        </row>
        <row r="3785">
          <cell r="D3785">
            <v>7.4720000000000004</v>
          </cell>
          <cell r="E3785" t="str">
            <v>MUS2012</v>
          </cell>
        </row>
        <row r="3786">
          <cell r="D3786">
            <v>7.3220000000000001</v>
          </cell>
          <cell r="E3786" t="str">
            <v>MUS2013</v>
          </cell>
        </row>
        <row r="3787">
          <cell r="D3787">
            <v>7.4669999999999996</v>
          </cell>
          <cell r="E3787" t="str">
            <v>MUS2014</v>
          </cell>
        </row>
        <row r="3788">
          <cell r="D3788">
            <v>7.41</v>
          </cell>
          <cell r="E3788" t="str">
            <v>MUS2015</v>
          </cell>
        </row>
        <row r="3789">
          <cell r="D3789">
            <v>6.8140000000000001</v>
          </cell>
          <cell r="E3789" t="str">
            <v>MUS2016</v>
          </cell>
        </row>
        <row r="3790">
          <cell r="D3790">
            <v>6.7519999999999998</v>
          </cell>
          <cell r="E3790" t="str">
            <v>MUS2017</v>
          </cell>
        </row>
        <row r="3791">
          <cell r="D3791">
            <v>6.4269999999999996</v>
          </cell>
          <cell r="E3791" t="str">
            <v>MUS2018</v>
          </cell>
        </row>
        <row r="3792">
          <cell r="D3792">
            <v>6.3310000000000004</v>
          </cell>
          <cell r="E3792" t="str">
            <v>MUS2019</v>
          </cell>
        </row>
        <row r="3793">
          <cell r="D3793">
            <v>8.6270000000000007</v>
          </cell>
          <cell r="E3793" t="str">
            <v>MUS2020</v>
          </cell>
        </row>
        <row r="3794">
          <cell r="D3794">
            <v>7.7190000000000003</v>
          </cell>
          <cell r="E3794" t="str">
            <v>MUS2021</v>
          </cell>
        </row>
        <row r="3795">
          <cell r="D3795">
            <v>6.3220000000000001</v>
          </cell>
          <cell r="E3795" t="str">
            <v>MUS2022</v>
          </cell>
        </row>
        <row r="3796">
          <cell r="D3796">
            <v>6.0570000000000004</v>
          </cell>
          <cell r="E3796" t="str">
            <v>MUS2023</v>
          </cell>
        </row>
        <row r="3797">
          <cell r="D3797">
            <v>3.145</v>
          </cell>
          <cell r="E3797" t="str">
            <v>MEX1991</v>
          </cell>
        </row>
        <row r="3798">
          <cell r="D3798">
            <v>3.2349999999999999</v>
          </cell>
          <cell r="E3798" t="str">
            <v>MEX1992</v>
          </cell>
        </row>
        <row r="3799">
          <cell r="D3799">
            <v>3.3650000000000002</v>
          </cell>
          <cell r="E3799" t="str">
            <v>MEX1993</v>
          </cell>
        </row>
        <row r="3800">
          <cell r="D3800">
            <v>4.4359999999999999</v>
          </cell>
          <cell r="E3800" t="str">
            <v>MEX1994</v>
          </cell>
        </row>
        <row r="3801">
          <cell r="D3801">
            <v>7.0949999999999998</v>
          </cell>
          <cell r="E3801" t="str">
            <v>MEX1995</v>
          </cell>
        </row>
        <row r="3802">
          <cell r="D3802">
            <v>5.4649999999999999</v>
          </cell>
          <cell r="E3802" t="str">
            <v>MEX1996</v>
          </cell>
        </row>
        <row r="3803">
          <cell r="D3803">
            <v>4.2350000000000003</v>
          </cell>
          <cell r="E3803" t="str">
            <v>MEX1997</v>
          </cell>
        </row>
        <row r="3804">
          <cell r="D3804">
            <v>3.7330000000000001</v>
          </cell>
          <cell r="E3804" t="str">
            <v>MEX1998</v>
          </cell>
        </row>
        <row r="3805">
          <cell r="D3805">
            <v>2.5979999999999999</v>
          </cell>
          <cell r="E3805" t="str">
            <v>MEX1999</v>
          </cell>
        </row>
        <row r="3806">
          <cell r="D3806">
            <v>2.6459999999999999</v>
          </cell>
          <cell r="E3806" t="str">
            <v>MEX2000</v>
          </cell>
        </row>
        <row r="3807">
          <cell r="D3807">
            <v>2.6269999999999998</v>
          </cell>
          <cell r="E3807" t="str">
            <v>MEX2001</v>
          </cell>
        </row>
        <row r="3808">
          <cell r="D3808">
            <v>3.0030000000000001</v>
          </cell>
          <cell r="E3808" t="str">
            <v>MEX2002</v>
          </cell>
        </row>
        <row r="3809">
          <cell r="D3809">
            <v>3.4550000000000001</v>
          </cell>
          <cell r="E3809" t="str">
            <v>MEX2003</v>
          </cell>
        </row>
        <row r="3810">
          <cell r="D3810">
            <v>3.9369999999999998</v>
          </cell>
          <cell r="E3810" t="str">
            <v>MEX2004</v>
          </cell>
        </row>
        <row r="3811">
          <cell r="D3811">
            <v>3.5579999999999998</v>
          </cell>
          <cell r="E3811" t="str">
            <v>MEX2005</v>
          </cell>
        </row>
        <row r="3812">
          <cell r="D3812">
            <v>3.5659999999999998</v>
          </cell>
          <cell r="E3812" t="str">
            <v>MEX2006</v>
          </cell>
        </row>
        <row r="3813">
          <cell r="D3813">
            <v>3.6280000000000001</v>
          </cell>
          <cell r="E3813" t="str">
            <v>MEX2007</v>
          </cell>
        </row>
        <row r="3814">
          <cell r="D3814">
            <v>3.8740000000000001</v>
          </cell>
          <cell r="E3814" t="str">
            <v>MEX2008</v>
          </cell>
        </row>
        <row r="3815">
          <cell r="D3815">
            <v>5.3559999999999999</v>
          </cell>
          <cell r="E3815" t="str">
            <v>MEX2009</v>
          </cell>
        </row>
        <row r="3816">
          <cell r="D3816">
            <v>5.3029999999999999</v>
          </cell>
          <cell r="E3816" t="str">
            <v>MEX2010</v>
          </cell>
        </row>
        <row r="3817">
          <cell r="D3817">
            <v>5.1749999999999998</v>
          </cell>
          <cell r="E3817" t="str">
            <v>MEX2011</v>
          </cell>
        </row>
        <row r="3818">
          <cell r="D3818">
            <v>4.8920000000000003</v>
          </cell>
          <cell r="E3818" t="str">
            <v>MEX2012</v>
          </cell>
        </row>
        <row r="3819">
          <cell r="D3819">
            <v>4.9210000000000003</v>
          </cell>
          <cell r="E3819" t="str">
            <v>MEX2013</v>
          </cell>
        </row>
        <row r="3820">
          <cell r="D3820">
            <v>4.819</v>
          </cell>
          <cell r="E3820" t="str">
            <v>MEX2014</v>
          </cell>
        </row>
        <row r="3821">
          <cell r="D3821">
            <v>4.3109999999999999</v>
          </cell>
          <cell r="E3821" t="str">
            <v>MEX2015</v>
          </cell>
        </row>
        <row r="3822">
          <cell r="D3822">
            <v>3.8530000000000002</v>
          </cell>
          <cell r="E3822" t="str">
            <v>MEX2016</v>
          </cell>
        </row>
        <row r="3823">
          <cell r="D3823">
            <v>3.419</v>
          </cell>
          <cell r="E3823" t="str">
            <v>MEX2017</v>
          </cell>
        </row>
        <row r="3824">
          <cell r="D3824">
            <v>3.2749999999999999</v>
          </cell>
          <cell r="E3824" t="str">
            <v>MEX2018</v>
          </cell>
        </row>
        <row r="3825">
          <cell r="D3825">
            <v>3.4769999999999999</v>
          </cell>
          <cell r="E3825" t="str">
            <v>MEX2019</v>
          </cell>
        </row>
        <row r="3826">
          <cell r="D3826">
            <v>4.4409999999999998</v>
          </cell>
          <cell r="E3826" t="str">
            <v>MEX2020</v>
          </cell>
        </row>
        <row r="3827">
          <cell r="D3827">
            <v>4.0190000000000001</v>
          </cell>
          <cell r="E3827" t="str">
            <v>MEX2021</v>
          </cell>
        </row>
        <row r="3828">
          <cell r="D3828">
            <v>3.2559999999999998</v>
          </cell>
          <cell r="E3828" t="str">
            <v>MEX2022</v>
          </cell>
        </row>
        <row r="3829">
          <cell r="D3829">
            <v>2.8119999999999998</v>
          </cell>
          <cell r="E3829" t="str">
            <v>MEX2023</v>
          </cell>
        </row>
        <row r="3830">
          <cell r="D3830">
            <v>11.321763000000001</v>
          </cell>
          <cell r="E3830" t="str">
            <v>1991</v>
          </cell>
        </row>
        <row r="3831">
          <cell r="D3831">
            <v>11.459059</v>
          </cell>
          <cell r="E3831" t="str">
            <v>1992</v>
          </cell>
        </row>
        <row r="3832">
          <cell r="D3832">
            <v>12.111509</v>
          </cell>
          <cell r="E3832" t="str">
            <v>1993</v>
          </cell>
        </row>
        <row r="3833">
          <cell r="D3833">
            <v>12.098053</v>
          </cell>
          <cell r="E3833" t="str">
            <v>1994</v>
          </cell>
        </row>
        <row r="3834">
          <cell r="D3834">
            <v>12.395182999999999</v>
          </cell>
          <cell r="E3834" t="str">
            <v>1995</v>
          </cell>
        </row>
        <row r="3835">
          <cell r="D3835">
            <v>11.329765999999999</v>
          </cell>
          <cell r="E3835" t="str">
            <v>1996</v>
          </cell>
        </row>
        <row r="3836">
          <cell r="D3836">
            <v>11.103826</v>
          </cell>
          <cell r="E3836" t="str">
            <v>1997</v>
          </cell>
        </row>
        <row r="3837">
          <cell r="D3837">
            <v>11.218681</v>
          </cell>
          <cell r="E3837" t="str">
            <v>1998</v>
          </cell>
        </row>
        <row r="3838">
          <cell r="D3838">
            <v>11.541767999999999</v>
          </cell>
          <cell r="E3838" t="str">
            <v>1999</v>
          </cell>
        </row>
        <row r="3839">
          <cell r="D3839">
            <v>12.040645</v>
          </cell>
          <cell r="E3839" t="str">
            <v>2000</v>
          </cell>
        </row>
        <row r="3840">
          <cell r="D3840">
            <v>12.081934</v>
          </cell>
          <cell r="E3840" t="str">
            <v>2001</v>
          </cell>
        </row>
        <row r="3841">
          <cell r="D3841">
            <v>12.206118</v>
          </cell>
          <cell r="E3841" t="str">
            <v>2002</v>
          </cell>
        </row>
        <row r="3842">
          <cell r="D3842">
            <v>11.905621999999999</v>
          </cell>
          <cell r="E3842" t="str">
            <v>2003</v>
          </cell>
        </row>
        <row r="3843">
          <cell r="D3843">
            <v>10.763448</v>
          </cell>
          <cell r="E3843" t="str">
            <v>2004</v>
          </cell>
        </row>
        <row r="3844">
          <cell r="D3844">
            <v>10.888350000000001</v>
          </cell>
          <cell r="E3844" t="str">
            <v>2005</v>
          </cell>
        </row>
        <row r="3845">
          <cell r="D3845">
            <v>10.207940000000001</v>
          </cell>
          <cell r="E3845" t="str">
            <v>2006</v>
          </cell>
        </row>
        <row r="3846">
          <cell r="D3846">
            <v>9.6895249999999997</v>
          </cell>
          <cell r="E3846" t="str">
            <v>2007</v>
          </cell>
        </row>
        <row r="3847">
          <cell r="D3847">
            <v>9.3672090000000008</v>
          </cell>
          <cell r="E3847" t="str">
            <v>2008</v>
          </cell>
        </row>
        <row r="3848">
          <cell r="D3848">
            <v>9.5396450000000002</v>
          </cell>
          <cell r="E3848" t="str">
            <v>2009</v>
          </cell>
        </row>
        <row r="3849">
          <cell r="D3849">
            <v>9.7364090000000001</v>
          </cell>
          <cell r="E3849" t="str">
            <v>2010</v>
          </cell>
        </row>
        <row r="3850">
          <cell r="D3850">
            <v>10.268176</v>
          </cell>
          <cell r="E3850" t="str">
            <v>2011</v>
          </cell>
        </row>
        <row r="3851">
          <cell r="D3851">
            <v>10.600236000000001</v>
          </cell>
          <cell r="E3851" t="str">
            <v>2012</v>
          </cell>
        </row>
        <row r="3852">
          <cell r="D3852">
            <v>10.313317</v>
          </cell>
          <cell r="E3852" t="str">
            <v>2013</v>
          </cell>
        </row>
        <row r="3853">
          <cell r="D3853">
            <v>10.391453</v>
          </cell>
          <cell r="E3853" t="str">
            <v>2014</v>
          </cell>
        </row>
        <row r="3854">
          <cell r="D3854">
            <v>10.644764</v>
          </cell>
          <cell r="E3854" t="str">
            <v>2015</v>
          </cell>
        </row>
        <row r="3855">
          <cell r="D3855">
            <v>10.698824</v>
          </cell>
          <cell r="E3855" t="str">
            <v>2016</v>
          </cell>
        </row>
        <row r="3856">
          <cell r="D3856">
            <v>10.882529</v>
          </cell>
          <cell r="E3856" t="str">
            <v>2017</v>
          </cell>
        </row>
        <row r="3857">
          <cell r="D3857">
            <v>10.505435</v>
          </cell>
          <cell r="E3857" t="str">
            <v>2018</v>
          </cell>
        </row>
        <row r="3858">
          <cell r="D3858">
            <v>9.8618930000000002</v>
          </cell>
          <cell r="E3858" t="str">
            <v>2019</v>
          </cell>
        </row>
        <row r="3859">
          <cell r="D3859">
            <v>10.558595</v>
          </cell>
          <cell r="E3859" t="str">
            <v>2020</v>
          </cell>
        </row>
        <row r="3860">
          <cell r="D3860">
            <v>10.188786500000001</v>
          </cell>
          <cell r="E3860" t="str">
            <v>2021</v>
          </cell>
        </row>
        <row r="3861">
          <cell r="D3861">
            <v>9.5993949999999995</v>
          </cell>
          <cell r="E3861" t="str">
            <v>2022</v>
          </cell>
        </row>
        <row r="3862">
          <cell r="D3862">
            <v>9.2456379999999996</v>
          </cell>
          <cell r="E3862" t="str">
            <v>2023</v>
          </cell>
        </row>
        <row r="3863">
          <cell r="D3863">
            <v>4.4086685000000001</v>
          </cell>
          <cell r="E3863" t="str">
            <v>1991</v>
          </cell>
        </row>
        <row r="3864">
          <cell r="D3864">
            <v>4.4671729999999998</v>
          </cell>
          <cell r="E3864" t="str">
            <v>1992</v>
          </cell>
        </row>
        <row r="3865">
          <cell r="D3865">
            <v>4.6683973999999999</v>
          </cell>
          <cell r="E3865" t="str">
            <v>1993</v>
          </cell>
        </row>
        <row r="3866">
          <cell r="D3866">
            <v>4.9409694999999996</v>
          </cell>
          <cell r="E3866" t="str">
            <v>1994</v>
          </cell>
        </row>
        <row r="3867">
          <cell r="D3867">
            <v>5.2320539999999998</v>
          </cell>
          <cell r="E3867" t="str">
            <v>1995</v>
          </cell>
        </row>
        <row r="3868">
          <cell r="D3868">
            <v>5.3533600000000003</v>
          </cell>
          <cell r="E3868" t="str">
            <v>1996</v>
          </cell>
        </row>
        <row r="3869">
          <cell r="D3869">
            <v>5.4251374999999999</v>
          </cell>
          <cell r="E3869" t="str">
            <v>1997</v>
          </cell>
        </row>
        <row r="3870">
          <cell r="D3870">
            <v>5.6398849999999996</v>
          </cell>
          <cell r="E3870" t="str">
            <v>1998</v>
          </cell>
        </row>
        <row r="3871">
          <cell r="D3871">
            <v>5.8497680000000001</v>
          </cell>
          <cell r="E3871" t="str">
            <v>1999</v>
          </cell>
        </row>
        <row r="3872">
          <cell r="D3872">
            <v>5.8621024999999998</v>
          </cell>
          <cell r="E3872" t="str">
            <v>2000</v>
          </cell>
        </row>
        <row r="3873">
          <cell r="D3873">
            <v>6.0698780000000001</v>
          </cell>
          <cell r="E3873" t="str">
            <v>2001</v>
          </cell>
        </row>
        <row r="3874">
          <cell r="D3874">
            <v>6.3047757000000004</v>
          </cell>
          <cell r="E3874" t="str">
            <v>2002</v>
          </cell>
        </row>
        <row r="3875">
          <cell r="D3875">
            <v>6.4153789999999997</v>
          </cell>
          <cell r="E3875" t="str">
            <v>2003</v>
          </cell>
        </row>
        <row r="3876">
          <cell r="D3876">
            <v>6.328449</v>
          </cell>
          <cell r="E3876" t="str">
            <v>2004</v>
          </cell>
        </row>
        <row r="3877">
          <cell r="D3877">
            <v>6.3493842999999996</v>
          </cell>
          <cell r="E3877" t="str">
            <v>2005</v>
          </cell>
        </row>
        <row r="3878">
          <cell r="D3878">
            <v>6.1443899999999996</v>
          </cell>
          <cell r="E3878" t="str">
            <v>2006</v>
          </cell>
        </row>
        <row r="3879">
          <cell r="D3879">
            <v>6.0428629999999997</v>
          </cell>
          <cell r="E3879" t="str">
            <v>2007</v>
          </cell>
        </row>
        <row r="3880">
          <cell r="D3880">
            <v>6.0212729999999999</v>
          </cell>
          <cell r="E3880" t="str">
            <v>2008</v>
          </cell>
        </row>
        <row r="3881">
          <cell r="D3881">
            <v>6.2232842000000002</v>
          </cell>
          <cell r="E3881" t="str">
            <v>2009</v>
          </cell>
        </row>
        <row r="3882">
          <cell r="D3882">
            <v>5.9949750000000002</v>
          </cell>
          <cell r="E3882" t="str">
            <v>2010</v>
          </cell>
        </row>
        <row r="3883">
          <cell r="D3883">
            <v>5.900093</v>
          </cell>
          <cell r="E3883" t="str">
            <v>2011</v>
          </cell>
        </row>
        <row r="3884">
          <cell r="D3884">
            <v>5.9066729999999996</v>
          </cell>
          <cell r="E3884" t="str">
            <v>2012</v>
          </cell>
        </row>
        <row r="3885">
          <cell r="D3885">
            <v>5.8592240000000002</v>
          </cell>
          <cell r="E3885" t="str">
            <v>2013</v>
          </cell>
        </row>
        <row r="3886">
          <cell r="D3886">
            <v>5.8258084999999999</v>
          </cell>
          <cell r="E3886" t="str">
            <v>2014</v>
          </cell>
        </row>
        <row r="3887">
          <cell r="D3887">
            <v>6.0034640000000001</v>
          </cell>
          <cell r="E3887" t="str">
            <v>2015</v>
          </cell>
        </row>
        <row r="3888">
          <cell r="D3888">
            <v>6.0679790000000002</v>
          </cell>
          <cell r="E3888" t="str">
            <v>2016</v>
          </cell>
        </row>
        <row r="3889">
          <cell r="D3889">
            <v>6.0857789999999996</v>
          </cell>
          <cell r="E3889" t="str">
            <v>2017</v>
          </cell>
        </row>
        <row r="3890">
          <cell r="D3890">
            <v>6.0156136</v>
          </cell>
          <cell r="E3890" t="str">
            <v>2018</v>
          </cell>
        </row>
        <row r="3891">
          <cell r="D3891">
            <v>5.8679819999999996</v>
          </cell>
          <cell r="E3891" t="str">
            <v>2019</v>
          </cell>
        </row>
        <row r="3892">
          <cell r="D3892">
            <v>6.7065380000000001</v>
          </cell>
          <cell r="E3892" t="str">
            <v>2020</v>
          </cell>
        </row>
        <row r="3893">
          <cell r="D3893">
            <v>6.2030754000000004</v>
          </cell>
          <cell r="E3893" t="str">
            <v>2021</v>
          </cell>
        </row>
        <row r="3894">
          <cell r="D3894">
            <v>5.494294</v>
          </cell>
          <cell r="E3894" t="str">
            <v>2022</v>
          </cell>
        </row>
        <row r="3895">
          <cell r="D3895">
            <v>5.0891400000000004</v>
          </cell>
          <cell r="E3895" t="str">
            <v>2023</v>
          </cell>
        </row>
        <row r="3896">
          <cell r="D3896">
            <v>1.9</v>
          </cell>
          <cell r="E3896" t="str">
            <v>MDA1991</v>
          </cell>
        </row>
        <row r="3897">
          <cell r="D3897">
            <v>3.7</v>
          </cell>
          <cell r="E3897" t="str">
            <v>MDA1992</v>
          </cell>
        </row>
        <row r="3898">
          <cell r="D3898">
            <v>3.7</v>
          </cell>
          <cell r="E3898" t="str">
            <v>MDA1993</v>
          </cell>
        </row>
        <row r="3899">
          <cell r="D3899">
            <v>5.8</v>
          </cell>
          <cell r="E3899" t="str">
            <v>MDA1994</v>
          </cell>
        </row>
        <row r="3900">
          <cell r="D3900">
            <v>5.3</v>
          </cell>
          <cell r="E3900" t="str">
            <v>MDA1995</v>
          </cell>
        </row>
        <row r="3901">
          <cell r="D3901">
            <v>7.9</v>
          </cell>
          <cell r="E3901" t="str">
            <v>MDA1996</v>
          </cell>
        </row>
        <row r="3902">
          <cell r="D3902">
            <v>7.9</v>
          </cell>
          <cell r="E3902" t="str">
            <v>MDA1997</v>
          </cell>
        </row>
        <row r="3903">
          <cell r="D3903">
            <v>10</v>
          </cell>
          <cell r="E3903" t="str">
            <v>MDA1998</v>
          </cell>
        </row>
        <row r="3904">
          <cell r="D3904">
            <v>11.14</v>
          </cell>
          <cell r="E3904" t="str">
            <v>MDA1999</v>
          </cell>
        </row>
        <row r="3905">
          <cell r="D3905">
            <v>8.5389999999999997</v>
          </cell>
          <cell r="E3905" t="str">
            <v>MDA2000</v>
          </cell>
        </row>
        <row r="3906">
          <cell r="D3906">
            <v>7.3659999999999997</v>
          </cell>
          <cell r="E3906" t="str">
            <v>MDA2001</v>
          </cell>
        </row>
        <row r="3907">
          <cell r="D3907">
            <v>6.8449999999999998</v>
          </cell>
          <cell r="E3907" t="str">
            <v>MDA2002</v>
          </cell>
        </row>
        <row r="3908">
          <cell r="D3908">
            <v>6.3780000000000001</v>
          </cell>
          <cell r="E3908" t="str">
            <v>MDA2003</v>
          </cell>
        </row>
        <row r="3909">
          <cell r="D3909">
            <v>6.3739999999999997</v>
          </cell>
          <cell r="E3909" t="str">
            <v>MDA2004</v>
          </cell>
        </row>
        <row r="3910">
          <cell r="D3910">
            <v>5.633</v>
          </cell>
          <cell r="E3910" t="str">
            <v>MDA2005</v>
          </cell>
        </row>
        <row r="3911">
          <cell r="D3911">
            <v>4.26</v>
          </cell>
          <cell r="E3911" t="str">
            <v>MDA2006</v>
          </cell>
        </row>
        <row r="3912">
          <cell r="D3912">
            <v>2.7490000000000001</v>
          </cell>
          <cell r="E3912" t="str">
            <v>MDA2007</v>
          </cell>
        </row>
        <row r="3913">
          <cell r="D3913">
            <v>2.097</v>
          </cell>
          <cell r="E3913" t="str">
            <v>MDA2008</v>
          </cell>
        </row>
        <row r="3914">
          <cell r="D3914">
            <v>3.024</v>
          </cell>
          <cell r="E3914" t="str">
            <v>MDA2009</v>
          </cell>
        </row>
        <row r="3915">
          <cell r="D3915">
            <v>2.972</v>
          </cell>
          <cell r="E3915" t="str">
            <v>MDA2010</v>
          </cell>
        </row>
        <row r="3916">
          <cell r="D3916">
            <v>2.677</v>
          </cell>
          <cell r="E3916" t="str">
            <v>MDA2011</v>
          </cell>
        </row>
        <row r="3917">
          <cell r="D3917">
            <v>2.19</v>
          </cell>
          <cell r="E3917" t="str">
            <v>MDA2012</v>
          </cell>
        </row>
        <row r="3918">
          <cell r="D3918">
            <v>1.8939999999999999</v>
          </cell>
          <cell r="E3918" t="str">
            <v>MDA2013</v>
          </cell>
        </row>
        <row r="3919">
          <cell r="D3919">
            <v>1.4510000000000001</v>
          </cell>
          <cell r="E3919" t="str">
            <v>MDA2014</v>
          </cell>
        </row>
        <row r="3920">
          <cell r="D3920">
            <v>1.7809999999999999</v>
          </cell>
          <cell r="E3920" t="str">
            <v>MDA2015</v>
          </cell>
        </row>
        <row r="3921">
          <cell r="D3921">
            <v>1.591</v>
          </cell>
          <cell r="E3921" t="str">
            <v>MDA2016</v>
          </cell>
        </row>
        <row r="3922">
          <cell r="D3922">
            <v>1.6220000000000001</v>
          </cell>
          <cell r="E3922" t="str">
            <v>MDA2017</v>
          </cell>
        </row>
        <row r="3923">
          <cell r="D3923">
            <v>1.2390000000000001</v>
          </cell>
          <cell r="E3923" t="str">
            <v>MDA2018</v>
          </cell>
        </row>
        <row r="3924">
          <cell r="D3924">
            <v>1.502</v>
          </cell>
          <cell r="E3924" t="str">
            <v>MDA2019</v>
          </cell>
        </row>
        <row r="3925">
          <cell r="D3925">
            <v>1.206</v>
          </cell>
          <cell r="E3925" t="str">
            <v>MDA2020</v>
          </cell>
        </row>
        <row r="3926">
          <cell r="D3926">
            <v>0.79400000000000004</v>
          </cell>
          <cell r="E3926" t="str">
            <v>MDA2021</v>
          </cell>
        </row>
        <row r="3927">
          <cell r="D3927">
            <v>0.90900000000000003</v>
          </cell>
          <cell r="E3927" t="str">
            <v>MDA2022</v>
          </cell>
        </row>
        <row r="3928">
          <cell r="D3928">
            <v>1.623</v>
          </cell>
          <cell r="E3928" t="str">
            <v>MDA2023</v>
          </cell>
        </row>
        <row r="3929">
          <cell r="D3929">
            <v>5.6870000000000003</v>
          </cell>
          <cell r="E3929" t="str">
            <v>MNG1991</v>
          </cell>
        </row>
        <row r="3930">
          <cell r="D3930">
            <v>5.8659999999999997</v>
          </cell>
          <cell r="E3930" t="str">
            <v>MNG1992</v>
          </cell>
        </row>
        <row r="3931">
          <cell r="D3931">
            <v>5.8609999999999998</v>
          </cell>
          <cell r="E3931" t="str">
            <v>MNG1993</v>
          </cell>
        </row>
        <row r="3932">
          <cell r="D3932">
            <v>5.7089999999999996</v>
          </cell>
          <cell r="E3932" t="str">
            <v>MNG1994</v>
          </cell>
        </row>
        <row r="3933">
          <cell r="D3933">
            <v>5.5</v>
          </cell>
          <cell r="E3933" t="str">
            <v>MNG1995</v>
          </cell>
        </row>
        <row r="3934">
          <cell r="D3934">
            <v>5.5330000000000004</v>
          </cell>
          <cell r="E3934" t="str">
            <v>MNG1996</v>
          </cell>
        </row>
        <row r="3935">
          <cell r="D3935">
            <v>5.6109999999999998</v>
          </cell>
          <cell r="E3935" t="str">
            <v>MNG1997</v>
          </cell>
        </row>
        <row r="3936">
          <cell r="D3936">
            <v>5.7510000000000003</v>
          </cell>
          <cell r="E3936" t="str">
            <v>MNG1998</v>
          </cell>
        </row>
        <row r="3937">
          <cell r="D3937">
            <v>5.84</v>
          </cell>
          <cell r="E3937" t="str">
            <v>MNG1999</v>
          </cell>
        </row>
        <row r="3938">
          <cell r="D3938">
            <v>5.9850000000000003</v>
          </cell>
          <cell r="E3938" t="str">
            <v>MNG2000</v>
          </cell>
        </row>
        <row r="3939">
          <cell r="D3939">
            <v>6.1070000000000002</v>
          </cell>
          <cell r="E3939" t="str">
            <v>MNG2001</v>
          </cell>
        </row>
        <row r="3940">
          <cell r="D3940">
            <v>6.2</v>
          </cell>
          <cell r="E3940" t="str">
            <v>MNG2002</v>
          </cell>
        </row>
        <row r="3941">
          <cell r="D3941">
            <v>6.7679999999999998</v>
          </cell>
          <cell r="E3941" t="str">
            <v>MNG2003</v>
          </cell>
        </row>
        <row r="3942">
          <cell r="D3942">
            <v>6.8520000000000003</v>
          </cell>
          <cell r="E3942" t="str">
            <v>MNG2004</v>
          </cell>
        </row>
        <row r="3943">
          <cell r="D3943">
            <v>7.0149999999999997</v>
          </cell>
          <cell r="E3943" t="str">
            <v>MNG2005</v>
          </cell>
        </row>
        <row r="3944">
          <cell r="D3944">
            <v>7.1929999999999996</v>
          </cell>
          <cell r="E3944" t="str">
            <v>MNG2006</v>
          </cell>
        </row>
        <row r="3945">
          <cell r="D3945">
            <v>7.2</v>
          </cell>
          <cell r="E3945" t="str">
            <v>MNG2007</v>
          </cell>
        </row>
        <row r="3946">
          <cell r="D3946">
            <v>5.5650000000000004</v>
          </cell>
          <cell r="E3946" t="str">
            <v>MNG2008</v>
          </cell>
        </row>
        <row r="3947">
          <cell r="D3947">
            <v>5.86</v>
          </cell>
          <cell r="E3947" t="str">
            <v>MNG2009</v>
          </cell>
        </row>
        <row r="3948">
          <cell r="D3948">
            <v>6.5490000000000004</v>
          </cell>
          <cell r="E3948" t="str">
            <v>MNG2010</v>
          </cell>
        </row>
        <row r="3949">
          <cell r="D3949">
            <v>4.7690000000000001</v>
          </cell>
          <cell r="E3949" t="str">
            <v>MNG2011</v>
          </cell>
        </row>
        <row r="3950">
          <cell r="D3950">
            <v>3.9049999999999998</v>
          </cell>
          <cell r="E3950" t="str">
            <v>MNG2012</v>
          </cell>
        </row>
        <row r="3951">
          <cell r="D3951">
            <v>4.2309999999999999</v>
          </cell>
          <cell r="E3951" t="str">
            <v>MNG2013</v>
          </cell>
        </row>
        <row r="3952">
          <cell r="D3952">
            <v>4.798</v>
          </cell>
          <cell r="E3952" t="str">
            <v>MNG2014</v>
          </cell>
        </row>
        <row r="3953">
          <cell r="D3953">
            <v>4.8609999999999998</v>
          </cell>
          <cell r="E3953" t="str">
            <v>MNG2015</v>
          </cell>
        </row>
        <row r="3954">
          <cell r="D3954">
            <v>7.2350000000000003</v>
          </cell>
          <cell r="E3954" t="str">
            <v>MNG2016</v>
          </cell>
        </row>
        <row r="3955">
          <cell r="D3955">
            <v>6.359</v>
          </cell>
          <cell r="E3955" t="str">
            <v>MNG2017</v>
          </cell>
        </row>
        <row r="3956">
          <cell r="D3956">
            <v>5.3769999999999998</v>
          </cell>
          <cell r="E3956" t="str">
            <v>MNG2018</v>
          </cell>
        </row>
        <row r="3957">
          <cell r="D3957">
            <v>9.2690000000000001</v>
          </cell>
          <cell r="E3957" t="str">
            <v>MNG2019</v>
          </cell>
        </row>
        <row r="3958">
          <cell r="D3958">
            <v>6.5940000000000003</v>
          </cell>
          <cell r="E3958" t="str">
            <v>MNG2020</v>
          </cell>
        </row>
        <row r="3959">
          <cell r="D3959">
            <v>7.7469999999999999</v>
          </cell>
          <cell r="E3959" t="str">
            <v>MNG2021</v>
          </cell>
        </row>
        <row r="3960">
          <cell r="D3960">
            <v>6.2110000000000003</v>
          </cell>
          <cell r="E3960" t="str">
            <v>MNG2022</v>
          </cell>
        </row>
        <row r="3961">
          <cell r="D3961">
            <v>6.1340000000000003</v>
          </cell>
          <cell r="E3961" t="str">
            <v>MNG2023</v>
          </cell>
        </row>
        <row r="3962">
          <cell r="D3962">
            <v>29.933</v>
          </cell>
          <cell r="E3962" t="str">
            <v>MNE1991</v>
          </cell>
        </row>
        <row r="3963">
          <cell r="D3963">
            <v>30.128</v>
          </cell>
          <cell r="E3963" t="str">
            <v>MNE1992</v>
          </cell>
        </row>
        <row r="3964">
          <cell r="D3964">
            <v>30.401</v>
          </cell>
          <cell r="E3964" t="str">
            <v>MNE1993</v>
          </cell>
        </row>
        <row r="3965">
          <cell r="D3965">
            <v>30.366</v>
          </cell>
          <cell r="E3965" t="str">
            <v>MNE1994</v>
          </cell>
        </row>
        <row r="3966">
          <cell r="D3966">
            <v>30.178000000000001</v>
          </cell>
          <cell r="E3966" t="str">
            <v>MNE1995</v>
          </cell>
        </row>
        <row r="3967">
          <cell r="D3967">
            <v>29.837</v>
          </cell>
          <cell r="E3967" t="str">
            <v>MNE1996</v>
          </cell>
        </row>
        <row r="3968">
          <cell r="D3968">
            <v>29.844000000000001</v>
          </cell>
          <cell r="E3968" t="str">
            <v>MNE1997</v>
          </cell>
        </row>
        <row r="3969">
          <cell r="D3969">
            <v>29.936</v>
          </cell>
          <cell r="E3969" t="str">
            <v>MNE1998</v>
          </cell>
        </row>
        <row r="3970">
          <cell r="D3970">
            <v>30.190999999999999</v>
          </cell>
          <cell r="E3970" t="str">
            <v>MNE1999</v>
          </cell>
        </row>
        <row r="3971">
          <cell r="D3971">
            <v>30.248999999999999</v>
          </cell>
          <cell r="E3971" t="str">
            <v>MNE2000</v>
          </cell>
        </row>
        <row r="3972">
          <cell r="D3972">
            <v>30.308</v>
          </cell>
          <cell r="E3972" t="str">
            <v>MNE2001</v>
          </cell>
        </row>
        <row r="3973">
          <cell r="D3973">
            <v>30.277000000000001</v>
          </cell>
          <cell r="E3973" t="str">
            <v>MNE2002</v>
          </cell>
        </row>
        <row r="3974">
          <cell r="D3974">
            <v>30.318000000000001</v>
          </cell>
          <cell r="E3974" t="str">
            <v>MNE2003</v>
          </cell>
        </row>
        <row r="3975">
          <cell r="D3975">
            <v>30.315000000000001</v>
          </cell>
          <cell r="E3975" t="str">
            <v>MNE2004</v>
          </cell>
        </row>
        <row r="3976">
          <cell r="D3976">
            <v>30.31</v>
          </cell>
          <cell r="E3976" t="str">
            <v>MNE2005</v>
          </cell>
        </row>
        <row r="3977">
          <cell r="D3977">
            <v>24.843</v>
          </cell>
          <cell r="E3977" t="str">
            <v>MNE2006</v>
          </cell>
        </row>
        <row r="3978">
          <cell r="D3978">
            <v>19.399999999999999</v>
          </cell>
          <cell r="E3978" t="str">
            <v>MNE2007</v>
          </cell>
        </row>
        <row r="3979">
          <cell r="D3979">
            <v>17.149999999999999</v>
          </cell>
          <cell r="E3979" t="str">
            <v>MNE2008</v>
          </cell>
        </row>
        <row r="3980">
          <cell r="D3980">
            <v>19.09</v>
          </cell>
          <cell r="E3980" t="str">
            <v>MNE2009</v>
          </cell>
        </row>
        <row r="3981">
          <cell r="D3981">
            <v>19.649000000000001</v>
          </cell>
          <cell r="E3981" t="str">
            <v>MNE2010</v>
          </cell>
        </row>
        <row r="3982">
          <cell r="D3982">
            <v>19.759</v>
          </cell>
          <cell r="E3982" t="str">
            <v>MNE2011</v>
          </cell>
        </row>
        <row r="3983">
          <cell r="D3983">
            <v>19.808</v>
          </cell>
          <cell r="E3983" t="str">
            <v>MNE2012</v>
          </cell>
        </row>
        <row r="3984">
          <cell r="D3984">
            <v>19.585000000000001</v>
          </cell>
          <cell r="E3984" t="str">
            <v>MNE2013</v>
          </cell>
        </row>
        <row r="3985">
          <cell r="D3985">
            <v>18.053999999999998</v>
          </cell>
          <cell r="E3985" t="str">
            <v>MNE2014</v>
          </cell>
        </row>
        <row r="3986">
          <cell r="D3986">
            <v>17.555</v>
          </cell>
          <cell r="E3986" t="str">
            <v>MNE2015</v>
          </cell>
        </row>
        <row r="3987">
          <cell r="D3987">
            <v>17.731999999999999</v>
          </cell>
          <cell r="E3987" t="str">
            <v>MNE2016</v>
          </cell>
        </row>
        <row r="3988">
          <cell r="D3988">
            <v>16.082000000000001</v>
          </cell>
          <cell r="E3988" t="str">
            <v>MNE2017</v>
          </cell>
        </row>
        <row r="3989">
          <cell r="D3989">
            <v>15.19</v>
          </cell>
          <cell r="E3989" t="str">
            <v>MNE2018</v>
          </cell>
        </row>
        <row r="3990">
          <cell r="D3990">
            <v>15.128</v>
          </cell>
          <cell r="E3990" t="str">
            <v>MNE2019</v>
          </cell>
        </row>
        <row r="3991">
          <cell r="D3991">
            <v>17.878</v>
          </cell>
          <cell r="E3991" t="str">
            <v>MNE2020</v>
          </cell>
        </row>
        <row r="3992">
          <cell r="D3992">
            <v>16.542999999999999</v>
          </cell>
          <cell r="E3992" t="str">
            <v>MNE2021</v>
          </cell>
        </row>
        <row r="3993">
          <cell r="D3993">
            <v>15.288</v>
          </cell>
          <cell r="E3993" t="str">
            <v>MNE2022</v>
          </cell>
        </row>
        <row r="3994">
          <cell r="D3994">
            <v>15.254</v>
          </cell>
          <cell r="E3994" t="str">
            <v>MNE2023</v>
          </cell>
        </row>
        <row r="3995">
          <cell r="D3995">
            <v>13.59</v>
          </cell>
          <cell r="E3995" t="str">
            <v>MAR1991</v>
          </cell>
        </row>
        <row r="3996">
          <cell r="D3996">
            <v>13.85</v>
          </cell>
          <cell r="E3996" t="str">
            <v>MAR1992</v>
          </cell>
        </row>
        <row r="3997">
          <cell r="D3997">
            <v>14.076000000000001</v>
          </cell>
          <cell r="E3997" t="str">
            <v>MAR1993</v>
          </cell>
        </row>
        <row r="3998">
          <cell r="D3998">
            <v>13.917</v>
          </cell>
          <cell r="E3998" t="str">
            <v>MAR1994</v>
          </cell>
        </row>
        <row r="3999">
          <cell r="D3999">
            <v>14.089</v>
          </cell>
          <cell r="E3999" t="str">
            <v>MAR1995</v>
          </cell>
        </row>
        <row r="4000">
          <cell r="D4000">
            <v>13.433999999999999</v>
          </cell>
          <cell r="E4000" t="str">
            <v>MAR1996</v>
          </cell>
        </row>
        <row r="4001">
          <cell r="D4001">
            <v>14.04</v>
          </cell>
          <cell r="E4001" t="str">
            <v>MAR1997</v>
          </cell>
        </row>
        <row r="4002">
          <cell r="D4002">
            <v>13.411</v>
          </cell>
          <cell r="E4002" t="str">
            <v>MAR1998</v>
          </cell>
        </row>
        <row r="4003">
          <cell r="D4003">
            <v>13.94</v>
          </cell>
          <cell r="E4003" t="str">
            <v>MAR1999</v>
          </cell>
        </row>
        <row r="4004">
          <cell r="D4004">
            <v>13.58</v>
          </cell>
          <cell r="E4004" t="str">
            <v>MAR2000</v>
          </cell>
        </row>
        <row r="4005">
          <cell r="D4005">
            <v>12.46</v>
          </cell>
          <cell r="E4005" t="str">
            <v>MAR2001</v>
          </cell>
        </row>
        <row r="4006">
          <cell r="D4006">
            <v>11.59</v>
          </cell>
          <cell r="E4006" t="str">
            <v>MAR2002</v>
          </cell>
        </row>
        <row r="4007">
          <cell r="D4007">
            <v>11.92</v>
          </cell>
          <cell r="E4007" t="str">
            <v>MAR2003</v>
          </cell>
        </row>
        <row r="4008">
          <cell r="D4008">
            <v>10.83</v>
          </cell>
          <cell r="E4008" t="str">
            <v>MAR2004</v>
          </cell>
        </row>
        <row r="4009">
          <cell r="D4009">
            <v>11.01</v>
          </cell>
          <cell r="E4009" t="str">
            <v>MAR2005</v>
          </cell>
        </row>
        <row r="4010">
          <cell r="D4010">
            <v>9.67</v>
          </cell>
          <cell r="E4010" t="str">
            <v>MAR2006</v>
          </cell>
        </row>
        <row r="4011">
          <cell r="D4011">
            <v>9.56</v>
          </cell>
          <cell r="E4011" t="str">
            <v>MAR2007</v>
          </cell>
        </row>
        <row r="4012">
          <cell r="D4012">
            <v>9.57</v>
          </cell>
          <cell r="E4012" t="str">
            <v>MAR2008</v>
          </cell>
        </row>
        <row r="4013">
          <cell r="D4013">
            <v>8.9600000000000009</v>
          </cell>
          <cell r="E4013" t="str">
            <v>MAR2009</v>
          </cell>
        </row>
        <row r="4014">
          <cell r="D4014">
            <v>9.09</v>
          </cell>
          <cell r="E4014" t="str">
            <v>MAR2010</v>
          </cell>
        </row>
        <row r="4015">
          <cell r="D4015">
            <v>8.91</v>
          </cell>
          <cell r="E4015" t="str">
            <v>MAR2011</v>
          </cell>
        </row>
        <row r="4016">
          <cell r="D4016">
            <v>8.99</v>
          </cell>
          <cell r="E4016" t="str">
            <v>MAR2012</v>
          </cell>
        </row>
        <row r="4017">
          <cell r="D4017">
            <v>9.23</v>
          </cell>
          <cell r="E4017" t="str">
            <v>MAR2013</v>
          </cell>
        </row>
        <row r="4018">
          <cell r="D4018">
            <v>9.6999999999999993</v>
          </cell>
          <cell r="E4018" t="str">
            <v>MAR2014</v>
          </cell>
        </row>
        <row r="4019">
          <cell r="D4019">
            <v>9.4600000000000009</v>
          </cell>
          <cell r="E4019" t="str">
            <v>MAR2015</v>
          </cell>
        </row>
        <row r="4020">
          <cell r="D4020">
            <v>9.3000000000000007</v>
          </cell>
          <cell r="E4020" t="str">
            <v>MAR2016</v>
          </cell>
        </row>
        <row r="4021">
          <cell r="D4021">
            <v>9.2289999999999992</v>
          </cell>
          <cell r="E4021" t="str">
            <v>MAR2017</v>
          </cell>
        </row>
        <row r="4022">
          <cell r="D4022">
            <v>9.282</v>
          </cell>
          <cell r="E4022" t="str">
            <v>MAR2018</v>
          </cell>
        </row>
        <row r="4023">
          <cell r="D4023">
            <v>9.2100000000000009</v>
          </cell>
          <cell r="E4023" t="str">
            <v>MAR2019</v>
          </cell>
        </row>
        <row r="4024">
          <cell r="D4024">
            <v>11.202999999999999</v>
          </cell>
          <cell r="E4024" t="str">
            <v>MAR2020</v>
          </cell>
        </row>
        <row r="4025">
          <cell r="D4025">
            <v>10.539</v>
          </cell>
          <cell r="E4025" t="str">
            <v>MAR2021</v>
          </cell>
        </row>
        <row r="4026">
          <cell r="D4026">
            <v>9.5299999999999994</v>
          </cell>
          <cell r="E4026" t="str">
            <v>MAR2022</v>
          </cell>
        </row>
        <row r="4027">
          <cell r="D4027">
            <v>9.1140000000000008</v>
          </cell>
          <cell r="E4027" t="str">
            <v>MAR2023</v>
          </cell>
        </row>
        <row r="4028">
          <cell r="D4028">
            <v>2.8250000000000002</v>
          </cell>
          <cell r="E4028" t="str">
            <v>MOZ1991</v>
          </cell>
        </row>
        <row r="4029">
          <cell r="D4029">
            <v>2.996</v>
          </cell>
          <cell r="E4029" t="str">
            <v>MOZ1992</v>
          </cell>
        </row>
        <row r="4030">
          <cell r="D4030">
            <v>2.8719999999999999</v>
          </cell>
          <cell r="E4030" t="str">
            <v>MOZ1993</v>
          </cell>
        </row>
        <row r="4031">
          <cell r="D4031">
            <v>2.8559999999999999</v>
          </cell>
          <cell r="E4031" t="str">
            <v>MOZ1994</v>
          </cell>
        </row>
        <row r="4032">
          <cell r="D4032">
            <v>2.7549999999999999</v>
          </cell>
          <cell r="E4032" t="str">
            <v>MOZ1995</v>
          </cell>
        </row>
        <row r="4033">
          <cell r="D4033">
            <v>2.7519999999999998</v>
          </cell>
          <cell r="E4033" t="str">
            <v>MOZ1996</v>
          </cell>
        </row>
        <row r="4034">
          <cell r="D4034">
            <v>2.7</v>
          </cell>
          <cell r="E4034" t="str">
            <v>MOZ1997</v>
          </cell>
        </row>
        <row r="4035">
          <cell r="D4035">
            <v>2.6459999999999999</v>
          </cell>
          <cell r="E4035" t="str">
            <v>MOZ1998</v>
          </cell>
        </row>
        <row r="4036">
          <cell r="D4036">
            <v>2.6749999999999998</v>
          </cell>
          <cell r="E4036" t="str">
            <v>MOZ1999</v>
          </cell>
        </row>
        <row r="4037">
          <cell r="D4037">
            <v>2.831</v>
          </cell>
          <cell r="E4037" t="str">
            <v>MOZ2000</v>
          </cell>
        </row>
        <row r="4038">
          <cell r="D4038">
            <v>2.84</v>
          </cell>
          <cell r="E4038" t="str">
            <v>MOZ2001</v>
          </cell>
        </row>
        <row r="4039">
          <cell r="D4039">
            <v>2.9060000000000001</v>
          </cell>
          <cell r="E4039" t="str">
            <v>MOZ2002</v>
          </cell>
        </row>
        <row r="4040">
          <cell r="D4040">
            <v>2.8690000000000002</v>
          </cell>
          <cell r="E4040" t="str">
            <v>MOZ2003</v>
          </cell>
        </row>
        <row r="4041">
          <cell r="D4041">
            <v>2.9580000000000002</v>
          </cell>
          <cell r="E4041" t="str">
            <v>MOZ2004</v>
          </cell>
        </row>
        <row r="4042">
          <cell r="D4042">
            <v>3.0289999999999999</v>
          </cell>
          <cell r="E4042" t="str">
            <v>MOZ2005</v>
          </cell>
        </row>
        <row r="4043">
          <cell r="D4043">
            <v>3.0270000000000001</v>
          </cell>
          <cell r="E4043" t="str">
            <v>MOZ2006</v>
          </cell>
        </row>
        <row r="4044">
          <cell r="D4044">
            <v>3.0649999999999999</v>
          </cell>
          <cell r="E4044" t="str">
            <v>MOZ2007</v>
          </cell>
        </row>
        <row r="4045">
          <cell r="D4045">
            <v>3.0950000000000002</v>
          </cell>
          <cell r="E4045" t="str">
            <v>MOZ2008</v>
          </cell>
        </row>
        <row r="4046">
          <cell r="D4046">
            <v>3.1819999999999999</v>
          </cell>
          <cell r="E4046" t="str">
            <v>MOZ2009</v>
          </cell>
        </row>
        <row r="4047">
          <cell r="D4047">
            <v>3.24</v>
          </cell>
          <cell r="E4047" t="str">
            <v>MOZ2010</v>
          </cell>
        </row>
        <row r="4048">
          <cell r="D4048">
            <v>3.2789999999999999</v>
          </cell>
          <cell r="E4048" t="str">
            <v>MOZ2011</v>
          </cell>
        </row>
        <row r="4049">
          <cell r="D4049">
            <v>3.3050000000000002</v>
          </cell>
          <cell r="E4049" t="str">
            <v>MOZ2012</v>
          </cell>
        </row>
        <row r="4050">
          <cell r="D4050">
            <v>3.3380000000000001</v>
          </cell>
          <cell r="E4050" t="str">
            <v>MOZ2013</v>
          </cell>
        </row>
        <row r="4051">
          <cell r="D4051">
            <v>3.3780000000000001</v>
          </cell>
          <cell r="E4051" t="str">
            <v>MOZ2014</v>
          </cell>
        </row>
        <row r="4052">
          <cell r="D4052">
            <v>3.4260000000000002</v>
          </cell>
          <cell r="E4052" t="str">
            <v>MOZ2015</v>
          </cell>
        </row>
        <row r="4053">
          <cell r="D4053">
            <v>3.48</v>
          </cell>
          <cell r="E4053" t="str">
            <v>MOZ2016</v>
          </cell>
        </row>
        <row r="4054">
          <cell r="D4054">
            <v>3.5430000000000001</v>
          </cell>
          <cell r="E4054" t="str">
            <v>MOZ2017</v>
          </cell>
        </row>
        <row r="4055">
          <cell r="D4055">
            <v>3.6019999999999999</v>
          </cell>
          <cell r="E4055" t="str">
            <v>MOZ2018</v>
          </cell>
        </row>
        <row r="4056">
          <cell r="D4056">
            <v>3.6320000000000001</v>
          </cell>
          <cell r="E4056" t="str">
            <v>MOZ2019</v>
          </cell>
        </row>
        <row r="4057">
          <cell r="D4057">
            <v>3.8769999999999998</v>
          </cell>
          <cell r="E4057" t="str">
            <v>MOZ2020</v>
          </cell>
        </row>
        <row r="4058">
          <cell r="D4058">
            <v>3.984</v>
          </cell>
          <cell r="E4058" t="str">
            <v>MOZ2021</v>
          </cell>
        </row>
        <row r="4059">
          <cell r="D4059">
            <v>3.621</v>
          </cell>
          <cell r="E4059" t="str">
            <v>MOZ2022</v>
          </cell>
        </row>
        <row r="4060">
          <cell r="D4060">
            <v>3.5350000000000001</v>
          </cell>
          <cell r="E4060" t="str">
            <v>MOZ2023</v>
          </cell>
        </row>
        <row r="4061">
          <cell r="D4061">
            <v>0.878</v>
          </cell>
          <cell r="E4061" t="str">
            <v>MMR1991</v>
          </cell>
        </row>
        <row r="4062">
          <cell r="D4062">
            <v>0.82599999999999996</v>
          </cell>
          <cell r="E4062" t="str">
            <v>MMR1992</v>
          </cell>
        </row>
        <row r="4063">
          <cell r="D4063">
            <v>0.80100000000000005</v>
          </cell>
          <cell r="E4063" t="str">
            <v>MMR1993</v>
          </cell>
        </row>
        <row r="4064">
          <cell r="D4064">
            <v>0.77100000000000002</v>
          </cell>
          <cell r="E4064" t="str">
            <v>MMR1994</v>
          </cell>
        </row>
        <row r="4065">
          <cell r="D4065">
            <v>0.75700000000000001</v>
          </cell>
          <cell r="E4065" t="str">
            <v>MMR1995</v>
          </cell>
        </row>
        <row r="4066">
          <cell r="D4066">
            <v>0.76200000000000001</v>
          </cell>
          <cell r="E4066" t="str">
            <v>MMR1996</v>
          </cell>
        </row>
        <row r="4067">
          <cell r="D4067">
            <v>0.76500000000000001</v>
          </cell>
          <cell r="E4067" t="str">
            <v>MMR1997</v>
          </cell>
        </row>
        <row r="4068">
          <cell r="D4068">
            <v>0.77200000000000002</v>
          </cell>
          <cell r="E4068" t="str">
            <v>MMR1998</v>
          </cell>
        </row>
        <row r="4069">
          <cell r="D4069">
            <v>0.76200000000000001</v>
          </cell>
          <cell r="E4069" t="str">
            <v>MMR1999</v>
          </cell>
        </row>
        <row r="4070">
          <cell r="D4070">
            <v>0.73099999999999998</v>
          </cell>
          <cell r="E4070" t="str">
            <v>MMR2000</v>
          </cell>
        </row>
        <row r="4071">
          <cell r="D4071">
            <v>0.7</v>
          </cell>
          <cell r="E4071" t="str">
            <v>MMR2001</v>
          </cell>
        </row>
        <row r="4072">
          <cell r="D4072">
            <v>0.68500000000000005</v>
          </cell>
          <cell r="E4072" t="str">
            <v>MMR2002</v>
          </cell>
        </row>
        <row r="4073">
          <cell r="D4073">
            <v>0.68300000000000005</v>
          </cell>
          <cell r="E4073" t="str">
            <v>MMR2003</v>
          </cell>
        </row>
        <row r="4074">
          <cell r="D4074">
            <v>0.67800000000000005</v>
          </cell>
          <cell r="E4074" t="str">
            <v>MMR2004</v>
          </cell>
        </row>
        <row r="4075">
          <cell r="D4075">
            <v>0.67</v>
          </cell>
          <cell r="E4075" t="str">
            <v>MMR2005</v>
          </cell>
        </row>
        <row r="4076">
          <cell r="D4076">
            <v>0.66900000000000004</v>
          </cell>
          <cell r="E4076" t="str">
            <v>MMR2006</v>
          </cell>
        </row>
        <row r="4077">
          <cell r="D4077">
            <v>0.67300000000000004</v>
          </cell>
          <cell r="E4077" t="str">
            <v>MMR2007</v>
          </cell>
        </row>
        <row r="4078">
          <cell r="D4078">
            <v>0.68400000000000005</v>
          </cell>
          <cell r="E4078" t="str">
            <v>MMR2008</v>
          </cell>
        </row>
        <row r="4079">
          <cell r="D4079">
            <v>0.69599999999999995</v>
          </cell>
          <cell r="E4079" t="str">
            <v>MMR2009</v>
          </cell>
        </row>
        <row r="4080">
          <cell r="D4080">
            <v>0.70699999999999996</v>
          </cell>
          <cell r="E4080" t="str">
            <v>MMR2010</v>
          </cell>
        </row>
        <row r="4081">
          <cell r="D4081">
            <v>0.72299999999999998</v>
          </cell>
          <cell r="E4081" t="str">
            <v>MMR2011</v>
          </cell>
        </row>
        <row r="4082">
          <cell r="D4082">
            <v>0.74199999999999999</v>
          </cell>
          <cell r="E4082" t="str">
            <v>MMR2012</v>
          </cell>
        </row>
        <row r="4083">
          <cell r="D4083">
            <v>0.753</v>
          </cell>
          <cell r="E4083" t="str">
            <v>MMR2013</v>
          </cell>
        </row>
        <row r="4084">
          <cell r="D4084">
            <v>0.749</v>
          </cell>
          <cell r="E4084" t="str">
            <v>MMR2014</v>
          </cell>
        </row>
        <row r="4085">
          <cell r="D4085">
            <v>0.76600000000000001</v>
          </cell>
          <cell r="E4085" t="str">
            <v>MMR2015</v>
          </cell>
        </row>
        <row r="4086">
          <cell r="D4086">
            <v>1.0429999999999999</v>
          </cell>
          <cell r="E4086" t="str">
            <v>MMR2016</v>
          </cell>
        </row>
        <row r="4087">
          <cell r="D4087">
            <v>1.3560000000000001</v>
          </cell>
          <cell r="E4087" t="str">
            <v>MMR2017</v>
          </cell>
        </row>
        <row r="4088">
          <cell r="D4088">
            <v>0.76700000000000002</v>
          </cell>
          <cell r="E4088" t="str">
            <v>MMR2018</v>
          </cell>
        </row>
        <row r="4089">
          <cell r="D4089">
            <v>0.40699999999999997</v>
          </cell>
          <cell r="E4089" t="str">
            <v>MMR2019</v>
          </cell>
        </row>
        <row r="4090">
          <cell r="D4090">
            <v>1.476</v>
          </cell>
          <cell r="E4090" t="str">
            <v>MMR2020</v>
          </cell>
        </row>
        <row r="4091">
          <cell r="D4091">
            <v>4.34</v>
          </cell>
          <cell r="E4091" t="str">
            <v>MMR2021</v>
          </cell>
        </row>
        <row r="4092">
          <cell r="D4092">
            <v>2.83</v>
          </cell>
          <cell r="E4092" t="str">
            <v>MMR2022</v>
          </cell>
        </row>
        <row r="4093">
          <cell r="D4093">
            <v>2.8410000000000002</v>
          </cell>
          <cell r="E4093" t="str">
            <v>MMR2023</v>
          </cell>
        </row>
        <row r="4094">
          <cell r="D4094">
            <v>19.14</v>
          </cell>
          <cell r="E4094" t="str">
            <v>NAM1991</v>
          </cell>
        </row>
        <row r="4095">
          <cell r="D4095">
            <v>18.922000000000001</v>
          </cell>
          <cell r="E4095" t="str">
            <v>NAM1992</v>
          </cell>
        </row>
        <row r="4096">
          <cell r="D4096">
            <v>19.096</v>
          </cell>
          <cell r="E4096" t="str">
            <v>NAM1993</v>
          </cell>
        </row>
        <row r="4097">
          <cell r="D4097">
            <v>19.399999999999999</v>
          </cell>
          <cell r="E4097" t="str">
            <v>NAM1994</v>
          </cell>
        </row>
        <row r="4098">
          <cell r="D4098">
            <v>21.318999999999999</v>
          </cell>
          <cell r="E4098" t="str">
            <v>NAM1995</v>
          </cell>
        </row>
        <row r="4099">
          <cell r="D4099">
            <v>22.837</v>
          </cell>
          <cell r="E4099" t="str">
            <v>NAM1996</v>
          </cell>
        </row>
        <row r="4100">
          <cell r="D4100">
            <v>24.45</v>
          </cell>
          <cell r="E4100" t="str">
            <v>NAM1997</v>
          </cell>
        </row>
        <row r="4101">
          <cell r="D4101">
            <v>23.082999999999998</v>
          </cell>
          <cell r="E4101" t="str">
            <v>NAM1998</v>
          </cell>
        </row>
        <row r="4102">
          <cell r="D4102">
            <v>21.67</v>
          </cell>
          <cell r="E4102" t="str">
            <v>NAM1999</v>
          </cell>
        </row>
        <row r="4103">
          <cell r="D4103">
            <v>20.3</v>
          </cell>
          <cell r="E4103" t="str">
            <v>NAM2000</v>
          </cell>
        </row>
        <row r="4104">
          <cell r="D4104">
            <v>20.986000000000001</v>
          </cell>
          <cell r="E4104" t="str">
            <v>NAM2001</v>
          </cell>
        </row>
        <row r="4105">
          <cell r="D4105">
            <v>21.51</v>
          </cell>
          <cell r="E4105" t="str">
            <v>NAM2002</v>
          </cell>
        </row>
        <row r="4106">
          <cell r="D4106">
            <v>22.068000000000001</v>
          </cell>
          <cell r="E4106" t="str">
            <v>NAM2003</v>
          </cell>
        </row>
        <row r="4107">
          <cell r="D4107">
            <v>22.09</v>
          </cell>
          <cell r="E4107" t="str">
            <v>NAM2004</v>
          </cell>
        </row>
        <row r="4108">
          <cell r="D4108">
            <v>22.105</v>
          </cell>
          <cell r="E4108" t="str">
            <v>NAM2005</v>
          </cell>
        </row>
        <row r="4109">
          <cell r="D4109">
            <v>21.861000000000001</v>
          </cell>
          <cell r="E4109" t="str">
            <v>NAM2006</v>
          </cell>
        </row>
        <row r="4110">
          <cell r="D4110">
            <v>22.11</v>
          </cell>
          <cell r="E4110" t="str">
            <v>NAM2007</v>
          </cell>
        </row>
        <row r="4111">
          <cell r="D4111">
            <v>22.004000000000001</v>
          </cell>
          <cell r="E4111" t="str">
            <v>NAM2008</v>
          </cell>
        </row>
        <row r="4112">
          <cell r="D4112">
            <v>22.253</v>
          </cell>
          <cell r="E4112" t="str">
            <v>NAM2009</v>
          </cell>
        </row>
        <row r="4113">
          <cell r="D4113">
            <v>22.12</v>
          </cell>
          <cell r="E4113" t="str">
            <v>NAM2010</v>
          </cell>
        </row>
        <row r="4114">
          <cell r="D4114">
            <v>19.478999999999999</v>
          </cell>
          <cell r="E4114" t="str">
            <v>NAM2011</v>
          </cell>
        </row>
        <row r="4115">
          <cell r="D4115">
            <v>16.771000000000001</v>
          </cell>
          <cell r="E4115" t="str">
            <v>NAM2012</v>
          </cell>
        </row>
        <row r="4116">
          <cell r="D4116">
            <v>19.027999999999999</v>
          </cell>
          <cell r="E4116" t="str">
            <v>NAM2013</v>
          </cell>
        </row>
        <row r="4117">
          <cell r="D4117">
            <v>18.521000000000001</v>
          </cell>
          <cell r="E4117" t="str">
            <v>NAM2014</v>
          </cell>
        </row>
        <row r="4118">
          <cell r="D4118">
            <v>20.798999999999999</v>
          </cell>
          <cell r="E4118" t="str">
            <v>NAM2015</v>
          </cell>
        </row>
        <row r="4119">
          <cell r="D4119">
            <v>23.352</v>
          </cell>
          <cell r="E4119" t="str">
            <v>NAM2016</v>
          </cell>
        </row>
        <row r="4120">
          <cell r="D4120">
            <v>21.739000000000001</v>
          </cell>
          <cell r="E4120" t="str">
            <v>NAM2017</v>
          </cell>
        </row>
        <row r="4121">
          <cell r="D4121">
            <v>19.876999999999999</v>
          </cell>
          <cell r="E4121" t="str">
            <v>NAM2018</v>
          </cell>
        </row>
        <row r="4122">
          <cell r="D4122">
            <v>19.945</v>
          </cell>
          <cell r="E4122" t="str">
            <v>NAM2019</v>
          </cell>
        </row>
        <row r="4123">
          <cell r="D4123">
            <v>20.966000000000001</v>
          </cell>
          <cell r="E4123" t="str">
            <v>NAM2020</v>
          </cell>
        </row>
        <row r="4124">
          <cell r="D4124">
            <v>20.876999999999999</v>
          </cell>
          <cell r="E4124" t="str">
            <v>NAM2021</v>
          </cell>
        </row>
        <row r="4125">
          <cell r="D4125">
            <v>19.748000000000001</v>
          </cell>
          <cell r="E4125" t="str">
            <v>NAM2022</v>
          </cell>
        </row>
        <row r="4126">
          <cell r="D4126">
            <v>19.422000000000001</v>
          </cell>
          <cell r="E4126" t="str">
            <v>NAM2023</v>
          </cell>
        </row>
        <row r="4127">
          <cell r="D4127">
            <v>10.539</v>
          </cell>
          <cell r="E4127" t="str">
            <v>NPL1991</v>
          </cell>
        </row>
        <row r="4128">
          <cell r="D4128">
            <v>10.547000000000001</v>
          </cell>
          <cell r="E4128" t="str">
            <v>NPL1992</v>
          </cell>
        </row>
        <row r="4129">
          <cell r="D4129">
            <v>10.56</v>
          </cell>
          <cell r="E4129" t="str">
            <v>NPL1993</v>
          </cell>
        </row>
        <row r="4130">
          <cell r="D4130">
            <v>10.552</v>
          </cell>
          <cell r="E4130" t="str">
            <v>NPL1994</v>
          </cell>
        </row>
        <row r="4131">
          <cell r="D4131">
            <v>10.565</v>
          </cell>
          <cell r="E4131" t="str">
            <v>NPL1995</v>
          </cell>
        </row>
        <row r="4132">
          <cell r="D4132">
            <v>10.56</v>
          </cell>
          <cell r="E4132" t="str">
            <v>NPL1996</v>
          </cell>
        </row>
        <row r="4133">
          <cell r="D4133">
            <v>10.596</v>
          </cell>
          <cell r="E4133" t="str">
            <v>NPL1997</v>
          </cell>
        </row>
        <row r="4134">
          <cell r="D4134">
            <v>10.608000000000001</v>
          </cell>
          <cell r="E4134" t="str">
            <v>NPL1998</v>
          </cell>
        </row>
        <row r="4135">
          <cell r="D4135">
            <v>10.624000000000001</v>
          </cell>
          <cell r="E4135" t="str">
            <v>NPL1999</v>
          </cell>
        </row>
        <row r="4136">
          <cell r="D4136">
            <v>10.622</v>
          </cell>
          <cell r="E4136" t="str">
            <v>NPL2000</v>
          </cell>
        </row>
        <row r="4137">
          <cell r="D4137">
            <v>10.615</v>
          </cell>
          <cell r="E4137" t="str">
            <v>NPL2001</v>
          </cell>
        </row>
        <row r="4138">
          <cell r="D4138">
            <v>10.654999999999999</v>
          </cell>
          <cell r="E4138" t="str">
            <v>NPL2002</v>
          </cell>
        </row>
        <row r="4139">
          <cell r="D4139">
            <v>10.677</v>
          </cell>
          <cell r="E4139" t="str">
            <v>NPL2003</v>
          </cell>
        </row>
        <row r="4140">
          <cell r="D4140">
            <v>10.68</v>
          </cell>
          <cell r="E4140" t="str">
            <v>NPL2004</v>
          </cell>
        </row>
        <row r="4141">
          <cell r="D4141">
            <v>10.651999999999999</v>
          </cell>
          <cell r="E4141" t="str">
            <v>NPL2005</v>
          </cell>
        </row>
        <row r="4142">
          <cell r="D4142">
            <v>10.659000000000001</v>
          </cell>
          <cell r="E4142" t="str">
            <v>NPL2006</v>
          </cell>
        </row>
        <row r="4143">
          <cell r="D4143">
            <v>10.672000000000001</v>
          </cell>
          <cell r="E4143" t="str">
            <v>NPL2007</v>
          </cell>
        </row>
        <row r="4144">
          <cell r="D4144">
            <v>10.65</v>
          </cell>
          <cell r="E4144" t="str">
            <v>NPL2008</v>
          </cell>
        </row>
        <row r="4145">
          <cell r="D4145">
            <v>10.64</v>
          </cell>
          <cell r="E4145" t="str">
            <v>NPL2009</v>
          </cell>
        </row>
        <row r="4146">
          <cell r="D4146">
            <v>10.629</v>
          </cell>
          <cell r="E4146" t="str">
            <v>NPL2010</v>
          </cell>
        </row>
        <row r="4147">
          <cell r="D4147">
            <v>10.653</v>
          </cell>
          <cell r="E4147" t="str">
            <v>NPL2011</v>
          </cell>
        </row>
        <row r="4148">
          <cell r="D4148">
            <v>10.654</v>
          </cell>
          <cell r="E4148" t="str">
            <v>NPL2012</v>
          </cell>
        </row>
        <row r="4149">
          <cell r="D4149">
            <v>10.667</v>
          </cell>
          <cell r="E4149" t="str">
            <v>NPL2013</v>
          </cell>
        </row>
        <row r="4150">
          <cell r="D4150">
            <v>10.647</v>
          </cell>
          <cell r="E4150" t="str">
            <v>NPL2014</v>
          </cell>
        </row>
        <row r="4151">
          <cell r="D4151">
            <v>10.654999999999999</v>
          </cell>
          <cell r="E4151" t="str">
            <v>NPL2015</v>
          </cell>
        </row>
        <row r="4152">
          <cell r="D4152">
            <v>10.683999999999999</v>
          </cell>
          <cell r="E4152" t="str">
            <v>NPL2016</v>
          </cell>
        </row>
        <row r="4153">
          <cell r="D4153">
            <v>10.66</v>
          </cell>
          <cell r="E4153" t="str">
            <v>NPL2017</v>
          </cell>
        </row>
        <row r="4154">
          <cell r="D4154">
            <v>10.63</v>
          </cell>
          <cell r="E4154" t="str">
            <v>NPL2018</v>
          </cell>
        </row>
        <row r="4155">
          <cell r="D4155">
            <v>10.577999999999999</v>
          </cell>
          <cell r="E4155" t="str">
            <v>NPL2019</v>
          </cell>
        </row>
        <row r="4156">
          <cell r="D4156">
            <v>13.157</v>
          </cell>
          <cell r="E4156" t="str">
            <v>NPL2020</v>
          </cell>
        </row>
        <row r="4157">
          <cell r="D4157">
            <v>12.315</v>
          </cell>
          <cell r="E4157" t="str">
            <v>NPL2021</v>
          </cell>
        </row>
        <row r="4158">
          <cell r="D4158">
            <v>10.922000000000001</v>
          </cell>
          <cell r="E4158" t="str">
            <v>NPL2022</v>
          </cell>
        </row>
        <row r="4159">
          <cell r="D4159">
            <v>10.685</v>
          </cell>
          <cell r="E4159" t="str">
            <v>NPL2023</v>
          </cell>
        </row>
        <row r="4160">
          <cell r="D4160">
            <v>7.2850000000000001</v>
          </cell>
          <cell r="E4160" t="str">
            <v>NLD1991</v>
          </cell>
        </row>
        <row r="4161">
          <cell r="D4161">
            <v>5.5549999999999997</v>
          </cell>
          <cell r="E4161" t="str">
            <v>NLD1992</v>
          </cell>
        </row>
        <row r="4162">
          <cell r="D4162">
            <v>6.2869999999999999</v>
          </cell>
          <cell r="E4162" t="str">
            <v>NLD1993</v>
          </cell>
        </row>
        <row r="4163">
          <cell r="D4163">
            <v>7.1589999999999998</v>
          </cell>
          <cell r="E4163" t="str">
            <v>NLD1994</v>
          </cell>
        </row>
        <row r="4164">
          <cell r="D4164">
            <v>7.1580000000000004</v>
          </cell>
          <cell r="E4164" t="str">
            <v>NLD1995</v>
          </cell>
        </row>
        <row r="4165">
          <cell r="D4165">
            <v>6.4210000000000003</v>
          </cell>
          <cell r="E4165" t="str">
            <v>NLD1996</v>
          </cell>
        </row>
        <row r="4166">
          <cell r="D4166">
            <v>5.5110000000000001</v>
          </cell>
          <cell r="E4166" t="str">
            <v>NLD1997</v>
          </cell>
        </row>
        <row r="4167">
          <cell r="D4167">
            <v>4.3940000000000001</v>
          </cell>
          <cell r="E4167" t="str">
            <v>NLD1998</v>
          </cell>
        </row>
        <row r="4168">
          <cell r="D4168">
            <v>3.6230000000000002</v>
          </cell>
          <cell r="E4168" t="str">
            <v>NLD1999</v>
          </cell>
        </row>
        <row r="4169">
          <cell r="D4169">
            <v>2.7250000000000001</v>
          </cell>
          <cell r="E4169" t="str">
            <v>NLD2000</v>
          </cell>
        </row>
        <row r="4170">
          <cell r="D4170">
            <v>2.1190000000000002</v>
          </cell>
          <cell r="E4170" t="str">
            <v>NLD2001</v>
          </cell>
        </row>
        <row r="4171">
          <cell r="D4171">
            <v>2.5539999999999998</v>
          </cell>
          <cell r="E4171" t="str">
            <v>NLD2002</v>
          </cell>
        </row>
        <row r="4172">
          <cell r="D4172">
            <v>3.593</v>
          </cell>
          <cell r="E4172" t="str">
            <v>NLD2003</v>
          </cell>
        </row>
        <row r="4173">
          <cell r="D4173">
            <v>4.6459999999999999</v>
          </cell>
          <cell r="E4173" t="str">
            <v>NLD2004</v>
          </cell>
        </row>
        <row r="4174">
          <cell r="D4174">
            <v>5.8730000000000002</v>
          </cell>
          <cell r="E4174" t="str">
            <v>NLD2005</v>
          </cell>
        </row>
        <row r="4175">
          <cell r="D4175">
            <v>5.0019999999999998</v>
          </cell>
          <cell r="E4175" t="str">
            <v>NLD2006</v>
          </cell>
        </row>
        <row r="4176">
          <cell r="D4176">
            <v>4.1529999999999996</v>
          </cell>
          <cell r="E4176" t="str">
            <v>NLD2007</v>
          </cell>
        </row>
        <row r="4177">
          <cell r="D4177">
            <v>3.6539999999999999</v>
          </cell>
          <cell r="E4177" t="str">
            <v>NLD2008</v>
          </cell>
        </row>
        <row r="4178">
          <cell r="D4178">
            <v>4.3470000000000004</v>
          </cell>
          <cell r="E4178" t="str">
            <v>NLD2009</v>
          </cell>
        </row>
        <row r="4179">
          <cell r="D4179">
            <v>4.9889999999999999</v>
          </cell>
          <cell r="E4179" t="str">
            <v>NLD2010</v>
          </cell>
        </row>
        <row r="4180">
          <cell r="D4180">
            <v>4.9770000000000003</v>
          </cell>
          <cell r="E4180" t="str">
            <v>NLD2011</v>
          </cell>
        </row>
        <row r="4181">
          <cell r="D4181">
            <v>5.8209999999999997</v>
          </cell>
          <cell r="E4181" t="str">
            <v>NLD2012</v>
          </cell>
        </row>
        <row r="4182">
          <cell r="D4182">
            <v>7.2430000000000003</v>
          </cell>
          <cell r="E4182" t="str">
            <v>NLD2013</v>
          </cell>
        </row>
        <row r="4183">
          <cell r="D4183">
            <v>7.4160000000000004</v>
          </cell>
          <cell r="E4183" t="str">
            <v>NLD2014</v>
          </cell>
        </row>
        <row r="4184">
          <cell r="D4184">
            <v>6.8730000000000002</v>
          </cell>
          <cell r="E4184" t="str">
            <v>NLD2015</v>
          </cell>
        </row>
        <row r="4185">
          <cell r="D4185">
            <v>6.0060000000000002</v>
          </cell>
          <cell r="E4185" t="str">
            <v>NLD2016</v>
          </cell>
        </row>
        <row r="4186">
          <cell r="D4186">
            <v>4.8390000000000004</v>
          </cell>
          <cell r="E4186" t="str">
            <v>NLD2017</v>
          </cell>
        </row>
        <row r="4187">
          <cell r="D4187">
            <v>3.831</v>
          </cell>
          <cell r="E4187" t="str">
            <v>NLD2018</v>
          </cell>
        </row>
        <row r="4188">
          <cell r="D4188">
            <v>3.38</v>
          </cell>
          <cell r="E4188" t="str">
            <v>NLD2019</v>
          </cell>
        </row>
        <row r="4189">
          <cell r="D4189">
            <v>3.819</v>
          </cell>
          <cell r="E4189" t="str">
            <v>NLD2020</v>
          </cell>
        </row>
        <row r="4190">
          <cell r="D4190">
            <v>4.21</v>
          </cell>
          <cell r="E4190" t="str">
            <v>NLD2021</v>
          </cell>
        </row>
        <row r="4191">
          <cell r="D4191">
            <v>3.524</v>
          </cell>
          <cell r="E4191" t="str">
            <v>NLD2022</v>
          </cell>
        </row>
        <row r="4192">
          <cell r="D4192">
            <v>3.5609999999999999</v>
          </cell>
          <cell r="E4192" t="str">
            <v>NLD2023</v>
          </cell>
        </row>
        <row r="4193">
          <cell r="D4193">
            <v>18.05</v>
          </cell>
          <cell r="E4193" t="str">
            <v>NCL1991</v>
          </cell>
        </row>
        <row r="4194">
          <cell r="D4194">
            <v>18.641999999999999</v>
          </cell>
          <cell r="E4194" t="str">
            <v>NCL1992</v>
          </cell>
        </row>
        <row r="4195">
          <cell r="D4195">
            <v>18.82</v>
          </cell>
          <cell r="E4195" t="str">
            <v>NCL1993</v>
          </cell>
        </row>
        <row r="4196">
          <cell r="D4196">
            <v>18.956</v>
          </cell>
          <cell r="E4196" t="str">
            <v>NCL1994</v>
          </cell>
        </row>
        <row r="4197">
          <cell r="D4197">
            <v>18.635000000000002</v>
          </cell>
          <cell r="E4197" t="str">
            <v>NCL1995</v>
          </cell>
        </row>
        <row r="4198">
          <cell r="D4198">
            <v>18.64</v>
          </cell>
          <cell r="E4198" t="str">
            <v>NCL1996</v>
          </cell>
        </row>
        <row r="4199">
          <cell r="D4199">
            <v>18.382000000000001</v>
          </cell>
          <cell r="E4199" t="str">
            <v>NCL1997</v>
          </cell>
        </row>
        <row r="4200">
          <cell r="D4200">
            <v>18.619</v>
          </cell>
          <cell r="E4200" t="str">
            <v>NCL1998</v>
          </cell>
        </row>
        <row r="4201">
          <cell r="D4201">
            <v>18.292000000000002</v>
          </cell>
          <cell r="E4201" t="str">
            <v>NCL1999</v>
          </cell>
        </row>
        <row r="4202">
          <cell r="D4202">
            <v>17.986000000000001</v>
          </cell>
          <cell r="E4202" t="str">
            <v>NCL2000</v>
          </cell>
        </row>
        <row r="4203">
          <cell r="D4203">
            <v>17.446999999999999</v>
          </cell>
          <cell r="E4203" t="str">
            <v>NCL2001</v>
          </cell>
        </row>
        <row r="4204">
          <cell r="D4204">
            <v>17.079000000000001</v>
          </cell>
          <cell r="E4204" t="str">
            <v>NCL2002</v>
          </cell>
        </row>
        <row r="4205">
          <cell r="D4205">
            <v>16.719000000000001</v>
          </cell>
          <cell r="E4205" t="str">
            <v>NCL2003</v>
          </cell>
        </row>
        <row r="4206">
          <cell r="D4206">
            <v>16.309999999999999</v>
          </cell>
          <cell r="E4206" t="str">
            <v>NCL2004</v>
          </cell>
        </row>
        <row r="4207">
          <cell r="D4207">
            <v>15.77</v>
          </cell>
          <cell r="E4207" t="str">
            <v>NCL2005</v>
          </cell>
        </row>
        <row r="4208">
          <cell r="D4208">
            <v>15.238</v>
          </cell>
          <cell r="E4208" t="str">
            <v>NCL2006</v>
          </cell>
        </row>
        <row r="4209">
          <cell r="D4209">
            <v>14.757999999999999</v>
          </cell>
          <cell r="E4209" t="str">
            <v>NCL2007</v>
          </cell>
        </row>
        <row r="4210">
          <cell r="D4210">
            <v>14.368</v>
          </cell>
          <cell r="E4210" t="str">
            <v>NCL2008</v>
          </cell>
        </row>
        <row r="4211">
          <cell r="D4211">
            <v>13.97</v>
          </cell>
          <cell r="E4211" t="str">
            <v>NCL2009</v>
          </cell>
        </row>
        <row r="4212">
          <cell r="D4212">
            <v>13.95</v>
          </cell>
          <cell r="E4212" t="str">
            <v>NCL2010</v>
          </cell>
        </row>
        <row r="4213">
          <cell r="D4213">
            <v>13.936999999999999</v>
          </cell>
          <cell r="E4213" t="str">
            <v>NCL2011</v>
          </cell>
        </row>
        <row r="4214">
          <cell r="D4214">
            <v>14.053000000000001</v>
          </cell>
          <cell r="E4214" t="str">
            <v>NCL2012</v>
          </cell>
        </row>
        <row r="4215">
          <cell r="D4215">
            <v>14.348000000000001</v>
          </cell>
          <cell r="E4215" t="str">
            <v>NCL2013</v>
          </cell>
        </row>
        <row r="4216">
          <cell r="D4216">
            <v>14.59</v>
          </cell>
          <cell r="E4216" t="str">
            <v>NCL2014</v>
          </cell>
        </row>
        <row r="4217">
          <cell r="D4217">
            <v>13.637</v>
          </cell>
          <cell r="E4217" t="str">
            <v>NCL2015</v>
          </cell>
        </row>
        <row r="4218">
          <cell r="D4218">
            <v>12.714</v>
          </cell>
          <cell r="E4218" t="str">
            <v>NCL2016</v>
          </cell>
        </row>
        <row r="4219">
          <cell r="D4219">
            <v>11.676</v>
          </cell>
          <cell r="E4219" t="str">
            <v>NCL2017</v>
          </cell>
        </row>
        <row r="4220">
          <cell r="D4220">
            <v>11.702</v>
          </cell>
          <cell r="E4220" t="str">
            <v>NCL2018</v>
          </cell>
        </row>
        <row r="4221">
          <cell r="D4221">
            <v>10.881</v>
          </cell>
          <cell r="E4221" t="str">
            <v>NCL2019</v>
          </cell>
        </row>
        <row r="4222">
          <cell r="D4222">
            <v>13.558</v>
          </cell>
          <cell r="E4222" t="str">
            <v>NCL2020</v>
          </cell>
        </row>
        <row r="4223">
          <cell r="D4223">
            <v>12.537000000000001</v>
          </cell>
          <cell r="E4223" t="str">
            <v>NCL2021</v>
          </cell>
        </row>
        <row r="4224">
          <cell r="D4224">
            <v>11.291</v>
          </cell>
          <cell r="E4224" t="str">
            <v>NCL2022</v>
          </cell>
        </row>
        <row r="4225">
          <cell r="D4225">
            <v>11.22</v>
          </cell>
          <cell r="E4225" t="str">
            <v>NCL2023</v>
          </cell>
        </row>
        <row r="4226">
          <cell r="D4226">
            <v>10.614000000000001</v>
          </cell>
          <cell r="E4226" t="str">
            <v>NZL1991</v>
          </cell>
        </row>
        <row r="4227">
          <cell r="D4227">
            <v>10.667</v>
          </cell>
          <cell r="E4227" t="str">
            <v>NZL1992</v>
          </cell>
        </row>
        <row r="4228">
          <cell r="D4228">
            <v>9.8040000000000003</v>
          </cell>
          <cell r="E4228" t="str">
            <v>NZL1993</v>
          </cell>
        </row>
        <row r="4229">
          <cell r="D4229">
            <v>8.3539999999999992</v>
          </cell>
          <cell r="E4229" t="str">
            <v>NZL1994</v>
          </cell>
        </row>
        <row r="4230">
          <cell r="D4230">
            <v>6.4610000000000003</v>
          </cell>
          <cell r="E4230" t="str">
            <v>NZL1995</v>
          </cell>
        </row>
        <row r="4231">
          <cell r="D4231">
            <v>6.29</v>
          </cell>
          <cell r="E4231" t="str">
            <v>NZL1996</v>
          </cell>
        </row>
        <row r="4232">
          <cell r="D4232">
            <v>6.8570000000000002</v>
          </cell>
          <cell r="E4232" t="str">
            <v>NZL1997</v>
          </cell>
        </row>
        <row r="4233">
          <cell r="D4233">
            <v>7.718</v>
          </cell>
          <cell r="E4233" t="str">
            <v>NZL1998</v>
          </cell>
        </row>
        <row r="4234">
          <cell r="D4234">
            <v>7.0229999999999997</v>
          </cell>
          <cell r="E4234" t="str">
            <v>NZL1999</v>
          </cell>
        </row>
        <row r="4235">
          <cell r="D4235">
            <v>6.13</v>
          </cell>
          <cell r="E4235" t="str">
            <v>NZL2000</v>
          </cell>
        </row>
        <row r="4236">
          <cell r="D4236">
            <v>5.4329999999999998</v>
          </cell>
          <cell r="E4236" t="str">
            <v>NZL2001</v>
          </cell>
        </row>
        <row r="4237">
          <cell r="D4237">
            <v>5.282</v>
          </cell>
          <cell r="E4237" t="str">
            <v>NZL2002</v>
          </cell>
        </row>
        <row r="4238">
          <cell r="D4238">
            <v>4.7450000000000001</v>
          </cell>
          <cell r="E4238" t="str">
            <v>NZL2003</v>
          </cell>
        </row>
        <row r="4239">
          <cell r="D4239">
            <v>4.0049999999999999</v>
          </cell>
          <cell r="E4239" t="str">
            <v>NZL2004</v>
          </cell>
        </row>
        <row r="4240">
          <cell r="D4240">
            <v>3.8069999999999999</v>
          </cell>
          <cell r="E4240" t="str">
            <v>NZL2005</v>
          </cell>
        </row>
        <row r="4241">
          <cell r="D4241">
            <v>3.8570000000000002</v>
          </cell>
          <cell r="E4241" t="str">
            <v>NZL2006</v>
          </cell>
        </row>
        <row r="4242">
          <cell r="D4242">
            <v>3.661</v>
          </cell>
          <cell r="E4242" t="str">
            <v>NZL2007</v>
          </cell>
        </row>
        <row r="4243">
          <cell r="D4243">
            <v>4.1669999999999998</v>
          </cell>
          <cell r="E4243" t="str">
            <v>NZL2008</v>
          </cell>
        </row>
        <row r="4244">
          <cell r="D4244">
            <v>6.1210000000000004</v>
          </cell>
          <cell r="E4244" t="str">
            <v>NZL2009</v>
          </cell>
        </row>
        <row r="4245">
          <cell r="D4245">
            <v>6.5570000000000004</v>
          </cell>
          <cell r="E4245" t="str">
            <v>NZL2010</v>
          </cell>
        </row>
        <row r="4246">
          <cell r="D4246">
            <v>6.4909999999999997</v>
          </cell>
          <cell r="E4246" t="str">
            <v>NZL2011</v>
          </cell>
        </row>
        <row r="4247">
          <cell r="D4247">
            <v>6.931</v>
          </cell>
          <cell r="E4247" t="str">
            <v>NZL2012</v>
          </cell>
        </row>
        <row r="4248">
          <cell r="D4248">
            <v>5.8390000000000004</v>
          </cell>
          <cell r="E4248" t="str">
            <v>NZL2013</v>
          </cell>
        </row>
        <row r="4249">
          <cell r="D4249">
            <v>5.4279999999999999</v>
          </cell>
          <cell r="E4249" t="str">
            <v>NZL2014</v>
          </cell>
        </row>
        <row r="4250">
          <cell r="D4250">
            <v>5.415</v>
          </cell>
          <cell r="E4250" t="str">
            <v>NZL2015</v>
          </cell>
        </row>
        <row r="4251">
          <cell r="D4251">
            <v>5.1470000000000002</v>
          </cell>
          <cell r="E4251" t="str">
            <v>NZL2016</v>
          </cell>
        </row>
        <row r="4252">
          <cell r="D4252">
            <v>4.7359999999999998</v>
          </cell>
          <cell r="E4252" t="str">
            <v>NZL2017</v>
          </cell>
        </row>
        <row r="4253">
          <cell r="D4253">
            <v>4.335</v>
          </cell>
          <cell r="E4253" t="str">
            <v>NZL2018</v>
          </cell>
        </row>
        <row r="4254">
          <cell r="D4254">
            <v>4.109</v>
          </cell>
          <cell r="E4254" t="str">
            <v>NZL2019</v>
          </cell>
        </row>
        <row r="4255">
          <cell r="D4255">
            <v>4.5949999999999998</v>
          </cell>
          <cell r="E4255" t="str">
            <v>NZL2020</v>
          </cell>
        </row>
        <row r="4256">
          <cell r="D4256">
            <v>3.7759999999999998</v>
          </cell>
          <cell r="E4256" t="str">
            <v>NZL2021</v>
          </cell>
        </row>
        <row r="4257">
          <cell r="D4257">
            <v>3.2970000000000002</v>
          </cell>
          <cell r="E4257" t="str">
            <v>NZL2022</v>
          </cell>
        </row>
        <row r="4258">
          <cell r="D4258">
            <v>3.7370000000000001</v>
          </cell>
          <cell r="E4258" t="str">
            <v>NZL2023</v>
          </cell>
        </row>
        <row r="4259">
          <cell r="D4259">
            <v>8.0540000000000003</v>
          </cell>
          <cell r="E4259" t="str">
            <v>NIC1991</v>
          </cell>
        </row>
        <row r="4260">
          <cell r="D4260">
            <v>7.9409999999999998</v>
          </cell>
          <cell r="E4260" t="str">
            <v>NIC1992</v>
          </cell>
        </row>
        <row r="4261">
          <cell r="D4261">
            <v>7.96</v>
          </cell>
          <cell r="E4261" t="str">
            <v>NIC1993</v>
          </cell>
        </row>
        <row r="4262">
          <cell r="D4262">
            <v>7.7729999999999997</v>
          </cell>
          <cell r="E4262" t="str">
            <v>NIC1994</v>
          </cell>
        </row>
        <row r="4263">
          <cell r="D4263">
            <v>7.4909999999999997</v>
          </cell>
          <cell r="E4263" t="str">
            <v>NIC1995</v>
          </cell>
        </row>
        <row r="4264">
          <cell r="D4264">
            <v>7.1639999999999997</v>
          </cell>
          <cell r="E4264" t="str">
            <v>NIC1996</v>
          </cell>
        </row>
        <row r="4265">
          <cell r="D4265">
            <v>7.1319999999999997</v>
          </cell>
          <cell r="E4265" t="str">
            <v>NIC1997</v>
          </cell>
        </row>
        <row r="4266">
          <cell r="D4266">
            <v>7.2320000000000002</v>
          </cell>
          <cell r="E4266" t="str">
            <v>NIC1998</v>
          </cell>
        </row>
        <row r="4267">
          <cell r="D4267">
            <v>7.1970000000000001</v>
          </cell>
          <cell r="E4267" t="str">
            <v>NIC1999</v>
          </cell>
        </row>
        <row r="4268">
          <cell r="D4268">
            <v>7.1879999999999997</v>
          </cell>
          <cell r="E4268" t="str">
            <v>NIC2000</v>
          </cell>
        </row>
        <row r="4269">
          <cell r="D4269">
            <v>7.22</v>
          </cell>
          <cell r="E4269" t="str">
            <v>NIC2001</v>
          </cell>
        </row>
        <row r="4270">
          <cell r="D4270">
            <v>7.5229999999999997</v>
          </cell>
          <cell r="E4270" t="str">
            <v>NIC2002</v>
          </cell>
        </row>
        <row r="4271">
          <cell r="D4271">
            <v>7.6</v>
          </cell>
          <cell r="E4271" t="str">
            <v>NIC2003</v>
          </cell>
        </row>
        <row r="4272">
          <cell r="D4272">
            <v>6.41</v>
          </cell>
          <cell r="E4272" t="str">
            <v>NIC2004</v>
          </cell>
        </row>
        <row r="4273">
          <cell r="D4273">
            <v>5.37</v>
          </cell>
          <cell r="E4273" t="str">
            <v>NIC2005</v>
          </cell>
        </row>
        <row r="4274">
          <cell r="D4274">
            <v>5.31</v>
          </cell>
          <cell r="E4274" t="str">
            <v>NIC2006</v>
          </cell>
        </row>
        <row r="4275">
          <cell r="D4275">
            <v>4.8899999999999997</v>
          </cell>
          <cell r="E4275" t="str">
            <v>NIC2007</v>
          </cell>
        </row>
        <row r="4276">
          <cell r="D4276">
            <v>6.2</v>
          </cell>
          <cell r="E4276" t="str">
            <v>NIC2008</v>
          </cell>
        </row>
        <row r="4277">
          <cell r="D4277">
            <v>8.16</v>
          </cell>
          <cell r="E4277" t="str">
            <v>NIC2009</v>
          </cell>
        </row>
        <row r="4278">
          <cell r="D4278">
            <v>7.83</v>
          </cell>
          <cell r="E4278" t="str">
            <v>NIC2010</v>
          </cell>
        </row>
        <row r="4279">
          <cell r="D4279">
            <v>6.617</v>
          </cell>
          <cell r="E4279" t="str">
            <v>NIC2011</v>
          </cell>
        </row>
        <row r="4280">
          <cell r="D4280">
            <v>5.2080000000000002</v>
          </cell>
          <cell r="E4280" t="str">
            <v>NIC2012</v>
          </cell>
        </row>
        <row r="4281">
          <cell r="D4281">
            <v>5.28</v>
          </cell>
          <cell r="E4281" t="str">
            <v>NIC2013</v>
          </cell>
        </row>
        <row r="4282">
          <cell r="D4282">
            <v>4.5199999999999996</v>
          </cell>
          <cell r="E4282" t="str">
            <v>NIC2014</v>
          </cell>
        </row>
        <row r="4283">
          <cell r="D4283">
            <v>4.7</v>
          </cell>
          <cell r="E4283" t="str">
            <v>NIC2015</v>
          </cell>
        </row>
        <row r="4284">
          <cell r="D4284">
            <v>3.9</v>
          </cell>
          <cell r="E4284" t="str">
            <v>NIC2016</v>
          </cell>
        </row>
        <row r="4285">
          <cell r="D4285">
            <v>3.3</v>
          </cell>
          <cell r="E4285" t="str">
            <v>NIC2017</v>
          </cell>
        </row>
        <row r="4286">
          <cell r="D4286">
            <v>5.2</v>
          </cell>
          <cell r="E4286" t="str">
            <v>NIC2018</v>
          </cell>
        </row>
        <row r="4287">
          <cell r="D4287">
            <v>5.47</v>
          </cell>
          <cell r="E4287" t="str">
            <v>NIC2019</v>
          </cell>
        </row>
        <row r="4288">
          <cell r="D4288">
            <v>6.1669999999999998</v>
          </cell>
          <cell r="E4288" t="str">
            <v>NIC2020</v>
          </cell>
        </row>
        <row r="4289">
          <cell r="D4289">
            <v>6.0640000000000001</v>
          </cell>
          <cell r="E4289" t="str">
            <v>NIC2021</v>
          </cell>
        </row>
        <row r="4290">
          <cell r="D4290">
            <v>4.9779999999999998</v>
          </cell>
          <cell r="E4290" t="str">
            <v>NIC2022</v>
          </cell>
        </row>
        <row r="4291">
          <cell r="D4291">
            <v>4.7949999999999999</v>
          </cell>
          <cell r="E4291" t="str">
            <v>NIC2023</v>
          </cell>
        </row>
        <row r="4292">
          <cell r="D4292">
            <v>1.5780000000000001</v>
          </cell>
          <cell r="E4292" t="str">
            <v>NER1991</v>
          </cell>
        </row>
        <row r="4293">
          <cell r="D4293">
            <v>1.56</v>
          </cell>
          <cell r="E4293" t="str">
            <v>NER1992</v>
          </cell>
        </row>
        <row r="4294">
          <cell r="D4294">
            <v>1.532</v>
          </cell>
          <cell r="E4294" t="str">
            <v>NER1993</v>
          </cell>
        </row>
        <row r="4295">
          <cell r="D4295">
            <v>1.4930000000000001</v>
          </cell>
          <cell r="E4295" t="str">
            <v>NER1994</v>
          </cell>
        </row>
        <row r="4296">
          <cell r="D4296">
            <v>1.486</v>
          </cell>
          <cell r="E4296" t="str">
            <v>NER1995</v>
          </cell>
        </row>
        <row r="4297">
          <cell r="D4297">
            <v>1.49</v>
          </cell>
          <cell r="E4297" t="str">
            <v>NER1996</v>
          </cell>
        </row>
        <row r="4298">
          <cell r="D4298">
            <v>1.496</v>
          </cell>
          <cell r="E4298" t="str">
            <v>NER1997</v>
          </cell>
        </row>
        <row r="4299">
          <cell r="D4299">
            <v>1.3779999999999999</v>
          </cell>
          <cell r="E4299" t="str">
            <v>NER1998</v>
          </cell>
        </row>
        <row r="4300">
          <cell r="D4300">
            <v>1.383</v>
          </cell>
          <cell r="E4300" t="str">
            <v>NER1999</v>
          </cell>
        </row>
        <row r="4301">
          <cell r="D4301">
            <v>1.4259999999999999</v>
          </cell>
          <cell r="E4301" t="str">
            <v>NER2000</v>
          </cell>
        </row>
        <row r="4302">
          <cell r="D4302">
            <v>1.47</v>
          </cell>
          <cell r="E4302" t="str">
            <v>NER2001</v>
          </cell>
        </row>
        <row r="4303">
          <cell r="D4303">
            <v>1.8069999999999999</v>
          </cell>
          <cell r="E4303" t="str">
            <v>NER2002</v>
          </cell>
        </row>
        <row r="4304">
          <cell r="D4304">
            <v>2.1459999999999999</v>
          </cell>
          <cell r="E4304" t="str">
            <v>NER2003</v>
          </cell>
        </row>
        <row r="4305">
          <cell r="D4305">
            <v>2.7480000000000002</v>
          </cell>
          <cell r="E4305" t="str">
            <v>NER2004</v>
          </cell>
        </row>
        <row r="4306">
          <cell r="D4306">
            <v>3.1</v>
          </cell>
          <cell r="E4306" t="str">
            <v>NER2005</v>
          </cell>
        </row>
        <row r="4307">
          <cell r="D4307">
            <v>2.532</v>
          </cell>
          <cell r="E4307" t="str">
            <v>NER2006</v>
          </cell>
        </row>
        <row r="4308">
          <cell r="D4308">
            <v>2.0270000000000001</v>
          </cell>
          <cell r="E4308" t="str">
            <v>NER2007</v>
          </cell>
        </row>
        <row r="4309">
          <cell r="D4309">
            <v>1.59</v>
          </cell>
          <cell r="E4309" t="str">
            <v>NER2008</v>
          </cell>
        </row>
        <row r="4310">
          <cell r="D4310">
            <v>1.212</v>
          </cell>
          <cell r="E4310" t="str">
            <v>NER2009</v>
          </cell>
        </row>
        <row r="4311">
          <cell r="D4311">
            <v>0.72099999999999997</v>
          </cell>
          <cell r="E4311" t="str">
            <v>NER2010</v>
          </cell>
        </row>
        <row r="4312">
          <cell r="D4312">
            <v>0.317</v>
          </cell>
          <cell r="E4312" t="str">
            <v>NER2011</v>
          </cell>
        </row>
        <row r="4313">
          <cell r="D4313">
            <v>2.177</v>
          </cell>
          <cell r="E4313" t="str">
            <v>NER2012</v>
          </cell>
        </row>
        <row r="4314">
          <cell r="D4314">
            <v>1.4</v>
          </cell>
          <cell r="E4314" t="str">
            <v>NER2013</v>
          </cell>
        </row>
        <row r="4315">
          <cell r="D4315">
            <v>0.52400000000000002</v>
          </cell>
          <cell r="E4315" t="str">
            <v>NER2014</v>
          </cell>
        </row>
        <row r="4316">
          <cell r="D4316">
            <v>0.55800000000000005</v>
          </cell>
          <cell r="E4316" t="str">
            <v>NER2015</v>
          </cell>
        </row>
        <row r="4317">
          <cell r="D4317">
            <v>0.55500000000000005</v>
          </cell>
          <cell r="E4317" t="str">
            <v>NER2016</v>
          </cell>
        </row>
        <row r="4318">
          <cell r="D4318">
            <v>0.56399999999999995</v>
          </cell>
          <cell r="E4318" t="str">
            <v>NER2017</v>
          </cell>
        </row>
        <row r="4319">
          <cell r="D4319">
            <v>0.54600000000000004</v>
          </cell>
          <cell r="E4319" t="str">
            <v>NER2018</v>
          </cell>
        </row>
        <row r="4320">
          <cell r="D4320">
            <v>0.54400000000000004</v>
          </cell>
          <cell r="E4320" t="str">
            <v>NER2019</v>
          </cell>
        </row>
        <row r="4321">
          <cell r="D4321">
            <v>0.62</v>
          </cell>
          <cell r="E4321" t="str">
            <v>NER2020</v>
          </cell>
        </row>
        <row r="4322">
          <cell r="D4322">
            <v>0.81899999999999995</v>
          </cell>
          <cell r="E4322" t="str">
            <v>NER2021</v>
          </cell>
        </row>
        <row r="4323">
          <cell r="D4323">
            <v>0.55200000000000005</v>
          </cell>
          <cell r="E4323" t="str">
            <v>NER2022</v>
          </cell>
        </row>
        <row r="4324">
          <cell r="D4324">
            <v>0.55000000000000004</v>
          </cell>
          <cell r="E4324" t="str">
            <v>NER2023</v>
          </cell>
        </row>
        <row r="4325">
          <cell r="D4325">
            <v>3.7410000000000001</v>
          </cell>
          <cell r="E4325" t="str">
            <v>NGA1991</v>
          </cell>
        </row>
        <row r="4326">
          <cell r="D4326">
            <v>3.7050000000000001</v>
          </cell>
          <cell r="E4326" t="str">
            <v>NGA1992</v>
          </cell>
        </row>
        <row r="4327">
          <cell r="D4327">
            <v>3.92</v>
          </cell>
          <cell r="E4327" t="str">
            <v>NGA1993</v>
          </cell>
        </row>
        <row r="4328">
          <cell r="D4328">
            <v>3.9590000000000001</v>
          </cell>
          <cell r="E4328" t="str">
            <v>NGA1994</v>
          </cell>
        </row>
        <row r="4329">
          <cell r="D4329">
            <v>4.0410000000000004</v>
          </cell>
          <cell r="E4329" t="str">
            <v>NGA1995</v>
          </cell>
        </row>
        <row r="4330">
          <cell r="D4330">
            <v>3.944</v>
          </cell>
          <cell r="E4330" t="str">
            <v>NGA1996</v>
          </cell>
        </row>
        <row r="4331">
          <cell r="D4331">
            <v>3.8730000000000002</v>
          </cell>
          <cell r="E4331" t="str">
            <v>NGA1997</v>
          </cell>
        </row>
        <row r="4332">
          <cell r="D4332">
            <v>3.8359999999999999</v>
          </cell>
          <cell r="E4332" t="str">
            <v>NGA1998</v>
          </cell>
        </row>
        <row r="4333">
          <cell r="D4333">
            <v>3.8980000000000001</v>
          </cell>
          <cell r="E4333" t="str">
            <v>NGA1999</v>
          </cell>
        </row>
        <row r="4334">
          <cell r="D4334">
            <v>3.87</v>
          </cell>
          <cell r="E4334" t="str">
            <v>NGA2000</v>
          </cell>
        </row>
        <row r="4335">
          <cell r="D4335">
            <v>3.827</v>
          </cell>
          <cell r="E4335" t="str">
            <v>NGA2001</v>
          </cell>
        </row>
        <row r="4336">
          <cell r="D4336">
            <v>3.6179999999999999</v>
          </cell>
          <cell r="E4336" t="str">
            <v>NGA2002</v>
          </cell>
        </row>
        <row r="4337">
          <cell r="D4337">
            <v>3.5939999999999999</v>
          </cell>
          <cell r="E4337" t="str">
            <v>NGA2003</v>
          </cell>
        </row>
        <row r="4338">
          <cell r="D4338">
            <v>3.556</v>
          </cell>
          <cell r="E4338" t="str">
            <v>NGA2004</v>
          </cell>
        </row>
        <row r="4339">
          <cell r="D4339">
            <v>3.69</v>
          </cell>
          <cell r="E4339" t="str">
            <v>NGA2005</v>
          </cell>
        </row>
        <row r="4340">
          <cell r="D4340">
            <v>3.718</v>
          </cell>
          <cell r="E4340" t="str">
            <v>NGA2006</v>
          </cell>
        </row>
        <row r="4341">
          <cell r="D4341">
            <v>3.7669999999999999</v>
          </cell>
          <cell r="E4341" t="str">
            <v>NGA2007</v>
          </cell>
        </row>
        <row r="4342">
          <cell r="D4342">
            <v>3.7709999999999999</v>
          </cell>
          <cell r="E4342" t="str">
            <v>NGA2008</v>
          </cell>
        </row>
        <row r="4343">
          <cell r="D4343">
            <v>3.7509999999999999</v>
          </cell>
          <cell r="E4343" t="str">
            <v>NGA2009</v>
          </cell>
        </row>
        <row r="4344">
          <cell r="D4344">
            <v>3.7389999999999999</v>
          </cell>
          <cell r="E4344" t="str">
            <v>NGA2010</v>
          </cell>
        </row>
        <row r="4345">
          <cell r="D4345">
            <v>3.77</v>
          </cell>
          <cell r="E4345" t="str">
            <v>NGA2011</v>
          </cell>
        </row>
        <row r="4346">
          <cell r="D4346">
            <v>3.76</v>
          </cell>
          <cell r="E4346" t="str">
            <v>NGA2012</v>
          </cell>
        </row>
        <row r="4347">
          <cell r="D4347">
            <v>3.7109999999999999</v>
          </cell>
          <cell r="E4347" t="str">
            <v>NGA2013</v>
          </cell>
        </row>
        <row r="4348">
          <cell r="D4348">
            <v>3.903</v>
          </cell>
          <cell r="E4348" t="str">
            <v>NGA2014</v>
          </cell>
        </row>
        <row r="4349">
          <cell r="D4349">
            <v>4.1369999999999996</v>
          </cell>
          <cell r="E4349" t="str">
            <v>NGA2015</v>
          </cell>
        </row>
        <row r="4350">
          <cell r="D4350">
            <v>4.4980000000000002</v>
          </cell>
          <cell r="E4350" t="str">
            <v>NGA2016</v>
          </cell>
        </row>
        <row r="4351">
          <cell r="D4351">
            <v>4.8259999999999996</v>
          </cell>
          <cell r="E4351" t="str">
            <v>NGA2017</v>
          </cell>
        </row>
        <row r="4352">
          <cell r="D4352">
            <v>5.0650000000000004</v>
          </cell>
          <cell r="E4352" t="str">
            <v>NGA2018</v>
          </cell>
        </row>
        <row r="4353">
          <cell r="D4353">
            <v>5.2060000000000004</v>
          </cell>
          <cell r="E4353" t="str">
            <v>NGA2019</v>
          </cell>
        </row>
        <row r="4354">
          <cell r="D4354">
            <v>5.7119999999999997</v>
          </cell>
          <cell r="E4354" t="str">
            <v>NGA2020</v>
          </cell>
        </row>
        <row r="4355">
          <cell r="D4355">
            <v>5.3929999999999998</v>
          </cell>
          <cell r="E4355" t="str">
            <v>NGA2021</v>
          </cell>
        </row>
        <row r="4356">
          <cell r="D4356">
            <v>3.827</v>
          </cell>
          <cell r="E4356" t="str">
            <v>NGA2022</v>
          </cell>
        </row>
        <row r="4357">
          <cell r="D4357">
            <v>3.0739999999999998</v>
          </cell>
          <cell r="E4357" t="str">
            <v>NGA2023</v>
          </cell>
        </row>
        <row r="4358">
          <cell r="D4358">
            <v>7.1638513000000001</v>
          </cell>
          <cell r="E4358" t="str">
            <v>1991</v>
          </cell>
        </row>
        <row r="4359">
          <cell r="D4359">
            <v>7.8765435000000004</v>
          </cell>
          <cell r="E4359" t="str">
            <v>1992</v>
          </cell>
        </row>
        <row r="4360">
          <cell r="D4360">
            <v>7.3539567000000003</v>
          </cell>
          <cell r="E4360" t="str">
            <v>1993</v>
          </cell>
        </row>
        <row r="4361">
          <cell r="D4361">
            <v>6.5495453000000001</v>
          </cell>
          <cell r="E4361" t="str">
            <v>1994</v>
          </cell>
        </row>
        <row r="4362">
          <cell r="D4362">
            <v>6.0340429999999996</v>
          </cell>
          <cell r="E4362" t="str">
            <v>1995</v>
          </cell>
        </row>
        <row r="4363">
          <cell r="D4363">
            <v>5.8661539999999999</v>
          </cell>
          <cell r="E4363" t="str">
            <v>1996</v>
          </cell>
        </row>
        <row r="4364">
          <cell r="D4364">
            <v>5.4072113000000002</v>
          </cell>
          <cell r="E4364" t="str">
            <v>1997</v>
          </cell>
        </row>
        <row r="4365">
          <cell r="D4365">
            <v>4.8861119999999998</v>
          </cell>
          <cell r="E4365" t="str">
            <v>1998</v>
          </cell>
        </row>
        <row r="4366">
          <cell r="D4366">
            <v>4.5549625999999996</v>
          </cell>
          <cell r="E4366" t="str">
            <v>1999</v>
          </cell>
        </row>
        <row r="4367">
          <cell r="D4367">
            <v>4.2758320000000003</v>
          </cell>
          <cell r="E4367" t="str">
            <v>2000</v>
          </cell>
        </row>
        <row r="4368">
          <cell r="D4368">
            <v>4.9821415</v>
          </cell>
          <cell r="E4368" t="str">
            <v>2001</v>
          </cell>
        </row>
        <row r="4369">
          <cell r="D4369">
            <v>5.9767910000000004</v>
          </cell>
          <cell r="E4369" t="str">
            <v>2002</v>
          </cell>
        </row>
        <row r="4370">
          <cell r="D4370">
            <v>6.1548448000000002</v>
          </cell>
          <cell r="E4370" t="str">
            <v>2003</v>
          </cell>
        </row>
        <row r="4371">
          <cell r="D4371">
            <v>5.7028594000000004</v>
          </cell>
          <cell r="E4371" t="str">
            <v>2004</v>
          </cell>
        </row>
        <row r="4372">
          <cell r="D4372">
            <v>5.2590422999999999</v>
          </cell>
          <cell r="E4372" t="str">
            <v>2005</v>
          </cell>
        </row>
        <row r="4373">
          <cell r="D4373">
            <v>4.8173222999999998</v>
          </cell>
          <cell r="E4373" t="str">
            <v>2006</v>
          </cell>
        </row>
        <row r="4374">
          <cell r="D4374">
            <v>4.7836986000000001</v>
          </cell>
          <cell r="E4374" t="str">
            <v>2007</v>
          </cell>
        </row>
        <row r="4375">
          <cell r="D4375">
            <v>5.8369059999999999</v>
          </cell>
          <cell r="E4375" t="str">
            <v>2008</v>
          </cell>
        </row>
        <row r="4376">
          <cell r="D4376">
            <v>9.1695170000000008</v>
          </cell>
          <cell r="E4376" t="str">
            <v>2009</v>
          </cell>
        </row>
        <row r="4377">
          <cell r="D4377">
            <v>9.4766480000000008</v>
          </cell>
          <cell r="E4377" t="str">
            <v>2010</v>
          </cell>
        </row>
        <row r="4378">
          <cell r="D4378">
            <v>8.8069819999999996</v>
          </cell>
          <cell r="E4378" t="str">
            <v>2011</v>
          </cell>
        </row>
        <row r="4379">
          <cell r="D4379">
            <v>7.9955515999999998</v>
          </cell>
          <cell r="E4379" t="str">
            <v>2012</v>
          </cell>
        </row>
        <row r="4380">
          <cell r="D4380">
            <v>7.34964</v>
          </cell>
          <cell r="E4380" t="str">
            <v>2013</v>
          </cell>
        </row>
        <row r="4381">
          <cell r="D4381">
            <v>6.2613634999999999</v>
          </cell>
          <cell r="E4381" t="str">
            <v>2014</v>
          </cell>
        </row>
        <row r="4382">
          <cell r="D4382">
            <v>5.4615983999999997</v>
          </cell>
          <cell r="E4382" t="str">
            <v>2015</v>
          </cell>
        </row>
        <row r="4383">
          <cell r="D4383">
            <v>5.1052080000000002</v>
          </cell>
          <cell r="E4383" t="str">
            <v>2016</v>
          </cell>
        </row>
        <row r="4384">
          <cell r="D4384">
            <v>4.5813119999999996</v>
          </cell>
          <cell r="E4384" t="str">
            <v>2017</v>
          </cell>
        </row>
        <row r="4385">
          <cell r="D4385">
            <v>4.1084519999999998</v>
          </cell>
          <cell r="E4385" t="str">
            <v>2018</v>
          </cell>
        </row>
        <row r="4386">
          <cell r="D4386">
            <v>3.8921025</v>
          </cell>
          <cell r="E4386" t="str">
            <v>2019</v>
          </cell>
        </row>
        <row r="4387">
          <cell r="D4387">
            <v>8.2310479999999995</v>
          </cell>
          <cell r="E4387" t="str">
            <v>2020</v>
          </cell>
        </row>
        <row r="4388">
          <cell r="D4388">
            <v>5.5927142999999999</v>
          </cell>
          <cell r="E4388" t="str">
            <v>2021</v>
          </cell>
        </row>
        <row r="4389">
          <cell r="D4389">
            <v>3.8336505999999999</v>
          </cell>
          <cell r="E4389" t="str">
            <v>2022</v>
          </cell>
        </row>
        <row r="4390">
          <cell r="D4390">
            <v>3.8248433999999998</v>
          </cell>
          <cell r="E4390" t="str">
            <v>2023</v>
          </cell>
        </row>
        <row r="4391">
          <cell r="D4391">
            <v>2.3940000000000001</v>
          </cell>
          <cell r="E4391" t="str">
            <v>PRK1991</v>
          </cell>
        </row>
        <row r="4392">
          <cell r="D4392">
            <v>2.427</v>
          </cell>
          <cell r="E4392" t="str">
            <v>PRK1992</v>
          </cell>
        </row>
        <row r="4393">
          <cell r="D4393">
            <v>2.5299999999999998</v>
          </cell>
          <cell r="E4393" t="str">
            <v>PRK1993</v>
          </cell>
        </row>
        <row r="4394">
          <cell r="D4394">
            <v>2.6389999999999998</v>
          </cell>
          <cell r="E4394" t="str">
            <v>PRK1994</v>
          </cell>
        </row>
        <row r="4395">
          <cell r="D4395">
            <v>2.6589999999999998</v>
          </cell>
          <cell r="E4395" t="str">
            <v>PRK1995</v>
          </cell>
        </row>
        <row r="4396">
          <cell r="D4396">
            <v>2.6930000000000001</v>
          </cell>
          <cell r="E4396" t="str">
            <v>PRK1996</v>
          </cell>
        </row>
        <row r="4397">
          <cell r="D4397">
            <v>2.782</v>
          </cell>
          <cell r="E4397" t="str">
            <v>PRK1997</v>
          </cell>
        </row>
        <row r="4398">
          <cell r="D4398">
            <v>2.9740000000000002</v>
          </cell>
          <cell r="E4398" t="str">
            <v>PRK1998</v>
          </cell>
        </row>
        <row r="4399">
          <cell r="D4399">
            <v>3.1659999999999999</v>
          </cell>
          <cell r="E4399" t="str">
            <v>PRK1999</v>
          </cell>
        </row>
        <row r="4400">
          <cell r="D4400">
            <v>3.1469999999999998</v>
          </cell>
          <cell r="E4400" t="str">
            <v>PRK2000</v>
          </cell>
        </row>
        <row r="4401">
          <cell r="D4401">
            <v>3.16</v>
          </cell>
          <cell r="E4401" t="str">
            <v>PRK2001</v>
          </cell>
        </row>
        <row r="4402">
          <cell r="D4402">
            <v>3.12</v>
          </cell>
          <cell r="E4402" t="str">
            <v>PRK2002</v>
          </cell>
        </row>
        <row r="4403">
          <cell r="D4403">
            <v>3.13</v>
          </cell>
          <cell r="E4403" t="str">
            <v>PRK2003</v>
          </cell>
        </row>
        <row r="4404">
          <cell r="D4404">
            <v>3.0790000000000002</v>
          </cell>
          <cell r="E4404" t="str">
            <v>PRK2004</v>
          </cell>
        </row>
        <row r="4405">
          <cell r="D4405">
            <v>3.032</v>
          </cell>
          <cell r="E4405" t="str">
            <v>PRK2005</v>
          </cell>
        </row>
        <row r="4406">
          <cell r="D4406">
            <v>2.9969999999999999</v>
          </cell>
          <cell r="E4406" t="str">
            <v>PRK2006</v>
          </cell>
        </row>
        <row r="4407">
          <cell r="D4407">
            <v>2.98</v>
          </cell>
          <cell r="E4407" t="str">
            <v>PRK2007</v>
          </cell>
        </row>
        <row r="4408">
          <cell r="D4408">
            <v>2.9060000000000001</v>
          </cell>
          <cell r="E4408" t="str">
            <v>PRK2008</v>
          </cell>
        </row>
        <row r="4409">
          <cell r="D4409">
            <v>2.895</v>
          </cell>
          <cell r="E4409" t="str">
            <v>PRK2009</v>
          </cell>
        </row>
        <row r="4410">
          <cell r="D4410">
            <v>2.8250000000000002</v>
          </cell>
          <cell r="E4410" t="str">
            <v>PRK2010</v>
          </cell>
        </row>
        <row r="4411">
          <cell r="D4411">
            <v>2.903</v>
          </cell>
          <cell r="E4411" t="str">
            <v>PRK2011</v>
          </cell>
        </row>
        <row r="4412">
          <cell r="D4412">
            <v>2.92</v>
          </cell>
          <cell r="E4412" t="str">
            <v>PRK2012</v>
          </cell>
        </row>
        <row r="4413">
          <cell r="D4413">
            <v>2.93</v>
          </cell>
          <cell r="E4413" t="str">
            <v>PRK2013</v>
          </cell>
        </row>
        <row r="4414">
          <cell r="D4414">
            <v>2.883</v>
          </cell>
          <cell r="E4414" t="str">
            <v>PRK2014</v>
          </cell>
        </row>
        <row r="4415">
          <cell r="D4415">
            <v>2.9020000000000001</v>
          </cell>
          <cell r="E4415" t="str">
            <v>PRK2015</v>
          </cell>
        </row>
        <row r="4416">
          <cell r="D4416">
            <v>2.9249999999999998</v>
          </cell>
          <cell r="E4416" t="str">
            <v>PRK2016</v>
          </cell>
        </row>
        <row r="4417">
          <cell r="D4417">
            <v>2.8460000000000001</v>
          </cell>
          <cell r="E4417" t="str">
            <v>PRK2017</v>
          </cell>
        </row>
        <row r="4418">
          <cell r="D4418">
            <v>2.7839999999999998</v>
          </cell>
          <cell r="E4418" t="str">
            <v>PRK2018</v>
          </cell>
        </row>
        <row r="4419">
          <cell r="D4419">
            <v>2.8380000000000001</v>
          </cell>
          <cell r="E4419" t="str">
            <v>PRK2019</v>
          </cell>
        </row>
        <row r="4420">
          <cell r="D4420">
            <v>3.0289999999999999</v>
          </cell>
          <cell r="E4420" t="str">
            <v>PRK2020</v>
          </cell>
        </row>
        <row r="4421">
          <cell r="D4421">
            <v>3.1339999999999999</v>
          </cell>
          <cell r="E4421" t="str">
            <v>PRK2021</v>
          </cell>
        </row>
        <row r="4422">
          <cell r="D4422">
            <v>2.9649999999999999</v>
          </cell>
          <cell r="E4422" t="str">
            <v>PRK2022</v>
          </cell>
        </row>
        <row r="4423">
          <cell r="D4423">
            <v>3.004</v>
          </cell>
          <cell r="E4423" t="str">
            <v>PRK2023</v>
          </cell>
        </row>
        <row r="4424">
          <cell r="D4424">
            <v>24.5</v>
          </cell>
          <cell r="E4424" t="str">
            <v>MKD1991</v>
          </cell>
        </row>
        <row r="4425">
          <cell r="D4425">
            <v>26.3</v>
          </cell>
          <cell r="E4425" t="str">
            <v>MKD1992</v>
          </cell>
        </row>
        <row r="4426">
          <cell r="D4426">
            <v>27.7</v>
          </cell>
          <cell r="E4426" t="str">
            <v>MKD1993</v>
          </cell>
        </row>
        <row r="4427">
          <cell r="D4427">
            <v>30</v>
          </cell>
          <cell r="E4427" t="str">
            <v>MKD1994</v>
          </cell>
        </row>
        <row r="4428">
          <cell r="D4428">
            <v>35.6</v>
          </cell>
          <cell r="E4428" t="str">
            <v>MKD1995</v>
          </cell>
        </row>
        <row r="4429">
          <cell r="D4429">
            <v>38.799999999999997</v>
          </cell>
          <cell r="E4429" t="str">
            <v>MKD1996</v>
          </cell>
        </row>
        <row r="4430">
          <cell r="D4430">
            <v>36</v>
          </cell>
          <cell r="E4430" t="str">
            <v>MKD1997</v>
          </cell>
        </row>
        <row r="4431">
          <cell r="D4431">
            <v>34.5</v>
          </cell>
          <cell r="E4431" t="str">
            <v>MKD1998</v>
          </cell>
        </row>
        <row r="4432">
          <cell r="D4432">
            <v>32.4</v>
          </cell>
          <cell r="E4432" t="str">
            <v>MKD1999</v>
          </cell>
        </row>
        <row r="4433">
          <cell r="D4433">
            <v>32.200000000000003</v>
          </cell>
          <cell r="E4433" t="str">
            <v>MKD2000</v>
          </cell>
        </row>
        <row r="4434">
          <cell r="D4434">
            <v>30.52</v>
          </cell>
          <cell r="E4434" t="str">
            <v>MKD2001</v>
          </cell>
        </row>
        <row r="4435">
          <cell r="D4435">
            <v>31.94</v>
          </cell>
          <cell r="E4435" t="str">
            <v>MKD2002</v>
          </cell>
        </row>
        <row r="4436">
          <cell r="D4436">
            <v>36.69</v>
          </cell>
          <cell r="E4436" t="str">
            <v>MKD2003</v>
          </cell>
        </row>
        <row r="4437">
          <cell r="D4437">
            <v>37.161000000000001</v>
          </cell>
          <cell r="E4437" t="str">
            <v>MKD2004</v>
          </cell>
        </row>
        <row r="4438">
          <cell r="D4438">
            <v>37.32</v>
          </cell>
          <cell r="E4438" t="str">
            <v>MKD2005</v>
          </cell>
        </row>
        <row r="4439">
          <cell r="D4439">
            <v>36.392000000000003</v>
          </cell>
          <cell r="E4439" t="str">
            <v>MKD2006</v>
          </cell>
        </row>
        <row r="4440">
          <cell r="D4440">
            <v>35.231000000000002</v>
          </cell>
          <cell r="E4440" t="str">
            <v>MKD2007</v>
          </cell>
        </row>
        <row r="4441">
          <cell r="D4441">
            <v>33.93</v>
          </cell>
          <cell r="E4441" t="str">
            <v>MKD2008</v>
          </cell>
        </row>
        <row r="4442">
          <cell r="D4442">
            <v>32.350999999999999</v>
          </cell>
          <cell r="E4442" t="str">
            <v>MKD2009</v>
          </cell>
        </row>
        <row r="4443">
          <cell r="D4443">
            <v>33.134999999999998</v>
          </cell>
          <cell r="E4443" t="str">
            <v>MKD2010</v>
          </cell>
        </row>
        <row r="4444">
          <cell r="D4444">
            <v>31.501999999999999</v>
          </cell>
          <cell r="E4444" t="str">
            <v>MKD2011</v>
          </cell>
        </row>
        <row r="4445">
          <cell r="D4445">
            <v>31.096</v>
          </cell>
          <cell r="E4445" t="str">
            <v>MKD2012</v>
          </cell>
        </row>
        <row r="4446">
          <cell r="D4446">
            <v>29.016999999999999</v>
          </cell>
          <cell r="E4446" t="str">
            <v>MKD2013</v>
          </cell>
        </row>
        <row r="4447">
          <cell r="D4447">
            <v>28.215</v>
          </cell>
          <cell r="E4447" t="str">
            <v>MKD2014</v>
          </cell>
        </row>
        <row r="4448">
          <cell r="D4448">
            <v>26.395</v>
          </cell>
          <cell r="E4448" t="str">
            <v>MKD2015</v>
          </cell>
        </row>
        <row r="4449">
          <cell r="D4449">
            <v>24.312000000000001</v>
          </cell>
          <cell r="E4449" t="str">
            <v>MKD2016</v>
          </cell>
        </row>
        <row r="4450">
          <cell r="D4450">
            <v>22.856999999999999</v>
          </cell>
          <cell r="E4450" t="str">
            <v>MKD2017</v>
          </cell>
        </row>
        <row r="4451">
          <cell r="D4451">
            <v>21.207999999999998</v>
          </cell>
          <cell r="E4451" t="str">
            <v>MKD2018</v>
          </cell>
        </row>
        <row r="4452">
          <cell r="D4452">
            <v>17.414000000000001</v>
          </cell>
          <cell r="E4452" t="str">
            <v>MKD2019</v>
          </cell>
        </row>
        <row r="4453">
          <cell r="D4453">
            <v>16.574999999999999</v>
          </cell>
          <cell r="E4453" t="str">
            <v>MKD2020</v>
          </cell>
        </row>
        <row r="4454">
          <cell r="D4454">
            <v>15.801</v>
          </cell>
          <cell r="E4454" t="str">
            <v>MKD2021</v>
          </cell>
        </row>
        <row r="4455">
          <cell r="D4455">
            <v>14.477</v>
          </cell>
          <cell r="E4455" t="str">
            <v>MKD2022</v>
          </cell>
        </row>
        <row r="4456">
          <cell r="D4456">
            <v>13.074999999999999</v>
          </cell>
          <cell r="E4456" t="str">
            <v>MKD2023</v>
          </cell>
        </row>
        <row r="4457">
          <cell r="D4457">
            <v>5.407</v>
          </cell>
          <cell r="E4457" t="str">
            <v>NOR1991</v>
          </cell>
        </row>
        <row r="4458">
          <cell r="D4458">
            <v>5.91</v>
          </cell>
          <cell r="E4458" t="str">
            <v>NOR1992</v>
          </cell>
        </row>
        <row r="4459">
          <cell r="D4459">
            <v>5.9649999999999999</v>
          </cell>
          <cell r="E4459" t="str">
            <v>NOR1993</v>
          </cell>
        </row>
        <row r="4460">
          <cell r="D4460">
            <v>5.3490000000000002</v>
          </cell>
          <cell r="E4460" t="str">
            <v>NOR1994</v>
          </cell>
        </row>
        <row r="4461">
          <cell r="D4461">
            <v>6.3070000000000004</v>
          </cell>
          <cell r="E4461" t="str">
            <v>NOR1995</v>
          </cell>
        </row>
        <row r="4462">
          <cell r="D4462">
            <v>5.0359999999999996</v>
          </cell>
          <cell r="E4462" t="str">
            <v>NOR1996</v>
          </cell>
        </row>
        <row r="4463">
          <cell r="D4463">
            <v>4.6870000000000003</v>
          </cell>
          <cell r="E4463" t="str">
            <v>NOR1997</v>
          </cell>
        </row>
        <row r="4464">
          <cell r="D4464">
            <v>3.7370000000000001</v>
          </cell>
          <cell r="E4464" t="str">
            <v>NOR1998</v>
          </cell>
        </row>
        <row r="4465">
          <cell r="D4465">
            <v>3.2469999999999999</v>
          </cell>
          <cell r="E4465" t="str">
            <v>NOR1999</v>
          </cell>
        </row>
        <row r="4466">
          <cell r="D4466">
            <v>3.4580000000000002</v>
          </cell>
          <cell r="E4466" t="str">
            <v>NOR2000</v>
          </cell>
        </row>
        <row r="4467">
          <cell r="D4467">
            <v>3.738</v>
          </cell>
          <cell r="E4467" t="str">
            <v>NOR2001</v>
          </cell>
        </row>
        <row r="4468">
          <cell r="D4468">
            <v>4.0220000000000002</v>
          </cell>
          <cell r="E4468" t="str">
            <v>NOR2002</v>
          </cell>
        </row>
        <row r="4469">
          <cell r="D4469">
            <v>4.2210000000000001</v>
          </cell>
          <cell r="E4469" t="str">
            <v>NOR2003</v>
          </cell>
        </row>
        <row r="4470">
          <cell r="D4470">
            <v>4.2560000000000002</v>
          </cell>
          <cell r="E4470" t="str">
            <v>NOR2004</v>
          </cell>
        </row>
        <row r="4471">
          <cell r="D4471">
            <v>4.3810000000000002</v>
          </cell>
          <cell r="E4471" t="str">
            <v>NOR2005</v>
          </cell>
        </row>
        <row r="4472">
          <cell r="D4472">
            <v>3.399</v>
          </cell>
          <cell r="E4472" t="str">
            <v>NOR2006</v>
          </cell>
        </row>
        <row r="4473">
          <cell r="D4473">
            <v>2.4929999999999999</v>
          </cell>
          <cell r="E4473" t="str">
            <v>NOR2007</v>
          </cell>
        </row>
        <row r="4474">
          <cell r="D4474">
            <v>2.5499999999999998</v>
          </cell>
          <cell r="E4474" t="str">
            <v>NOR2008</v>
          </cell>
        </row>
        <row r="4475">
          <cell r="D4475">
            <v>3.1030000000000002</v>
          </cell>
          <cell r="E4475" t="str">
            <v>NOR2009</v>
          </cell>
        </row>
        <row r="4476">
          <cell r="D4476">
            <v>3.5209999999999999</v>
          </cell>
          <cell r="E4476" t="str">
            <v>NOR2010</v>
          </cell>
        </row>
        <row r="4477">
          <cell r="D4477">
            <v>3.2149999999999999</v>
          </cell>
          <cell r="E4477" t="str">
            <v>NOR2011</v>
          </cell>
        </row>
        <row r="4478">
          <cell r="D4478">
            <v>3.1230000000000002</v>
          </cell>
          <cell r="E4478" t="str">
            <v>NOR2012</v>
          </cell>
        </row>
        <row r="4479">
          <cell r="D4479">
            <v>3.423</v>
          </cell>
          <cell r="E4479" t="str">
            <v>NOR2013</v>
          </cell>
        </row>
        <row r="4480">
          <cell r="D4480">
            <v>3.484</v>
          </cell>
          <cell r="E4480" t="str">
            <v>NOR2014</v>
          </cell>
        </row>
        <row r="4481">
          <cell r="D4481">
            <v>4.2960000000000003</v>
          </cell>
          <cell r="E4481" t="str">
            <v>NOR2015</v>
          </cell>
        </row>
        <row r="4482">
          <cell r="D4482">
            <v>4.6790000000000003</v>
          </cell>
          <cell r="E4482" t="str">
            <v>NOR2016</v>
          </cell>
        </row>
        <row r="4483">
          <cell r="D4483">
            <v>4.1619999999999999</v>
          </cell>
          <cell r="E4483" t="str">
            <v>NOR2017</v>
          </cell>
        </row>
        <row r="4484">
          <cell r="D4484">
            <v>3.8</v>
          </cell>
          <cell r="E4484" t="str">
            <v>NOR2018</v>
          </cell>
        </row>
        <row r="4485">
          <cell r="D4485">
            <v>3.6869999999999998</v>
          </cell>
          <cell r="E4485" t="str">
            <v>NOR2019</v>
          </cell>
        </row>
        <row r="4486">
          <cell r="D4486">
            <v>4.4219999999999997</v>
          </cell>
          <cell r="E4486" t="str">
            <v>NOR2020</v>
          </cell>
        </row>
        <row r="4487">
          <cell r="D4487">
            <v>4.3689999999999998</v>
          </cell>
          <cell r="E4487" t="str">
            <v>NOR2021</v>
          </cell>
        </row>
        <row r="4488">
          <cell r="D4488">
            <v>3.2330000000000001</v>
          </cell>
          <cell r="E4488" t="str">
            <v>NOR2022</v>
          </cell>
        </row>
        <row r="4489">
          <cell r="D4489">
            <v>3.581</v>
          </cell>
          <cell r="E4489" t="str">
            <v>NOR2023</v>
          </cell>
        </row>
        <row r="4490">
          <cell r="D4490">
            <v>4.1479999999999997</v>
          </cell>
          <cell r="E4490" t="str">
            <v>OMN1991</v>
          </cell>
        </row>
        <row r="4491">
          <cell r="D4491">
            <v>4.258</v>
          </cell>
          <cell r="E4491" t="str">
            <v>OMN1992</v>
          </cell>
        </row>
        <row r="4492">
          <cell r="D4492">
            <v>4.1059999999999999</v>
          </cell>
          <cell r="E4492" t="str">
            <v>OMN1993</v>
          </cell>
        </row>
        <row r="4493">
          <cell r="D4493">
            <v>4.17</v>
          </cell>
          <cell r="E4493" t="str">
            <v>OMN1994</v>
          </cell>
        </row>
        <row r="4494">
          <cell r="D4494">
            <v>4.2619999999999996</v>
          </cell>
          <cell r="E4494" t="str">
            <v>OMN1995</v>
          </cell>
        </row>
        <row r="4495">
          <cell r="D4495">
            <v>4.3449999999999998</v>
          </cell>
          <cell r="E4495" t="str">
            <v>OMN1996</v>
          </cell>
        </row>
        <row r="4496">
          <cell r="D4496">
            <v>4.2779999999999996</v>
          </cell>
          <cell r="E4496" t="str">
            <v>OMN1997</v>
          </cell>
        </row>
        <row r="4497">
          <cell r="D4497">
            <v>4.3419999999999996</v>
          </cell>
          <cell r="E4497" t="str">
            <v>OMN1998</v>
          </cell>
        </row>
        <row r="4498">
          <cell r="D4498">
            <v>4.4169999999999998</v>
          </cell>
          <cell r="E4498" t="str">
            <v>OMN1999</v>
          </cell>
        </row>
        <row r="4499">
          <cell r="D4499">
            <v>4.3959999999999999</v>
          </cell>
          <cell r="E4499" t="str">
            <v>OMN2000</v>
          </cell>
        </row>
        <row r="4500">
          <cell r="D4500">
            <v>4.3369999999999997</v>
          </cell>
          <cell r="E4500" t="str">
            <v>OMN2001</v>
          </cell>
        </row>
        <row r="4501">
          <cell r="D4501">
            <v>4.3739999999999997</v>
          </cell>
          <cell r="E4501" t="str">
            <v>OMN2002</v>
          </cell>
        </row>
        <row r="4502">
          <cell r="D4502">
            <v>4.6529999999999996</v>
          </cell>
          <cell r="E4502" t="str">
            <v>OMN2003</v>
          </cell>
        </row>
        <row r="4503">
          <cell r="D4503">
            <v>4.7560000000000002</v>
          </cell>
          <cell r="E4503" t="str">
            <v>OMN2004</v>
          </cell>
        </row>
        <row r="4504">
          <cell r="D4504">
            <v>4.6399999999999997</v>
          </cell>
          <cell r="E4504" t="str">
            <v>OMN2005</v>
          </cell>
        </row>
        <row r="4505">
          <cell r="D4505">
            <v>4.391</v>
          </cell>
          <cell r="E4505" t="str">
            <v>OMN2006</v>
          </cell>
        </row>
        <row r="4506">
          <cell r="D4506">
            <v>4.3</v>
          </cell>
          <cell r="E4506" t="str">
            <v>OMN2007</v>
          </cell>
        </row>
        <row r="4507">
          <cell r="D4507">
            <v>4.1420000000000003</v>
          </cell>
          <cell r="E4507" t="str">
            <v>OMN2008</v>
          </cell>
        </row>
        <row r="4508">
          <cell r="D4508">
            <v>3.9910000000000001</v>
          </cell>
          <cell r="E4508" t="str">
            <v>OMN2009</v>
          </cell>
        </row>
        <row r="4509">
          <cell r="D4509">
            <v>3.9249999999999998</v>
          </cell>
          <cell r="E4509" t="str">
            <v>OMN2010</v>
          </cell>
        </row>
        <row r="4510">
          <cell r="D4510">
            <v>3.9279999999999999</v>
          </cell>
          <cell r="E4510" t="str">
            <v>OMN2011</v>
          </cell>
        </row>
        <row r="4511">
          <cell r="D4511">
            <v>3.7269999999999999</v>
          </cell>
          <cell r="E4511" t="str">
            <v>OMN2012</v>
          </cell>
        </row>
        <row r="4512">
          <cell r="D4512">
            <v>3.516</v>
          </cell>
          <cell r="E4512" t="str">
            <v>OMN2013</v>
          </cell>
        </row>
        <row r="4513">
          <cell r="D4513">
            <v>3.43</v>
          </cell>
          <cell r="E4513" t="str">
            <v>OMN2014</v>
          </cell>
        </row>
        <row r="4514">
          <cell r="D4514">
            <v>3.3919999999999999</v>
          </cell>
          <cell r="E4514" t="str">
            <v>OMN2015</v>
          </cell>
        </row>
        <row r="4515">
          <cell r="D4515">
            <v>3.266</v>
          </cell>
          <cell r="E4515" t="str">
            <v>OMN2016</v>
          </cell>
        </row>
        <row r="4516">
          <cell r="D4516">
            <v>2.524</v>
          </cell>
          <cell r="E4516" t="str">
            <v>OMN2017</v>
          </cell>
        </row>
        <row r="4517">
          <cell r="D4517">
            <v>1.8</v>
          </cell>
          <cell r="E4517" t="str">
            <v>OMN2018</v>
          </cell>
        </row>
        <row r="4518">
          <cell r="D4518">
            <v>2.052</v>
          </cell>
          <cell r="E4518" t="str">
            <v>OMN2019</v>
          </cell>
        </row>
        <row r="4519">
          <cell r="D4519">
            <v>2.94</v>
          </cell>
          <cell r="E4519" t="str">
            <v>OMN2020</v>
          </cell>
        </row>
        <row r="4520">
          <cell r="D4520">
            <v>1.9</v>
          </cell>
          <cell r="E4520" t="str">
            <v>OMN2021</v>
          </cell>
        </row>
        <row r="4521">
          <cell r="D4521">
            <v>1.514</v>
          </cell>
          <cell r="E4521" t="str">
            <v>OMN2022</v>
          </cell>
        </row>
        <row r="4522">
          <cell r="D4522">
            <v>1.46</v>
          </cell>
          <cell r="E4522" t="str">
            <v>OMN2023</v>
          </cell>
        </row>
        <row r="4523">
          <cell r="D4523">
            <v>0.58599999999999997</v>
          </cell>
          <cell r="E4523" t="str">
            <v>PAK1991</v>
          </cell>
        </row>
        <row r="4524">
          <cell r="D4524">
            <v>0.58299999999999996</v>
          </cell>
          <cell r="E4524" t="str">
            <v>PAK1992</v>
          </cell>
        </row>
        <row r="4525">
          <cell r="D4525">
            <v>0.58799999999999997</v>
          </cell>
          <cell r="E4525" t="str">
            <v>PAK1993</v>
          </cell>
        </row>
        <row r="4526">
          <cell r="D4526">
            <v>0.59099999999999997</v>
          </cell>
          <cell r="E4526" t="str">
            <v>PAK1994</v>
          </cell>
        </row>
        <row r="4527">
          <cell r="D4527">
            <v>0.59599999999999997</v>
          </cell>
          <cell r="E4527" t="str">
            <v>PAK1995</v>
          </cell>
        </row>
        <row r="4528">
          <cell r="D4528">
            <v>0.59099999999999997</v>
          </cell>
          <cell r="E4528" t="str">
            <v>PAK1996</v>
          </cell>
        </row>
        <row r="4529">
          <cell r="D4529">
            <v>0.59599999999999997</v>
          </cell>
          <cell r="E4529" t="str">
            <v>PAK1997</v>
          </cell>
        </row>
        <row r="4530">
          <cell r="D4530">
            <v>0.6</v>
          </cell>
          <cell r="E4530" t="str">
            <v>PAK1998</v>
          </cell>
        </row>
        <row r="4531">
          <cell r="D4531">
            <v>0.60199999999999998</v>
          </cell>
          <cell r="E4531" t="str">
            <v>PAK1999</v>
          </cell>
        </row>
        <row r="4532">
          <cell r="D4532">
            <v>0.59699999999999998</v>
          </cell>
          <cell r="E4532" t="str">
            <v>PAK2000</v>
          </cell>
        </row>
        <row r="4533">
          <cell r="D4533">
            <v>0.59499999999999997</v>
          </cell>
          <cell r="E4533" t="str">
            <v>PAK2001</v>
          </cell>
        </row>
        <row r="4534">
          <cell r="D4534">
            <v>0.59699999999999998</v>
          </cell>
          <cell r="E4534" t="str">
            <v>PAK2002</v>
          </cell>
        </row>
        <row r="4535">
          <cell r="D4535">
            <v>0.59499999999999997</v>
          </cell>
          <cell r="E4535" t="str">
            <v>PAK2003</v>
          </cell>
        </row>
        <row r="4536">
          <cell r="D4536">
            <v>0.58799999999999997</v>
          </cell>
          <cell r="E4536" t="str">
            <v>PAK2004</v>
          </cell>
        </row>
        <row r="4537">
          <cell r="D4537">
            <v>0.58199999999999996</v>
          </cell>
          <cell r="E4537" t="str">
            <v>PAK2005</v>
          </cell>
        </row>
        <row r="4538">
          <cell r="D4538">
            <v>0.58199999999999996</v>
          </cell>
          <cell r="E4538" t="str">
            <v>PAK2006</v>
          </cell>
        </row>
        <row r="4539">
          <cell r="D4539">
            <v>0.39800000000000002</v>
          </cell>
          <cell r="E4539" t="str">
            <v>PAK2007</v>
          </cell>
        </row>
        <row r="4540">
          <cell r="D4540">
            <v>0.42299999999999999</v>
          </cell>
          <cell r="E4540" t="str">
            <v>PAK2008</v>
          </cell>
        </row>
        <row r="4541">
          <cell r="D4541">
            <v>0.53500000000000003</v>
          </cell>
          <cell r="E4541" t="str">
            <v>PAK2009</v>
          </cell>
        </row>
        <row r="4542">
          <cell r="D4542">
            <v>0.65300000000000002</v>
          </cell>
          <cell r="E4542" t="str">
            <v>PAK2010</v>
          </cell>
        </row>
        <row r="4543">
          <cell r="D4543">
            <v>0.79600000000000004</v>
          </cell>
          <cell r="E4543" t="str">
            <v>PAK2011</v>
          </cell>
        </row>
        <row r="4544">
          <cell r="D4544">
            <v>3.6669999999999998</v>
          </cell>
          <cell r="E4544" t="str">
            <v>PAK2012</v>
          </cell>
        </row>
        <row r="4545">
          <cell r="D4545">
            <v>2.9540000000000002</v>
          </cell>
          <cell r="E4545" t="str">
            <v>PAK2013</v>
          </cell>
        </row>
        <row r="4546">
          <cell r="D4546">
            <v>1.827</v>
          </cell>
          <cell r="E4546" t="str">
            <v>PAK2014</v>
          </cell>
        </row>
        <row r="4547">
          <cell r="D4547">
            <v>3.5659999999999998</v>
          </cell>
          <cell r="E4547" t="str">
            <v>PAK2015</v>
          </cell>
        </row>
        <row r="4548">
          <cell r="D4548">
            <v>2.286</v>
          </cell>
          <cell r="E4548" t="str">
            <v>PAK2016</v>
          </cell>
        </row>
        <row r="4549">
          <cell r="D4549">
            <v>3.1930000000000001</v>
          </cell>
          <cell r="E4549" t="str">
            <v>PAK2017</v>
          </cell>
        </row>
        <row r="4550">
          <cell r="D4550">
            <v>4.0830000000000002</v>
          </cell>
          <cell r="E4550" t="str">
            <v>PAK2018</v>
          </cell>
        </row>
        <row r="4551">
          <cell r="D4551">
            <v>4.83</v>
          </cell>
          <cell r="E4551" t="str">
            <v>PAK2019</v>
          </cell>
        </row>
        <row r="4552">
          <cell r="D4552">
            <v>6.1619999999999999</v>
          </cell>
          <cell r="E4552" t="str">
            <v>PAK2020</v>
          </cell>
        </row>
        <row r="4553">
          <cell r="D4553">
            <v>6.3380000000000001</v>
          </cell>
          <cell r="E4553" t="str">
            <v>PAK2021</v>
          </cell>
        </row>
        <row r="4554">
          <cell r="D4554">
            <v>5.548</v>
          </cell>
          <cell r="E4554" t="str">
            <v>PAK2022</v>
          </cell>
        </row>
        <row r="4555">
          <cell r="D4555">
            <v>5.4989999999999997</v>
          </cell>
          <cell r="E4555" t="str">
            <v>PAK2023</v>
          </cell>
        </row>
        <row r="4556">
          <cell r="D4556">
            <v>10.55</v>
          </cell>
          <cell r="E4556" t="str">
            <v>PSE1991</v>
          </cell>
        </row>
        <row r="4557">
          <cell r="D4557">
            <v>10.304</v>
          </cell>
          <cell r="E4557" t="str">
            <v>PSE1992</v>
          </cell>
        </row>
        <row r="4558">
          <cell r="D4558">
            <v>10.407</v>
          </cell>
          <cell r="E4558" t="str">
            <v>PSE1993</v>
          </cell>
        </row>
        <row r="4559">
          <cell r="D4559">
            <v>10.183</v>
          </cell>
          <cell r="E4559" t="str">
            <v>PSE1994</v>
          </cell>
        </row>
        <row r="4560">
          <cell r="D4560">
            <v>10.379</v>
          </cell>
          <cell r="E4560" t="str">
            <v>PSE1995</v>
          </cell>
        </row>
        <row r="4561">
          <cell r="D4561">
            <v>10.494</v>
          </cell>
          <cell r="E4561" t="str">
            <v>PSE1996</v>
          </cell>
        </row>
        <row r="4562">
          <cell r="D4562">
            <v>10.515000000000001</v>
          </cell>
          <cell r="E4562" t="str">
            <v>PSE1997</v>
          </cell>
        </row>
        <row r="4563">
          <cell r="D4563">
            <v>10.433</v>
          </cell>
          <cell r="E4563" t="str">
            <v>PSE1998</v>
          </cell>
        </row>
        <row r="4564">
          <cell r="D4564">
            <v>10.351000000000001</v>
          </cell>
          <cell r="E4564" t="str">
            <v>PSE1999</v>
          </cell>
        </row>
        <row r="4565">
          <cell r="D4565">
            <v>10.625</v>
          </cell>
          <cell r="E4565" t="str">
            <v>PSE2000</v>
          </cell>
        </row>
        <row r="4566">
          <cell r="D4566">
            <v>21.492999999999999</v>
          </cell>
          <cell r="E4566" t="str">
            <v>PSE2001</v>
          </cell>
        </row>
        <row r="4567">
          <cell r="D4567">
            <v>27.465</v>
          </cell>
          <cell r="E4567" t="str">
            <v>PSE2002</v>
          </cell>
        </row>
        <row r="4568">
          <cell r="D4568">
            <v>23.004000000000001</v>
          </cell>
          <cell r="E4568" t="str">
            <v>PSE2003</v>
          </cell>
        </row>
        <row r="4569">
          <cell r="D4569">
            <v>23.215</v>
          </cell>
          <cell r="E4569" t="str">
            <v>PSE2004</v>
          </cell>
        </row>
        <row r="4570">
          <cell r="D4570">
            <v>20.015999999999998</v>
          </cell>
          <cell r="E4570" t="str">
            <v>PSE2005</v>
          </cell>
        </row>
        <row r="4571">
          <cell r="D4571">
            <v>19.013999999999999</v>
          </cell>
          <cell r="E4571" t="str">
            <v>PSE2006</v>
          </cell>
        </row>
        <row r="4572">
          <cell r="D4572">
            <v>18.282</v>
          </cell>
          <cell r="E4572" t="str">
            <v>PSE2007</v>
          </cell>
        </row>
        <row r="4573">
          <cell r="D4573">
            <v>22.913</v>
          </cell>
          <cell r="E4573" t="str">
            <v>PSE2008</v>
          </cell>
        </row>
        <row r="4574">
          <cell r="D4574">
            <v>20.452000000000002</v>
          </cell>
          <cell r="E4574" t="str">
            <v>PSE2009</v>
          </cell>
        </row>
        <row r="4575">
          <cell r="D4575">
            <v>21.416</v>
          </cell>
          <cell r="E4575" t="str">
            <v>PSE2010</v>
          </cell>
        </row>
        <row r="4576">
          <cell r="D4576">
            <v>17.597000000000001</v>
          </cell>
          <cell r="E4576" t="str">
            <v>PSE2011</v>
          </cell>
        </row>
        <row r="4577">
          <cell r="D4577">
            <v>19.202000000000002</v>
          </cell>
          <cell r="E4577" t="str">
            <v>PSE2012</v>
          </cell>
        </row>
        <row r="4578">
          <cell r="D4578">
            <v>19.893999999999998</v>
          </cell>
          <cell r="E4578" t="str">
            <v>PSE2013</v>
          </cell>
        </row>
        <row r="4579">
          <cell r="D4579">
            <v>20.527000000000001</v>
          </cell>
          <cell r="E4579" t="str">
            <v>PSE2014</v>
          </cell>
        </row>
        <row r="4580">
          <cell r="D4580">
            <v>23.004999999999999</v>
          </cell>
          <cell r="E4580" t="str">
            <v>PSE2015</v>
          </cell>
        </row>
        <row r="4581">
          <cell r="D4581">
            <v>23.939</v>
          </cell>
          <cell r="E4581" t="str">
            <v>PSE2016</v>
          </cell>
        </row>
        <row r="4582">
          <cell r="D4582">
            <v>25.677</v>
          </cell>
          <cell r="E4582" t="str">
            <v>PSE2017</v>
          </cell>
        </row>
        <row r="4583">
          <cell r="D4583">
            <v>26.256</v>
          </cell>
          <cell r="E4583" t="str">
            <v>PSE2018</v>
          </cell>
        </row>
        <row r="4584">
          <cell r="D4584">
            <v>25.34</v>
          </cell>
          <cell r="E4584" t="str">
            <v>PSE2019</v>
          </cell>
        </row>
        <row r="4585">
          <cell r="D4585">
            <v>25.895</v>
          </cell>
          <cell r="E4585" t="str">
            <v>PSE2020</v>
          </cell>
        </row>
        <row r="4586">
          <cell r="D4586">
            <v>26.39</v>
          </cell>
          <cell r="E4586" t="str">
            <v>PSE2021</v>
          </cell>
        </row>
        <row r="4587">
          <cell r="D4587">
            <v>24.42</v>
          </cell>
          <cell r="E4587" t="str">
            <v>PSE2022</v>
          </cell>
        </row>
        <row r="4588">
          <cell r="D4588">
            <v>6.4509999999999996</v>
          </cell>
          <cell r="E4588" t="str">
            <v>PAN1991</v>
          </cell>
        </row>
        <row r="4589">
          <cell r="D4589">
            <v>6.298</v>
          </cell>
          <cell r="E4589" t="str">
            <v>PAN1992</v>
          </cell>
        </row>
        <row r="4590">
          <cell r="D4590">
            <v>6.3479999999999999</v>
          </cell>
          <cell r="E4590" t="str">
            <v>PAN1993</v>
          </cell>
        </row>
        <row r="4591">
          <cell r="D4591">
            <v>6.4390000000000001</v>
          </cell>
          <cell r="E4591" t="str">
            <v>PAN1994</v>
          </cell>
        </row>
        <row r="4592">
          <cell r="D4592">
            <v>6.51</v>
          </cell>
          <cell r="E4592" t="str">
            <v>PAN1995</v>
          </cell>
        </row>
        <row r="4593">
          <cell r="D4593">
            <v>6.5250000000000004</v>
          </cell>
          <cell r="E4593" t="str">
            <v>PAN1996</v>
          </cell>
        </row>
        <row r="4594">
          <cell r="D4594">
            <v>6.423</v>
          </cell>
          <cell r="E4594" t="str">
            <v>PAN1997</v>
          </cell>
        </row>
        <row r="4595">
          <cell r="D4595">
            <v>6.2969999999999997</v>
          </cell>
          <cell r="E4595" t="str">
            <v>PAN1998</v>
          </cell>
        </row>
        <row r="4596">
          <cell r="D4596">
            <v>6.2850000000000001</v>
          </cell>
          <cell r="E4596" t="str">
            <v>PAN1999</v>
          </cell>
        </row>
        <row r="4597">
          <cell r="D4597">
            <v>6.3220000000000001</v>
          </cell>
          <cell r="E4597" t="str">
            <v>PAN2000</v>
          </cell>
        </row>
        <row r="4598">
          <cell r="D4598">
            <v>6.4290000000000003</v>
          </cell>
          <cell r="E4598" t="str">
            <v>PAN2001</v>
          </cell>
        </row>
        <row r="4599">
          <cell r="D4599">
            <v>6.4189999999999996</v>
          </cell>
          <cell r="E4599" t="str">
            <v>PAN2002</v>
          </cell>
        </row>
        <row r="4600">
          <cell r="D4600">
            <v>6.3929999999999998</v>
          </cell>
          <cell r="E4600" t="str">
            <v>PAN2003</v>
          </cell>
        </row>
        <row r="4601">
          <cell r="D4601">
            <v>6.1710000000000003</v>
          </cell>
          <cell r="E4601" t="str">
            <v>PAN2004</v>
          </cell>
        </row>
        <row r="4602">
          <cell r="D4602">
            <v>6.0410000000000004</v>
          </cell>
          <cell r="E4602" t="str">
            <v>PAN2005</v>
          </cell>
        </row>
        <row r="4603">
          <cell r="D4603">
            <v>5.8490000000000002</v>
          </cell>
          <cell r="E4603" t="str">
            <v>PAN2006</v>
          </cell>
        </row>
        <row r="4604">
          <cell r="D4604">
            <v>5.7430000000000003</v>
          </cell>
          <cell r="E4604" t="str">
            <v>PAN2007</v>
          </cell>
        </row>
        <row r="4605">
          <cell r="D4605">
            <v>5.7039999999999997</v>
          </cell>
          <cell r="E4605" t="str">
            <v>PAN2008</v>
          </cell>
        </row>
        <row r="4606">
          <cell r="D4606">
            <v>5.8490000000000002</v>
          </cell>
          <cell r="E4606" t="str">
            <v>PAN2009</v>
          </cell>
        </row>
        <row r="4607">
          <cell r="D4607">
            <v>5.8730000000000002</v>
          </cell>
          <cell r="E4607" t="str">
            <v>PAN2010</v>
          </cell>
        </row>
        <row r="4608">
          <cell r="D4608">
            <v>4.0490000000000004</v>
          </cell>
          <cell r="E4608" t="str">
            <v>PAN2011</v>
          </cell>
        </row>
        <row r="4609">
          <cell r="D4609">
            <v>3.7170000000000001</v>
          </cell>
          <cell r="E4609" t="str">
            <v>PAN2012</v>
          </cell>
        </row>
        <row r="4610">
          <cell r="D4610">
            <v>3.7069999999999999</v>
          </cell>
          <cell r="E4610" t="str">
            <v>PAN2013</v>
          </cell>
        </row>
        <row r="4611">
          <cell r="D4611">
            <v>4.415</v>
          </cell>
          <cell r="E4611" t="str">
            <v>PAN2014</v>
          </cell>
        </row>
        <row r="4612">
          <cell r="D4612">
            <v>4.37</v>
          </cell>
          <cell r="E4612" t="str">
            <v>PAN2015</v>
          </cell>
        </row>
        <row r="4613">
          <cell r="D4613">
            <v>4.758</v>
          </cell>
          <cell r="E4613" t="str">
            <v>PAN2016</v>
          </cell>
        </row>
        <row r="4614">
          <cell r="D4614">
            <v>5.3949999999999996</v>
          </cell>
          <cell r="E4614" t="str">
            <v>PAN2017</v>
          </cell>
        </row>
        <row r="4615">
          <cell r="D4615">
            <v>5.218</v>
          </cell>
          <cell r="E4615" t="str">
            <v>PAN2018</v>
          </cell>
        </row>
        <row r="4616">
          <cell r="D4616">
            <v>6.3319999999999999</v>
          </cell>
          <cell r="E4616" t="str">
            <v>PAN2019</v>
          </cell>
        </row>
        <row r="4617">
          <cell r="D4617">
            <v>14.183</v>
          </cell>
          <cell r="E4617" t="str">
            <v>PAN2020</v>
          </cell>
        </row>
        <row r="4618">
          <cell r="D4618">
            <v>10.452999999999999</v>
          </cell>
          <cell r="E4618" t="str">
            <v>PAN2021</v>
          </cell>
        </row>
        <row r="4619">
          <cell r="D4619">
            <v>8.202</v>
          </cell>
          <cell r="E4619" t="str">
            <v>PAN2022</v>
          </cell>
        </row>
        <row r="4620">
          <cell r="D4620">
            <v>6.7009999999999996</v>
          </cell>
          <cell r="E4620" t="str">
            <v>PAN2023</v>
          </cell>
        </row>
        <row r="4621">
          <cell r="D4621">
            <v>2.839</v>
          </cell>
          <cell r="E4621" t="str">
            <v>PNG1991</v>
          </cell>
        </row>
        <row r="4622">
          <cell r="D4622">
            <v>2.6509999999999998</v>
          </cell>
          <cell r="E4622" t="str">
            <v>PNG1992</v>
          </cell>
        </row>
        <row r="4623">
          <cell r="D4623">
            <v>2.4220000000000002</v>
          </cell>
          <cell r="E4623" t="str">
            <v>PNG1993</v>
          </cell>
        </row>
        <row r="4624">
          <cell r="D4624">
            <v>2.4540000000000002</v>
          </cell>
          <cell r="E4624" t="str">
            <v>PNG1994</v>
          </cell>
        </row>
        <row r="4625">
          <cell r="D4625">
            <v>2.633</v>
          </cell>
          <cell r="E4625" t="str">
            <v>PNG1995</v>
          </cell>
        </row>
        <row r="4626">
          <cell r="D4626">
            <v>2.7509999999999999</v>
          </cell>
          <cell r="E4626" t="str">
            <v>PNG1996</v>
          </cell>
        </row>
        <row r="4627">
          <cell r="D4627">
            <v>2.87</v>
          </cell>
          <cell r="E4627" t="str">
            <v>PNG1997</v>
          </cell>
        </row>
        <row r="4628">
          <cell r="D4628">
            <v>2.871</v>
          </cell>
          <cell r="E4628" t="str">
            <v>PNG1998</v>
          </cell>
        </row>
        <row r="4629">
          <cell r="D4629">
            <v>2.9430000000000001</v>
          </cell>
          <cell r="E4629" t="str">
            <v>PNG1999</v>
          </cell>
        </row>
        <row r="4630">
          <cell r="D4630">
            <v>2.92</v>
          </cell>
          <cell r="E4630" t="str">
            <v>PNG2000</v>
          </cell>
        </row>
        <row r="4631">
          <cell r="D4631">
            <v>2.8010000000000002</v>
          </cell>
          <cell r="E4631" t="str">
            <v>PNG2001</v>
          </cell>
        </row>
        <row r="4632">
          <cell r="D4632">
            <v>2.754</v>
          </cell>
          <cell r="E4632" t="str">
            <v>PNG2002</v>
          </cell>
        </row>
        <row r="4633">
          <cell r="D4633">
            <v>2.6269999999999998</v>
          </cell>
          <cell r="E4633" t="str">
            <v>PNG2003</v>
          </cell>
        </row>
        <row r="4634">
          <cell r="D4634">
            <v>2.524</v>
          </cell>
          <cell r="E4634" t="str">
            <v>PNG2004</v>
          </cell>
        </row>
        <row r="4635">
          <cell r="D4635">
            <v>2.3860000000000001</v>
          </cell>
          <cell r="E4635" t="str">
            <v>PNG2005</v>
          </cell>
        </row>
        <row r="4636">
          <cell r="D4636">
            <v>2.286</v>
          </cell>
          <cell r="E4636" t="str">
            <v>PNG2006</v>
          </cell>
        </row>
        <row r="4637">
          <cell r="D4637">
            <v>2.1709999999999998</v>
          </cell>
          <cell r="E4637" t="str">
            <v>PNG2007</v>
          </cell>
        </row>
        <row r="4638">
          <cell r="D4638">
            <v>2.1680000000000001</v>
          </cell>
          <cell r="E4638" t="str">
            <v>PNG2008</v>
          </cell>
        </row>
        <row r="4639">
          <cell r="D4639">
            <v>2.0880000000000001</v>
          </cell>
          <cell r="E4639" t="str">
            <v>PNG2009</v>
          </cell>
        </row>
        <row r="4640">
          <cell r="D4640">
            <v>2.0019999999999998</v>
          </cell>
          <cell r="E4640" t="str">
            <v>PNG2010</v>
          </cell>
        </row>
        <row r="4641">
          <cell r="D4641">
            <v>2.62</v>
          </cell>
          <cell r="E4641" t="str">
            <v>PNG2011</v>
          </cell>
        </row>
        <row r="4642">
          <cell r="D4642">
            <v>2.6269999999999998</v>
          </cell>
          <cell r="E4642" t="str">
            <v>PNG2012</v>
          </cell>
        </row>
        <row r="4643">
          <cell r="D4643">
            <v>2.6819999999999999</v>
          </cell>
          <cell r="E4643" t="str">
            <v>PNG2013</v>
          </cell>
        </row>
        <row r="4644">
          <cell r="D4644">
            <v>2.524</v>
          </cell>
          <cell r="E4644" t="str">
            <v>PNG2014</v>
          </cell>
        </row>
        <row r="4645">
          <cell r="D4645">
            <v>2.4870000000000001</v>
          </cell>
          <cell r="E4645" t="str">
            <v>PNG2015</v>
          </cell>
        </row>
        <row r="4646">
          <cell r="D4646">
            <v>2.4529999999999998</v>
          </cell>
          <cell r="E4646" t="str">
            <v>PNG2016</v>
          </cell>
        </row>
        <row r="4647">
          <cell r="D4647">
            <v>2.544</v>
          </cell>
          <cell r="E4647" t="str">
            <v>PNG2017</v>
          </cell>
        </row>
        <row r="4648">
          <cell r="D4648">
            <v>2.6040000000000001</v>
          </cell>
          <cell r="E4648" t="str">
            <v>PNG2018</v>
          </cell>
        </row>
        <row r="4649">
          <cell r="D4649">
            <v>2.5990000000000002</v>
          </cell>
          <cell r="E4649" t="str">
            <v>PNG2019</v>
          </cell>
        </row>
        <row r="4650">
          <cell r="D4650">
            <v>2.8140000000000001</v>
          </cell>
          <cell r="E4650" t="str">
            <v>PNG2020</v>
          </cell>
        </row>
        <row r="4651">
          <cell r="D4651">
            <v>2.9060000000000001</v>
          </cell>
          <cell r="E4651" t="str">
            <v>PNG2021</v>
          </cell>
        </row>
        <row r="4652">
          <cell r="D4652">
            <v>2.6890000000000001</v>
          </cell>
          <cell r="E4652" t="str">
            <v>PNG2022</v>
          </cell>
        </row>
        <row r="4653">
          <cell r="D4653">
            <v>2.6509999999999998</v>
          </cell>
          <cell r="E4653" t="str">
            <v>PNG2023</v>
          </cell>
        </row>
        <row r="4654">
          <cell r="D4654">
            <v>5.0999999999999996</v>
          </cell>
          <cell r="E4654" t="str">
            <v>PRY1991</v>
          </cell>
        </row>
        <row r="4655">
          <cell r="D4655">
            <v>4.9800000000000004</v>
          </cell>
          <cell r="E4655" t="str">
            <v>PRY1992</v>
          </cell>
        </row>
        <row r="4656">
          <cell r="D4656">
            <v>5.0599999999999996</v>
          </cell>
          <cell r="E4656" t="str">
            <v>PRY1993</v>
          </cell>
        </row>
        <row r="4657">
          <cell r="D4657">
            <v>4.41</v>
          </cell>
          <cell r="E4657" t="str">
            <v>PRY1994</v>
          </cell>
        </row>
        <row r="4658">
          <cell r="D4658">
            <v>3.4</v>
          </cell>
          <cell r="E4658" t="str">
            <v>PRY1995</v>
          </cell>
        </row>
        <row r="4659">
          <cell r="D4659">
            <v>8.15</v>
          </cell>
          <cell r="E4659" t="str">
            <v>PRY1996</v>
          </cell>
        </row>
        <row r="4660">
          <cell r="D4660">
            <v>5.36</v>
          </cell>
          <cell r="E4660" t="str">
            <v>PRY1997</v>
          </cell>
        </row>
        <row r="4661">
          <cell r="D4661">
            <v>4.4169999999999998</v>
          </cell>
          <cell r="E4661" t="str">
            <v>PRY1998</v>
          </cell>
        </row>
        <row r="4662">
          <cell r="D4662">
            <v>5.343</v>
          </cell>
          <cell r="E4662" t="str">
            <v>PRY1999</v>
          </cell>
        </row>
        <row r="4663">
          <cell r="D4663">
            <v>7.61</v>
          </cell>
          <cell r="E4663" t="str">
            <v>PRY2000</v>
          </cell>
        </row>
        <row r="4664">
          <cell r="D4664">
            <v>6.2060000000000004</v>
          </cell>
          <cell r="E4664" t="str">
            <v>PRY2001</v>
          </cell>
        </row>
        <row r="4665">
          <cell r="D4665">
            <v>9.3930000000000007</v>
          </cell>
          <cell r="E4665" t="str">
            <v>PRY2002</v>
          </cell>
        </row>
        <row r="4666">
          <cell r="D4666">
            <v>6.8140000000000001</v>
          </cell>
          <cell r="E4666" t="str">
            <v>PRY2003</v>
          </cell>
        </row>
        <row r="4667">
          <cell r="D4667">
            <v>6.5129999999999999</v>
          </cell>
          <cell r="E4667" t="str">
            <v>PRY2004</v>
          </cell>
        </row>
        <row r="4668">
          <cell r="D4668">
            <v>4.8250000000000002</v>
          </cell>
          <cell r="E4668" t="str">
            <v>PRY2005</v>
          </cell>
        </row>
        <row r="4669">
          <cell r="D4669">
            <v>5.2770000000000001</v>
          </cell>
          <cell r="E4669" t="str">
            <v>PRY2006</v>
          </cell>
        </row>
        <row r="4670">
          <cell r="D4670">
            <v>4.7130000000000001</v>
          </cell>
          <cell r="E4670" t="str">
            <v>PRY2007</v>
          </cell>
        </row>
        <row r="4671">
          <cell r="D4671">
            <v>4.415</v>
          </cell>
          <cell r="E4671" t="str">
            <v>PRY2008</v>
          </cell>
        </row>
        <row r="4672">
          <cell r="D4672">
            <v>5.46</v>
          </cell>
          <cell r="E4672" t="str">
            <v>PRY2009</v>
          </cell>
        </row>
        <row r="4673">
          <cell r="D4673">
            <v>4.569</v>
          </cell>
          <cell r="E4673" t="str">
            <v>PRY2010</v>
          </cell>
        </row>
        <row r="4674">
          <cell r="D4674">
            <v>4.67</v>
          </cell>
          <cell r="E4674" t="str">
            <v>PRY2011</v>
          </cell>
        </row>
        <row r="4675">
          <cell r="D4675">
            <v>4.0860000000000003</v>
          </cell>
          <cell r="E4675" t="str">
            <v>PRY2012</v>
          </cell>
        </row>
        <row r="4676">
          <cell r="D4676">
            <v>4.3849999999999998</v>
          </cell>
          <cell r="E4676" t="str">
            <v>PRY2013</v>
          </cell>
        </row>
        <row r="4677">
          <cell r="D4677">
            <v>5.0339999999999998</v>
          </cell>
          <cell r="E4677" t="str">
            <v>PRY2014</v>
          </cell>
        </row>
        <row r="4678">
          <cell r="D4678">
            <v>4.556</v>
          </cell>
          <cell r="E4678" t="str">
            <v>PRY2015</v>
          </cell>
        </row>
        <row r="4679">
          <cell r="D4679">
            <v>5.2549999999999999</v>
          </cell>
          <cell r="E4679" t="str">
            <v>PRY2016</v>
          </cell>
        </row>
        <row r="4680">
          <cell r="D4680">
            <v>6.1379999999999999</v>
          </cell>
          <cell r="E4680" t="str">
            <v>PRY2017</v>
          </cell>
        </row>
        <row r="4681">
          <cell r="D4681">
            <v>6.2169999999999996</v>
          </cell>
          <cell r="E4681" t="str">
            <v>PRY2018</v>
          </cell>
        </row>
        <row r="4682">
          <cell r="D4682">
            <v>6.5949999999999998</v>
          </cell>
          <cell r="E4682" t="str">
            <v>PRY2019</v>
          </cell>
        </row>
        <row r="4683">
          <cell r="D4683">
            <v>7.548</v>
          </cell>
          <cell r="E4683" t="str">
            <v>PRY2020</v>
          </cell>
        </row>
        <row r="4684">
          <cell r="D4684">
            <v>7.3109999999999999</v>
          </cell>
          <cell r="E4684" t="str">
            <v>PRY2021</v>
          </cell>
        </row>
        <row r="4685">
          <cell r="D4685">
            <v>6.7549999999999999</v>
          </cell>
          <cell r="E4685" t="str">
            <v>PRY2022</v>
          </cell>
        </row>
        <row r="4686">
          <cell r="D4686">
            <v>5.7789999999999999</v>
          </cell>
          <cell r="E4686" t="str">
            <v>PRY2023</v>
          </cell>
        </row>
        <row r="4687">
          <cell r="D4687">
            <v>4.9610000000000003</v>
          </cell>
          <cell r="E4687" t="str">
            <v>PER1991</v>
          </cell>
        </row>
        <row r="4688">
          <cell r="D4688">
            <v>5.0979999999999999</v>
          </cell>
          <cell r="E4688" t="str">
            <v>PER1992</v>
          </cell>
        </row>
        <row r="4689">
          <cell r="D4689">
            <v>4.8280000000000003</v>
          </cell>
          <cell r="E4689" t="str">
            <v>PER1993</v>
          </cell>
        </row>
        <row r="4690">
          <cell r="D4690">
            <v>4.5259999999999998</v>
          </cell>
          <cell r="E4690" t="str">
            <v>PER1994</v>
          </cell>
        </row>
        <row r="4691">
          <cell r="D4691">
            <v>4.7370000000000001</v>
          </cell>
          <cell r="E4691" t="str">
            <v>PER1995</v>
          </cell>
        </row>
        <row r="4692">
          <cell r="D4692">
            <v>4.95</v>
          </cell>
          <cell r="E4692" t="str">
            <v>PER1996</v>
          </cell>
        </row>
        <row r="4693">
          <cell r="D4693">
            <v>4.7839999999999998</v>
          </cell>
          <cell r="E4693" t="str">
            <v>PER1997</v>
          </cell>
        </row>
        <row r="4694">
          <cell r="D4694">
            <v>5.1100000000000003</v>
          </cell>
          <cell r="E4694" t="str">
            <v>PER1998</v>
          </cell>
        </row>
        <row r="4695">
          <cell r="D4695">
            <v>5.0199999999999996</v>
          </cell>
          <cell r="E4695" t="str">
            <v>PER1999</v>
          </cell>
        </row>
        <row r="4696">
          <cell r="D4696">
            <v>4.9649999999999999</v>
          </cell>
          <cell r="E4696" t="str">
            <v>PER2000</v>
          </cell>
        </row>
        <row r="4697">
          <cell r="D4697">
            <v>5.0670000000000002</v>
          </cell>
          <cell r="E4697" t="str">
            <v>PER2001</v>
          </cell>
        </row>
        <row r="4698">
          <cell r="D4698">
            <v>4.84</v>
          </cell>
          <cell r="E4698" t="str">
            <v>PER2002</v>
          </cell>
        </row>
        <row r="4699">
          <cell r="D4699">
            <v>4.1500000000000004</v>
          </cell>
          <cell r="E4699" t="str">
            <v>PER2003</v>
          </cell>
        </row>
        <row r="4700">
          <cell r="D4700">
            <v>4.71</v>
          </cell>
          <cell r="E4700" t="str">
            <v>PER2004</v>
          </cell>
        </row>
        <row r="4701">
          <cell r="D4701">
            <v>4.87</v>
          </cell>
          <cell r="E4701" t="str">
            <v>PER2005</v>
          </cell>
        </row>
        <row r="4702">
          <cell r="D4702">
            <v>4.17</v>
          </cell>
          <cell r="E4702" t="str">
            <v>PER2006</v>
          </cell>
        </row>
        <row r="4703">
          <cell r="D4703">
            <v>4.08</v>
          </cell>
          <cell r="E4703" t="str">
            <v>PER2007</v>
          </cell>
        </row>
        <row r="4704">
          <cell r="D4704">
            <v>4.03</v>
          </cell>
          <cell r="E4704" t="str">
            <v>PER2008</v>
          </cell>
        </row>
        <row r="4705">
          <cell r="D4705">
            <v>3.96</v>
          </cell>
          <cell r="E4705" t="str">
            <v>PER2009</v>
          </cell>
        </row>
        <row r="4706">
          <cell r="D4706">
            <v>3.6</v>
          </cell>
          <cell r="E4706" t="str">
            <v>PER2010</v>
          </cell>
        </row>
        <row r="4707">
          <cell r="D4707">
            <v>3.4769999999999999</v>
          </cell>
          <cell r="E4707" t="str">
            <v>PER2011</v>
          </cell>
        </row>
        <row r="4708">
          <cell r="D4708">
            <v>3.238</v>
          </cell>
          <cell r="E4708" t="str">
            <v>PER2012</v>
          </cell>
        </row>
        <row r="4709">
          <cell r="D4709">
            <v>3.5750000000000002</v>
          </cell>
          <cell r="E4709" t="str">
            <v>PER2013</v>
          </cell>
        </row>
        <row r="4710">
          <cell r="D4710">
            <v>3.2080000000000002</v>
          </cell>
          <cell r="E4710" t="str">
            <v>PER2014</v>
          </cell>
        </row>
        <row r="4711">
          <cell r="D4711">
            <v>3.2719999999999998</v>
          </cell>
          <cell r="E4711" t="str">
            <v>PER2015</v>
          </cell>
        </row>
        <row r="4712">
          <cell r="D4712">
            <v>3.7410000000000001</v>
          </cell>
          <cell r="E4712" t="str">
            <v>PER2016</v>
          </cell>
        </row>
        <row r="4713">
          <cell r="D4713">
            <v>3.6909999999999998</v>
          </cell>
          <cell r="E4713" t="str">
            <v>PER2017</v>
          </cell>
        </row>
        <row r="4714">
          <cell r="D4714">
            <v>3.492</v>
          </cell>
          <cell r="E4714" t="str">
            <v>PER2018</v>
          </cell>
        </row>
        <row r="4715">
          <cell r="D4715">
            <v>3.379</v>
          </cell>
          <cell r="E4715" t="str">
            <v>PER2019</v>
          </cell>
        </row>
        <row r="4716">
          <cell r="D4716">
            <v>7.1790000000000003</v>
          </cell>
          <cell r="E4716" t="str">
            <v>PER2020</v>
          </cell>
        </row>
        <row r="4717">
          <cell r="D4717">
            <v>5.0970000000000004</v>
          </cell>
          <cell r="E4717" t="str">
            <v>PER2021</v>
          </cell>
        </row>
        <row r="4718">
          <cell r="D4718">
            <v>3.85</v>
          </cell>
          <cell r="E4718" t="str">
            <v>PER2022</v>
          </cell>
        </row>
        <row r="4719">
          <cell r="D4719">
            <v>4.82</v>
          </cell>
          <cell r="E4719" t="str">
            <v>PER2023</v>
          </cell>
        </row>
        <row r="4720">
          <cell r="D4720">
            <v>3.77</v>
          </cell>
          <cell r="E4720" t="str">
            <v>PHL1991</v>
          </cell>
        </row>
        <row r="4721">
          <cell r="D4721">
            <v>3.8820000000000001</v>
          </cell>
          <cell r="E4721" t="str">
            <v>PHL1992</v>
          </cell>
        </row>
        <row r="4722">
          <cell r="D4722">
            <v>3.8969999999999998</v>
          </cell>
          <cell r="E4722" t="str">
            <v>PHL1993</v>
          </cell>
        </row>
        <row r="4723">
          <cell r="D4723">
            <v>3.7959999999999998</v>
          </cell>
          <cell r="E4723" t="str">
            <v>PHL1994</v>
          </cell>
        </row>
        <row r="4724">
          <cell r="D4724">
            <v>3.71</v>
          </cell>
          <cell r="E4724" t="str">
            <v>PHL1995</v>
          </cell>
        </row>
        <row r="4725">
          <cell r="D4725">
            <v>3.637</v>
          </cell>
          <cell r="E4725" t="str">
            <v>PHL1996</v>
          </cell>
        </row>
        <row r="4726">
          <cell r="D4726">
            <v>3.6179999999999999</v>
          </cell>
          <cell r="E4726" t="str">
            <v>PHL1997</v>
          </cell>
        </row>
        <row r="4727">
          <cell r="D4727">
            <v>3.7120000000000002</v>
          </cell>
          <cell r="E4727" t="str">
            <v>PHL1998</v>
          </cell>
        </row>
        <row r="4728">
          <cell r="D4728">
            <v>3.758</v>
          </cell>
          <cell r="E4728" t="str">
            <v>PHL1999</v>
          </cell>
        </row>
        <row r="4729">
          <cell r="D4729">
            <v>3.77</v>
          </cell>
          <cell r="E4729" t="str">
            <v>PHL2000</v>
          </cell>
        </row>
        <row r="4730">
          <cell r="D4730">
            <v>3.698</v>
          </cell>
          <cell r="E4730" t="str">
            <v>PHL2001</v>
          </cell>
        </row>
        <row r="4731">
          <cell r="D4731">
            <v>3.6150000000000002</v>
          </cell>
          <cell r="E4731" t="str">
            <v>PHL2002</v>
          </cell>
        </row>
        <row r="4732">
          <cell r="D4732">
            <v>3.5270000000000001</v>
          </cell>
          <cell r="E4732" t="str">
            <v>PHL2003</v>
          </cell>
        </row>
        <row r="4733">
          <cell r="D4733">
            <v>3.5539999999999998</v>
          </cell>
          <cell r="E4733" t="str">
            <v>PHL2004</v>
          </cell>
        </row>
        <row r="4734">
          <cell r="D4734">
            <v>3.7949999999999999</v>
          </cell>
          <cell r="E4734" t="str">
            <v>PHL2005</v>
          </cell>
        </row>
        <row r="4735">
          <cell r="D4735">
            <v>4.0519999999999996</v>
          </cell>
          <cell r="E4735" t="str">
            <v>PHL2006</v>
          </cell>
        </row>
        <row r="4736">
          <cell r="D4736">
            <v>3.4340000000000002</v>
          </cell>
          <cell r="E4736" t="str">
            <v>PHL2007</v>
          </cell>
        </row>
        <row r="4737">
          <cell r="D4737">
            <v>3.72</v>
          </cell>
          <cell r="E4737" t="str">
            <v>PHL2008</v>
          </cell>
        </row>
        <row r="4738">
          <cell r="D4738">
            <v>3.8580000000000001</v>
          </cell>
          <cell r="E4738" t="str">
            <v>PHL2009</v>
          </cell>
        </row>
        <row r="4739">
          <cell r="D4739">
            <v>3.605</v>
          </cell>
          <cell r="E4739" t="str">
            <v>PHL2010</v>
          </cell>
        </row>
        <row r="4740">
          <cell r="D4740">
            <v>3.5920000000000001</v>
          </cell>
          <cell r="E4740" t="str">
            <v>PHL2011</v>
          </cell>
        </row>
        <row r="4741">
          <cell r="D4741">
            <v>3.504</v>
          </cell>
          <cell r="E4741" t="str">
            <v>PHL2012</v>
          </cell>
        </row>
        <row r="4742">
          <cell r="D4742">
            <v>3.4969999999999999</v>
          </cell>
          <cell r="E4742" t="str">
            <v>PHL2013</v>
          </cell>
        </row>
        <row r="4743">
          <cell r="D4743">
            <v>3.6</v>
          </cell>
          <cell r="E4743" t="str">
            <v>PHL2014</v>
          </cell>
        </row>
        <row r="4744">
          <cell r="D4744">
            <v>3.0680000000000001</v>
          </cell>
          <cell r="E4744" t="str">
            <v>PHL2015</v>
          </cell>
        </row>
        <row r="4745">
          <cell r="D4745">
            <v>2.6949999999999998</v>
          </cell>
          <cell r="E4745" t="str">
            <v>PHL2016</v>
          </cell>
        </row>
        <row r="4746">
          <cell r="D4746">
            <v>2.552</v>
          </cell>
          <cell r="E4746" t="str">
            <v>PHL2017</v>
          </cell>
        </row>
        <row r="4747">
          <cell r="D4747">
            <v>2.3380000000000001</v>
          </cell>
          <cell r="E4747" t="str">
            <v>PHL2018</v>
          </cell>
        </row>
        <row r="4748">
          <cell r="D4748">
            <v>2.2370000000000001</v>
          </cell>
          <cell r="E4748" t="str">
            <v>PHL2019</v>
          </cell>
        </row>
        <row r="4749">
          <cell r="D4749">
            <v>2.5219999999999998</v>
          </cell>
          <cell r="E4749" t="str">
            <v>PHL2020</v>
          </cell>
        </row>
        <row r="4750">
          <cell r="D4750">
            <v>3.3980000000000001</v>
          </cell>
          <cell r="E4750" t="str">
            <v>PHL2021</v>
          </cell>
        </row>
        <row r="4751">
          <cell r="D4751">
            <v>2.5979999999999999</v>
          </cell>
          <cell r="E4751" t="str">
            <v>PHL2022</v>
          </cell>
        </row>
        <row r="4752">
          <cell r="D4752">
            <v>2.2330000000000001</v>
          </cell>
          <cell r="E4752" t="str">
            <v>PHL2023</v>
          </cell>
        </row>
        <row r="4753">
          <cell r="D4753">
            <v>13.635</v>
          </cell>
          <cell r="E4753" t="str">
            <v>POL1991</v>
          </cell>
        </row>
        <row r="4754">
          <cell r="D4754">
            <v>13.645</v>
          </cell>
          <cell r="E4754" t="str">
            <v>POL1992</v>
          </cell>
        </row>
        <row r="4755">
          <cell r="D4755">
            <v>14.393000000000001</v>
          </cell>
          <cell r="E4755" t="str">
            <v>POL1993</v>
          </cell>
        </row>
        <row r="4756">
          <cell r="D4756">
            <v>14.824999999999999</v>
          </cell>
          <cell r="E4756" t="str">
            <v>POL1994</v>
          </cell>
        </row>
        <row r="4757">
          <cell r="D4757">
            <v>13.695</v>
          </cell>
          <cell r="E4757" t="str">
            <v>POL1995</v>
          </cell>
        </row>
        <row r="4758">
          <cell r="D4758">
            <v>12.683999999999999</v>
          </cell>
          <cell r="E4758" t="str">
            <v>POL1996</v>
          </cell>
        </row>
        <row r="4759">
          <cell r="D4759">
            <v>10.964</v>
          </cell>
          <cell r="E4759" t="str">
            <v>POL1997</v>
          </cell>
        </row>
        <row r="4760">
          <cell r="D4760">
            <v>9.9350000000000005</v>
          </cell>
          <cell r="E4760" t="str">
            <v>POL1998</v>
          </cell>
        </row>
        <row r="4761">
          <cell r="D4761">
            <v>12.29</v>
          </cell>
          <cell r="E4761" t="str">
            <v>POL1999</v>
          </cell>
        </row>
        <row r="4762">
          <cell r="D4762">
            <v>16.314</v>
          </cell>
          <cell r="E4762" t="str">
            <v>POL2000</v>
          </cell>
        </row>
        <row r="4763">
          <cell r="D4763">
            <v>18.373000000000001</v>
          </cell>
          <cell r="E4763" t="str">
            <v>POL2001</v>
          </cell>
        </row>
        <row r="4764">
          <cell r="D4764">
            <v>19.895</v>
          </cell>
          <cell r="E4764" t="str">
            <v>POL2002</v>
          </cell>
        </row>
        <row r="4765">
          <cell r="D4765">
            <v>19.37</v>
          </cell>
          <cell r="E4765" t="str">
            <v>POL2003</v>
          </cell>
        </row>
        <row r="4766">
          <cell r="D4766">
            <v>19.074000000000002</v>
          </cell>
          <cell r="E4766" t="str">
            <v>POL2004</v>
          </cell>
        </row>
        <row r="4767">
          <cell r="D4767">
            <v>17.745999999999999</v>
          </cell>
          <cell r="E4767" t="str">
            <v>POL2005</v>
          </cell>
        </row>
        <row r="4768">
          <cell r="D4768">
            <v>13.840999999999999</v>
          </cell>
          <cell r="E4768" t="str">
            <v>POL2006</v>
          </cell>
        </row>
        <row r="4769">
          <cell r="D4769">
            <v>9.6020000000000003</v>
          </cell>
          <cell r="E4769" t="str">
            <v>POL2007</v>
          </cell>
        </row>
        <row r="4770">
          <cell r="D4770">
            <v>7.1180000000000003</v>
          </cell>
          <cell r="E4770" t="str">
            <v>POL2008</v>
          </cell>
        </row>
        <row r="4771">
          <cell r="D4771">
            <v>8.1669999999999998</v>
          </cell>
          <cell r="E4771" t="str">
            <v>POL2009</v>
          </cell>
        </row>
        <row r="4772">
          <cell r="D4772">
            <v>9.6370000000000005</v>
          </cell>
          <cell r="E4772" t="str">
            <v>POL2010</v>
          </cell>
        </row>
        <row r="4773">
          <cell r="D4773">
            <v>9.6319999999999997</v>
          </cell>
          <cell r="E4773" t="str">
            <v>POL2011</v>
          </cell>
        </row>
        <row r="4774">
          <cell r="D4774">
            <v>10.087999999999999</v>
          </cell>
          <cell r="E4774" t="str">
            <v>POL2012</v>
          </cell>
        </row>
        <row r="4775">
          <cell r="D4775">
            <v>10.326000000000001</v>
          </cell>
          <cell r="E4775" t="str">
            <v>POL2013</v>
          </cell>
        </row>
        <row r="4776">
          <cell r="D4776">
            <v>8.99</v>
          </cell>
          <cell r="E4776" t="str">
            <v>POL2014</v>
          </cell>
        </row>
        <row r="4777">
          <cell r="D4777">
            <v>7.5010000000000003</v>
          </cell>
          <cell r="E4777" t="str">
            <v>POL2015</v>
          </cell>
        </row>
        <row r="4778">
          <cell r="D4778">
            <v>6.1609999999999996</v>
          </cell>
          <cell r="E4778" t="str">
            <v>POL2016</v>
          </cell>
        </row>
        <row r="4779">
          <cell r="D4779">
            <v>4.8879999999999999</v>
          </cell>
          <cell r="E4779" t="str">
            <v>POL2017</v>
          </cell>
        </row>
        <row r="4780">
          <cell r="D4780">
            <v>3.8460000000000001</v>
          </cell>
          <cell r="E4780" t="str">
            <v>POL2018</v>
          </cell>
        </row>
        <row r="4781">
          <cell r="D4781">
            <v>3.2770000000000001</v>
          </cell>
          <cell r="E4781" t="str">
            <v>POL2019</v>
          </cell>
        </row>
        <row r="4782">
          <cell r="D4782">
            <v>3.1619999999999999</v>
          </cell>
          <cell r="E4782" t="str">
            <v>POL2020</v>
          </cell>
        </row>
        <row r="4783">
          <cell r="D4783">
            <v>3.363</v>
          </cell>
          <cell r="E4783" t="str">
            <v>POL2021</v>
          </cell>
        </row>
        <row r="4784">
          <cell r="D4784">
            <v>2.8860000000000001</v>
          </cell>
          <cell r="E4784" t="str">
            <v>POL2022</v>
          </cell>
        </row>
        <row r="4785">
          <cell r="D4785">
            <v>2.9049999999999998</v>
          </cell>
          <cell r="E4785" t="str">
            <v>POL2023</v>
          </cell>
        </row>
        <row r="4786">
          <cell r="D4786">
            <v>3.919</v>
          </cell>
          <cell r="E4786" t="str">
            <v>PRT1991</v>
          </cell>
        </row>
        <row r="4787">
          <cell r="D4787">
            <v>3.9849999999999999</v>
          </cell>
          <cell r="E4787" t="str">
            <v>PRT1992</v>
          </cell>
        </row>
        <row r="4788">
          <cell r="D4788">
            <v>5.3010000000000002</v>
          </cell>
          <cell r="E4788" t="str">
            <v>PRT1993</v>
          </cell>
        </row>
        <row r="4789">
          <cell r="D4789">
            <v>6.7089999999999996</v>
          </cell>
          <cell r="E4789" t="str">
            <v>PRT1994</v>
          </cell>
        </row>
        <row r="4790">
          <cell r="D4790">
            <v>7.0640000000000001</v>
          </cell>
          <cell r="E4790" t="str">
            <v>PRT1995</v>
          </cell>
        </row>
        <row r="4791">
          <cell r="D4791">
            <v>7.298</v>
          </cell>
          <cell r="E4791" t="str">
            <v>PRT1996</v>
          </cell>
        </row>
        <row r="4792">
          <cell r="D4792">
            <v>6.5709999999999997</v>
          </cell>
          <cell r="E4792" t="str">
            <v>PRT1997</v>
          </cell>
        </row>
        <row r="4793">
          <cell r="D4793">
            <v>4.6399999999999997</v>
          </cell>
          <cell r="E4793" t="str">
            <v>PRT1998</v>
          </cell>
        </row>
        <row r="4794">
          <cell r="D4794">
            <v>4.5789999999999997</v>
          </cell>
          <cell r="E4794" t="str">
            <v>PRT1999</v>
          </cell>
        </row>
        <row r="4795">
          <cell r="D4795">
            <v>3.806</v>
          </cell>
          <cell r="E4795" t="str">
            <v>PRT2000</v>
          </cell>
        </row>
        <row r="4796">
          <cell r="D4796">
            <v>3.8290000000000002</v>
          </cell>
          <cell r="E4796" t="str">
            <v>PRT2001</v>
          </cell>
        </row>
        <row r="4797">
          <cell r="D4797">
            <v>4.4969999999999999</v>
          </cell>
          <cell r="E4797" t="str">
            <v>PRT2002</v>
          </cell>
        </row>
        <row r="4798">
          <cell r="D4798">
            <v>6.1319999999999997</v>
          </cell>
          <cell r="E4798" t="str">
            <v>PRT2003</v>
          </cell>
        </row>
        <row r="4799">
          <cell r="D4799">
            <v>6.319</v>
          </cell>
          <cell r="E4799" t="str">
            <v>PRT2004</v>
          </cell>
        </row>
        <row r="4800">
          <cell r="D4800">
            <v>7.5819999999999999</v>
          </cell>
          <cell r="E4800" t="str">
            <v>PRT2005</v>
          </cell>
        </row>
        <row r="4801">
          <cell r="D4801">
            <v>7.649</v>
          </cell>
          <cell r="E4801" t="str">
            <v>PRT2006</v>
          </cell>
        </row>
        <row r="4802">
          <cell r="D4802">
            <v>7.9660000000000002</v>
          </cell>
          <cell r="E4802" t="str">
            <v>PRT2007</v>
          </cell>
        </row>
        <row r="4803">
          <cell r="D4803">
            <v>7.5529999999999999</v>
          </cell>
          <cell r="E4803" t="str">
            <v>PRT2008</v>
          </cell>
        </row>
        <row r="4804">
          <cell r="D4804">
            <v>9.4320000000000004</v>
          </cell>
          <cell r="E4804" t="str">
            <v>PRT2009</v>
          </cell>
        </row>
        <row r="4805">
          <cell r="D4805">
            <v>10.771000000000001</v>
          </cell>
          <cell r="E4805" t="str">
            <v>PRT2010</v>
          </cell>
        </row>
        <row r="4806">
          <cell r="D4806">
            <v>12.682</v>
          </cell>
          <cell r="E4806" t="str">
            <v>PRT2011</v>
          </cell>
        </row>
        <row r="4807">
          <cell r="D4807">
            <v>15.531000000000001</v>
          </cell>
          <cell r="E4807" t="str">
            <v>PRT2012</v>
          </cell>
        </row>
        <row r="4808">
          <cell r="D4808">
            <v>16.187999999999999</v>
          </cell>
          <cell r="E4808" t="str">
            <v>PRT2013</v>
          </cell>
        </row>
        <row r="4809">
          <cell r="D4809">
            <v>13.897</v>
          </cell>
          <cell r="E4809" t="str">
            <v>PRT2014</v>
          </cell>
        </row>
        <row r="4810">
          <cell r="D4810">
            <v>12.446999999999999</v>
          </cell>
          <cell r="E4810" t="str">
            <v>PRT2015</v>
          </cell>
        </row>
        <row r="4811">
          <cell r="D4811">
            <v>11.068</v>
          </cell>
          <cell r="E4811" t="str">
            <v>PRT2016</v>
          </cell>
        </row>
        <row r="4812">
          <cell r="D4812">
            <v>8.8689999999999998</v>
          </cell>
          <cell r="E4812" t="str">
            <v>PRT2017</v>
          </cell>
        </row>
        <row r="4813">
          <cell r="D4813">
            <v>6.9939999999999998</v>
          </cell>
          <cell r="E4813" t="str">
            <v>PRT2018</v>
          </cell>
        </row>
        <row r="4814">
          <cell r="D4814">
            <v>6.4640000000000004</v>
          </cell>
          <cell r="E4814" t="str">
            <v>PRT2019</v>
          </cell>
        </row>
        <row r="4815">
          <cell r="D4815">
            <v>6.7960000000000003</v>
          </cell>
          <cell r="E4815" t="str">
            <v>PRT2020</v>
          </cell>
        </row>
        <row r="4816">
          <cell r="D4816">
            <v>6.577</v>
          </cell>
          <cell r="E4816" t="str">
            <v>PRT2021</v>
          </cell>
        </row>
        <row r="4817">
          <cell r="D4817">
            <v>6.0110000000000001</v>
          </cell>
          <cell r="E4817" t="str">
            <v>PRT2022</v>
          </cell>
        </row>
        <row r="4818">
          <cell r="D4818">
            <v>6.4909999999999997</v>
          </cell>
          <cell r="E4818" t="str">
            <v>PRT2023</v>
          </cell>
        </row>
        <row r="4819">
          <cell r="D4819">
            <v>16.18</v>
          </cell>
          <cell r="E4819" t="str">
            <v>PRI1991</v>
          </cell>
        </row>
        <row r="4820">
          <cell r="D4820">
            <v>16.93</v>
          </cell>
          <cell r="E4820" t="str">
            <v>PRI1992</v>
          </cell>
        </row>
        <row r="4821">
          <cell r="D4821">
            <v>16.91</v>
          </cell>
          <cell r="E4821" t="str">
            <v>PRI1993</v>
          </cell>
        </row>
        <row r="4822">
          <cell r="D4822">
            <v>14.6</v>
          </cell>
          <cell r="E4822" t="str">
            <v>PRI1994</v>
          </cell>
        </row>
        <row r="4823">
          <cell r="D4823">
            <v>13.93</v>
          </cell>
          <cell r="E4823" t="str">
            <v>PRI1995</v>
          </cell>
        </row>
        <row r="4824">
          <cell r="D4824">
            <v>13.64</v>
          </cell>
          <cell r="E4824" t="str">
            <v>PRI1996</v>
          </cell>
        </row>
        <row r="4825">
          <cell r="D4825">
            <v>13.8</v>
          </cell>
          <cell r="E4825" t="str">
            <v>PRI1997</v>
          </cell>
        </row>
        <row r="4826">
          <cell r="D4826">
            <v>13.46</v>
          </cell>
          <cell r="E4826" t="str">
            <v>PRI1998</v>
          </cell>
        </row>
        <row r="4827">
          <cell r="D4827">
            <v>11.81</v>
          </cell>
          <cell r="E4827" t="str">
            <v>PRI1999</v>
          </cell>
        </row>
        <row r="4828">
          <cell r="D4828">
            <v>10.08</v>
          </cell>
          <cell r="E4828" t="str">
            <v>PRI2000</v>
          </cell>
        </row>
        <row r="4829">
          <cell r="D4829">
            <v>11.4</v>
          </cell>
          <cell r="E4829" t="str">
            <v>PRI2001</v>
          </cell>
        </row>
        <row r="4830">
          <cell r="D4830">
            <v>11.94</v>
          </cell>
          <cell r="E4830" t="str">
            <v>PRI2002</v>
          </cell>
        </row>
        <row r="4831">
          <cell r="D4831">
            <v>11.78</v>
          </cell>
          <cell r="E4831" t="str">
            <v>PRI2003</v>
          </cell>
        </row>
        <row r="4832">
          <cell r="D4832">
            <v>10.31</v>
          </cell>
          <cell r="E4832" t="str">
            <v>PRI2004</v>
          </cell>
        </row>
        <row r="4833">
          <cell r="D4833">
            <v>11.35</v>
          </cell>
          <cell r="E4833" t="str">
            <v>PRI2005</v>
          </cell>
        </row>
        <row r="4834">
          <cell r="D4834">
            <v>11.01</v>
          </cell>
          <cell r="E4834" t="str">
            <v>PRI2006</v>
          </cell>
        </row>
        <row r="4835">
          <cell r="D4835">
            <v>10.93</v>
          </cell>
          <cell r="E4835" t="str">
            <v>PRI2007</v>
          </cell>
        </row>
        <row r="4836">
          <cell r="D4836">
            <v>11.48</v>
          </cell>
          <cell r="E4836" t="str">
            <v>PRI2008</v>
          </cell>
        </row>
        <row r="4837">
          <cell r="D4837">
            <v>15</v>
          </cell>
          <cell r="E4837" t="str">
            <v>PRI2009</v>
          </cell>
        </row>
        <row r="4838">
          <cell r="D4838">
            <v>16.100000000000001</v>
          </cell>
          <cell r="E4838" t="str">
            <v>PRI2010</v>
          </cell>
        </row>
        <row r="4839">
          <cell r="D4839">
            <v>15.7</v>
          </cell>
          <cell r="E4839" t="str">
            <v>PRI2011</v>
          </cell>
        </row>
        <row r="4840">
          <cell r="D4840">
            <v>14.5</v>
          </cell>
          <cell r="E4840" t="str">
            <v>PRI2012</v>
          </cell>
        </row>
        <row r="4841">
          <cell r="D4841">
            <v>14.3</v>
          </cell>
          <cell r="E4841" t="str">
            <v>PRI2013</v>
          </cell>
        </row>
        <row r="4842">
          <cell r="D4842">
            <v>13.9</v>
          </cell>
          <cell r="E4842" t="str">
            <v>PRI2014</v>
          </cell>
        </row>
        <row r="4843">
          <cell r="D4843">
            <v>12</v>
          </cell>
          <cell r="E4843" t="str">
            <v>PRI2015</v>
          </cell>
        </row>
        <row r="4844">
          <cell r="D4844">
            <v>11.8</v>
          </cell>
          <cell r="E4844" t="str">
            <v>PRI2016</v>
          </cell>
        </row>
        <row r="4845">
          <cell r="D4845">
            <v>10.8</v>
          </cell>
          <cell r="E4845" t="str">
            <v>PRI2017</v>
          </cell>
        </row>
        <row r="4846">
          <cell r="D4846">
            <v>9.1999999999999993</v>
          </cell>
          <cell r="E4846" t="str">
            <v>PRI2018</v>
          </cell>
        </row>
        <row r="4847">
          <cell r="D4847">
            <v>8.3000000000000007</v>
          </cell>
          <cell r="E4847" t="str">
            <v>PRI2019</v>
          </cell>
        </row>
        <row r="4848">
          <cell r="D4848">
            <v>8.89</v>
          </cell>
          <cell r="E4848" t="str">
            <v>PRI2020</v>
          </cell>
        </row>
        <row r="4849">
          <cell r="D4849">
            <v>7.9</v>
          </cell>
          <cell r="E4849" t="str">
            <v>PRI2021</v>
          </cell>
        </row>
        <row r="4850">
          <cell r="D4850">
            <v>6</v>
          </cell>
          <cell r="E4850" t="str">
            <v>PRI2022</v>
          </cell>
        </row>
        <row r="4851">
          <cell r="D4851">
            <v>5.9619999999999997</v>
          </cell>
          <cell r="E4851" t="str">
            <v>PRI2023</v>
          </cell>
        </row>
        <row r="4852">
          <cell r="D4852">
            <v>0.87</v>
          </cell>
          <cell r="E4852" t="str">
            <v>QAT1991</v>
          </cell>
        </row>
        <row r="4853">
          <cell r="D4853">
            <v>0.87</v>
          </cell>
          <cell r="E4853" t="str">
            <v>QAT1992</v>
          </cell>
        </row>
        <row r="4854">
          <cell r="D4854">
            <v>0.87</v>
          </cell>
          <cell r="E4854" t="str">
            <v>QAT1993</v>
          </cell>
        </row>
        <row r="4855">
          <cell r="D4855">
            <v>0.87</v>
          </cell>
          <cell r="E4855" t="str">
            <v>QAT1994</v>
          </cell>
        </row>
        <row r="4856">
          <cell r="D4856">
            <v>0.87</v>
          </cell>
          <cell r="E4856" t="str">
            <v>QAT1995</v>
          </cell>
        </row>
        <row r="4857">
          <cell r="D4857">
            <v>0.87</v>
          </cell>
          <cell r="E4857" t="str">
            <v>QAT1996</v>
          </cell>
        </row>
        <row r="4858">
          <cell r="D4858">
            <v>0.87</v>
          </cell>
          <cell r="E4858" t="str">
            <v>QAT1997</v>
          </cell>
        </row>
        <row r="4859">
          <cell r="D4859">
            <v>0.87</v>
          </cell>
          <cell r="E4859" t="str">
            <v>QAT1998</v>
          </cell>
        </row>
        <row r="4860">
          <cell r="D4860">
            <v>0.87</v>
          </cell>
          <cell r="E4860" t="str">
            <v>QAT1999</v>
          </cell>
        </row>
        <row r="4861">
          <cell r="D4861">
            <v>0.87</v>
          </cell>
          <cell r="E4861" t="str">
            <v>QAT2000</v>
          </cell>
        </row>
        <row r="4862">
          <cell r="D4862">
            <v>0.87</v>
          </cell>
          <cell r="E4862" t="str">
            <v>QAT2001</v>
          </cell>
        </row>
        <row r="4863">
          <cell r="D4863">
            <v>0.87</v>
          </cell>
          <cell r="E4863" t="str">
            <v>QAT2002</v>
          </cell>
        </row>
        <row r="4864">
          <cell r="D4864">
            <v>0.87</v>
          </cell>
          <cell r="E4864" t="str">
            <v>QAT2003</v>
          </cell>
        </row>
        <row r="4865">
          <cell r="D4865">
            <v>0.87</v>
          </cell>
          <cell r="E4865" t="str">
            <v>QAT2004</v>
          </cell>
        </row>
        <row r="4866">
          <cell r="D4866">
            <v>0.87</v>
          </cell>
          <cell r="E4866" t="str">
            <v>QAT2005</v>
          </cell>
        </row>
        <row r="4867">
          <cell r="D4867">
            <v>0.87</v>
          </cell>
          <cell r="E4867" t="str">
            <v>QAT2006</v>
          </cell>
        </row>
        <row r="4868">
          <cell r="D4868">
            <v>0.52</v>
          </cell>
          <cell r="E4868" t="str">
            <v>QAT2007</v>
          </cell>
        </row>
        <row r="4869">
          <cell r="D4869">
            <v>0.31</v>
          </cell>
          <cell r="E4869" t="str">
            <v>QAT2008</v>
          </cell>
        </row>
        <row r="4870">
          <cell r="D4870">
            <v>0.31</v>
          </cell>
          <cell r="E4870" t="str">
            <v>QAT2009</v>
          </cell>
        </row>
        <row r="4871">
          <cell r="D4871">
            <v>0.45</v>
          </cell>
          <cell r="E4871" t="str">
            <v>QAT2010</v>
          </cell>
        </row>
        <row r="4872">
          <cell r="D4872">
            <v>0.56000000000000005</v>
          </cell>
          <cell r="E4872" t="str">
            <v>QAT2011</v>
          </cell>
        </row>
        <row r="4873">
          <cell r="D4873">
            <v>0.48</v>
          </cell>
          <cell r="E4873" t="str">
            <v>QAT2012</v>
          </cell>
        </row>
        <row r="4874">
          <cell r="D4874">
            <v>0.28000000000000003</v>
          </cell>
          <cell r="E4874" t="str">
            <v>QAT2013</v>
          </cell>
        </row>
        <row r="4875">
          <cell r="D4875">
            <v>0.2</v>
          </cell>
          <cell r="E4875" t="str">
            <v>QAT2014</v>
          </cell>
        </row>
        <row r="4876">
          <cell r="D4876">
            <v>0.17</v>
          </cell>
          <cell r="E4876" t="str">
            <v>QAT2015</v>
          </cell>
        </row>
        <row r="4877">
          <cell r="D4877">
            <v>0.15</v>
          </cell>
          <cell r="E4877" t="str">
            <v>QAT2016</v>
          </cell>
        </row>
        <row r="4878">
          <cell r="D4878">
            <v>0.14000000000000001</v>
          </cell>
          <cell r="E4878" t="str">
            <v>QAT2017</v>
          </cell>
        </row>
        <row r="4879">
          <cell r="D4879">
            <v>0.11</v>
          </cell>
          <cell r="E4879" t="str">
            <v>QAT2018</v>
          </cell>
        </row>
        <row r="4880">
          <cell r="D4880">
            <v>0.1</v>
          </cell>
          <cell r="E4880" t="str">
            <v>QAT2019</v>
          </cell>
        </row>
        <row r="4881">
          <cell r="D4881">
            <v>0.14000000000000001</v>
          </cell>
          <cell r="E4881" t="str">
            <v>QAT2020</v>
          </cell>
        </row>
        <row r="4882">
          <cell r="D4882">
            <v>0.14000000000000001</v>
          </cell>
          <cell r="E4882" t="str">
            <v>QAT2021</v>
          </cell>
        </row>
        <row r="4883">
          <cell r="D4883">
            <v>0.13</v>
          </cell>
          <cell r="E4883" t="str">
            <v>QAT2022</v>
          </cell>
        </row>
        <row r="4884">
          <cell r="D4884">
            <v>0.13</v>
          </cell>
          <cell r="E4884" t="str">
            <v>QAT2023</v>
          </cell>
        </row>
        <row r="4885">
          <cell r="D4885">
            <v>8.2439999999999998</v>
          </cell>
          <cell r="E4885" t="str">
            <v>ROU1991</v>
          </cell>
        </row>
        <row r="4886">
          <cell r="D4886">
            <v>8.26</v>
          </cell>
          <cell r="E4886" t="str">
            <v>ROU1992</v>
          </cell>
        </row>
        <row r="4887">
          <cell r="D4887">
            <v>8.24</v>
          </cell>
          <cell r="E4887" t="str">
            <v>ROU1993</v>
          </cell>
        </row>
        <row r="4888">
          <cell r="D4888">
            <v>8.17</v>
          </cell>
          <cell r="E4888" t="str">
            <v>ROU1994</v>
          </cell>
        </row>
        <row r="4889">
          <cell r="D4889">
            <v>8.01</v>
          </cell>
          <cell r="E4889" t="str">
            <v>ROU1995</v>
          </cell>
        </row>
        <row r="4890">
          <cell r="D4890">
            <v>6.74</v>
          </cell>
          <cell r="E4890" t="str">
            <v>ROU1996</v>
          </cell>
        </row>
        <row r="4891">
          <cell r="D4891">
            <v>5.5149999999999997</v>
          </cell>
          <cell r="E4891" t="str">
            <v>ROU1997</v>
          </cell>
        </row>
        <row r="4892">
          <cell r="D4892">
            <v>5.63</v>
          </cell>
          <cell r="E4892" t="str">
            <v>ROU1998</v>
          </cell>
        </row>
        <row r="4893">
          <cell r="D4893">
            <v>6.2389999999999999</v>
          </cell>
          <cell r="E4893" t="str">
            <v>ROU1999</v>
          </cell>
        </row>
        <row r="4894">
          <cell r="D4894">
            <v>6.9690000000000003</v>
          </cell>
          <cell r="E4894" t="str">
            <v>ROU2000</v>
          </cell>
        </row>
        <row r="4895">
          <cell r="D4895">
            <v>6.5620000000000003</v>
          </cell>
          <cell r="E4895" t="str">
            <v>ROU2001</v>
          </cell>
        </row>
        <row r="4896">
          <cell r="D4896">
            <v>8.1120000000000001</v>
          </cell>
          <cell r="E4896" t="str">
            <v>ROU2002</v>
          </cell>
        </row>
        <row r="4897">
          <cell r="D4897">
            <v>6.95</v>
          </cell>
          <cell r="E4897" t="str">
            <v>ROU2003</v>
          </cell>
        </row>
        <row r="4898">
          <cell r="D4898">
            <v>7.7190000000000003</v>
          </cell>
          <cell r="E4898" t="str">
            <v>ROU2004</v>
          </cell>
        </row>
        <row r="4899">
          <cell r="D4899">
            <v>7.1740000000000004</v>
          </cell>
          <cell r="E4899" t="str">
            <v>ROU2005</v>
          </cell>
        </row>
        <row r="4900">
          <cell r="D4900">
            <v>7.27</v>
          </cell>
          <cell r="E4900" t="str">
            <v>ROU2006</v>
          </cell>
        </row>
        <row r="4901">
          <cell r="D4901">
            <v>6.4130000000000003</v>
          </cell>
          <cell r="E4901" t="str">
            <v>ROU2007</v>
          </cell>
        </row>
        <row r="4902">
          <cell r="D4902">
            <v>5.7880000000000003</v>
          </cell>
          <cell r="E4902" t="str">
            <v>ROU2008</v>
          </cell>
        </row>
        <row r="4903">
          <cell r="D4903">
            <v>6.859</v>
          </cell>
          <cell r="E4903" t="str">
            <v>ROU2009</v>
          </cell>
        </row>
        <row r="4904">
          <cell r="D4904">
            <v>6.9589999999999996</v>
          </cell>
          <cell r="E4904" t="str">
            <v>ROU2010</v>
          </cell>
        </row>
        <row r="4905">
          <cell r="D4905">
            <v>7.1769999999999996</v>
          </cell>
          <cell r="E4905" t="str">
            <v>ROU2011</v>
          </cell>
        </row>
        <row r="4906">
          <cell r="D4906">
            <v>6.7939999999999996</v>
          </cell>
          <cell r="E4906" t="str">
            <v>ROU2012</v>
          </cell>
        </row>
        <row r="4907">
          <cell r="D4907">
            <v>7.0960000000000001</v>
          </cell>
          <cell r="E4907" t="str">
            <v>ROU2013</v>
          </cell>
        </row>
        <row r="4908">
          <cell r="D4908">
            <v>6.8019999999999996</v>
          </cell>
          <cell r="E4908" t="str">
            <v>ROU2014</v>
          </cell>
        </row>
        <row r="4909">
          <cell r="D4909">
            <v>6.8120000000000003</v>
          </cell>
          <cell r="E4909" t="str">
            <v>ROU2015</v>
          </cell>
        </row>
        <row r="4910">
          <cell r="D4910">
            <v>5.9009999999999998</v>
          </cell>
          <cell r="E4910" t="str">
            <v>ROU2016</v>
          </cell>
        </row>
        <row r="4911">
          <cell r="D4911">
            <v>4.9269999999999996</v>
          </cell>
          <cell r="E4911" t="str">
            <v>ROU2017</v>
          </cell>
        </row>
        <row r="4912">
          <cell r="D4912">
            <v>4.1870000000000003</v>
          </cell>
          <cell r="E4912" t="str">
            <v>ROU2018</v>
          </cell>
        </row>
        <row r="4913">
          <cell r="D4913">
            <v>3.9119999999999999</v>
          </cell>
          <cell r="E4913" t="str">
            <v>ROU2019</v>
          </cell>
        </row>
        <row r="4914">
          <cell r="D4914">
            <v>5.0350000000000001</v>
          </cell>
          <cell r="E4914" t="str">
            <v>ROU2020</v>
          </cell>
        </row>
        <row r="4915">
          <cell r="D4915">
            <v>5.59</v>
          </cell>
          <cell r="E4915" t="str">
            <v>ROU2021</v>
          </cell>
        </row>
        <row r="4916">
          <cell r="D4916">
            <v>5.6139999999999999</v>
          </cell>
          <cell r="E4916" t="str">
            <v>ROU2022</v>
          </cell>
        </row>
        <row r="4917">
          <cell r="D4917">
            <v>5.5949999999999998</v>
          </cell>
          <cell r="E4917" t="str">
            <v>ROU2023</v>
          </cell>
        </row>
        <row r="4918">
          <cell r="D4918">
            <v>5.133</v>
          </cell>
          <cell r="E4918" t="str">
            <v>RUS1991</v>
          </cell>
        </row>
        <row r="4919">
          <cell r="D4919">
            <v>5.181</v>
          </cell>
          <cell r="E4919" t="str">
            <v>RUS1992</v>
          </cell>
        </row>
        <row r="4920">
          <cell r="D4920">
            <v>5.883</v>
          </cell>
          <cell r="E4920" t="str">
            <v>RUS1993</v>
          </cell>
        </row>
        <row r="4921">
          <cell r="D4921">
            <v>8.1310000000000002</v>
          </cell>
          <cell r="E4921" t="str">
            <v>RUS1994</v>
          </cell>
        </row>
        <row r="4922">
          <cell r="D4922">
            <v>9.4489999999999998</v>
          </cell>
          <cell r="E4922" t="str">
            <v>RUS1995</v>
          </cell>
        </row>
        <row r="4923">
          <cell r="D4923">
            <v>9.6649999999999991</v>
          </cell>
          <cell r="E4923" t="str">
            <v>RUS1996</v>
          </cell>
        </row>
        <row r="4924">
          <cell r="D4924">
            <v>11.813000000000001</v>
          </cell>
          <cell r="E4924" t="str">
            <v>RUS1997</v>
          </cell>
        </row>
        <row r="4925">
          <cell r="D4925">
            <v>13.260999999999999</v>
          </cell>
          <cell r="E4925" t="str">
            <v>RUS1998</v>
          </cell>
        </row>
        <row r="4926">
          <cell r="D4926">
            <v>13.036</v>
          </cell>
          <cell r="E4926" t="str">
            <v>RUS1999</v>
          </cell>
        </row>
        <row r="4927">
          <cell r="D4927">
            <v>10.581</v>
          </cell>
          <cell r="E4927" t="str">
            <v>RUS2000</v>
          </cell>
        </row>
        <row r="4928">
          <cell r="D4928">
            <v>8.9779999999999998</v>
          </cell>
          <cell r="E4928" t="str">
            <v>RUS2001</v>
          </cell>
        </row>
        <row r="4929">
          <cell r="D4929">
            <v>7.875</v>
          </cell>
          <cell r="E4929" t="str">
            <v>RUS2002</v>
          </cell>
        </row>
        <row r="4930">
          <cell r="D4930">
            <v>8.2100000000000009</v>
          </cell>
          <cell r="E4930" t="str">
            <v>RUS2003</v>
          </cell>
        </row>
        <row r="4931">
          <cell r="D4931">
            <v>7.7629999999999999</v>
          </cell>
          <cell r="E4931" t="str">
            <v>RUS2004</v>
          </cell>
        </row>
        <row r="4932">
          <cell r="D4932">
            <v>7.1239999999999997</v>
          </cell>
          <cell r="E4932" t="str">
            <v>RUS2005</v>
          </cell>
        </row>
        <row r="4933">
          <cell r="D4933">
            <v>7.0549999999999997</v>
          </cell>
          <cell r="E4933" t="str">
            <v>RUS2006</v>
          </cell>
        </row>
        <row r="4934">
          <cell r="D4934">
            <v>6.0019999999999998</v>
          </cell>
          <cell r="E4934" t="str">
            <v>RUS2007</v>
          </cell>
        </row>
        <row r="4935">
          <cell r="D4935">
            <v>6.2050000000000001</v>
          </cell>
          <cell r="E4935" t="str">
            <v>RUS2008</v>
          </cell>
        </row>
        <row r="4936">
          <cell r="D4936">
            <v>8.3010000000000002</v>
          </cell>
          <cell r="E4936" t="str">
            <v>RUS2009</v>
          </cell>
        </row>
        <row r="4937">
          <cell r="D4937">
            <v>7.3689999999999998</v>
          </cell>
          <cell r="E4937" t="str">
            <v>RUS2010</v>
          </cell>
        </row>
        <row r="4938">
          <cell r="D4938">
            <v>6.5359999999999996</v>
          </cell>
          <cell r="E4938" t="str">
            <v>RUS2011</v>
          </cell>
        </row>
        <row r="4939">
          <cell r="D4939">
            <v>5.4359999999999999</v>
          </cell>
          <cell r="E4939" t="str">
            <v>RUS2012</v>
          </cell>
        </row>
        <row r="4940">
          <cell r="D4940">
            <v>5.4580000000000002</v>
          </cell>
          <cell r="E4940" t="str">
            <v>RUS2013</v>
          </cell>
        </row>
        <row r="4941">
          <cell r="D4941">
            <v>5.16</v>
          </cell>
          <cell r="E4941" t="str">
            <v>RUS2014</v>
          </cell>
        </row>
        <row r="4942">
          <cell r="D4942">
            <v>5.5709999999999997</v>
          </cell>
          <cell r="E4942" t="str">
            <v>RUS2015</v>
          </cell>
        </row>
        <row r="4943">
          <cell r="D4943">
            <v>5.5590000000000002</v>
          </cell>
          <cell r="E4943" t="str">
            <v>RUS2016</v>
          </cell>
        </row>
        <row r="4944">
          <cell r="D4944">
            <v>5.2119999999999997</v>
          </cell>
          <cell r="E4944" t="str">
            <v>RUS2017</v>
          </cell>
        </row>
        <row r="4945">
          <cell r="D4945">
            <v>4.8460000000000001</v>
          </cell>
          <cell r="E4945" t="str">
            <v>RUS2018</v>
          </cell>
        </row>
        <row r="4946">
          <cell r="D4946">
            <v>4.4960000000000004</v>
          </cell>
          <cell r="E4946" t="str">
            <v>RUS2019</v>
          </cell>
        </row>
        <row r="4947">
          <cell r="D4947">
            <v>5.5890000000000004</v>
          </cell>
          <cell r="E4947" t="str">
            <v>RUS2020</v>
          </cell>
        </row>
        <row r="4948">
          <cell r="D4948">
            <v>4.7149999999999999</v>
          </cell>
          <cell r="E4948" t="str">
            <v>RUS2021</v>
          </cell>
        </row>
        <row r="4949">
          <cell r="D4949">
            <v>3.867</v>
          </cell>
          <cell r="E4949" t="str">
            <v>RUS2022</v>
          </cell>
        </row>
        <row r="4950">
          <cell r="D4950">
            <v>3.3250000000000002</v>
          </cell>
          <cell r="E4950" t="str">
            <v>RUS2023</v>
          </cell>
        </row>
        <row r="4951">
          <cell r="D4951">
            <v>12.304</v>
          </cell>
          <cell r="E4951" t="str">
            <v>RWA1991</v>
          </cell>
        </row>
        <row r="4952">
          <cell r="D4952">
            <v>12.118</v>
          </cell>
          <cell r="E4952" t="str">
            <v>RWA1992</v>
          </cell>
        </row>
        <row r="4953">
          <cell r="D4953">
            <v>12.167</v>
          </cell>
          <cell r="E4953" t="str">
            <v>RWA1993</v>
          </cell>
        </row>
        <row r="4954">
          <cell r="D4954">
            <v>12.287000000000001</v>
          </cell>
          <cell r="E4954" t="str">
            <v>RWA1994</v>
          </cell>
        </row>
        <row r="4955">
          <cell r="D4955">
            <v>12.093999999999999</v>
          </cell>
          <cell r="E4955" t="str">
            <v>RWA1995</v>
          </cell>
        </row>
        <row r="4956">
          <cell r="D4956">
            <v>11.696</v>
          </cell>
          <cell r="E4956" t="str">
            <v>RWA1996</v>
          </cell>
        </row>
        <row r="4957">
          <cell r="D4957">
            <v>11.31</v>
          </cell>
          <cell r="E4957" t="str">
            <v>RWA1997</v>
          </cell>
        </row>
        <row r="4958">
          <cell r="D4958">
            <v>11.438000000000001</v>
          </cell>
          <cell r="E4958" t="str">
            <v>RWA1998</v>
          </cell>
        </row>
        <row r="4959">
          <cell r="D4959">
            <v>11.711</v>
          </cell>
          <cell r="E4959" t="str">
            <v>RWA1999</v>
          </cell>
        </row>
        <row r="4960">
          <cell r="D4960">
            <v>11.805</v>
          </cell>
          <cell r="E4960" t="str">
            <v>RWA2000</v>
          </cell>
        </row>
        <row r="4961">
          <cell r="D4961">
            <v>11.827999999999999</v>
          </cell>
          <cell r="E4961" t="str">
            <v>RWA2001</v>
          </cell>
        </row>
        <row r="4962">
          <cell r="D4962">
            <v>11.557</v>
          </cell>
          <cell r="E4962" t="str">
            <v>RWA2002</v>
          </cell>
        </row>
        <row r="4963">
          <cell r="D4963">
            <v>11.750999999999999</v>
          </cell>
          <cell r="E4963" t="str">
            <v>RWA2003</v>
          </cell>
        </row>
        <row r="4964">
          <cell r="D4964">
            <v>11.78</v>
          </cell>
          <cell r="E4964" t="str">
            <v>RWA2004</v>
          </cell>
        </row>
        <row r="4965">
          <cell r="D4965">
            <v>11.901</v>
          </cell>
          <cell r="E4965" t="str">
            <v>RWA2005</v>
          </cell>
        </row>
        <row r="4966">
          <cell r="D4966">
            <v>11.669</v>
          </cell>
          <cell r="E4966" t="str">
            <v>RWA2006</v>
          </cell>
        </row>
        <row r="4967">
          <cell r="D4967">
            <v>11.661</v>
          </cell>
          <cell r="E4967" t="str">
            <v>RWA2007</v>
          </cell>
        </row>
        <row r="4968">
          <cell r="D4968">
            <v>11.601000000000001</v>
          </cell>
          <cell r="E4968" t="str">
            <v>RWA2008</v>
          </cell>
        </row>
        <row r="4969">
          <cell r="D4969">
            <v>11.694000000000001</v>
          </cell>
          <cell r="E4969" t="str">
            <v>RWA2009</v>
          </cell>
        </row>
        <row r="4970">
          <cell r="D4970">
            <v>11.7</v>
          </cell>
          <cell r="E4970" t="str">
            <v>RWA2010</v>
          </cell>
        </row>
        <row r="4971">
          <cell r="D4971">
            <v>11.801</v>
          </cell>
          <cell r="E4971" t="str">
            <v>RWA2011</v>
          </cell>
        </row>
        <row r="4972">
          <cell r="D4972">
            <v>11.72</v>
          </cell>
          <cell r="E4972" t="str">
            <v>RWA2012</v>
          </cell>
        </row>
        <row r="4973">
          <cell r="D4973">
            <v>11.802</v>
          </cell>
          <cell r="E4973" t="str">
            <v>RWA2013</v>
          </cell>
        </row>
        <row r="4974">
          <cell r="D4974">
            <v>11.858000000000001</v>
          </cell>
          <cell r="E4974" t="str">
            <v>RWA2014</v>
          </cell>
        </row>
        <row r="4975">
          <cell r="D4975">
            <v>11.849</v>
          </cell>
          <cell r="E4975" t="str">
            <v>RWA2015</v>
          </cell>
        </row>
        <row r="4976">
          <cell r="D4976">
            <v>11.805</v>
          </cell>
          <cell r="E4976" t="str">
            <v>RWA2016</v>
          </cell>
        </row>
        <row r="4977">
          <cell r="D4977">
            <v>11.875</v>
          </cell>
          <cell r="E4977" t="str">
            <v>RWA2017</v>
          </cell>
        </row>
        <row r="4978">
          <cell r="D4978">
            <v>10.759</v>
          </cell>
          <cell r="E4978" t="str">
            <v>RWA2018</v>
          </cell>
        </row>
        <row r="4979">
          <cell r="D4979">
            <v>11.236000000000001</v>
          </cell>
          <cell r="E4979" t="str">
            <v>RWA2019</v>
          </cell>
        </row>
        <row r="4980">
          <cell r="D4980">
            <v>11.829000000000001</v>
          </cell>
          <cell r="E4980" t="str">
            <v>RWA2020</v>
          </cell>
        </row>
        <row r="4981">
          <cell r="D4981">
            <v>15.792999999999999</v>
          </cell>
          <cell r="E4981" t="str">
            <v>RWA2021</v>
          </cell>
        </row>
        <row r="4982">
          <cell r="D4982">
            <v>15.085000000000001</v>
          </cell>
          <cell r="E4982" t="str">
            <v>RWA2022</v>
          </cell>
        </row>
        <row r="4983">
          <cell r="D4983">
            <v>14.932</v>
          </cell>
          <cell r="E4983" t="str">
            <v>RWA2023</v>
          </cell>
        </row>
        <row r="4984">
          <cell r="D4984">
            <v>16.527999999999999</v>
          </cell>
          <cell r="E4984" t="str">
            <v>LCA1991</v>
          </cell>
        </row>
        <row r="4985">
          <cell r="D4985">
            <v>16.544</v>
          </cell>
          <cell r="E4985" t="str">
            <v>LCA1992</v>
          </cell>
        </row>
        <row r="4986">
          <cell r="D4986">
            <v>16.8</v>
          </cell>
          <cell r="E4986" t="str">
            <v>LCA1993</v>
          </cell>
        </row>
        <row r="4987">
          <cell r="D4987">
            <v>17</v>
          </cell>
          <cell r="E4987" t="str">
            <v>LCA1994</v>
          </cell>
        </row>
        <row r="4988">
          <cell r="D4988">
            <v>15.83</v>
          </cell>
          <cell r="E4988" t="str">
            <v>LCA1995</v>
          </cell>
        </row>
        <row r="4989">
          <cell r="D4989">
            <v>16.329999999999998</v>
          </cell>
          <cell r="E4989" t="str">
            <v>LCA1996</v>
          </cell>
        </row>
        <row r="4990">
          <cell r="D4990">
            <v>20.47</v>
          </cell>
          <cell r="E4990" t="str">
            <v>LCA1997</v>
          </cell>
        </row>
        <row r="4991">
          <cell r="D4991">
            <v>21.6</v>
          </cell>
          <cell r="E4991" t="str">
            <v>LCA1998</v>
          </cell>
        </row>
        <row r="4992">
          <cell r="D4992">
            <v>18.09</v>
          </cell>
          <cell r="E4992" t="str">
            <v>LCA1999</v>
          </cell>
        </row>
        <row r="4993">
          <cell r="D4993">
            <v>16.489999999999998</v>
          </cell>
          <cell r="E4993" t="str">
            <v>LCA2000</v>
          </cell>
        </row>
        <row r="4994">
          <cell r="D4994">
            <v>18.556000000000001</v>
          </cell>
          <cell r="E4994" t="str">
            <v>LCA2001</v>
          </cell>
        </row>
        <row r="4995">
          <cell r="D4995">
            <v>20.39</v>
          </cell>
          <cell r="E4995" t="str">
            <v>LCA2002</v>
          </cell>
        </row>
        <row r="4996">
          <cell r="D4996">
            <v>22.18</v>
          </cell>
          <cell r="E4996" t="str">
            <v>LCA2003</v>
          </cell>
        </row>
        <row r="4997">
          <cell r="D4997">
            <v>20.97</v>
          </cell>
          <cell r="E4997" t="str">
            <v>LCA2004</v>
          </cell>
        </row>
        <row r="4998">
          <cell r="D4998">
            <v>18.7</v>
          </cell>
          <cell r="E4998" t="str">
            <v>LCA2005</v>
          </cell>
        </row>
        <row r="4999">
          <cell r="D4999">
            <v>16</v>
          </cell>
          <cell r="E4999" t="str">
            <v>LCA2006</v>
          </cell>
        </row>
        <row r="5000">
          <cell r="D5000">
            <v>14</v>
          </cell>
          <cell r="E5000" t="str">
            <v>LCA2007</v>
          </cell>
        </row>
        <row r="5001">
          <cell r="D5001">
            <v>12.72</v>
          </cell>
          <cell r="E5001" t="str">
            <v>LCA2008</v>
          </cell>
        </row>
        <row r="5002">
          <cell r="D5002">
            <v>15.37</v>
          </cell>
          <cell r="E5002" t="str">
            <v>LCA2009</v>
          </cell>
        </row>
        <row r="5003">
          <cell r="D5003">
            <v>17.116</v>
          </cell>
          <cell r="E5003" t="str">
            <v>LCA2010</v>
          </cell>
        </row>
        <row r="5004">
          <cell r="D5004">
            <v>18.86</v>
          </cell>
          <cell r="E5004" t="str">
            <v>LCA2011</v>
          </cell>
        </row>
        <row r="5005">
          <cell r="D5005">
            <v>19.059999999999999</v>
          </cell>
          <cell r="E5005" t="str">
            <v>LCA2012</v>
          </cell>
        </row>
        <row r="5006">
          <cell r="D5006">
            <v>22.21</v>
          </cell>
          <cell r="E5006" t="str">
            <v>LCA2013</v>
          </cell>
        </row>
        <row r="5007">
          <cell r="D5007">
            <v>21.591999999999999</v>
          </cell>
          <cell r="E5007" t="str">
            <v>LCA2014</v>
          </cell>
        </row>
        <row r="5008">
          <cell r="D5008">
            <v>20.850999999999999</v>
          </cell>
          <cell r="E5008" t="str">
            <v>LCA2015</v>
          </cell>
        </row>
        <row r="5009">
          <cell r="D5009">
            <v>19.928000000000001</v>
          </cell>
          <cell r="E5009" t="str">
            <v>LCA2016</v>
          </cell>
        </row>
        <row r="5010">
          <cell r="D5010">
            <v>19.135999999999999</v>
          </cell>
          <cell r="E5010" t="str">
            <v>LCA2017</v>
          </cell>
        </row>
        <row r="5011">
          <cell r="D5011">
            <v>19.329000000000001</v>
          </cell>
          <cell r="E5011" t="str">
            <v>LCA2018</v>
          </cell>
        </row>
        <row r="5012">
          <cell r="D5012">
            <v>15.613</v>
          </cell>
          <cell r="E5012" t="str">
            <v>LCA2019</v>
          </cell>
        </row>
        <row r="5013">
          <cell r="D5013">
            <v>25.225000000000001</v>
          </cell>
          <cell r="E5013" t="str">
            <v>LCA2020</v>
          </cell>
        </row>
        <row r="5014">
          <cell r="D5014">
            <v>20.513999999999999</v>
          </cell>
          <cell r="E5014" t="str">
            <v>LCA2021</v>
          </cell>
        </row>
        <row r="5015">
          <cell r="D5015">
            <v>15.933999999999999</v>
          </cell>
          <cell r="E5015" t="str">
            <v>LCA2022</v>
          </cell>
        </row>
        <row r="5016">
          <cell r="D5016">
            <v>11.092000000000001</v>
          </cell>
          <cell r="E5016" t="str">
            <v>LCA2023</v>
          </cell>
        </row>
        <row r="5017">
          <cell r="D5017">
            <v>19.77</v>
          </cell>
          <cell r="E5017" t="str">
            <v>VCT1991</v>
          </cell>
        </row>
        <row r="5018">
          <cell r="D5018">
            <v>19.541</v>
          </cell>
          <cell r="E5018" t="str">
            <v>VCT1992</v>
          </cell>
        </row>
        <row r="5019">
          <cell r="D5019">
            <v>19.66</v>
          </cell>
          <cell r="E5019" t="str">
            <v>VCT1993</v>
          </cell>
        </row>
        <row r="5020">
          <cell r="D5020">
            <v>19.957999999999998</v>
          </cell>
          <cell r="E5020" t="str">
            <v>VCT1994</v>
          </cell>
        </row>
        <row r="5021">
          <cell r="D5021">
            <v>19.984000000000002</v>
          </cell>
          <cell r="E5021" t="str">
            <v>VCT1995</v>
          </cell>
        </row>
        <row r="5022">
          <cell r="D5022">
            <v>20.327999999999999</v>
          </cell>
          <cell r="E5022" t="str">
            <v>VCT1996</v>
          </cell>
        </row>
        <row r="5023">
          <cell r="D5023">
            <v>20.106000000000002</v>
          </cell>
          <cell r="E5023" t="str">
            <v>VCT1997</v>
          </cell>
        </row>
        <row r="5024">
          <cell r="D5024">
            <v>20.503</v>
          </cell>
          <cell r="E5024" t="str">
            <v>VCT1998</v>
          </cell>
        </row>
        <row r="5025">
          <cell r="D5025">
            <v>20.524000000000001</v>
          </cell>
          <cell r="E5025" t="str">
            <v>VCT1999</v>
          </cell>
        </row>
        <row r="5026">
          <cell r="D5026">
            <v>20.792000000000002</v>
          </cell>
          <cell r="E5026" t="str">
            <v>VCT2000</v>
          </cell>
        </row>
        <row r="5027">
          <cell r="D5027">
            <v>21.1</v>
          </cell>
          <cell r="E5027" t="str">
            <v>VCT2001</v>
          </cell>
        </row>
        <row r="5028">
          <cell r="D5028">
            <v>20.617000000000001</v>
          </cell>
          <cell r="E5028" t="str">
            <v>VCT2002</v>
          </cell>
        </row>
        <row r="5029">
          <cell r="D5029">
            <v>19.966999999999999</v>
          </cell>
          <cell r="E5029" t="str">
            <v>VCT2003</v>
          </cell>
        </row>
        <row r="5030">
          <cell r="D5030">
            <v>19.524000000000001</v>
          </cell>
          <cell r="E5030" t="str">
            <v>VCT2004</v>
          </cell>
        </row>
        <row r="5031">
          <cell r="D5031">
            <v>19.449000000000002</v>
          </cell>
          <cell r="E5031" t="str">
            <v>VCT2005</v>
          </cell>
        </row>
        <row r="5032">
          <cell r="D5032">
            <v>19.149999999999999</v>
          </cell>
          <cell r="E5032" t="str">
            <v>VCT2006</v>
          </cell>
        </row>
        <row r="5033">
          <cell r="D5033">
            <v>18.927</v>
          </cell>
          <cell r="E5033" t="str">
            <v>VCT2007</v>
          </cell>
        </row>
        <row r="5034">
          <cell r="D5034">
            <v>18.79</v>
          </cell>
          <cell r="E5034" t="str">
            <v>VCT2008</v>
          </cell>
        </row>
        <row r="5035">
          <cell r="D5035">
            <v>19.378</v>
          </cell>
          <cell r="E5035" t="str">
            <v>VCT2009</v>
          </cell>
        </row>
        <row r="5036">
          <cell r="D5036">
            <v>19.951000000000001</v>
          </cell>
          <cell r="E5036" t="str">
            <v>VCT2010</v>
          </cell>
        </row>
        <row r="5037">
          <cell r="D5037">
            <v>20.03</v>
          </cell>
          <cell r="E5037" t="str">
            <v>VCT2011</v>
          </cell>
        </row>
        <row r="5038">
          <cell r="D5038">
            <v>19.846</v>
          </cell>
          <cell r="E5038" t="str">
            <v>VCT2012</v>
          </cell>
        </row>
        <row r="5039">
          <cell r="D5039">
            <v>19.347000000000001</v>
          </cell>
          <cell r="E5039" t="str">
            <v>VCT2013</v>
          </cell>
        </row>
        <row r="5040">
          <cell r="D5040">
            <v>19.228999999999999</v>
          </cell>
          <cell r="E5040" t="str">
            <v>VCT2014</v>
          </cell>
        </row>
        <row r="5041">
          <cell r="D5041">
            <v>19.120999999999999</v>
          </cell>
          <cell r="E5041" t="str">
            <v>VCT2015</v>
          </cell>
        </row>
        <row r="5042">
          <cell r="D5042">
            <v>19.010000000000002</v>
          </cell>
          <cell r="E5042" t="str">
            <v>VCT2016</v>
          </cell>
        </row>
        <row r="5043">
          <cell r="D5043">
            <v>18.988</v>
          </cell>
          <cell r="E5043" t="str">
            <v>VCT2017</v>
          </cell>
        </row>
        <row r="5044">
          <cell r="D5044">
            <v>18.968</v>
          </cell>
          <cell r="E5044" t="str">
            <v>VCT2018</v>
          </cell>
        </row>
        <row r="5045">
          <cell r="D5045">
            <v>19.22</v>
          </cell>
          <cell r="E5045" t="str">
            <v>VCT2019</v>
          </cell>
        </row>
        <row r="5046">
          <cell r="D5046">
            <v>20.562999999999999</v>
          </cell>
          <cell r="E5046" t="str">
            <v>VCT2020</v>
          </cell>
        </row>
        <row r="5047">
          <cell r="D5047">
            <v>20.279</v>
          </cell>
          <cell r="E5047" t="str">
            <v>VCT2021</v>
          </cell>
        </row>
        <row r="5048">
          <cell r="D5048">
            <v>19.510000000000002</v>
          </cell>
          <cell r="E5048" t="str">
            <v>VCT2022</v>
          </cell>
        </row>
        <row r="5049">
          <cell r="D5049">
            <v>18.673999999999999</v>
          </cell>
          <cell r="E5049" t="str">
            <v>VCT2023</v>
          </cell>
        </row>
        <row r="5050">
          <cell r="D5050">
            <v>2.1</v>
          </cell>
          <cell r="E5050" t="str">
            <v>WSM1991</v>
          </cell>
        </row>
        <row r="5051">
          <cell r="D5051">
            <v>2.4380000000000002</v>
          </cell>
          <cell r="E5051" t="str">
            <v>WSM1992</v>
          </cell>
        </row>
        <row r="5052">
          <cell r="D5052">
            <v>2.6859999999999999</v>
          </cell>
          <cell r="E5052" t="str">
            <v>WSM1993</v>
          </cell>
        </row>
        <row r="5053">
          <cell r="D5053">
            <v>2.9950000000000001</v>
          </cell>
          <cell r="E5053" t="str">
            <v>WSM1994</v>
          </cell>
        </row>
        <row r="5054">
          <cell r="D5054">
            <v>3.2389999999999999</v>
          </cell>
          <cell r="E5054" t="str">
            <v>WSM1995</v>
          </cell>
        </row>
        <row r="5055">
          <cell r="D5055">
            <v>3.51</v>
          </cell>
          <cell r="E5055" t="str">
            <v>WSM1996</v>
          </cell>
        </row>
        <row r="5056">
          <cell r="D5056">
            <v>3.7749999999999999</v>
          </cell>
          <cell r="E5056" t="str">
            <v>WSM1997</v>
          </cell>
        </row>
        <row r="5057">
          <cell r="D5057">
            <v>4.1230000000000002</v>
          </cell>
          <cell r="E5057" t="str">
            <v>WSM1998</v>
          </cell>
        </row>
        <row r="5058">
          <cell r="D5058">
            <v>4.4870000000000001</v>
          </cell>
          <cell r="E5058" t="str">
            <v>WSM1999</v>
          </cell>
        </row>
        <row r="5059">
          <cell r="D5059">
            <v>4.7320000000000002</v>
          </cell>
          <cell r="E5059" t="str">
            <v>WSM2000</v>
          </cell>
        </row>
        <row r="5060">
          <cell r="D5060">
            <v>4.96</v>
          </cell>
          <cell r="E5060" t="str">
            <v>WSM2001</v>
          </cell>
        </row>
        <row r="5061">
          <cell r="D5061">
            <v>4.9779999999999998</v>
          </cell>
          <cell r="E5061" t="str">
            <v>WSM2002</v>
          </cell>
        </row>
        <row r="5062">
          <cell r="D5062">
            <v>5.04</v>
          </cell>
          <cell r="E5062" t="str">
            <v>WSM2003</v>
          </cell>
        </row>
        <row r="5063">
          <cell r="D5063">
            <v>5.165</v>
          </cell>
          <cell r="E5063" t="str">
            <v>WSM2004</v>
          </cell>
        </row>
        <row r="5064">
          <cell r="D5064">
            <v>5.2140000000000004</v>
          </cell>
          <cell r="E5064" t="str">
            <v>WSM2005</v>
          </cell>
        </row>
        <row r="5065">
          <cell r="D5065">
            <v>5.3230000000000004</v>
          </cell>
          <cell r="E5065" t="str">
            <v>WSM2006</v>
          </cell>
        </row>
        <row r="5066">
          <cell r="D5066">
            <v>5.4260000000000002</v>
          </cell>
          <cell r="E5066" t="str">
            <v>WSM2007</v>
          </cell>
        </row>
        <row r="5067">
          <cell r="D5067">
            <v>5.5380000000000003</v>
          </cell>
          <cell r="E5067" t="str">
            <v>WSM2008</v>
          </cell>
        </row>
        <row r="5068">
          <cell r="D5068">
            <v>5.6459999999999999</v>
          </cell>
          <cell r="E5068" t="str">
            <v>WSM2009</v>
          </cell>
        </row>
        <row r="5069">
          <cell r="D5069">
            <v>5.62</v>
          </cell>
          <cell r="E5069" t="str">
            <v>WSM2010</v>
          </cell>
        </row>
        <row r="5070">
          <cell r="D5070">
            <v>5.68</v>
          </cell>
          <cell r="E5070" t="str">
            <v>WSM2011</v>
          </cell>
        </row>
        <row r="5071">
          <cell r="D5071">
            <v>8.7520000000000007</v>
          </cell>
          <cell r="E5071" t="str">
            <v>WSM2012</v>
          </cell>
        </row>
        <row r="5072">
          <cell r="D5072">
            <v>8.7720000000000002</v>
          </cell>
          <cell r="E5072" t="str">
            <v>WSM2013</v>
          </cell>
        </row>
        <row r="5073">
          <cell r="D5073">
            <v>8.7200000000000006</v>
          </cell>
          <cell r="E5073" t="str">
            <v>WSM2014</v>
          </cell>
        </row>
        <row r="5074">
          <cell r="D5074">
            <v>8.9</v>
          </cell>
          <cell r="E5074" t="str">
            <v>WSM2015</v>
          </cell>
        </row>
        <row r="5075">
          <cell r="D5075">
            <v>9.0619999999999994</v>
          </cell>
          <cell r="E5075" t="str">
            <v>WSM2016</v>
          </cell>
        </row>
        <row r="5076">
          <cell r="D5076">
            <v>9.4</v>
          </cell>
          <cell r="E5076" t="str">
            <v>WSM2017</v>
          </cell>
        </row>
        <row r="5077">
          <cell r="D5077">
            <v>9.5120000000000005</v>
          </cell>
          <cell r="E5077" t="str">
            <v>WSM2018</v>
          </cell>
        </row>
        <row r="5078">
          <cell r="D5078">
            <v>9.6010000000000009</v>
          </cell>
          <cell r="E5078" t="str">
            <v>WSM2019</v>
          </cell>
        </row>
        <row r="5079">
          <cell r="D5079">
            <v>10.214</v>
          </cell>
          <cell r="E5079" t="str">
            <v>WSM2020</v>
          </cell>
        </row>
        <row r="5080">
          <cell r="D5080">
            <v>10.368</v>
          </cell>
          <cell r="E5080" t="str">
            <v>WSM2021</v>
          </cell>
        </row>
        <row r="5081">
          <cell r="D5081">
            <v>9.923</v>
          </cell>
          <cell r="E5081" t="str">
            <v>WSM2022</v>
          </cell>
        </row>
        <row r="5082">
          <cell r="D5082">
            <v>9.7469999999999999</v>
          </cell>
          <cell r="E5082" t="str">
            <v>WSM2023</v>
          </cell>
        </row>
        <row r="5083">
          <cell r="D5083">
            <v>14.417</v>
          </cell>
          <cell r="E5083" t="str">
            <v>STP1991</v>
          </cell>
        </row>
        <row r="5084">
          <cell r="D5084">
            <v>14.576000000000001</v>
          </cell>
          <cell r="E5084" t="str">
            <v>STP1992</v>
          </cell>
        </row>
        <row r="5085">
          <cell r="D5085">
            <v>14.413</v>
          </cell>
          <cell r="E5085" t="str">
            <v>STP1993</v>
          </cell>
        </row>
        <row r="5086">
          <cell r="D5086">
            <v>14.375999999999999</v>
          </cell>
          <cell r="E5086" t="str">
            <v>STP1994</v>
          </cell>
        </row>
        <row r="5087">
          <cell r="D5087">
            <v>14.323</v>
          </cell>
          <cell r="E5087" t="str">
            <v>STP1995</v>
          </cell>
        </row>
        <row r="5088">
          <cell r="D5088">
            <v>14.319000000000001</v>
          </cell>
          <cell r="E5088" t="str">
            <v>STP1996</v>
          </cell>
        </row>
        <row r="5089">
          <cell r="D5089">
            <v>14.404</v>
          </cell>
          <cell r="E5089" t="str">
            <v>STP1997</v>
          </cell>
        </row>
        <row r="5090">
          <cell r="D5090">
            <v>14.393000000000001</v>
          </cell>
          <cell r="E5090" t="str">
            <v>STP1998</v>
          </cell>
        </row>
        <row r="5091">
          <cell r="D5091">
            <v>14.353</v>
          </cell>
          <cell r="E5091" t="str">
            <v>STP1999</v>
          </cell>
        </row>
        <row r="5092">
          <cell r="D5092">
            <v>14.4</v>
          </cell>
          <cell r="E5092" t="str">
            <v>STP2000</v>
          </cell>
        </row>
        <row r="5093">
          <cell r="D5093">
            <v>15.73</v>
          </cell>
          <cell r="E5093" t="str">
            <v>STP2001</v>
          </cell>
        </row>
        <row r="5094">
          <cell r="D5094">
            <v>17.63</v>
          </cell>
          <cell r="E5094" t="str">
            <v>STP2002</v>
          </cell>
        </row>
        <row r="5095">
          <cell r="D5095">
            <v>16.36</v>
          </cell>
          <cell r="E5095" t="str">
            <v>STP2003</v>
          </cell>
        </row>
        <row r="5096">
          <cell r="D5096">
            <v>16.12</v>
          </cell>
          <cell r="E5096" t="str">
            <v>STP2004</v>
          </cell>
        </row>
        <row r="5097">
          <cell r="D5097">
            <v>16.47</v>
          </cell>
          <cell r="E5097" t="str">
            <v>STP2005</v>
          </cell>
        </row>
        <row r="5098">
          <cell r="D5098">
            <v>16.649999999999999</v>
          </cell>
          <cell r="E5098" t="str">
            <v>STP2006</v>
          </cell>
        </row>
        <row r="5099">
          <cell r="D5099">
            <v>16.097999999999999</v>
          </cell>
          <cell r="E5099" t="str">
            <v>STP2007</v>
          </cell>
        </row>
        <row r="5100">
          <cell r="D5100">
            <v>15.573</v>
          </cell>
          <cell r="E5100" t="str">
            <v>STP2008</v>
          </cell>
        </row>
        <row r="5101">
          <cell r="D5101">
            <v>15.4</v>
          </cell>
          <cell r="E5101" t="str">
            <v>STP2009</v>
          </cell>
        </row>
        <row r="5102">
          <cell r="D5102">
            <v>14.66</v>
          </cell>
          <cell r="E5102" t="str">
            <v>STP2010</v>
          </cell>
        </row>
        <row r="5103">
          <cell r="D5103">
            <v>14.196</v>
          </cell>
          <cell r="E5103" t="str">
            <v>STP2011</v>
          </cell>
        </row>
        <row r="5104">
          <cell r="D5104">
            <v>13.59</v>
          </cell>
          <cell r="E5104" t="str">
            <v>STP2012</v>
          </cell>
        </row>
        <row r="5105">
          <cell r="D5105">
            <v>13.711</v>
          </cell>
          <cell r="E5105" t="str">
            <v>STP2013</v>
          </cell>
        </row>
        <row r="5106">
          <cell r="D5106">
            <v>13.619</v>
          </cell>
          <cell r="E5106" t="str">
            <v>STP2014</v>
          </cell>
        </row>
        <row r="5107">
          <cell r="D5107">
            <v>13.598000000000001</v>
          </cell>
          <cell r="E5107" t="str">
            <v>STP2015</v>
          </cell>
        </row>
        <row r="5108">
          <cell r="D5108">
            <v>13.65</v>
          </cell>
          <cell r="E5108" t="str">
            <v>STP2016</v>
          </cell>
        </row>
        <row r="5109">
          <cell r="D5109">
            <v>13.811</v>
          </cell>
          <cell r="E5109" t="str">
            <v>STP2017</v>
          </cell>
        </row>
        <row r="5110">
          <cell r="D5110">
            <v>13.878</v>
          </cell>
          <cell r="E5110" t="str">
            <v>STP2018</v>
          </cell>
        </row>
        <row r="5111">
          <cell r="D5111">
            <v>13.997999999999999</v>
          </cell>
          <cell r="E5111" t="str">
            <v>STP2019</v>
          </cell>
        </row>
        <row r="5112">
          <cell r="D5112">
            <v>15.183</v>
          </cell>
          <cell r="E5112" t="str">
            <v>STP2020</v>
          </cell>
        </row>
        <row r="5113">
          <cell r="D5113">
            <v>15.042</v>
          </cell>
          <cell r="E5113" t="str">
            <v>STP2021</v>
          </cell>
        </row>
        <row r="5114">
          <cell r="D5114">
            <v>14.115</v>
          </cell>
          <cell r="E5114" t="str">
            <v>STP2022</v>
          </cell>
        </row>
        <row r="5115">
          <cell r="D5115">
            <v>14.208</v>
          </cell>
          <cell r="E5115" t="str">
            <v>STP2023</v>
          </cell>
        </row>
        <row r="5116">
          <cell r="D5116">
            <v>7.29</v>
          </cell>
          <cell r="E5116" t="str">
            <v>SAU1991</v>
          </cell>
        </row>
        <row r="5117">
          <cell r="D5117">
            <v>7.2</v>
          </cell>
          <cell r="E5117" t="str">
            <v>SAU1992</v>
          </cell>
        </row>
        <row r="5118">
          <cell r="D5118">
            <v>7.0750000000000002</v>
          </cell>
          <cell r="E5118" t="str">
            <v>SAU1993</v>
          </cell>
        </row>
        <row r="5119">
          <cell r="D5119">
            <v>6.88</v>
          </cell>
          <cell r="E5119" t="str">
            <v>SAU1994</v>
          </cell>
        </row>
        <row r="5120">
          <cell r="D5120">
            <v>6.44</v>
          </cell>
          <cell r="E5120" t="str">
            <v>SAU1995</v>
          </cell>
        </row>
        <row r="5121">
          <cell r="D5121">
            <v>5.8449999999999998</v>
          </cell>
          <cell r="E5121" t="str">
            <v>SAU1996</v>
          </cell>
        </row>
        <row r="5122">
          <cell r="D5122">
            <v>5.3220000000000001</v>
          </cell>
          <cell r="E5122" t="str">
            <v>SAU1997</v>
          </cell>
        </row>
        <row r="5123">
          <cell r="D5123">
            <v>4.7690000000000001</v>
          </cell>
          <cell r="E5123" t="str">
            <v>SAU1998</v>
          </cell>
        </row>
        <row r="5124">
          <cell r="D5124">
            <v>4.3460000000000001</v>
          </cell>
          <cell r="E5124" t="str">
            <v>SAU1999</v>
          </cell>
        </row>
        <row r="5125">
          <cell r="D5125">
            <v>4.57</v>
          </cell>
          <cell r="E5125" t="str">
            <v>SAU2000</v>
          </cell>
        </row>
        <row r="5126">
          <cell r="D5126">
            <v>4.6180000000000003</v>
          </cell>
          <cell r="E5126" t="str">
            <v>SAU2001</v>
          </cell>
        </row>
        <row r="5127">
          <cell r="D5127">
            <v>5.2649999999999997</v>
          </cell>
          <cell r="E5127" t="str">
            <v>SAU2002</v>
          </cell>
        </row>
        <row r="5128">
          <cell r="D5128">
            <v>5.5629999999999997</v>
          </cell>
          <cell r="E5128" t="str">
            <v>SAU2003</v>
          </cell>
        </row>
        <row r="5129">
          <cell r="D5129">
            <v>5.8220000000000001</v>
          </cell>
          <cell r="E5129" t="str">
            <v>SAU2004</v>
          </cell>
        </row>
        <row r="5130">
          <cell r="D5130">
            <v>6.0510000000000002</v>
          </cell>
          <cell r="E5130" t="str">
            <v>SAU2005</v>
          </cell>
        </row>
        <row r="5131">
          <cell r="D5131">
            <v>6.2539999999999996</v>
          </cell>
          <cell r="E5131" t="str">
            <v>SAU2006</v>
          </cell>
        </row>
        <row r="5132">
          <cell r="D5132">
            <v>5.734</v>
          </cell>
          <cell r="E5132" t="str">
            <v>SAU2007</v>
          </cell>
        </row>
        <row r="5133">
          <cell r="D5133">
            <v>5.085</v>
          </cell>
          <cell r="E5133" t="str">
            <v>SAU2008</v>
          </cell>
        </row>
        <row r="5134">
          <cell r="D5134">
            <v>5.3769999999999998</v>
          </cell>
          <cell r="E5134" t="str">
            <v>SAU2009</v>
          </cell>
        </row>
        <row r="5135">
          <cell r="D5135">
            <v>5.55</v>
          </cell>
          <cell r="E5135" t="str">
            <v>SAU2010</v>
          </cell>
        </row>
        <row r="5136">
          <cell r="D5136">
            <v>5.77</v>
          </cell>
          <cell r="E5136" t="str">
            <v>SAU2011</v>
          </cell>
        </row>
        <row r="5137">
          <cell r="D5137">
            <v>5.6219999999999999</v>
          </cell>
          <cell r="E5137" t="str">
            <v>SAU2012</v>
          </cell>
        </row>
        <row r="5138">
          <cell r="D5138">
            <v>5.6</v>
          </cell>
          <cell r="E5138" t="str">
            <v>SAU2013</v>
          </cell>
        </row>
        <row r="5139">
          <cell r="D5139">
            <v>5.8769999999999998</v>
          </cell>
          <cell r="E5139" t="str">
            <v>SAU2014</v>
          </cell>
        </row>
        <row r="5140">
          <cell r="D5140">
            <v>5.6</v>
          </cell>
          <cell r="E5140" t="str">
            <v>SAU2015</v>
          </cell>
        </row>
        <row r="5141">
          <cell r="D5141">
            <v>5.6</v>
          </cell>
          <cell r="E5141" t="str">
            <v>SAU2016</v>
          </cell>
        </row>
        <row r="5142">
          <cell r="D5142">
            <v>5.89</v>
          </cell>
          <cell r="E5142" t="str">
            <v>SAU2017</v>
          </cell>
        </row>
        <row r="5143">
          <cell r="D5143">
            <v>6.0289999999999999</v>
          </cell>
          <cell r="E5143" t="str">
            <v>SAU2018</v>
          </cell>
        </row>
        <row r="5144">
          <cell r="D5144">
            <v>5.6360000000000001</v>
          </cell>
          <cell r="E5144" t="str">
            <v>SAU2019</v>
          </cell>
        </row>
        <row r="5145">
          <cell r="D5145">
            <v>7.45</v>
          </cell>
          <cell r="E5145" t="str">
            <v>SAU2020</v>
          </cell>
        </row>
        <row r="5146">
          <cell r="D5146">
            <v>6.6210000000000004</v>
          </cell>
          <cell r="E5146" t="str">
            <v>SAU2021</v>
          </cell>
        </row>
        <row r="5147">
          <cell r="D5147">
            <v>5.5890000000000004</v>
          </cell>
          <cell r="E5147" t="str">
            <v>SAU2022</v>
          </cell>
        </row>
        <row r="5148">
          <cell r="D5148">
            <v>4.88</v>
          </cell>
          <cell r="E5148" t="str">
            <v>SAU2023</v>
          </cell>
        </row>
        <row r="5149">
          <cell r="D5149">
            <v>2.86</v>
          </cell>
          <cell r="E5149" t="str">
            <v>SEN1991</v>
          </cell>
        </row>
        <row r="5150">
          <cell r="D5150">
            <v>2.919</v>
          </cell>
          <cell r="E5150" t="str">
            <v>SEN1992</v>
          </cell>
        </row>
        <row r="5151">
          <cell r="D5151">
            <v>2.8719999999999999</v>
          </cell>
          <cell r="E5151" t="str">
            <v>SEN1993</v>
          </cell>
        </row>
        <row r="5152">
          <cell r="D5152">
            <v>2.9319999999999999</v>
          </cell>
          <cell r="E5152" t="str">
            <v>SEN1994</v>
          </cell>
        </row>
        <row r="5153">
          <cell r="D5153">
            <v>2.84</v>
          </cell>
          <cell r="E5153" t="str">
            <v>SEN1995</v>
          </cell>
        </row>
        <row r="5154">
          <cell r="D5154">
            <v>2.8260000000000001</v>
          </cell>
          <cell r="E5154" t="str">
            <v>SEN1996</v>
          </cell>
        </row>
        <row r="5155">
          <cell r="D5155">
            <v>2.76</v>
          </cell>
          <cell r="E5155" t="str">
            <v>SEN1997</v>
          </cell>
        </row>
        <row r="5156">
          <cell r="D5156">
            <v>2.7509999999999999</v>
          </cell>
          <cell r="E5156" t="str">
            <v>SEN1998</v>
          </cell>
        </row>
        <row r="5157">
          <cell r="D5157">
            <v>2.665</v>
          </cell>
          <cell r="E5157" t="str">
            <v>SEN1999</v>
          </cell>
        </row>
        <row r="5158">
          <cell r="D5158">
            <v>2.6480000000000001</v>
          </cell>
          <cell r="E5158" t="str">
            <v>SEN2000</v>
          </cell>
        </row>
        <row r="5159">
          <cell r="D5159">
            <v>2.68</v>
          </cell>
          <cell r="E5159" t="str">
            <v>SEN2001</v>
          </cell>
        </row>
        <row r="5160">
          <cell r="D5160">
            <v>2.8079999999999998</v>
          </cell>
          <cell r="E5160" t="str">
            <v>SEN2002</v>
          </cell>
        </row>
        <row r="5161">
          <cell r="D5161">
            <v>2.774</v>
          </cell>
          <cell r="E5161" t="str">
            <v>SEN2003</v>
          </cell>
        </row>
        <row r="5162">
          <cell r="D5162">
            <v>2.77</v>
          </cell>
          <cell r="E5162" t="str">
            <v>SEN2004</v>
          </cell>
        </row>
        <row r="5163">
          <cell r="D5163">
            <v>2.6850000000000001</v>
          </cell>
          <cell r="E5163" t="str">
            <v>SEN2005</v>
          </cell>
        </row>
        <row r="5164">
          <cell r="D5164">
            <v>2.7549999999999999</v>
          </cell>
          <cell r="E5164" t="str">
            <v>SEN2006</v>
          </cell>
        </row>
        <row r="5165">
          <cell r="D5165">
            <v>2.7959999999999998</v>
          </cell>
          <cell r="E5165" t="str">
            <v>SEN2007</v>
          </cell>
        </row>
        <row r="5166">
          <cell r="D5166">
            <v>2.8130000000000002</v>
          </cell>
          <cell r="E5166" t="str">
            <v>SEN2008</v>
          </cell>
        </row>
        <row r="5167">
          <cell r="D5167">
            <v>2.8069999999999999</v>
          </cell>
          <cell r="E5167" t="str">
            <v>SEN2009</v>
          </cell>
        </row>
        <row r="5168">
          <cell r="D5168">
            <v>2.798</v>
          </cell>
          <cell r="E5168" t="str">
            <v>SEN2010</v>
          </cell>
        </row>
        <row r="5169">
          <cell r="D5169">
            <v>2.8530000000000002</v>
          </cell>
          <cell r="E5169" t="str">
            <v>SEN2011</v>
          </cell>
        </row>
        <row r="5170">
          <cell r="D5170">
            <v>3.887</v>
          </cell>
          <cell r="E5170" t="str">
            <v>SEN2012</v>
          </cell>
        </row>
        <row r="5171">
          <cell r="D5171">
            <v>4.9889999999999999</v>
          </cell>
          <cell r="E5171" t="str">
            <v>SEN2013</v>
          </cell>
        </row>
        <row r="5172">
          <cell r="D5172">
            <v>5.8419999999999996</v>
          </cell>
          <cell r="E5172" t="str">
            <v>SEN2014</v>
          </cell>
        </row>
        <row r="5173">
          <cell r="D5173">
            <v>6.7569999999999997</v>
          </cell>
          <cell r="E5173" t="str">
            <v>SEN2015</v>
          </cell>
        </row>
        <row r="5174">
          <cell r="D5174">
            <v>4.4550000000000001</v>
          </cell>
          <cell r="E5174" t="str">
            <v>SEN2016</v>
          </cell>
        </row>
        <row r="5175">
          <cell r="D5175">
            <v>4.0780000000000003</v>
          </cell>
          <cell r="E5175" t="str">
            <v>SEN2017</v>
          </cell>
        </row>
        <row r="5176">
          <cell r="D5176">
            <v>3.5670000000000002</v>
          </cell>
          <cell r="E5176" t="str">
            <v>SEN2018</v>
          </cell>
        </row>
        <row r="5177">
          <cell r="D5177">
            <v>2.863</v>
          </cell>
          <cell r="E5177" t="str">
            <v>SEN2019</v>
          </cell>
        </row>
        <row r="5178">
          <cell r="D5178">
            <v>3.4049999999999998</v>
          </cell>
          <cell r="E5178" t="str">
            <v>SEN2020</v>
          </cell>
        </row>
        <row r="5179">
          <cell r="D5179">
            <v>3.3679999999999999</v>
          </cell>
          <cell r="E5179" t="str">
            <v>SEN2021</v>
          </cell>
        </row>
        <row r="5180">
          <cell r="D5180">
            <v>2.968</v>
          </cell>
          <cell r="E5180" t="str">
            <v>SEN2022</v>
          </cell>
        </row>
        <row r="5181">
          <cell r="D5181">
            <v>2.93</v>
          </cell>
          <cell r="E5181" t="str">
            <v>SEN2023</v>
          </cell>
        </row>
        <row r="5182">
          <cell r="D5182">
            <v>13.348000000000001</v>
          </cell>
          <cell r="E5182" t="str">
            <v>SRB1991</v>
          </cell>
        </row>
        <row r="5183">
          <cell r="D5183">
            <v>13.446999999999999</v>
          </cell>
          <cell r="E5183" t="str">
            <v>SRB1992</v>
          </cell>
        </row>
        <row r="5184">
          <cell r="D5184">
            <v>13.555</v>
          </cell>
          <cell r="E5184" t="str">
            <v>SRB1993</v>
          </cell>
        </row>
        <row r="5185">
          <cell r="D5185">
            <v>13.509</v>
          </cell>
          <cell r="E5185" t="str">
            <v>SRB1994</v>
          </cell>
        </row>
        <row r="5186">
          <cell r="D5186">
            <v>13.4</v>
          </cell>
          <cell r="E5186" t="str">
            <v>SRB1995</v>
          </cell>
        </row>
        <row r="5187">
          <cell r="D5187">
            <v>13.2</v>
          </cell>
          <cell r="E5187" t="str">
            <v>SRB1996</v>
          </cell>
        </row>
        <row r="5188">
          <cell r="D5188">
            <v>13.8</v>
          </cell>
          <cell r="E5188" t="str">
            <v>SRB1997</v>
          </cell>
        </row>
        <row r="5189">
          <cell r="D5189">
            <v>13.7</v>
          </cell>
          <cell r="E5189" t="str">
            <v>SRB1998</v>
          </cell>
        </row>
        <row r="5190">
          <cell r="D5190">
            <v>13.7</v>
          </cell>
          <cell r="E5190" t="str">
            <v>SRB1999</v>
          </cell>
        </row>
        <row r="5191">
          <cell r="D5191">
            <v>12.6</v>
          </cell>
          <cell r="E5191" t="str">
            <v>SRB2000</v>
          </cell>
        </row>
        <row r="5192">
          <cell r="D5192">
            <v>12.8</v>
          </cell>
          <cell r="E5192" t="str">
            <v>SRB2001</v>
          </cell>
        </row>
        <row r="5193">
          <cell r="D5193">
            <v>13.8</v>
          </cell>
          <cell r="E5193" t="str">
            <v>SRB2002</v>
          </cell>
        </row>
        <row r="5194">
          <cell r="D5194">
            <v>15.2</v>
          </cell>
          <cell r="E5194" t="str">
            <v>SRB2003</v>
          </cell>
        </row>
        <row r="5195">
          <cell r="D5195">
            <v>18.5</v>
          </cell>
          <cell r="E5195" t="str">
            <v>SRB2004</v>
          </cell>
        </row>
        <row r="5196">
          <cell r="D5196">
            <v>20.85</v>
          </cell>
          <cell r="E5196" t="str">
            <v>SRB2005</v>
          </cell>
        </row>
        <row r="5197">
          <cell r="D5197">
            <v>20.85</v>
          </cell>
          <cell r="E5197" t="str">
            <v>SRB2006</v>
          </cell>
        </row>
        <row r="5198">
          <cell r="D5198">
            <v>18.059999999999999</v>
          </cell>
          <cell r="E5198" t="str">
            <v>SRB2007</v>
          </cell>
        </row>
        <row r="5199">
          <cell r="D5199">
            <v>13.67</v>
          </cell>
          <cell r="E5199" t="str">
            <v>SRB2008</v>
          </cell>
        </row>
        <row r="5200">
          <cell r="D5200">
            <v>16.116</v>
          </cell>
          <cell r="E5200" t="str">
            <v>SRB2009</v>
          </cell>
        </row>
        <row r="5201">
          <cell r="D5201">
            <v>19.204000000000001</v>
          </cell>
          <cell r="E5201" t="str">
            <v>SRB2010</v>
          </cell>
        </row>
        <row r="5202">
          <cell r="D5202">
            <v>22.959</v>
          </cell>
          <cell r="E5202" t="str">
            <v>SRB2011</v>
          </cell>
        </row>
        <row r="5203">
          <cell r="D5203">
            <v>24</v>
          </cell>
          <cell r="E5203" t="str">
            <v>SRB2012</v>
          </cell>
        </row>
        <row r="5204">
          <cell r="D5204">
            <v>22.154</v>
          </cell>
          <cell r="E5204" t="str">
            <v>SRB2013</v>
          </cell>
        </row>
        <row r="5205">
          <cell r="D5205">
            <v>19.222999999999999</v>
          </cell>
          <cell r="E5205" t="str">
            <v>SRB2014</v>
          </cell>
        </row>
        <row r="5206">
          <cell r="D5206">
            <v>17.66</v>
          </cell>
          <cell r="E5206" t="str">
            <v>SRB2015</v>
          </cell>
        </row>
        <row r="5207">
          <cell r="D5207">
            <v>15.257</v>
          </cell>
          <cell r="E5207" t="str">
            <v>SRB2016</v>
          </cell>
        </row>
        <row r="5208">
          <cell r="D5208">
            <v>13.477</v>
          </cell>
          <cell r="E5208" t="str">
            <v>SRB2017</v>
          </cell>
        </row>
        <row r="5209">
          <cell r="D5209">
            <v>12.733000000000001</v>
          </cell>
          <cell r="E5209" t="str">
            <v>SRB2018</v>
          </cell>
        </row>
        <row r="5210">
          <cell r="D5210">
            <v>10.395</v>
          </cell>
          <cell r="E5210" t="str">
            <v>SRB2019</v>
          </cell>
        </row>
        <row r="5211">
          <cell r="D5211">
            <v>9.0109999999999992</v>
          </cell>
          <cell r="E5211" t="str">
            <v>SRB2020</v>
          </cell>
        </row>
        <row r="5212">
          <cell r="D5212">
            <v>10.061</v>
          </cell>
          <cell r="E5212" t="str">
            <v>SRB2021</v>
          </cell>
        </row>
        <row r="5213">
          <cell r="D5213">
            <v>8.6839999999999993</v>
          </cell>
          <cell r="E5213" t="str">
            <v>SRB2022</v>
          </cell>
        </row>
        <row r="5214">
          <cell r="D5214">
            <v>8.6829999999999998</v>
          </cell>
          <cell r="E5214" t="str">
            <v>SRB2023</v>
          </cell>
        </row>
        <row r="5215">
          <cell r="D5215">
            <v>4.056</v>
          </cell>
          <cell r="E5215" t="str">
            <v>SLE1991</v>
          </cell>
        </row>
        <row r="5216">
          <cell r="D5216">
            <v>4.2480000000000002</v>
          </cell>
          <cell r="E5216" t="str">
            <v>SLE1992</v>
          </cell>
        </row>
        <row r="5217">
          <cell r="D5217">
            <v>4.2699999999999996</v>
          </cell>
          <cell r="E5217" t="str">
            <v>SLE1993</v>
          </cell>
        </row>
        <row r="5218">
          <cell r="D5218">
            <v>4.3159999999999998</v>
          </cell>
          <cell r="E5218" t="str">
            <v>SLE1994</v>
          </cell>
        </row>
        <row r="5219">
          <cell r="D5219">
            <v>4.21</v>
          </cell>
          <cell r="E5219" t="str">
            <v>SLE1995</v>
          </cell>
        </row>
        <row r="5220">
          <cell r="D5220">
            <v>4.21</v>
          </cell>
          <cell r="E5220" t="str">
            <v>SLE1996</v>
          </cell>
        </row>
        <row r="5221">
          <cell r="D5221">
            <v>4.2510000000000003</v>
          </cell>
          <cell r="E5221" t="str">
            <v>SLE1997</v>
          </cell>
        </row>
        <row r="5222">
          <cell r="D5222">
            <v>4.1589999999999998</v>
          </cell>
          <cell r="E5222" t="str">
            <v>SLE1998</v>
          </cell>
        </row>
        <row r="5223">
          <cell r="D5223">
            <v>4.1980000000000004</v>
          </cell>
          <cell r="E5223" t="str">
            <v>SLE1999</v>
          </cell>
        </row>
        <row r="5224">
          <cell r="D5224">
            <v>4.0810000000000004</v>
          </cell>
          <cell r="E5224" t="str">
            <v>SLE2000</v>
          </cell>
        </row>
        <row r="5225">
          <cell r="D5225">
            <v>4.1609999999999996</v>
          </cell>
          <cell r="E5225" t="str">
            <v>SLE2001</v>
          </cell>
        </row>
        <row r="5226">
          <cell r="D5226">
            <v>3.9009999999999998</v>
          </cell>
          <cell r="E5226" t="str">
            <v>SLE2002</v>
          </cell>
        </row>
        <row r="5227">
          <cell r="D5227">
            <v>3.879</v>
          </cell>
          <cell r="E5227" t="str">
            <v>SLE2003</v>
          </cell>
        </row>
        <row r="5228">
          <cell r="D5228">
            <v>3.42</v>
          </cell>
          <cell r="E5228" t="str">
            <v>SLE2004</v>
          </cell>
        </row>
        <row r="5229">
          <cell r="D5229">
            <v>3.7240000000000002</v>
          </cell>
          <cell r="E5229" t="str">
            <v>SLE2005</v>
          </cell>
        </row>
        <row r="5230">
          <cell r="D5230">
            <v>3.9</v>
          </cell>
          <cell r="E5230" t="str">
            <v>SLE2006</v>
          </cell>
        </row>
        <row r="5231">
          <cell r="D5231">
            <v>4.0179999999999998</v>
          </cell>
          <cell r="E5231" t="str">
            <v>SLE2007</v>
          </cell>
        </row>
        <row r="5232">
          <cell r="D5232">
            <v>4.1399999999999997</v>
          </cell>
          <cell r="E5232" t="str">
            <v>SLE2008</v>
          </cell>
        </row>
        <row r="5233">
          <cell r="D5233">
            <v>4.282</v>
          </cell>
          <cell r="E5233" t="str">
            <v>SLE2009</v>
          </cell>
        </row>
        <row r="5234">
          <cell r="D5234">
            <v>4.4269999999999996</v>
          </cell>
          <cell r="E5234" t="str">
            <v>SLE2010</v>
          </cell>
        </row>
        <row r="5235">
          <cell r="D5235">
            <v>4.5540000000000003</v>
          </cell>
          <cell r="E5235" t="str">
            <v>SLE2011</v>
          </cell>
        </row>
        <row r="5236">
          <cell r="D5236">
            <v>4.5599999999999996</v>
          </cell>
          <cell r="E5236" t="str">
            <v>SLE2012</v>
          </cell>
        </row>
        <row r="5237">
          <cell r="D5237">
            <v>4.5380000000000003</v>
          </cell>
          <cell r="E5237" t="str">
            <v>SLE2013</v>
          </cell>
        </row>
        <row r="5238">
          <cell r="D5238">
            <v>4.6779999999999999</v>
          </cell>
          <cell r="E5238" t="str">
            <v>SLE2014</v>
          </cell>
        </row>
        <row r="5239">
          <cell r="D5239">
            <v>4.6210000000000004</v>
          </cell>
          <cell r="E5239" t="str">
            <v>SLE2015</v>
          </cell>
        </row>
        <row r="5240">
          <cell r="D5240">
            <v>4.3120000000000003</v>
          </cell>
          <cell r="E5240" t="str">
            <v>SLE2016</v>
          </cell>
        </row>
        <row r="5241">
          <cell r="D5241">
            <v>3.8479999999999999</v>
          </cell>
          <cell r="E5241" t="str">
            <v>SLE2017</v>
          </cell>
        </row>
        <row r="5242">
          <cell r="D5242">
            <v>3.1930000000000001</v>
          </cell>
          <cell r="E5242" t="str">
            <v>SLE2018</v>
          </cell>
        </row>
        <row r="5243">
          <cell r="D5243">
            <v>3.2040000000000002</v>
          </cell>
          <cell r="E5243" t="str">
            <v>SLE2019</v>
          </cell>
        </row>
        <row r="5244">
          <cell r="D5244">
            <v>3.4849999999999999</v>
          </cell>
          <cell r="E5244" t="str">
            <v>SLE2020</v>
          </cell>
        </row>
        <row r="5245">
          <cell r="D5245">
            <v>3.516</v>
          </cell>
          <cell r="E5245" t="str">
            <v>SLE2021</v>
          </cell>
        </row>
        <row r="5246">
          <cell r="D5246">
            <v>3.194</v>
          </cell>
          <cell r="E5246" t="str">
            <v>SLE2022</v>
          </cell>
        </row>
        <row r="5247">
          <cell r="D5247">
            <v>3.1739999999999999</v>
          </cell>
          <cell r="E5247" t="str">
            <v>SLE2023</v>
          </cell>
        </row>
        <row r="5248">
          <cell r="D5248">
            <v>2.1800000000000002</v>
          </cell>
          <cell r="E5248" t="str">
            <v>SGP1991</v>
          </cell>
        </row>
        <row r="5249">
          <cell r="D5249">
            <v>3.09</v>
          </cell>
          <cell r="E5249" t="str">
            <v>SGP1992</v>
          </cell>
        </row>
        <row r="5250">
          <cell r="D5250">
            <v>3.07</v>
          </cell>
          <cell r="E5250" t="str">
            <v>SGP1993</v>
          </cell>
        </row>
        <row r="5251">
          <cell r="D5251">
            <v>3.03</v>
          </cell>
          <cell r="E5251" t="str">
            <v>SGP1994</v>
          </cell>
        </row>
        <row r="5252">
          <cell r="D5252">
            <v>3.3</v>
          </cell>
          <cell r="E5252" t="str">
            <v>SGP1995</v>
          </cell>
        </row>
        <row r="5253">
          <cell r="D5253">
            <v>3.57</v>
          </cell>
          <cell r="E5253" t="str">
            <v>SGP1996</v>
          </cell>
        </row>
        <row r="5254">
          <cell r="D5254">
            <v>2.5</v>
          </cell>
          <cell r="E5254" t="str">
            <v>SGP1997</v>
          </cell>
        </row>
        <row r="5255">
          <cell r="D5255">
            <v>3.41</v>
          </cell>
          <cell r="E5255" t="str">
            <v>SGP1998</v>
          </cell>
        </row>
        <row r="5256">
          <cell r="D5256">
            <v>4.8499999999999996</v>
          </cell>
          <cell r="E5256" t="str">
            <v>SGP1999</v>
          </cell>
        </row>
        <row r="5257">
          <cell r="D5257">
            <v>3.7</v>
          </cell>
          <cell r="E5257" t="str">
            <v>SGP2000</v>
          </cell>
        </row>
        <row r="5258">
          <cell r="D5258">
            <v>3.76</v>
          </cell>
          <cell r="E5258" t="str">
            <v>SGP2001</v>
          </cell>
        </row>
        <row r="5259">
          <cell r="D5259">
            <v>5.65</v>
          </cell>
          <cell r="E5259" t="str">
            <v>SGP2002</v>
          </cell>
        </row>
        <row r="5260">
          <cell r="D5260">
            <v>5.93</v>
          </cell>
          <cell r="E5260" t="str">
            <v>SGP2003</v>
          </cell>
        </row>
        <row r="5261">
          <cell r="D5261">
            <v>5.84</v>
          </cell>
          <cell r="E5261" t="str">
            <v>SGP2004</v>
          </cell>
        </row>
        <row r="5262">
          <cell r="D5262">
            <v>5.59</v>
          </cell>
          <cell r="E5262" t="str">
            <v>SGP2005</v>
          </cell>
        </row>
        <row r="5263">
          <cell r="D5263">
            <v>4.4800000000000004</v>
          </cell>
          <cell r="E5263" t="str">
            <v>SGP2006</v>
          </cell>
        </row>
        <row r="5264">
          <cell r="D5264">
            <v>3.9</v>
          </cell>
          <cell r="E5264" t="str">
            <v>SGP2007</v>
          </cell>
        </row>
        <row r="5265">
          <cell r="D5265">
            <v>3.96</v>
          </cell>
          <cell r="E5265" t="str">
            <v>SGP2008</v>
          </cell>
        </row>
        <row r="5266">
          <cell r="D5266">
            <v>5.86</v>
          </cell>
          <cell r="E5266" t="str">
            <v>SGP2009</v>
          </cell>
        </row>
        <row r="5267">
          <cell r="D5267">
            <v>4.12</v>
          </cell>
          <cell r="E5267" t="str">
            <v>SGP2010</v>
          </cell>
        </row>
        <row r="5268">
          <cell r="D5268">
            <v>3.89</v>
          </cell>
          <cell r="E5268" t="str">
            <v>SGP2011</v>
          </cell>
        </row>
        <row r="5269">
          <cell r="D5269">
            <v>3.72</v>
          </cell>
          <cell r="E5269" t="str">
            <v>SGP2012</v>
          </cell>
        </row>
        <row r="5270">
          <cell r="D5270">
            <v>3.86</v>
          </cell>
          <cell r="E5270" t="str">
            <v>SGP2013</v>
          </cell>
        </row>
        <row r="5271">
          <cell r="D5271">
            <v>3.74</v>
          </cell>
          <cell r="E5271" t="str">
            <v>SGP2014</v>
          </cell>
        </row>
        <row r="5272">
          <cell r="D5272">
            <v>3.79</v>
          </cell>
          <cell r="E5272" t="str">
            <v>SGP2015</v>
          </cell>
        </row>
        <row r="5273">
          <cell r="D5273">
            <v>4.08</v>
          </cell>
          <cell r="E5273" t="str">
            <v>SGP2016</v>
          </cell>
        </row>
        <row r="5274">
          <cell r="D5274">
            <v>4.2</v>
          </cell>
          <cell r="E5274" t="str">
            <v>SGP2017</v>
          </cell>
        </row>
        <row r="5275">
          <cell r="D5275">
            <v>3.613</v>
          </cell>
          <cell r="E5275" t="str">
            <v>SGP2018</v>
          </cell>
        </row>
        <row r="5276">
          <cell r="D5276">
            <v>3.1</v>
          </cell>
          <cell r="E5276" t="str">
            <v>SGP2019</v>
          </cell>
        </row>
        <row r="5277">
          <cell r="D5277">
            <v>4.0999999999999996</v>
          </cell>
          <cell r="E5277" t="str">
            <v>SGP2020</v>
          </cell>
        </row>
        <row r="5278">
          <cell r="D5278">
            <v>4.6399999999999997</v>
          </cell>
          <cell r="E5278" t="str">
            <v>SGP2021</v>
          </cell>
        </row>
        <row r="5279">
          <cell r="D5279">
            <v>3.5910000000000002</v>
          </cell>
          <cell r="E5279" t="str">
            <v>SGP2022</v>
          </cell>
        </row>
        <row r="5280">
          <cell r="D5280">
            <v>3.472</v>
          </cell>
          <cell r="E5280" t="str">
            <v>SGP2023</v>
          </cell>
        </row>
        <row r="5281">
          <cell r="D5281">
            <v>12.154</v>
          </cell>
          <cell r="E5281" t="str">
            <v>SVK1991</v>
          </cell>
        </row>
        <row r="5282">
          <cell r="D5282">
            <v>12.206</v>
          </cell>
          <cell r="E5282" t="str">
            <v>SVK1992</v>
          </cell>
        </row>
        <row r="5283">
          <cell r="D5283">
            <v>12.2</v>
          </cell>
          <cell r="E5283" t="str">
            <v>SVK1993</v>
          </cell>
        </row>
        <row r="5284">
          <cell r="D5284">
            <v>13.654</v>
          </cell>
          <cell r="E5284" t="str">
            <v>SVK1994</v>
          </cell>
        </row>
        <row r="5285">
          <cell r="D5285">
            <v>13.109</v>
          </cell>
          <cell r="E5285" t="str">
            <v>SVK1995</v>
          </cell>
        </row>
        <row r="5286">
          <cell r="D5286">
            <v>11.340999999999999</v>
          </cell>
          <cell r="E5286" t="str">
            <v>SVK1996</v>
          </cell>
        </row>
        <row r="5287">
          <cell r="D5287">
            <v>11.894</v>
          </cell>
          <cell r="E5287" t="str">
            <v>SVK1997</v>
          </cell>
        </row>
        <row r="5288">
          <cell r="D5288">
            <v>12.420999999999999</v>
          </cell>
          <cell r="E5288" t="str">
            <v>SVK1998</v>
          </cell>
        </row>
        <row r="5289">
          <cell r="D5289">
            <v>16.099</v>
          </cell>
          <cell r="E5289" t="str">
            <v>SVK1999</v>
          </cell>
        </row>
        <row r="5290">
          <cell r="D5290">
            <v>18.545999999999999</v>
          </cell>
          <cell r="E5290" t="str">
            <v>SVK2000</v>
          </cell>
        </row>
        <row r="5291">
          <cell r="D5291">
            <v>19.149000000000001</v>
          </cell>
          <cell r="E5291" t="str">
            <v>SVK2001</v>
          </cell>
        </row>
        <row r="5292">
          <cell r="D5292">
            <v>18.541</v>
          </cell>
          <cell r="E5292" t="str">
            <v>SVK2002</v>
          </cell>
        </row>
        <row r="5293">
          <cell r="D5293">
            <v>17.55</v>
          </cell>
          <cell r="E5293" t="str">
            <v>SVK2003</v>
          </cell>
        </row>
        <row r="5294">
          <cell r="D5294">
            <v>18.206</v>
          </cell>
          <cell r="E5294" t="str">
            <v>SVK2004</v>
          </cell>
        </row>
        <row r="5295">
          <cell r="D5295">
            <v>16.276</v>
          </cell>
          <cell r="E5295" t="str">
            <v>SVK2005</v>
          </cell>
        </row>
        <row r="5296">
          <cell r="D5296">
            <v>13.395</v>
          </cell>
          <cell r="E5296" t="str">
            <v>SVK2006</v>
          </cell>
        </row>
        <row r="5297">
          <cell r="D5297">
            <v>11.16</v>
          </cell>
          <cell r="E5297" t="str">
            <v>SVK2007</v>
          </cell>
        </row>
        <row r="5298">
          <cell r="D5298">
            <v>9.5139999999999993</v>
          </cell>
          <cell r="E5298" t="str">
            <v>SVK2008</v>
          </cell>
        </row>
        <row r="5299">
          <cell r="D5299">
            <v>12.023</v>
          </cell>
          <cell r="E5299" t="str">
            <v>SVK2009</v>
          </cell>
        </row>
        <row r="5300">
          <cell r="D5300">
            <v>14.387</v>
          </cell>
          <cell r="E5300" t="str">
            <v>SVK2010</v>
          </cell>
        </row>
        <row r="5301">
          <cell r="D5301">
            <v>13.634</v>
          </cell>
          <cell r="E5301" t="str">
            <v>SVK2011</v>
          </cell>
        </row>
        <row r="5302">
          <cell r="D5302">
            <v>13.965999999999999</v>
          </cell>
          <cell r="E5302" t="str">
            <v>SVK2012</v>
          </cell>
        </row>
        <row r="5303">
          <cell r="D5303">
            <v>14.227</v>
          </cell>
          <cell r="E5303" t="str">
            <v>SVK2013</v>
          </cell>
        </row>
        <row r="5304">
          <cell r="D5304">
            <v>11.537000000000001</v>
          </cell>
          <cell r="E5304" t="str">
            <v>SVK2014</v>
          </cell>
        </row>
        <row r="5305">
          <cell r="D5305">
            <v>11.492000000000001</v>
          </cell>
          <cell r="E5305" t="str">
            <v>SVK2015</v>
          </cell>
        </row>
        <row r="5306">
          <cell r="D5306">
            <v>9.6790000000000003</v>
          </cell>
          <cell r="E5306" t="str">
            <v>SVK2016</v>
          </cell>
        </row>
        <row r="5307">
          <cell r="D5307">
            <v>8.1419999999999995</v>
          </cell>
          <cell r="E5307" t="str">
            <v>SVK2017</v>
          </cell>
        </row>
        <row r="5308">
          <cell r="D5308">
            <v>6.5439999999999996</v>
          </cell>
          <cell r="E5308" t="str">
            <v>SVK2018</v>
          </cell>
        </row>
        <row r="5309">
          <cell r="D5309">
            <v>5.7610000000000001</v>
          </cell>
          <cell r="E5309" t="str">
            <v>SVK2019</v>
          </cell>
        </row>
        <row r="5310">
          <cell r="D5310">
            <v>6.7190000000000003</v>
          </cell>
          <cell r="E5310" t="str">
            <v>SVK2020</v>
          </cell>
        </row>
        <row r="5311">
          <cell r="D5311">
            <v>6.8940000000000001</v>
          </cell>
          <cell r="E5311" t="str">
            <v>SVK2021</v>
          </cell>
        </row>
        <row r="5312">
          <cell r="D5312">
            <v>6.1429999999999998</v>
          </cell>
          <cell r="E5312" t="str">
            <v>SVK2022</v>
          </cell>
        </row>
        <row r="5313">
          <cell r="D5313">
            <v>5.84</v>
          </cell>
          <cell r="E5313" t="str">
            <v>SVK2023</v>
          </cell>
        </row>
        <row r="5314">
          <cell r="D5314">
            <v>7.08</v>
          </cell>
          <cell r="E5314" t="str">
            <v>SVN1991</v>
          </cell>
        </row>
        <row r="5315">
          <cell r="D5315">
            <v>7.8230000000000004</v>
          </cell>
          <cell r="E5315" t="str">
            <v>SVN1992</v>
          </cell>
        </row>
        <row r="5316">
          <cell r="D5316">
            <v>8.51</v>
          </cell>
          <cell r="E5316" t="str">
            <v>SVN1993</v>
          </cell>
        </row>
        <row r="5317">
          <cell r="D5317">
            <v>8.24</v>
          </cell>
          <cell r="E5317" t="str">
            <v>SVN1994</v>
          </cell>
        </row>
        <row r="5318">
          <cell r="D5318">
            <v>7.15</v>
          </cell>
          <cell r="E5318" t="str">
            <v>SVN1995</v>
          </cell>
        </row>
        <row r="5319">
          <cell r="D5319">
            <v>6.8860000000000001</v>
          </cell>
          <cell r="E5319" t="str">
            <v>SVN1996</v>
          </cell>
        </row>
        <row r="5320">
          <cell r="D5320">
            <v>6.6580000000000004</v>
          </cell>
          <cell r="E5320" t="str">
            <v>SVN1997</v>
          </cell>
        </row>
        <row r="5321">
          <cell r="D5321">
            <v>7.4</v>
          </cell>
          <cell r="E5321" t="str">
            <v>SVN1998</v>
          </cell>
        </row>
        <row r="5322">
          <cell r="D5322">
            <v>7.33</v>
          </cell>
          <cell r="E5322" t="str">
            <v>SVN1999</v>
          </cell>
        </row>
        <row r="5323">
          <cell r="D5323">
            <v>6.92</v>
          </cell>
          <cell r="E5323" t="str">
            <v>SVN2000</v>
          </cell>
        </row>
        <row r="5324">
          <cell r="D5324">
            <v>5.6849999999999996</v>
          </cell>
          <cell r="E5324" t="str">
            <v>SVN2001</v>
          </cell>
        </row>
        <row r="5325">
          <cell r="D5325">
            <v>5.9269999999999996</v>
          </cell>
          <cell r="E5325" t="str">
            <v>SVN2002</v>
          </cell>
        </row>
        <row r="5326">
          <cell r="D5326">
            <v>6.4809999999999999</v>
          </cell>
          <cell r="E5326" t="str">
            <v>SVN2003</v>
          </cell>
        </row>
        <row r="5327">
          <cell r="D5327">
            <v>6.0170000000000003</v>
          </cell>
          <cell r="E5327" t="str">
            <v>SVN2004</v>
          </cell>
        </row>
        <row r="5328">
          <cell r="D5328">
            <v>6.5149999999999997</v>
          </cell>
          <cell r="E5328" t="str">
            <v>SVN2005</v>
          </cell>
        </row>
        <row r="5329">
          <cell r="D5329">
            <v>5.9569999999999999</v>
          </cell>
          <cell r="E5329" t="str">
            <v>SVN2006</v>
          </cell>
        </row>
        <row r="5330">
          <cell r="D5330">
            <v>4.8280000000000003</v>
          </cell>
          <cell r="E5330" t="str">
            <v>SVN2007</v>
          </cell>
        </row>
        <row r="5331">
          <cell r="D5331">
            <v>4.3789999999999996</v>
          </cell>
          <cell r="E5331" t="str">
            <v>SVN2008</v>
          </cell>
        </row>
        <row r="5332">
          <cell r="D5332">
            <v>5.8689999999999998</v>
          </cell>
          <cell r="E5332" t="str">
            <v>SVN2009</v>
          </cell>
        </row>
        <row r="5333">
          <cell r="D5333">
            <v>7.2480000000000002</v>
          </cell>
          <cell r="E5333" t="str">
            <v>SVN2010</v>
          </cell>
        </row>
        <row r="5334">
          <cell r="D5334">
            <v>8.1820000000000004</v>
          </cell>
          <cell r="E5334" t="str">
            <v>SVN2011</v>
          </cell>
        </row>
        <row r="5335">
          <cell r="D5335">
            <v>8.8520000000000003</v>
          </cell>
          <cell r="E5335" t="str">
            <v>SVN2012</v>
          </cell>
        </row>
        <row r="5336">
          <cell r="D5336">
            <v>10.116</v>
          </cell>
          <cell r="E5336" t="str">
            <v>SVN2013</v>
          </cell>
        </row>
        <row r="5337">
          <cell r="D5337">
            <v>9.6920000000000002</v>
          </cell>
          <cell r="E5337" t="str">
            <v>SVN2014</v>
          </cell>
        </row>
        <row r="5338">
          <cell r="D5338">
            <v>8.9749999999999996</v>
          </cell>
          <cell r="E5338" t="str">
            <v>SVN2015</v>
          </cell>
        </row>
        <row r="5339">
          <cell r="D5339">
            <v>8.0069999999999997</v>
          </cell>
          <cell r="E5339" t="str">
            <v>SVN2016</v>
          </cell>
        </row>
        <row r="5340">
          <cell r="D5340">
            <v>6.5730000000000004</v>
          </cell>
          <cell r="E5340" t="str">
            <v>SVN2017</v>
          </cell>
        </row>
        <row r="5341">
          <cell r="D5341">
            <v>5.1159999999999997</v>
          </cell>
          <cell r="E5341" t="str">
            <v>SVN2018</v>
          </cell>
        </row>
        <row r="5342">
          <cell r="D5342">
            <v>4.4480000000000004</v>
          </cell>
          <cell r="E5342" t="str">
            <v>SVN2019</v>
          </cell>
        </row>
        <row r="5343">
          <cell r="D5343">
            <v>4.9740000000000002</v>
          </cell>
          <cell r="E5343" t="str">
            <v>SVN2020</v>
          </cell>
        </row>
        <row r="5344">
          <cell r="D5344">
            <v>4.7469999999999999</v>
          </cell>
          <cell r="E5344" t="str">
            <v>SVN2021</v>
          </cell>
        </row>
        <row r="5345">
          <cell r="D5345">
            <v>4.0129999999999999</v>
          </cell>
          <cell r="E5345" t="str">
            <v>SVN2022</v>
          </cell>
        </row>
        <row r="5346">
          <cell r="D5346">
            <v>3.6269999999999998</v>
          </cell>
          <cell r="E5346" t="str">
            <v>SVN2023</v>
          </cell>
        </row>
        <row r="5347">
          <cell r="D5347">
            <v>1.976</v>
          </cell>
          <cell r="E5347" t="str">
            <v>SLB1991</v>
          </cell>
        </row>
        <row r="5348">
          <cell r="D5348">
            <v>1.8640000000000001</v>
          </cell>
          <cell r="E5348" t="str">
            <v>SLB1992</v>
          </cell>
        </row>
        <row r="5349">
          <cell r="D5349">
            <v>1.8420000000000001</v>
          </cell>
          <cell r="E5349" t="str">
            <v>SLB1993</v>
          </cell>
        </row>
        <row r="5350">
          <cell r="D5350">
            <v>1.8160000000000001</v>
          </cell>
          <cell r="E5350" t="str">
            <v>SLB1994</v>
          </cell>
        </row>
        <row r="5351">
          <cell r="D5351">
            <v>1.849</v>
          </cell>
          <cell r="E5351" t="str">
            <v>SLB1995</v>
          </cell>
        </row>
        <row r="5352">
          <cell r="D5352">
            <v>1.88</v>
          </cell>
          <cell r="E5352" t="str">
            <v>SLB1996</v>
          </cell>
        </row>
        <row r="5353">
          <cell r="D5353">
            <v>2.0030000000000001</v>
          </cell>
          <cell r="E5353" t="str">
            <v>SLB1997</v>
          </cell>
        </row>
        <row r="5354">
          <cell r="D5354">
            <v>2.1360000000000001</v>
          </cell>
          <cell r="E5354" t="str">
            <v>SLB1998</v>
          </cell>
        </row>
        <row r="5355">
          <cell r="D5355">
            <v>2.17</v>
          </cell>
          <cell r="E5355" t="str">
            <v>SLB1999</v>
          </cell>
        </row>
        <row r="5356">
          <cell r="D5356">
            <v>2.4020000000000001</v>
          </cell>
          <cell r="E5356" t="str">
            <v>SLB2000</v>
          </cell>
        </row>
        <row r="5357">
          <cell r="D5357">
            <v>2.5830000000000002</v>
          </cell>
          <cell r="E5357" t="str">
            <v>SLB2001</v>
          </cell>
        </row>
        <row r="5358">
          <cell r="D5358">
            <v>2.6349999999999998</v>
          </cell>
          <cell r="E5358" t="str">
            <v>SLB2002</v>
          </cell>
        </row>
        <row r="5359">
          <cell r="D5359">
            <v>2.2559999999999998</v>
          </cell>
          <cell r="E5359" t="str">
            <v>SLB2003</v>
          </cell>
        </row>
        <row r="5360">
          <cell r="D5360">
            <v>2.0150000000000001</v>
          </cell>
          <cell r="E5360" t="str">
            <v>SLB2004</v>
          </cell>
        </row>
        <row r="5361">
          <cell r="D5361">
            <v>1.879</v>
          </cell>
          <cell r="E5361" t="str">
            <v>SLB2005</v>
          </cell>
        </row>
        <row r="5362">
          <cell r="D5362">
            <v>1.915</v>
          </cell>
          <cell r="E5362" t="str">
            <v>SLB2006</v>
          </cell>
        </row>
        <row r="5363">
          <cell r="D5363">
            <v>1.9750000000000001</v>
          </cell>
          <cell r="E5363" t="str">
            <v>SLB2007</v>
          </cell>
        </row>
        <row r="5364">
          <cell r="D5364">
            <v>1.996</v>
          </cell>
          <cell r="E5364" t="str">
            <v>SLB2008</v>
          </cell>
        </row>
        <row r="5365">
          <cell r="D5365">
            <v>2.02</v>
          </cell>
          <cell r="E5365" t="str">
            <v>SLB2009</v>
          </cell>
        </row>
        <row r="5366">
          <cell r="D5366">
            <v>1.6220000000000001</v>
          </cell>
          <cell r="E5366" t="str">
            <v>SLB2010</v>
          </cell>
        </row>
        <row r="5367">
          <cell r="D5367">
            <v>1.2969999999999999</v>
          </cell>
          <cell r="E5367" t="str">
            <v>SLB2011</v>
          </cell>
        </row>
        <row r="5368">
          <cell r="D5368">
            <v>0.98699999999999999</v>
          </cell>
          <cell r="E5368" t="str">
            <v>SLB2012</v>
          </cell>
        </row>
        <row r="5369">
          <cell r="D5369">
            <v>0.69399999999999995</v>
          </cell>
          <cell r="E5369" t="str">
            <v>SLB2013</v>
          </cell>
        </row>
        <row r="5370">
          <cell r="D5370">
            <v>0.72799999999999998</v>
          </cell>
          <cell r="E5370" t="str">
            <v>SLB2014</v>
          </cell>
        </row>
        <row r="5371">
          <cell r="D5371">
            <v>0.73499999999999999</v>
          </cell>
          <cell r="E5371" t="str">
            <v>SLB2015</v>
          </cell>
        </row>
        <row r="5372">
          <cell r="D5372">
            <v>0.73499999999999999</v>
          </cell>
          <cell r="E5372" t="str">
            <v>SLB2016</v>
          </cell>
        </row>
        <row r="5373">
          <cell r="D5373">
            <v>0.72699999999999998</v>
          </cell>
          <cell r="E5373" t="str">
            <v>SLB2017</v>
          </cell>
        </row>
        <row r="5374">
          <cell r="D5374">
            <v>0.72299999999999998</v>
          </cell>
          <cell r="E5374" t="str">
            <v>SLB2018</v>
          </cell>
        </row>
        <row r="5375">
          <cell r="D5375">
            <v>0.746</v>
          </cell>
          <cell r="E5375" t="str">
            <v>SLB2019</v>
          </cell>
        </row>
        <row r="5376">
          <cell r="D5376">
            <v>0.85199999999999998</v>
          </cell>
          <cell r="E5376" t="str">
            <v>SLB2020</v>
          </cell>
        </row>
        <row r="5377">
          <cell r="D5377">
            <v>0.86599999999999999</v>
          </cell>
          <cell r="E5377" t="str">
            <v>SLB2021</v>
          </cell>
        </row>
        <row r="5378">
          <cell r="D5378">
            <v>1.579</v>
          </cell>
          <cell r="E5378" t="str">
            <v>SLB2022</v>
          </cell>
        </row>
        <row r="5379">
          <cell r="D5379">
            <v>1.5449999999999999</v>
          </cell>
          <cell r="E5379" t="str">
            <v>SLB2023</v>
          </cell>
        </row>
        <row r="5380">
          <cell r="D5380">
            <v>19.036999999999999</v>
          </cell>
          <cell r="E5380" t="str">
            <v>SOM1991</v>
          </cell>
        </row>
        <row r="5381">
          <cell r="D5381">
            <v>19.247</v>
          </cell>
          <cell r="E5381" t="str">
            <v>SOM1992</v>
          </cell>
        </row>
        <row r="5382">
          <cell r="D5382">
            <v>19.207999999999998</v>
          </cell>
          <cell r="E5382" t="str">
            <v>SOM1993</v>
          </cell>
        </row>
        <row r="5383">
          <cell r="D5383">
            <v>19.686</v>
          </cell>
          <cell r="E5383" t="str">
            <v>SOM1994</v>
          </cell>
        </row>
        <row r="5384">
          <cell r="D5384">
            <v>19.477</v>
          </cell>
          <cell r="E5384" t="str">
            <v>SOM1995</v>
          </cell>
        </row>
        <row r="5385">
          <cell r="D5385">
            <v>19.393999999999998</v>
          </cell>
          <cell r="E5385" t="str">
            <v>SOM1996</v>
          </cell>
        </row>
        <row r="5386">
          <cell r="D5386">
            <v>19.033000000000001</v>
          </cell>
          <cell r="E5386" t="str">
            <v>SOM1997</v>
          </cell>
        </row>
        <row r="5387">
          <cell r="D5387">
            <v>18.946999999999999</v>
          </cell>
          <cell r="E5387" t="str">
            <v>SOM1998</v>
          </cell>
        </row>
        <row r="5388">
          <cell r="D5388">
            <v>18.951000000000001</v>
          </cell>
          <cell r="E5388" t="str">
            <v>SOM1999</v>
          </cell>
        </row>
        <row r="5389">
          <cell r="D5389">
            <v>18.780999999999999</v>
          </cell>
          <cell r="E5389" t="str">
            <v>SOM2000</v>
          </cell>
        </row>
        <row r="5390">
          <cell r="D5390">
            <v>18.882999999999999</v>
          </cell>
          <cell r="E5390" t="str">
            <v>SOM2001</v>
          </cell>
        </row>
        <row r="5391">
          <cell r="D5391">
            <v>18.893000000000001</v>
          </cell>
          <cell r="E5391" t="str">
            <v>SOM2002</v>
          </cell>
        </row>
        <row r="5392">
          <cell r="D5392">
            <v>18.914000000000001</v>
          </cell>
          <cell r="E5392" t="str">
            <v>SOM2003</v>
          </cell>
        </row>
        <row r="5393">
          <cell r="D5393">
            <v>18.846</v>
          </cell>
          <cell r="E5393" t="str">
            <v>SOM2004</v>
          </cell>
        </row>
        <row r="5394">
          <cell r="D5394">
            <v>18.873000000000001</v>
          </cell>
          <cell r="E5394" t="str">
            <v>SOM2005</v>
          </cell>
        </row>
        <row r="5395">
          <cell r="D5395">
            <v>18.899999999999999</v>
          </cell>
          <cell r="E5395" t="str">
            <v>SOM2006</v>
          </cell>
        </row>
        <row r="5396">
          <cell r="D5396">
            <v>18.834</v>
          </cell>
          <cell r="E5396" t="str">
            <v>SOM2007</v>
          </cell>
        </row>
        <row r="5397">
          <cell r="D5397">
            <v>18.88</v>
          </cell>
          <cell r="E5397" t="str">
            <v>SOM2008</v>
          </cell>
        </row>
        <row r="5398">
          <cell r="D5398">
            <v>18.925999999999998</v>
          </cell>
          <cell r="E5398" t="str">
            <v>SOM2009</v>
          </cell>
        </row>
        <row r="5399">
          <cell r="D5399">
            <v>18.972999999999999</v>
          </cell>
          <cell r="E5399" t="str">
            <v>SOM2010</v>
          </cell>
        </row>
        <row r="5400">
          <cell r="D5400">
            <v>19.021000000000001</v>
          </cell>
          <cell r="E5400" t="str">
            <v>SOM2011</v>
          </cell>
        </row>
        <row r="5401">
          <cell r="D5401">
            <v>19.077999999999999</v>
          </cell>
          <cell r="E5401" t="str">
            <v>SOM2012</v>
          </cell>
        </row>
        <row r="5402">
          <cell r="D5402">
            <v>18.995000000000001</v>
          </cell>
          <cell r="E5402" t="str">
            <v>SOM2013</v>
          </cell>
        </row>
        <row r="5403">
          <cell r="D5403">
            <v>18.847000000000001</v>
          </cell>
          <cell r="E5403" t="str">
            <v>SOM2014</v>
          </cell>
        </row>
        <row r="5404">
          <cell r="D5404">
            <v>18.443999999999999</v>
          </cell>
          <cell r="E5404" t="str">
            <v>SOM2015</v>
          </cell>
        </row>
        <row r="5405">
          <cell r="D5405">
            <v>18.372</v>
          </cell>
          <cell r="E5405" t="str">
            <v>SOM2016</v>
          </cell>
        </row>
        <row r="5406">
          <cell r="D5406">
            <v>18.545000000000002</v>
          </cell>
          <cell r="E5406" t="str">
            <v>SOM2017</v>
          </cell>
        </row>
        <row r="5407">
          <cell r="D5407">
            <v>18.783000000000001</v>
          </cell>
          <cell r="E5407" t="str">
            <v>SOM2018</v>
          </cell>
        </row>
        <row r="5408">
          <cell r="D5408">
            <v>18.827999999999999</v>
          </cell>
          <cell r="E5408" t="str">
            <v>SOM2019</v>
          </cell>
        </row>
        <row r="5409">
          <cell r="D5409">
            <v>19.350000000000001</v>
          </cell>
          <cell r="E5409" t="str">
            <v>SOM2020</v>
          </cell>
        </row>
        <row r="5410">
          <cell r="D5410">
            <v>19.553000000000001</v>
          </cell>
          <cell r="E5410" t="str">
            <v>SOM2021</v>
          </cell>
        </row>
        <row r="5411">
          <cell r="D5411">
            <v>19.128</v>
          </cell>
          <cell r="E5411" t="str">
            <v>SOM2022</v>
          </cell>
        </row>
        <row r="5412">
          <cell r="D5412">
            <v>19.027000000000001</v>
          </cell>
          <cell r="E5412" t="str">
            <v>SOM2023</v>
          </cell>
        </row>
        <row r="5413">
          <cell r="D5413">
            <v>20.105</v>
          </cell>
          <cell r="E5413" t="str">
            <v>ZAF1991</v>
          </cell>
        </row>
        <row r="5414">
          <cell r="D5414">
            <v>20.369</v>
          </cell>
          <cell r="E5414" t="str">
            <v>ZAF1992</v>
          </cell>
        </row>
        <row r="5415">
          <cell r="D5415">
            <v>20.295000000000002</v>
          </cell>
          <cell r="E5415" t="str">
            <v>ZAF1993</v>
          </cell>
        </row>
        <row r="5416">
          <cell r="D5416">
            <v>20.073</v>
          </cell>
          <cell r="E5416" t="str">
            <v>ZAF1994</v>
          </cell>
        </row>
        <row r="5417">
          <cell r="D5417">
            <v>19.798999999999999</v>
          </cell>
          <cell r="E5417" t="str">
            <v>ZAF1995</v>
          </cell>
        </row>
        <row r="5418">
          <cell r="D5418">
            <v>19.643000000000001</v>
          </cell>
          <cell r="E5418" t="str">
            <v>ZAF1996</v>
          </cell>
        </row>
        <row r="5419">
          <cell r="D5419">
            <v>19.678999999999998</v>
          </cell>
          <cell r="E5419" t="str">
            <v>ZAF1997</v>
          </cell>
        </row>
        <row r="5420">
          <cell r="D5420">
            <v>19.821000000000002</v>
          </cell>
          <cell r="E5420" t="str">
            <v>ZAF1998</v>
          </cell>
        </row>
        <row r="5421">
          <cell r="D5421">
            <v>19.925999999999998</v>
          </cell>
          <cell r="E5421" t="str">
            <v>ZAF1999</v>
          </cell>
        </row>
        <row r="5422">
          <cell r="D5422">
            <v>19.841000000000001</v>
          </cell>
          <cell r="E5422" t="str">
            <v>ZAF2000</v>
          </cell>
        </row>
        <row r="5423">
          <cell r="D5423">
            <v>19.725000000000001</v>
          </cell>
          <cell r="E5423" t="str">
            <v>ZAF2001</v>
          </cell>
        </row>
        <row r="5424">
          <cell r="D5424">
            <v>19.658000000000001</v>
          </cell>
          <cell r="E5424" t="str">
            <v>ZAF2002</v>
          </cell>
        </row>
        <row r="5425">
          <cell r="D5425">
            <v>19.728000000000002</v>
          </cell>
          <cell r="E5425" t="str">
            <v>ZAF2003</v>
          </cell>
        </row>
        <row r="5426">
          <cell r="D5426">
            <v>19.634</v>
          </cell>
          <cell r="E5426" t="str">
            <v>ZAF2004</v>
          </cell>
        </row>
        <row r="5427">
          <cell r="D5427">
            <v>19.556999999999999</v>
          </cell>
          <cell r="E5427" t="str">
            <v>ZAF2005</v>
          </cell>
        </row>
        <row r="5428">
          <cell r="D5428">
            <v>19.425000000000001</v>
          </cell>
          <cell r="E5428" t="str">
            <v>ZAF2006</v>
          </cell>
        </row>
        <row r="5429">
          <cell r="D5429">
            <v>19.39</v>
          </cell>
          <cell r="E5429" t="str">
            <v>ZAF2007</v>
          </cell>
        </row>
        <row r="5430">
          <cell r="D5430">
            <v>19.507000000000001</v>
          </cell>
          <cell r="E5430" t="str">
            <v>ZAF2008</v>
          </cell>
        </row>
        <row r="5431">
          <cell r="D5431">
            <v>20.512</v>
          </cell>
          <cell r="E5431" t="str">
            <v>ZAF2009</v>
          </cell>
        </row>
        <row r="5432">
          <cell r="D5432">
            <v>23.181000000000001</v>
          </cell>
          <cell r="E5432" t="str">
            <v>ZAF2010</v>
          </cell>
        </row>
        <row r="5433">
          <cell r="D5433">
            <v>21.416</v>
          </cell>
          <cell r="E5433" t="str">
            <v>ZAF2011</v>
          </cell>
        </row>
        <row r="5434">
          <cell r="D5434">
            <v>21.786000000000001</v>
          </cell>
          <cell r="E5434" t="str">
            <v>ZAF2012</v>
          </cell>
        </row>
        <row r="5435">
          <cell r="D5435">
            <v>22.038</v>
          </cell>
          <cell r="E5435" t="str">
            <v>ZAF2013</v>
          </cell>
        </row>
        <row r="5436">
          <cell r="D5436">
            <v>22.606000000000002</v>
          </cell>
          <cell r="E5436" t="str">
            <v>ZAF2014</v>
          </cell>
        </row>
        <row r="5437">
          <cell r="D5437">
            <v>22.869</v>
          </cell>
          <cell r="E5437" t="str">
            <v>ZAF2015</v>
          </cell>
        </row>
        <row r="5438">
          <cell r="D5438">
            <v>24.023</v>
          </cell>
          <cell r="E5438" t="str">
            <v>ZAF2016</v>
          </cell>
        </row>
        <row r="5439">
          <cell r="D5439">
            <v>23.992000000000001</v>
          </cell>
          <cell r="E5439" t="str">
            <v>ZAF2017</v>
          </cell>
        </row>
        <row r="5440">
          <cell r="D5440">
            <v>24.218</v>
          </cell>
          <cell r="E5440" t="str">
            <v>ZAF2018</v>
          </cell>
        </row>
        <row r="5441">
          <cell r="D5441">
            <v>25.538</v>
          </cell>
          <cell r="E5441" t="str">
            <v>ZAF2019</v>
          </cell>
        </row>
        <row r="5442">
          <cell r="D5442">
            <v>24.338999999999999</v>
          </cell>
          <cell r="E5442" t="str">
            <v>ZAF2020</v>
          </cell>
        </row>
        <row r="5443">
          <cell r="D5443">
            <v>28.77</v>
          </cell>
          <cell r="E5443" t="str">
            <v>ZAF2021</v>
          </cell>
        </row>
        <row r="5444">
          <cell r="D5444">
            <v>28.838000000000001</v>
          </cell>
          <cell r="E5444" t="str">
            <v>ZAF2022</v>
          </cell>
        </row>
        <row r="5445">
          <cell r="D5445">
            <v>27.988</v>
          </cell>
          <cell r="E5445" t="str">
            <v>ZAF2023</v>
          </cell>
        </row>
        <row r="5446">
          <cell r="D5446">
            <v>6.022875</v>
          </cell>
          <cell r="E5446" t="str">
            <v>1991</v>
          </cell>
        </row>
        <row r="5447">
          <cell r="D5447">
            <v>6.0166636000000002</v>
          </cell>
          <cell r="E5447" t="str">
            <v>1992</v>
          </cell>
        </row>
        <row r="5448">
          <cell r="D5448">
            <v>6.0278773000000001</v>
          </cell>
          <cell r="E5448" t="str">
            <v>1993</v>
          </cell>
        </row>
        <row r="5449">
          <cell r="D5449">
            <v>5.9963129999999998</v>
          </cell>
          <cell r="E5449" t="str">
            <v>1994</v>
          </cell>
        </row>
        <row r="5450">
          <cell r="D5450">
            <v>6.1224129999999999</v>
          </cell>
          <cell r="E5450" t="str">
            <v>1995</v>
          </cell>
        </row>
        <row r="5451">
          <cell r="D5451">
            <v>6.2296214000000001</v>
          </cell>
          <cell r="E5451" t="str">
            <v>1996</v>
          </cell>
        </row>
        <row r="5452">
          <cell r="D5452">
            <v>6.3758670000000004</v>
          </cell>
          <cell r="E5452" t="str">
            <v>1997</v>
          </cell>
        </row>
        <row r="5453">
          <cell r="D5453">
            <v>6.5206436999999999</v>
          </cell>
          <cell r="E5453" t="str">
            <v>1998</v>
          </cell>
        </row>
        <row r="5454">
          <cell r="D5454">
            <v>6.6620489999999997</v>
          </cell>
          <cell r="E5454" t="str">
            <v>1999</v>
          </cell>
        </row>
        <row r="5455">
          <cell r="D5455">
            <v>6.7951626999999997</v>
          </cell>
          <cell r="E5455" t="str">
            <v>2000</v>
          </cell>
        </row>
        <row r="5456">
          <cell r="D5456">
            <v>6.9604910000000002</v>
          </cell>
          <cell r="E5456" t="str">
            <v>2001</v>
          </cell>
        </row>
        <row r="5457">
          <cell r="D5457">
            <v>7.1607675999999998</v>
          </cell>
          <cell r="E5457" t="str">
            <v>2002</v>
          </cell>
        </row>
        <row r="5458">
          <cell r="D5458">
            <v>7.2902364999999998</v>
          </cell>
          <cell r="E5458" t="str">
            <v>2003</v>
          </cell>
        </row>
        <row r="5459">
          <cell r="D5459">
            <v>7.3941129999999999</v>
          </cell>
          <cell r="E5459" t="str">
            <v>2004</v>
          </cell>
        </row>
        <row r="5460">
          <cell r="D5460">
            <v>7.4819712999999997</v>
          </cell>
          <cell r="E5460" t="str">
            <v>2005</v>
          </cell>
        </row>
        <row r="5461">
          <cell r="D5461">
            <v>7.3372400000000004</v>
          </cell>
          <cell r="E5461" t="str">
            <v>2006</v>
          </cell>
        </row>
        <row r="5462">
          <cell r="D5462">
            <v>7.2904369999999998</v>
          </cell>
          <cell r="E5462" t="str">
            <v>2007</v>
          </cell>
        </row>
        <row r="5463">
          <cell r="D5463">
            <v>7.2852597000000001</v>
          </cell>
          <cell r="E5463" t="str">
            <v>2008</v>
          </cell>
        </row>
        <row r="5464">
          <cell r="D5464">
            <v>7.28043</v>
          </cell>
          <cell r="E5464" t="str">
            <v>2009</v>
          </cell>
        </row>
        <row r="5465">
          <cell r="D5465">
            <v>7.047644</v>
          </cell>
          <cell r="E5465" t="str">
            <v>2010</v>
          </cell>
        </row>
        <row r="5466">
          <cell r="D5466">
            <v>7.0044956000000003</v>
          </cell>
          <cell r="E5466" t="str">
            <v>2011</v>
          </cell>
        </row>
        <row r="5467">
          <cell r="D5467">
            <v>7.2676129999999999</v>
          </cell>
          <cell r="E5467" t="str">
            <v>2012</v>
          </cell>
        </row>
        <row r="5468">
          <cell r="D5468">
            <v>7.1784949999999998</v>
          </cell>
          <cell r="E5468" t="str">
            <v>2013</v>
          </cell>
        </row>
        <row r="5469">
          <cell r="D5469">
            <v>6.9894794999999998</v>
          </cell>
          <cell r="E5469" t="str">
            <v>2014</v>
          </cell>
        </row>
        <row r="5470">
          <cell r="D5470">
            <v>7.1028247000000002</v>
          </cell>
          <cell r="E5470" t="str">
            <v>2015</v>
          </cell>
        </row>
        <row r="5471">
          <cell r="D5471">
            <v>6.9065799999999999</v>
          </cell>
          <cell r="E5471" t="str">
            <v>2016</v>
          </cell>
        </row>
        <row r="5472">
          <cell r="D5472">
            <v>6.9487576000000004</v>
          </cell>
          <cell r="E5472" t="str">
            <v>2017</v>
          </cell>
        </row>
        <row r="5473">
          <cell r="D5473">
            <v>7.0063076000000004</v>
          </cell>
          <cell r="E5473" t="str">
            <v>2018</v>
          </cell>
        </row>
        <row r="5474">
          <cell r="D5474">
            <v>6.2340099999999996</v>
          </cell>
          <cell r="E5474" t="str">
            <v>2019</v>
          </cell>
        </row>
        <row r="5475">
          <cell r="D5475">
            <v>7.5521880000000001</v>
          </cell>
          <cell r="E5475" t="str">
            <v>2020</v>
          </cell>
        </row>
        <row r="5476">
          <cell r="D5476">
            <v>6.4463619999999997</v>
          </cell>
          <cell r="E5476" t="str">
            <v>2021</v>
          </cell>
        </row>
        <row r="5477">
          <cell r="D5477">
            <v>5.1407126999999999</v>
          </cell>
          <cell r="E5477" t="str">
            <v>2022</v>
          </cell>
        </row>
        <row r="5478">
          <cell r="D5478">
            <v>4.6056584999999997</v>
          </cell>
          <cell r="E5478" t="str">
            <v>2023</v>
          </cell>
        </row>
        <row r="5479">
          <cell r="D5479">
            <v>2.407</v>
          </cell>
          <cell r="E5479" t="str">
            <v>KOR1991</v>
          </cell>
        </row>
        <row r="5480">
          <cell r="D5480">
            <v>2.5129999999999999</v>
          </cell>
          <cell r="E5480" t="str">
            <v>KOR1992</v>
          </cell>
        </row>
        <row r="5481">
          <cell r="D5481">
            <v>2.8780000000000001</v>
          </cell>
          <cell r="E5481" t="str">
            <v>KOR1993</v>
          </cell>
        </row>
        <row r="5482">
          <cell r="D5482">
            <v>2.476</v>
          </cell>
          <cell r="E5482" t="str">
            <v>KOR1994</v>
          </cell>
        </row>
        <row r="5483">
          <cell r="D5483">
            <v>2.0630000000000002</v>
          </cell>
          <cell r="E5483" t="str">
            <v>KOR1995</v>
          </cell>
        </row>
        <row r="5484">
          <cell r="D5484">
            <v>2.048</v>
          </cell>
          <cell r="E5484" t="str">
            <v>KOR1996</v>
          </cell>
        </row>
        <row r="5485">
          <cell r="D5485">
            <v>2.6080000000000001</v>
          </cell>
          <cell r="E5485" t="str">
            <v>KOR1997</v>
          </cell>
        </row>
        <row r="5486">
          <cell r="D5486">
            <v>6.9630000000000001</v>
          </cell>
          <cell r="E5486" t="str">
            <v>KOR1998</v>
          </cell>
        </row>
        <row r="5487">
          <cell r="D5487">
            <v>6.3419999999999996</v>
          </cell>
          <cell r="E5487" t="str">
            <v>KOR1999</v>
          </cell>
        </row>
        <row r="5488">
          <cell r="D5488">
            <v>4.0629999999999997</v>
          </cell>
          <cell r="E5488" t="str">
            <v>KOR2000</v>
          </cell>
        </row>
        <row r="5489">
          <cell r="D5489">
            <v>3.6989999999999998</v>
          </cell>
          <cell r="E5489" t="str">
            <v>KOR2001</v>
          </cell>
        </row>
        <row r="5490">
          <cell r="D5490">
            <v>3.0459999999999998</v>
          </cell>
          <cell r="E5490" t="str">
            <v>KOR2002</v>
          </cell>
        </row>
        <row r="5491">
          <cell r="D5491">
            <v>3.3479999999999999</v>
          </cell>
          <cell r="E5491" t="str">
            <v>KOR2003</v>
          </cell>
        </row>
        <row r="5492">
          <cell r="D5492">
            <v>3.42</v>
          </cell>
          <cell r="E5492" t="str">
            <v>KOR2004</v>
          </cell>
        </row>
        <row r="5493">
          <cell r="D5493">
            <v>3.4820000000000002</v>
          </cell>
          <cell r="E5493" t="str">
            <v>KOR2005</v>
          </cell>
        </row>
        <row r="5494">
          <cell r="D5494">
            <v>3.254</v>
          </cell>
          <cell r="E5494" t="str">
            <v>KOR2006</v>
          </cell>
        </row>
        <row r="5495">
          <cell r="D5495">
            <v>3.0129999999999999</v>
          </cell>
          <cell r="E5495" t="str">
            <v>KOR2007</v>
          </cell>
        </row>
        <row r="5496">
          <cell r="D5496">
            <v>2.9590000000000001</v>
          </cell>
          <cell r="E5496" t="str">
            <v>KOR2008</v>
          </cell>
        </row>
        <row r="5497">
          <cell r="D5497">
            <v>3.363</v>
          </cell>
          <cell r="E5497" t="str">
            <v>KOR2009</v>
          </cell>
        </row>
        <row r="5498">
          <cell r="D5498">
            <v>3.3239999999999998</v>
          </cell>
          <cell r="E5498" t="str">
            <v>KOR2010</v>
          </cell>
        </row>
        <row r="5499">
          <cell r="D5499">
            <v>2.992</v>
          </cell>
          <cell r="E5499" t="str">
            <v>KOR2011</v>
          </cell>
        </row>
        <row r="5500">
          <cell r="D5500">
            <v>2.8119999999999998</v>
          </cell>
          <cell r="E5500" t="str">
            <v>KOR2012</v>
          </cell>
        </row>
        <row r="5501">
          <cell r="D5501">
            <v>2.7469999999999999</v>
          </cell>
          <cell r="E5501" t="str">
            <v>KOR2013</v>
          </cell>
        </row>
        <row r="5502">
          <cell r="D5502">
            <v>3.0819999999999999</v>
          </cell>
          <cell r="E5502" t="str">
            <v>KOR2014</v>
          </cell>
        </row>
        <row r="5503">
          <cell r="D5503">
            <v>3.5459999999999998</v>
          </cell>
          <cell r="E5503" t="str">
            <v>KOR2015</v>
          </cell>
        </row>
        <row r="5504">
          <cell r="D5504">
            <v>3.65</v>
          </cell>
          <cell r="E5504" t="str">
            <v>KOR2016</v>
          </cell>
        </row>
        <row r="5505">
          <cell r="D5505">
            <v>3.653</v>
          </cell>
          <cell r="E5505" t="str">
            <v>KOR2017</v>
          </cell>
        </row>
        <row r="5506">
          <cell r="D5506">
            <v>3.8239999999999998</v>
          </cell>
          <cell r="E5506" t="str">
            <v>KOR2018</v>
          </cell>
        </row>
        <row r="5507">
          <cell r="D5507">
            <v>3.746</v>
          </cell>
          <cell r="E5507" t="str">
            <v>KOR2019</v>
          </cell>
        </row>
        <row r="5508">
          <cell r="D5508">
            <v>3.931</v>
          </cell>
          <cell r="E5508" t="str">
            <v>KOR2020</v>
          </cell>
        </row>
        <row r="5509">
          <cell r="D5509">
            <v>3.6389999999999998</v>
          </cell>
          <cell r="E5509" t="str">
            <v>KOR2021</v>
          </cell>
        </row>
        <row r="5510">
          <cell r="D5510">
            <v>2.8570000000000002</v>
          </cell>
          <cell r="E5510" t="str">
            <v>KOR2022</v>
          </cell>
        </row>
        <row r="5511">
          <cell r="D5511">
            <v>2.6419999999999999</v>
          </cell>
          <cell r="E5511" t="str">
            <v>KOR2023</v>
          </cell>
        </row>
        <row r="5512">
          <cell r="D5512">
            <v>12.202999999999999</v>
          </cell>
          <cell r="E5512" t="str">
            <v>SSD1991</v>
          </cell>
        </row>
        <row r="5513">
          <cell r="D5513">
            <v>12.266999999999999</v>
          </cell>
          <cell r="E5513" t="str">
            <v>SSD1992</v>
          </cell>
        </row>
        <row r="5514">
          <cell r="D5514">
            <v>12.102</v>
          </cell>
          <cell r="E5514" t="str">
            <v>SSD1993</v>
          </cell>
        </row>
        <row r="5515">
          <cell r="D5515">
            <v>12.224</v>
          </cell>
          <cell r="E5515" t="str">
            <v>SSD1994</v>
          </cell>
        </row>
        <row r="5516">
          <cell r="D5516">
            <v>12.238</v>
          </cell>
          <cell r="E5516" t="str">
            <v>SSD1995</v>
          </cell>
        </row>
        <row r="5517">
          <cell r="D5517">
            <v>12.217000000000001</v>
          </cell>
          <cell r="E5517" t="str">
            <v>SSD1996</v>
          </cell>
        </row>
        <row r="5518">
          <cell r="D5518">
            <v>11.909000000000001</v>
          </cell>
          <cell r="E5518" t="str">
            <v>SSD1997</v>
          </cell>
        </row>
        <row r="5519">
          <cell r="D5519">
            <v>11.939</v>
          </cell>
          <cell r="E5519" t="str">
            <v>SSD1998</v>
          </cell>
        </row>
        <row r="5520">
          <cell r="D5520">
            <v>11.989000000000001</v>
          </cell>
          <cell r="E5520" t="str">
            <v>SSD1999</v>
          </cell>
        </row>
        <row r="5521">
          <cell r="D5521">
            <v>12.205</v>
          </cell>
          <cell r="E5521" t="str">
            <v>SSD2000</v>
          </cell>
        </row>
        <row r="5522">
          <cell r="D5522">
            <v>12.166</v>
          </cell>
          <cell r="E5522" t="str">
            <v>SSD2001</v>
          </cell>
        </row>
        <row r="5523">
          <cell r="D5523">
            <v>12.116</v>
          </cell>
          <cell r="E5523" t="str">
            <v>SSD2002</v>
          </cell>
        </row>
        <row r="5524">
          <cell r="D5524">
            <v>12.118</v>
          </cell>
          <cell r="E5524" t="str">
            <v>SSD2003</v>
          </cell>
        </row>
        <row r="5525">
          <cell r="D5525">
            <v>12.141999999999999</v>
          </cell>
          <cell r="E5525" t="str">
            <v>SSD2004</v>
          </cell>
        </row>
        <row r="5526">
          <cell r="D5526">
            <v>12.145</v>
          </cell>
          <cell r="E5526" t="str">
            <v>SSD2005</v>
          </cell>
        </row>
        <row r="5527">
          <cell r="D5527">
            <v>12.137</v>
          </cell>
          <cell r="E5527" t="str">
            <v>SSD2006</v>
          </cell>
        </row>
        <row r="5528">
          <cell r="D5528">
            <v>12.121</v>
          </cell>
          <cell r="E5528" t="str">
            <v>SSD2007</v>
          </cell>
        </row>
        <row r="5529">
          <cell r="D5529">
            <v>12.15</v>
          </cell>
          <cell r="E5529" t="str">
            <v>SSD2008</v>
          </cell>
        </row>
        <row r="5530">
          <cell r="D5530">
            <v>12.319000000000001</v>
          </cell>
          <cell r="E5530" t="str">
            <v>SSD2009</v>
          </cell>
        </row>
        <row r="5531">
          <cell r="D5531">
            <v>12.35</v>
          </cell>
          <cell r="E5531" t="str">
            <v>SSD2010</v>
          </cell>
        </row>
        <row r="5532">
          <cell r="D5532">
            <v>12.48</v>
          </cell>
          <cell r="E5532" t="str">
            <v>SSD2011</v>
          </cell>
        </row>
        <row r="5533">
          <cell r="D5533">
            <v>12.754</v>
          </cell>
          <cell r="E5533" t="str">
            <v>SSD2012</v>
          </cell>
        </row>
        <row r="5534">
          <cell r="D5534">
            <v>12.577999999999999</v>
          </cell>
          <cell r="E5534" t="str">
            <v>SSD2013</v>
          </cell>
        </row>
        <row r="5535">
          <cell r="D5535">
            <v>12.462</v>
          </cell>
          <cell r="E5535" t="str">
            <v>SSD2014</v>
          </cell>
        </row>
        <row r="5536">
          <cell r="D5536">
            <v>12.355</v>
          </cell>
          <cell r="E5536" t="str">
            <v>SSD2015</v>
          </cell>
        </row>
        <row r="5537">
          <cell r="D5537">
            <v>12.875999999999999</v>
          </cell>
          <cell r="E5537" t="str">
            <v>SSD2016</v>
          </cell>
        </row>
        <row r="5538">
          <cell r="D5538">
            <v>13.079000000000001</v>
          </cell>
          <cell r="E5538" t="str">
            <v>SSD2017</v>
          </cell>
        </row>
        <row r="5539">
          <cell r="D5539">
            <v>12.917999999999999</v>
          </cell>
          <cell r="E5539" t="str">
            <v>SSD2018</v>
          </cell>
        </row>
        <row r="5540">
          <cell r="D5540">
            <v>12.641999999999999</v>
          </cell>
          <cell r="E5540" t="str">
            <v>SSD2019</v>
          </cell>
        </row>
        <row r="5541">
          <cell r="D5541">
            <v>14.204000000000001</v>
          </cell>
          <cell r="E5541" t="str">
            <v>SSD2020</v>
          </cell>
        </row>
        <row r="5542">
          <cell r="D5542">
            <v>13.868</v>
          </cell>
          <cell r="E5542" t="str">
            <v>SSD2021</v>
          </cell>
        </row>
        <row r="5543">
          <cell r="D5543">
            <v>12.395</v>
          </cell>
          <cell r="E5543" t="str">
            <v>SSD2022</v>
          </cell>
        </row>
        <row r="5544">
          <cell r="D5544">
            <v>12.271000000000001</v>
          </cell>
          <cell r="E5544" t="str">
            <v>SSD2023</v>
          </cell>
        </row>
        <row r="5545">
          <cell r="D5545">
            <v>15.929</v>
          </cell>
          <cell r="E5545" t="str">
            <v>ESP1991</v>
          </cell>
        </row>
        <row r="5546">
          <cell r="D5546">
            <v>17.696999999999999</v>
          </cell>
          <cell r="E5546" t="str">
            <v>ESP1992</v>
          </cell>
        </row>
        <row r="5547">
          <cell r="D5547">
            <v>22.155999999999999</v>
          </cell>
          <cell r="E5547" t="str">
            <v>ESP1993</v>
          </cell>
        </row>
        <row r="5548">
          <cell r="D5548">
            <v>24.209</v>
          </cell>
          <cell r="E5548" t="str">
            <v>ESP1994</v>
          </cell>
        </row>
        <row r="5549">
          <cell r="D5549">
            <v>22.675000000000001</v>
          </cell>
          <cell r="E5549" t="str">
            <v>ESP1995</v>
          </cell>
        </row>
        <row r="5550">
          <cell r="D5550">
            <v>22.141999999999999</v>
          </cell>
          <cell r="E5550" t="str">
            <v>ESP1996</v>
          </cell>
        </row>
        <row r="5551">
          <cell r="D5551">
            <v>20.698</v>
          </cell>
          <cell r="E5551" t="str">
            <v>ESP1997</v>
          </cell>
        </row>
        <row r="5552">
          <cell r="D5552">
            <v>18.672999999999998</v>
          </cell>
          <cell r="E5552" t="str">
            <v>ESP1998</v>
          </cell>
        </row>
        <row r="5553">
          <cell r="D5553">
            <v>15.475</v>
          </cell>
          <cell r="E5553" t="str">
            <v>ESP1999</v>
          </cell>
        </row>
        <row r="5554">
          <cell r="D5554">
            <v>13.785</v>
          </cell>
          <cell r="E5554" t="str">
            <v>ESP2000</v>
          </cell>
        </row>
        <row r="5555">
          <cell r="D5555">
            <v>10.348000000000001</v>
          </cell>
          <cell r="E5555" t="str">
            <v>ESP2001</v>
          </cell>
        </row>
        <row r="5556">
          <cell r="D5556">
            <v>11.146000000000001</v>
          </cell>
          <cell r="E5556" t="str">
            <v>ESP2002</v>
          </cell>
        </row>
        <row r="5557">
          <cell r="D5557">
            <v>11.282999999999999</v>
          </cell>
          <cell r="E5557" t="str">
            <v>ESP2003</v>
          </cell>
        </row>
        <row r="5558">
          <cell r="D5558">
            <v>11.09</v>
          </cell>
          <cell r="E5558" t="str">
            <v>ESP2004</v>
          </cell>
        </row>
        <row r="5559">
          <cell r="D5559">
            <v>9.1460000000000008</v>
          </cell>
          <cell r="E5559" t="str">
            <v>ESP2005</v>
          </cell>
        </row>
        <row r="5560">
          <cell r="D5560">
            <v>8.452</v>
          </cell>
          <cell r="E5560" t="str">
            <v>ESP2006</v>
          </cell>
        </row>
        <row r="5561">
          <cell r="D5561">
            <v>8.2319999999999993</v>
          </cell>
          <cell r="E5561" t="str">
            <v>ESP2007</v>
          </cell>
        </row>
        <row r="5562">
          <cell r="D5562">
            <v>11.255000000000001</v>
          </cell>
          <cell r="E5562" t="str">
            <v>ESP2008</v>
          </cell>
        </row>
        <row r="5563">
          <cell r="D5563">
            <v>17.856999999999999</v>
          </cell>
          <cell r="E5563" t="str">
            <v>ESP2009</v>
          </cell>
        </row>
        <row r="5564">
          <cell r="D5564">
            <v>19.86</v>
          </cell>
          <cell r="E5564" t="str">
            <v>ESP2010</v>
          </cell>
        </row>
        <row r="5565">
          <cell r="D5565">
            <v>21.390999999999998</v>
          </cell>
          <cell r="E5565" t="str">
            <v>ESP2011</v>
          </cell>
        </row>
        <row r="5566">
          <cell r="D5566">
            <v>24.788</v>
          </cell>
          <cell r="E5566" t="str">
            <v>ESP2012</v>
          </cell>
        </row>
        <row r="5567">
          <cell r="D5567">
            <v>26.094000000000001</v>
          </cell>
          <cell r="E5567" t="str">
            <v>ESP2013</v>
          </cell>
        </row>
        <row r="5568">
          <cell r="D5568">
            <v>24.442</v>
          </cell>
          <cell r="E5568" t="str">
            <v>ESP2014</v>
          </cell>
        </row>
        <row r="5569">
          <cell r="D5569">
            <v>22.058</v>
          </cell>
          <cell r="E5569" t="str">
            <v>ESP2015</v>
          </cell>
        </row>
        <row r="5570">
          <cell r="D5570">
            <v>19.635000000000002</v>
          </cell>
          <cell r="E5570" t="str">
            <v>ESP2016</v>
          </cell>
        </row>
        <row r="5571">
          <cell r="D5571">
            <v>17.224</v>
          </cell>
          <cell r="E5571" t="str">
            <v>ESP2017</v>
          </cell>
        </row>
        <row r="5572">
          <cell r="D5572">
            <v>15.255000000000001</v>
          </cell>
          <cell r="E5572" t="str">
            <v>ESP2018</v>
          </cell>
        </row>
        <row r="5573">
          <cell r="D5573">
            <v>14.103999999999999</v>
          </cell>
          <cell r="E5573" t="str">
            <v>ESP2019</v>
          </cell>
        </row>
        <row r="5574">
          <cell r="D5574">
            <v>15.532</v>
          </cell>
          <cell r="E5574" t="str">
            <v>ESP2020</v>
          </cell>
        </row>
        <row r="5575">
          <cell r="D5575">
            <v>14.781000000000001</v>
          </cell>
          <cell r="E5575" t="str">
            <v>ESP2021</v>
          </cell>
        </row>
        <row r="5576">
          <cell r="D5576">
            <v>12.917</v>
          </cell>
          <cell r="E5576" t="str">
            <v>ESP2022</v>
          </cell>
        </row>
        <row r="5577">
          <cell r="D5577">
            <v>12.144</v>
          </cell>
          <cell r="E5577" t="str">
            <v>ESP2023</v>
          </cell>
        </row>
        <row r="5578">
          <cell r="D5578">
            <v>14.661</v>
          </cell>
          <cell r="E5578" t="str">
            <v>LKA1991</v>
          </cell>
        </row>
        <row r="5579">
          <cell r="D5579">
            <v>14.22</v>
          </cell>
          <cell r="E5579" t="str">
            <v>LKA1992</v>
          </cell>
        </row>
        <row r="5580">
          <cell r="D5580">
            <v>13.82</v>
          </cell>
          <cell r="E5580" t="str">
            <v>LKA1993</v>
          </cell>
        </row>
        <row r="5581">
          <cell r="D5581">
            <v>13.03</v>
          </cell>
          <cell r="E5581" t="str">
            <v>LKA1994</v>
          </cell>
        </row>
        <row r="5582">
          <cell r="D5582">
            <v>12.27</v>
          </cell>
          <cell r="E5582" t="str">
            <v>LKA1995</v>
          </cell>
        </row>
        <row r="5583">
          <cell r="D5583">
            <v>11.35</v>
          </cell>
          <cell r="E5583" t="str">
            <v>LKA1996</v>
          </cell>
        </row>
        <row r="5584">
          <cell r="D5584">
            <v>10.6</v>
          </cell>
          <cell r="E5584" t="str">
            <v>LKA1997</v>
          </cell>
        </row>
        <row r="5585">
          <cell r="D5585">
            <v>9.17</v>
          </cell>
          <cell r="E5585" t="str">
            <v>LKA1998</v>
          </cell>
        </row>
        <row r="5586">
          <cell r="D5586">
            <v>8.8800000000000008</v>
          </cell>
          <cell r="E5586" t="str">
            <v>LKA1999</v>
          </cell>
        </row>
        <row r="5587">
          <cell r="D5587">
            <v>7.74</v>
          </cell>
          <cell r="E5587" t="str">
            <v>LKA2000</v>
          </cell>
        </row>
        <row r="5588">
          <cell r="D5588">
            <v>7.9</v>
          </cell>
          <cell r="E5588" t="str">
            <v>LKA2001</v>
          </cell>
        </row>
        <row r="5589">
          <cell r="D5589">
            <v>8.76</v>
          </cell>
          <cell r="E5589" t="str">
            <v>LKA2002</v>
          </cell>
        </row>
        <row r="5590">
          <cell r="D5590">
            <v>8.2200000000000006</v>
          </cell>
          <cell r="E5590" t="str">
            <v>LKA2003</v>
          </cell>
        </row>
        <row r="5591">
          <cell r="D5591">
            <v>8.3800000000000008</v>
          </cell>
          <cell r="E5591" t="str">
            <v>LKA2004</v>
          </cell>
        </row>
        <row r="5592">
          <cell r="D5592">
            <v>7.67</v>
          </cell>
          <cell r="E5592" t="str">
            <v>LKA2005</v>
          </cell>
        </row>
        <row r="5593">
          <cell r="D5593">
            <v>6.5</v>
          </cell>
          <cell r="E5593" t="str">
            <v>LKA2006</v>
          </cell>
        </row>
        <row r="5594">
          <cell r="D5594">
            <v>5.97</v>
          </cell>
          <cell r="E5594" t="str">
            <v>LKA2007</v>
          </cell>
        </row>
        <row r="5595">
          <cell r="D5595">
            <v>5.22</v>
          </cell>
          <cell r="E5595" t="str">
            <v>LKA2008</v>
          </cell>
        </row>
        <row r="5596">
          <cell r="D5596">
            <v>5.85</v>
          </cell>
          <cell r="E5596" t="str">
            <v>LKA2009</v>
          </cell>
        </row>
        <row r="5597">
          <cell r="D5597">
            <v>4.7839999999999998</v>
          </cell>
          <cell r="E5597" t="str">
            <v>LKA2010</v>
          </cell>
        </row>
        <row r="5598">
          <cell r="D5598">
            <v>4.1180000000000003</v>
          </cell>
          <cell r="E5598" t="str">
            <v>LKA2011</v>
          </cell>
        </row>
        <row r="5599">
          <cell r="D5599">
            <v>3.88</v>
          </cell>
          <cell r="E5599" t="str">
            <v>LKA2012</v>
          </cell>
        </row>
        <row r="5600">
          <cell r="D5600">
            <v>4.1859999999999999</v>
          </cell>
          <cell r="E5600" t="str">
            <v>LKA2013</v>
          </cell>
        </row>
        <row r="5601">
          <cell r="D5601">
            <v>4.157</v>
          </cell>
          <cell r="E5601" t="str">
            <v>LKA2014</v>
          </cell>
        </row>
        <row r="5602">
          <cell r="D5602">
            <v>4.5190000000000001</v>
          </cell>
          <cell r="E5602" t="str">
            <v>LKA2015</v>
          </cell>
        </row>
        <row r="5603">
          <cell r="D5603">
            <v>4.2430000000000003</v>
          </cell>
          <cell r="E5603" t="str">
            <v>LKA2016</v>
          </cell>
        </row>
        <row r="5604">
          <cell r="D5604">
            <v>4.0460000000000003</v>
          </cell>
          <cell r="E5604" t="str">
            <v>LKA2017</v>
          </cell>
        </row>
        <row r="5605">
          <cell r="D5605">
            <v>4.3179999999999996</v>
          </cell>
          <cell r="E5605" t="str">
            <v>LKA2018</v>
          </cell>
        </row>
        <row r="5606">
          <cell r="D5606">
            <v>4.67</v>
          </cell>
          <cell r="E5606" t="str">
            <v>LKA2019</v>
          </cell>
        </row>
        <row r="5607">
          <cell r="D5607">
            <v>5.3650000000000002</v>
          </cell>
          <cell r="E5607" t="str">
            <v>LKA2020</v>
          </cell>
        </row>
        <row r="5608">
          <cell r="D5608">
            <v>5.258</v>
          </cell>
          <cell r="E5608" t="str">
            <v>LKA2021</v>
          </cell>
        </row>
        <row r="5609">
          <cell r="D5609">
            <v>6.33</v>
          </cell>
          <cell r="E5609" t="str">
            <v>LKA2022</v>
          </cell>
        </row>
        <row r="5610">
          <cell r="D5610">
            <v>6.36</v>
          </cell>
          <cell r="E5610" t="str">
            <v>LKA2023</v>
          </cell>
        </row>
        <row r="5611">
          <cell r="D5611">
            <v>6.4125395000000003</v>
          </cell>
          <cell r="E5611" t="str">
            <v>1991</v>
          </cell>
        </row>
        <row r="5612">
          <cell r="D5612">
            <v>6.5162586999999998</v>
          </cell>
          <cell r="E5612" t="str">
            <v>1992</v>
          </cell>
        </row>
        <row r="5613">
          <cell r="D5613">
            <v>6.5541625000000003</v>
          </cell>
          <cell r="E5613" t="str">
            <v>1993</v>
          </cell>
        </row>
        <row r="5614">
          <cell r="D5614">
            <v>6.4840410000000004</v>
          </cell>
          <cell r="E5614" t="str">
            <v>1994</v>
          </cell>
        </row>
        <row r="5615">
          <cell r="D5615">
            <v>6.3349190000000002</v>
          </cell>
          <cell r="E5615" t="str">
            <v>1995</v>
          </cell>
        </row>
        <row r="5616">
          <cell r="D5616">
            <v>6.2589399999999999</v>
          </cell>
          <cell r="E5616" t="str">
            <v>1996</v>
          </cell>
        </row>
        <row r="5617">
          <cell r="D5617">
            <v>6.2249426999999997</v>
          </cell>
          <cell r="E5617" t="str">
            <v>1997</v>
          </cell>
        </row>
        <row r="5618">
          <cell r="D5618">
            <v>6.2511559999999999</v>
          </cell>
          <cell r="E5618" t="str">
            <v>1998</v>
          </cell>
        </row>
        <row r="5619">
          <cell r="D5619">
            <v>6.3575210000000002</v>
          </cell>
          <cell r="E5619" t="str">
            <v>1999</v>
          </cell>
        </row>
        <row r="5620">
          <cell r="D5620">
            <v>6.3444405000000001</v>
          </cell>
          <cell r="E5620" t="str">
            <v>2000</v>
          </cell>
        </row>
        <row r="5621">
          <cell r="D5621">
            <v>6.2534784999999999</v>
          </cell>
          <cell r="E5621" t="str">
            <v>2001</v>
          </cell>
        </row>
        <row r="5622">
          <cell r="D5622">
            <v>6.1614012999999996</v>
          </cell>
          <cell r="E5622" t="str">
            <v>2002</v>
          </cell>
        </row>
        <row r="5623">
          <cell r="D5623">
            <v>6.0925435999999999</v>
          </cell>
          <cell r="E5623" t="str">
            <v>2003</v>
          </cell>
        </row>
        <row r="5624">
          <cell r="D5624">
            <v>5.9437740000000003</v>
          </cell>
          <cell r="E5624" t="str">
            <v>2004</v>
          </cell>
        </row>
        <row r="5625">
          <cell r="D5625">
            <v>5.8324360000000004</v>
          </cell>
          <cell r="E5625" t="str">
            <v>2005</v>
          </cell>
        </row>
        <row r="5626">
          <cell r="D5626">
            <v>5.7421629999999997</v>
          </cell>
          <cell r="E5626" t="str">
            <v>2006</v>
          </cell>
        </row>
        <row r="5627">
          <cell r="D5627">
            <v>5.6973257000000004</v>
          </cell>
          <cell r="E5627" t="str">
            <v>2007</v>
          </cell>
        </row>
        <row r="5628">
          <cell r="D5628">
            <v>5.6942244000000004</v>
          </cell>
          <cell r="E5628" t="str">
            <v>2008</v>
          </cell>
        </row>
        <row r="5629">
          <cell r="D5629">
            <v>5.7783189999999998</v>
          </cell>
          <cell r="E5629" t="str">
            <v>2009</v>
          </cell>
        </row>
        <row r="5630">
          <cell r="D5630">
            <v>6.0286739999999996</v>
          </cell>
          <cell r="E5630" t="str">
            <v>2010</v>
          </cell>
        </row>
        <row r="5631">
          <cell r="D5631">
            <v>5.9454520000000004</v>
          </cell>
          <cell r="E5631" t="str">
            <v>2011</v>
          </cell>
        </row>
        <row r="5632">
          <cell r="D5632">
            <v>5.8348339999999999</v>
          </cell>
          <cell r="E5632" t="str">
            <v>2012</v>
          </cell>
        </row>
        <row r="5633">
          <cell r="D5633">
            <v>5.6592460000000004</v>
          </cell>
          <cell r="E5633" t="str">
            <v>2013</v>
          </cell>
        </row>
        <row r="5634">
          <cell r="D5634">
            <v>5.7101445000000002</v>
          </cell>
          <cell r="E5634" t="str">
            <v>2014</v>
          </cell>
        </row>
        <row r="5635">
          <cell r="D5635">
            <v>5.8823885999999996</v>
          </cell>
          <cell r="E5635" t="str">
            <v>2015</v>
          </cell>
        </row>
        <row r="5636">
          <cell r="D5636">
            <v>5.9514199999999997</v>
          </cell>
          <cell r="E5636" t="str">
            <v>2016</v>
          </cell>
        </row>
        <row r="5637">
          <cell r="D5637">
            <v>6.0485939999999996</v>
          </cell>
          <cell r="E5637" t="str">
            <v>2017</v>
          </cell>
        </row>
        <row r="5638">
          <cell r="D5638">
            <v>6.0358067000000002</v>
          </cell>
          <cell r="E5638" t="str">
            <v>2018</v>
          </cell>
        </row>
        <row r="5639">
          <cell r="D5639">
            <v>6.1706649999999996</v>
          </cell>
          <cell r="E5639" t="str">
            <v>2019</v>
          </cell>
        </row>
        <row r="5640">
          <cell r="D5640">
            <v>6.6061550000000002</v>
          </cell>
          <cell r="E5640" t="str">
            <v>2020</v>
          </cell>
        </row>
        <row r="5641">
          <cell r="D5641">
            <v>6.7518864000000001</v>
          </cell>
          <cell r="E5641" t="str">
            <v>2021</v>
          </cell>
        </row>
        <row r="5642">
          <cell r="D5642">
            <v>6.1340833000000003</v>
          </cell>
          <cell r="E5642" t="str">
            <v>2022</v>
          </cell>
        </row>
        <row r="5643">
          <cell r="D5643">
            <v>6.0271444000000001</v>
          </cell>
          <cell r="E5643" t="str">
            <v>2023</v>
          </cell>
        </row>
        <row r="5644">
          <cell r="D5644">
            <v>14.898999999999999</v>
          </cell>
          <cell r="E5644" t="str">
            <v>SDN1991</v>
          </cell>
        </row>
        <row r="5645">
          <cell r="D5645">
            <v>14.971</v>
          </cell>
          <cell r="E5645" t="str">
            <v>SDN1992</v>
          </cell>
        </row>
        <row r="5646">
          <cell r="D5646">
            <v>14.803000000000001</v>
          </cell>
          <cell r="E5646" t="str">
            <v>SDN1993</v>
          </cell>
        </row>
        <row r="5647">
          <cell r="D5647">
            <v>14.923</v>
          </cell>
          <cell r="E5647" t="str">
            <v>SDN1994</v>
          </cell>
        </row>
        <row r="5648">
          <cell r="D5648">
            <v>14.930999999999999</v>
          </cell>
          <cell r="E5648" t="str">
            <v>SDN1995</v>
          </cell>
        </row>
        <row r="5649">
          <cell r="D5649">
            <v>14.901999999999999</v>
          </cell>
          <cell r="E5649" t="str">
            <v>SDN1996</v>
          </cell>
        </row>
        <row r="5650">
          <cell r="D5650">
            <v>14.577</v>
          </cell>
          <cell r="E5650" t="str">
            <v>SDN1997</v>
          </cell>
        </row>
        <row r="5651">
          <cell r="D5651">
            <v>14.603</v>
          </cell>
          <cell r="E5651" t="str">
            <v>SDN1998</v>
          </cell>
        </row>
        <row r="5652">
          <cell r="D5652">
            <v>14.651</v>
          </cell>
          <cell r="E5652" t="str">
            <v>SDN1999</v>
          </cell>
        </row>
        <row r="5653">
          <cell r="D5653">
            <v>14.869</v>
          </cell>
          <cell r="E5653" t="str">
            <v>SDN2000</v>
          </cell>
        </row>
        <row r="5654">
          <cell r="D5654">
            <v>14.824999999999999</v>
          </cell>
          <cell r="E5654" t="str">
            <v>SDN2001</v>
          </cell>
        </row>
        <row r="5655">
          <cell r="D5655">
            <v>14.766999999999999</v>
          </cell>
          <cell r="E5655" t="str">
            <v>SDN2002</v>
          </cell>
        </row>
        <row r="5656">
          <cell r="D5656">
            <v>14.766</v>
          </cell>
          <cell r="E5656" t="str">
            <v>SDN2003</v>
          </cell>
        </row>
        <row r="5657">
          <cell r="D5657">
            <v>14.788</v>
          </cell>
          <cell r="E5657" t="str">
            <v>SDN2004</v>
          </cell>
        </row>
        <row r="5658">
          <cell r="D5658">
            <v>14.791</v>
          </cell>
          <cell r="E5658" t="str">
            <v>SDN2005</v>
          </cell>
        </row>
        <row r="5659">
          <cell r="D5659">
            <v>14.782999999999999</v>
          </cell>
          <cell r="E5659" t="str">
            <v>SDN2006</v>
          </cell>
        </row>
        <row r="5660">
          <cell r="D5660">
            <v>14.769</v>
          </cell>
          <cell r="E5660" t="str">
            <v>SDN2007</v>
          </cell>
        </row>
        <row r="5661">
          <cell r="D5661">
            <v>14.8</v>
          </cell>
          <cell r="E5661" t="str">
            <v>SDN2008</v>
          </cell>
        </row>
        <row r="5662">
          <cell r="D5662">
            <v>13</v>
          </cell>
          <cell r="E5662" t="str">
            <v>SDN2009</v>
          </cell>
        </row>
        <row r="5663">
          <cell r="D5663">
            <v>15.156000000000001</v>
          </cell>
          <cell r="E5663" t="str">
            <v>SDN2010</v>
          </cell>
        </row>
        <row r="5664">
          <cell r="D5664">
            <v>17.440000000000001</v>
          </cell>
          <cell r="E5664" t="str">
            <v>SDN2011</v>
          </cell>
        </row>
        <row r="5665">
          <cell r="D5665">
            <v>17.068000000000001</v>
          </cell>
          <cell r="E5665" t="str">
            <v>SDN2012</v>
          </cell>
        </row>
        <row r="5666">
          <cell r="D5666">
            <v>16.414000000000001</v>
          </cell>
          <cell r="E5666" t="str">
            <v>SDN2013</v>
          </cell>
        </row>
        <row r="5667">
          <cell r="D5667">
            <v>15.558</v>
          </cell>
          <cell r="E5667" t="str">
            <v>SDN2014</v>
          </cell>
        </row>
        <row r="5668">
          <cell r="D5668">
            <v>14.512</v>
          </cell>
          <cell r="E5668" t="str">
            <v>SDN2015</v>
          </cell>
        </row>
        <row r="5669">
          <cell r="D5669">
            <v>13.811999999999999</v>
          </cell>
          <cell r="E5669" t="str">
            <v>SDN2016</v>
          </cell>
        </row>
        <row r="5670">
          <cell r="D5670">
            <v>13.206</v>
          </cell>
          <cell r="E5670" t="str">
            <v>SDN2017</v>
          </cell>
        </row>
        <row r="5671">
          <cell r="D5671">
            <v>12.605</v>
          </cell>
          <cell r="E5671" t="str">
            <v>SDN2018</v>
          </cell>
        </row>
        <row r="5672">
          <cell r="D5672">
            <v>12.013999999999999</v>
          </cell>
          <cell r="E5672" t="str">
            <v>SDN2019</v>
          </cell>
        </row>
        <row r="5673">
          <cell r="D5673">
            <v>12.368</v>
          </cell>
          <cell r="E5673" t="str">
            <v>SDN2020</v>
          </cell>
        </row>
        <row r="5674">
          <cell r="D5674">
            <v>11.465999999999999</v>
          </cell>
          <cell r="E5674" t="str">
            <v>SDN2021</v>
          </cell>
        </row>
        <row r="5675">
          <cell r="D5675">
            <v>7.53</v>
          </cell>
          <cell r="E5675" t="str">
            <v>SDN2022</v>
          </cell>
        </row>
        <row r="5676">
          <cell r="D5676">
            <v>11.449</v>
          </cell>
          <cell r="E5676" t="str">
            <v>SDN2023</v>
          </cell>
        </row>
        <row r="5677">
          <cell r="D5677">
            <v>17.085000000000001</v>
          </cell>
          <cell r="E5677" t="str">
            <v>SUR1991</v>
          </cell>
        </row>
        <row r="5678">
          <cell r="D5678">
            <v>17.28</v>
          </cell>
          <cell r="E5678" t="str">
            <v>SUR1992</v>
          </cell>
        </row>
        <row r="5679">
          <cell r="D5679">
            <v>15.64</v>
          </cell>
          <cell r="E5679" t="str">
            <v>SUR1993</v>
          </cell>
        </row>
        <row r="5680">
          <cell r="D5680">
            <v>12.7</v>
          </cell>
          <cell r="E5680" t="str">
            <v>SUR1994</v>
          </cell>
        </row>
        <row r="5681">
          <cell r="D5681">
            <v>8.39</v>
          </cell>
          <cell r="E5681" t="str">
            <v>SUR1995</v>
          </cell>
        </row>
        <row r="5682">
          <cell r="D5682">
            <v>10.88</v>
          </cell>
          <cell r="E5682" t="str">
            <v>SUR1996</v>
          </cell>
        </row>
        <row r="5683">
          <cell r="D5683">
            <v>10.56</v>
          </cell>
          <cell r="E5683" t="str">
            <v>SUR1997</v>
          </cell>
        </row>
        <row r="5684">
          <cell r="D5684">
            <v>10.63</v>
          </cell>
          <cell r="E5684" t="str">
            <v>SUR1998</v>
          </cell>
        </row>
        <row r="5685">
          <cell r="D5685">
            <v>13.6</v>
          </cell>
          <cell r="E5685" t="str">
            <v>SUR1999</v>
          </cell>
        </row>
        <row r="5686">
          <cell r="D5686">
            <v>12.975</v>
          </cell>
          <cell r="E5686" t="str">
            <v>SUR2000</v>
          </cell>
        </row>
        <row r="5687">
          <cell r="D5687">
            <v>12.137</v>
          </cell>
          <cell r="E5687" t="str">
            <v>SUR2001</v>
          </cell>
        </row>
        <row r="5688">
          <cell r="D5688">
            <v>11.233000000000001</v>
          </cell>
          <cell r="E5688" t="str">
            <v>SUR2002</v>
          </cell>
        </row>
        <row r="5689">
          <cell r="D5689">
            <v>10.351000000000001</v>
          </cell>
          <cell r="E5689" t="str">
            <v>SUR2003</v>
          </cell>
        </row>
        <row r="5690">
          <cell r="D5690">
            <v>9.49</v>
          </cell>
          <cell r="E5690" t="str">
            <v>SUR2004</v>
          </cell>
        </row>
        <row r="5691">
          <cell r="D5691">
            <v>9.2629999999999999</v>
          </cell>
          <cell r="E5691" t="str">
            <v>SUR2005</v>
          </cell>
        </row>
        <row r="5692">
          <cell r="D5692">
            <v>9.0960000000000001</v>
          </cell>
          <cell r="E5692" t="str">
            <v>SUR2006</v>
          </cell>
        </row>
        <row r="5693">
          <cell r="D5693">
            <v>9.0050000000000008</v>
          </cell>
          <cell r="E5693" t="str">
            <v>SUR2007</v>
          </cell>
        </row>
        <row r="5694">
          <cell r="D5694">
            <v>8.8320000000000007</v>
          </cell>
          <cell r="E5694" t="str">
            <v>SUR2008</v>
          </cell>
        </row>
        <row r="5695">
          <cell r="D5695">
            <v>8.7200000000000006</v>
          </cell>
          <cell r="E5695" t="str">
            <v>SUR2009</v>
          </cell>
        </row>
        <row r="5696">
          <cell r="D5696">
            <v>7.15</v>
          </cell>
          <cell r="E5696" t="str">
            <v>SUR2010</v>
          </cell>
        </row>
        <row r="5697">
          <cell r="D5697">
            <v>7.54</v>
          </cell>
          <cell r="E5697" t="str">
            <v>SUR2011</v>
          </cell>
        </row>
        <row r="5698">
          <cell r="D5698">
            <v>8.1</v>
          </cell>
          <cell r="E5698" t="str">
            <v>SUR2012</v>
          </cell>
        </row>
        <row r="5699">
          <cell r="D5699">
            <v>6.6</v>
          </cell>
          <cell r="E5699" t="str">
            <v>SUR2013</v>
          </cell>
        </row>
        <row r="5700">
          <cell r="D5700">
            <v>6.94</v>
          </cell>
          <cell r="E5700" t="str">
            <v>SUR2014</v>
          </cell>
        </row>
        <row r="5701">
          <cell r="D5701">
            <v>7.22</v>
          </cell>
          <cell r="E5701" t="str">
            <v>SUR2015</v>
          </cell>
        </row>
        <row r="5702">
          <cell r="D5702">
            <v>7.9169999999999998</v>
          </cell>
          <cell r="E5702" t="str">
            <v>SUR2016</v>
          </cell>
        </row>
        <row r="5703">
          <cell r="D5703">
            <v>7.883</v>
          </cell>
          <cell r="E5703" t="str">
            <v>SUR2017</v>
          </cell>
        </row>
        <row r="5704">
          <cell r="D5704">
            <v>7.6849999999999996</v>
          </cell>
          <cell r="E5704" t="str">
            <v>SUR2018</v>
          </cell>
        </row>
        <row r="5705">
          <cell r="D5705">
            <v>7.5449999999999999</v>
          </cell>
          <cell r="E5705" t="str">
            <v>SUR2019</v>
          </cell>
        </row>
        <row r="5706">
          <cell r="D5706">
            <v>8.7260000000000009</v>
          </cell>
          <cell r="E5706" t="str">
            <v>SUR2020</v>
          </cell>
        </row>
        <row r="5707">
          <cell r="D5707">
            <v>8.4589999999999996</v>
          </cell>
          <cell r="E5707" t="str">
            <v>SUR2021</v>
          </cell>
        </row>
        <row r="5708">
          <cell r="D5708">
            <v>8.2319999999999993</v>
          </cell>
          <cell r="E5708" t="str">
            <v>SUR2022</v>
          </cell>
        </row>
        <row r="5709">
          <cell r="D5709">
            <v>7.7039999999999997</v>
          </cell>
          <cell r="E5709" t="str">
            <v>SUR2023</v>
          </cell>
        </row>
        <row r="5710">
          <cell r="D5710">
            <v>3.2429999999999999</v>
          </cell>
          <cell r="E5710" t="str">
            <v>SWE1991</v>
          </cell>
        </row>
        <row r="5711">
          <cell r="D5711">
            <v>5.7220000000000004</v>
          </cell>
          <cell r="E5711" t="str">
            <v>SWE1992</v>
          </cell>
        </row>
        <row r="5712">
          <cell r="D5712">
            <v>9.33</v>
          </cell>
          <cell r="E5712" t="str">
            <v>SWE1993</v>
          </cell>
        </row>
        <row r="5713">
          <cell r="D5713">
            <v>9.58</v>
          </cell>
          <cell r="E5713" t="str">
            <v>SWE1994</v>
          </cell>
        </row>
        <row r="5714">
          <cell r="D5714">
            <v>8.8970000000000002</v>
          </cell>
          <cell r="E5714" t="str">
            <v>SWE1995</v>
          </cell>
        </row>
        <row r="5715">
          <cell r="D5715">
            <v>9.5470000000000006</v>
          </cell>
          <cell r="E5715" t="str">
            <v>SWE1996</v>
          </cell>
        </row>
        <row r="5716">
          <cell r="D5716">
            <v>10.359</v>
          </cell>
          <cell r="E5716" t="str">
            <v>SWE1997</v>
          </cell>
        </row>
        <row r="5717">
          <cell r="D5717">
            <v>8.9410000000000007</v>
          </cell>
          <cell r="E5717" t="str">
            <v>SWE1998</v>
          </cell>
        </row>
        <row r="5718">
          <cell r="D5718">
            <v>7.6070000000000002</v>
          </cell>
          <cell r="E5718" t="str">
            <v>SWE1999</v>
          </cell>
        </row>
        <row r="5719">
          <cell r="D5719">
            <v>5.4660000000000002</v>
          </cell>
          <cell r="E5719" t="str">
            <v>SWE2000</v>
          </cell>
        </row>
        <row r="5720">
          <cell r="D5720">
            <v>4.7300000000000004</v>
          </cell>
          <cell r="E5720" t="str">
            <v>SWE2001</v>
          </cell>
        </row>
        <row r="5721">
          <cell r="D5721">
            <v>4.9649999999999999</v>
          </cell>
          <cell r="E5721" t="str">
            <v>SWE2002</v>
          </cell>
        </row>
        <row r="5722">
          <cell r="D5722">
            <v>5.5549999999999997</v>
          </cell>
          <cell r="E5722" t="str">
            <v>SWE2003</v>
          </cell>
        </row>
        <row r="5723">
          <cell r="D5723">
            <v>6.6929999999999996</v>
          </cell>
          <cell r="E5723" t="str">
            <v>SWE2004</v>
          </cell>
        </row>
        <row r="5724">
          <cell r="D5724">
            <v>7.4859999999999998</v>
          </cell>
          <cell r="E5724" t="str">
            <v>SWE2005</v>
          </cell>
        </row>
        <row r="5725">
          <cell r="D5725">
            <v>7.0659999999999998</v>
          </cell>
          <cell r="E5725" t="str">
            <v>SWE2006</v>
          </cell>
        </row>
        <row r="5726">
          <cell r="D5726">
            <v>6.1609999999999996</v>
          </cell>
          <cell r="E5726" t="str">
            <v>SWE2007</v>
          </cell>
        </row>
        <row r="5727">
          <cell r="D5727">
            <v>6.2350000000000003</v>
          </cell>
          <cell r="E5727" t="str">
            <v>SWE2008</v>
          </cell>
        </row>
        <row r="5728">
          <cell r="D5728">
            <v>8.3510000000000009</v>
          </cell>
          <cell r="E5728" t="str">
            <v>SWE2009</v>
          </cell>
        </row>
        <row r="5729">
          <cell r="D5729">
            <v>8.61</v>
          </cell>
          <cell r="E5729" t="str">
            <v>SWE2010</v>
          </cell>
        </row>
        <row r="5730">
          <cell r="D5730">
            <v>7.8040000000000003</v>
          </cell>
          <cell r="E5730" t="str">
            <v>SWE2011</v>
          </cell>
        </row>
        <row r="5731">
          <cell r="D5731">
            <v>7.976</v>
          </cell>
          <cell r="E5731" t="str">
            <v>SWE2012</v>
          </cell>
        </row>
        <row r="5732">
          <cell r="D5732">
            <v>8.0519999999999996</v>
          </cell>
          <cell r="E5732" t="str">
            <v>SWE2013</v>
          </cell>
        </row>
        <row r="5733">
          <cell r="D5733">
            <v>7.9539999999999997</v>
          </cell>
          <cell r="E5733" t="str">
            <v>SWE2014</v>
          </cell>
        </row>
        <row r="5734">
          <cell r="D5734">
            <v>7.4320000000000004</v>
          </cell>
          <cell r="E5734" t="str">
            <v>SWE2015</v>
          </cell>
        </row>
        <row r="5735">
          <cell r="D5735">
            <v>6.99</v>
          </cell>
          <cell r="E5735" t="str">
            <v>SWE2016</v>
          </cell>
        </row>
        <row r="5736">
          <cell r="D5736">
            <v>6.718</v>
          </cell>
          <cell r="E5736" t="str">
            <v>SWE2017</v>
          </cell>
        </row>
        <row r="5737">
          <cell r="D5737">
            <v>6.3650000000000002</v>
          </cell>
          <cell r="E5737" t="str">
            <v>SWE2018</v>
          </cell>
        </row>
        <row r="5738">
          <cell r="D5738">
            <v>6.8330000000000002</v>
          </cell>
          <cell r="E5738" t="str">
            <v>SWE2019</v>
          </cell>
        </row>
        <row r="5739">
          <cell r="D5739">
            <v>8.2910000000000004</v>
          </cell>
          <cell r="E5739" t="str">
            <v>SWE2020</v>
          </cell>
        </row>
        <row r="5740">
          <cell r="D5740">
            <v>8.7219999999999995</v>
          </cell>
          <cell r="E5740" t="str">
            <v>SWE2021</v>
          </cell>
        </row>
        <row r="5741">
          <cell r="D5741">
            <v>7.3920000000000003</v>
          </cell>
          <cell r="E5741" t="str">
            <v>SWE2022</v>
          </cell>
        </row>
        <row r="5742">
          <cell r="D5742">
            <v>7.5869999999999997</v>
          </cell>
          <cell r="E5742" t="str">
            <v>SWE2023</v>
          </cell>
        </row>
        <row r="5743">
          <cell r="D5743">
            <v>1.8180000000000001</v>
          </cell>
          <cell r="E5743" t="str">
            <v>CHE1991</v>
          </cell>
        </row>
        <row r="5744">
          <cell r="D5744">
            <v>2.3439999999999999</v>
          </cell>
          <cell r="E5744" t="str">
            <v>CHE1992</v>
          </cell>
        </row>
        <row r="5745">
          <cell r="D5745">
            <v>3.5510000000000002</v>
          </cell>
          <cell r="E5745" t="str">
            <v>CHE1993</v>
          </cell>
        </row>
        <row r="5746">
          <cell r="D5746">
            <v>3.58</v>
          </cell>
          <cell r="E5746" t="str">
            <v>CHE1994</v>
          </cell>
        </row>
        <row r="5747">
          <cell r="D5747">
            <v>3.0939999999999999</v>
          </cell>
          <cell r="E5747" t="str">
            <v>CHE1995</v>
          </cell>
        </row>
        <row r="5748">
          <cell r="D5748">
            <v>3.6840000000000002</v>
          </cell>
          <cell r="E5748" t="str">
            <v>CHE1996</v>
          </cell>
        </row>
        <row r="5749">
          <cell r="D5749">
            <v>4.1269999999999998</v>
          </cell>
          <cell r="E5749" t="str">
            <v>CHE1997</v>
          </cell>
        </row>
        <row r="5750">
          <cell r="D5750">
            <v>3.5680000000000001</v>
          </cell>
          <cell r="E5750" t="str">
            <v>CHE1998</v>
          </cell>
        </row>
        <row r="5751">
          <cell r="D5751">
            <v>3.0529999999999999</v>
          </cell>
          <cell r="E5751" t="str">
            <v>CHE1999</v>
          </cell>
        </row>
        <row r="5752">
          <cell r="D5752">
            <v>2.6579999999999999</v>
          </cell>
          <cell r="E5752" t="str">
            <v>CHE2000</v>
          </cell>
        </row>
        <row r="5753">
          <cell r="D5753">
            <v>2.4900000000000002</v>
          </cell>
          <cell r="E5753" t="str">
            <v>CHE2001</v>
          </cell>
        </row>
        <row r="5754">
          <cell r="D5754">
            <v>2.9239999999999999</v>
          </cell>
          <cell r="E5754" t="str">
            <v>CHE2002</v>
          </cell>
        </row>
        <row r="5755">
          <cell r="D5755">
            <v>4.117</v>
          </cell>
          <cell r="E5755" t="str">
            <v>CHE2003</v>
          </cell>
        </row>
        <row r="5756">
          <cell r="D5756">
            <v>4.3159999999999998</v>
          </cell>
          <cell r="E5756" t="str">
            <v>CHE2004</v>
          </cell>
        </row>
        <row r="5757">
          <cell r="D5757">
            <v>4.4370000000000003</v>
          </cell>
          <cell r="E5757" t="str">
            <v>CHE2005</v>
          </cell>
        </row>
        <row r="5758">
          <cell r="D5758">
            <v>3.9950000000000001</v>
          </cell>
          <cell r="E5758" t="str">
            <v>CHE2006</v>
          </cell>
        </row>
        <row r="5759">
          <cell r="D5759">
            <v>3.641</v>
          </cell>
          <cell r="E5759" t="str">
            <v>CHE2007</v>
          </cell>
        </row>
        <row r="5760">
          <cell r="D5760">
            <v>3.35</v>
          </cell>
          <cell r="E5760" t="str">
            <v>CHE2008</v>
          </cell>
        </row>
        <row r="5761">
          <cell r="D5761">
            <v>4.109</v>
          </cell>
          <cell r="E5761" t="str">
            <v>CHE2009</v>
          </cell>
        </row>
        <row r="5762">
          <cell r="D5762">
            <v>4.8079999999999998</v>
          </cell>
          <cell r="E5762" t="str">
            <v>CHE2010</v>
          </cell>
        </row>
        <row r="5763">
          <cell r="D5763">
            <v>4.4089999999999998</v>
          </cell>
          <cell r="E5763" t="str">
            <v>CHE2011</v>
          </cell>
        </row>
        <row r="5764">
          <cell r="D5764">
            <v>4.4909999999999997</v>
          </cell>
          <cell r="E5764" t="str">
            <v>CHE2012</v>
          </cell>
        </row>
        <row r="5765">
          <cell r="D5765">
            <v>4.7469999999999999</v>
          </cell>
          <cell r="E5765" t="str">
            <v>CHE2013</v>
          </cell>
        </row>
        <row r="5766">
          <cell r="D5766">
            <v>4.8259999999999996</v>
          </cell>
          <cell r="E5766" t="str">
            <v>CHE2014</v>
          </cell>
        </row>
        <row r="5767">
          <cell r="D5767">
            <v>4.8010000000000002</v>
          </cell>
          <cell r="E5767" t="str">
            <v>CHE2015</v>
          </cell>
        </row>
        <row r="5768">
          <cell r="D5768">
            <v>4.9180000000000001</v>
          </cell>
          <cell r="E5768" t="str">
            <v>CHE2016</v>
          </cell>
        </row>
        <row r="5769">
          <cell r="D5769">
            <v>4.7969999999999997</v>
          </cell>
          <cell r="E5769" t="str">
            <v>CHE2017</v>
          </cell>
        </row>
        <row r="5770">
          <cell r="D5770">
            <v>4.7130000000000001</v>
          </cell>
          <cell r="E5770" t="str">
            <v>CHE2018</v>
          </cell>
        </row>
        <row r="5771">
          <cell r="D5771">
            <v>4.3940000000000001</v>
          </cell>
          <cell r="E5771" t="str">
            <v>CHE2019</v>
          </cell>
        </row>
        <row r="5772">
          <cell r="D5772">
            <v>4.8170000000000002</v>
          </cell>
          <cell r="E5772" t="str">
            <v>CHE2020</v>
          </cell>
        </row>
        <row r="5773">
          <cell r="D5773">
            <v>5.0970000000000004</v>
          </cell>
          <cell r="E5773" t="str">
            <v>CHE2021</v>
          </cell>
        </row>
        <row r="5774">
          <cell r="D5774">
            <v>4.3</v>
          </cell>
          <cell r="E5774" t="str">
            <v>CHE2022</v>
          </cell>
        </row>
        <row r="5775">
          <cell r="D5775">
            <v>4.05</v>
          </cell>
          <cell r="E5775" t="str">
            <v>CHE2023</v>
          </cell>
        </row>
        <row r="5776">
          <cell r="D5776">
            <v>6.75</v>
          </cell>
          <cell r="E5776" t="str">
            <v>SYR1991</v>
          </cell>
        </row>
        <row r="5777">
          <cell r="D5777">
            <v>6.9550000000000001</v>
          </cell>
          <cell r="E5777" t="str">
            <v>SYR1992</v>
          </cell>
        </row>
        <row r="5778">
          <cell r="D5778">
            <v>7.4</v>
          </cell>
          <cell r="E5778" t="str">
            <v>SYR1993</v>
          </cell>
        </row>
        <row r="5779">
          <cell r="D5779">
            <v>7.5</v>
          </cell>
          <cell r="E5779" t="str">
            <v>SYR1994</v>
          </cell>
        </row>
        <row r="5780">
          <cell r="D5780">
            <v>7.2</v>
          </cell>
          <cell r="E5780" t="str">
            <v>SYR1995</v>
          </cell>
        </row>
        <row r="5781">
          <cell r="D5781">
            <v>7.2249999999999996</v>
          </cell>
          <cell r="E5781" t="str">
            <v>SYR1996</v>
          </cell>
        </row>
        <row r="5782">
          <cell r="D5782">
            <v>7.3140000000000001</v>
          </cell>
          <cell r="E5782" t="str">
            <v>SYR1997</v>
          </cell>
        </row>
        <row r="5783">
          <cell r="D5783">
            <v>7.3819999999999997</v>
          </cell>
          <cell r="E5783" t="str">
            <v>SYR1998</v>
          </cell>
        </row>
        <row r="5784">
          <cell r="D5784">
            <v>7.6</v>
          </cell>
          <cell r="E5784" t="str">
            <v>SYR1999</v>
          </cell>
        </row>
        <row r="5785">
          <cell r="D5785">
            <v>9.5890000000000004</v>
          </cell>
          <cell r="E5785" t="str">
            <v>SYR2000</v>
          </cell>
        </row>
        <row r="5786">
          <cell r="D5786">
            <v>11.63</v>
          </cell>
          <cell r="E5786" t="str">
            <v>SYR2001</v>
          </cell>
        </row>
        <row r="5787">
          <cell r="D5787">
            <v>10.94</v>
          </cell>
          <cell r="E5787" t="str">
            <v>SYR2002</v>
          </cell>
        </row>
        <row r="5788">
          <cell r="D5788">
            <v>10.28</v>
          </cell>
          <cell r="E5788" t="str">
            <v>SYR2003</v>
          </cell>
        </row>
        <row r="5789">
          <cell r="D5789">
            <v>9.5180000000000007</v>
          </cell>
          <cell r="E5789" t="str">
            <v>SYR2004</v>
          </cell>
        </row>
        <row r="5790">
          <cell r="D5790">
            <v>8.8160000000000007</v>
          </cell>
          <cell r="E5790" t="str">
            <v>SYR2005</v>
          </cell>
        </row>
        <row r="5791">
          <cell r="D5791">
            <v>8.17</v>
          </cell>
          <cell r="E5791" t="str">
            <v>SYR2006</v>
          </cell>
        </row>
        <row r="5792">
          <cell r="D5792">
            <v>8.42</v>
          </cell>
          <cell r="E5792" t="str">
            <v>SYR2007</v>
          </cell>
        </row>
        <row r="5793">
          <cell r="D5793">
            <v>10.94</v>
          </cell>
          <cell r="E5793" t="str">
            <v>SYR2008</v>
          </cell>
        </row>
        <row r="5794">
          <cell r="D5794">
            <v>8.14</v>
          </cell>
          <cell r="E5794" t="str">
            <v>SYR2009</v>
          </cell>
        </row>
        <row r="5795">
          <cell r="D5795">
            <v>8.61</v>
          </cell>
          <cell r="E5795" t="str">
            <v>SYR2010</v>
          </cell>
        </row>
        <row r="5796">
          <cell r="D5796">
            <v>8.6120000000000001</v>
          </cell>
          <cell r="E5796" t="str">
            <v>SYR2011</v>
          </cell>
        </row>
        <row r="5797">
          <cell r="D5797">
            <v>13.8</v>
          </cell>
          <cell r="E5797" t="str">
            <v>SYR2012</v>
          </cell>
        </row>
        <row r="5798">
          <cell r="D5798">
            <v>14.478999999999999</v>
          </cell>
          <cell r="E5798" t="str">
            <v>SYR2013</v>
          </cell>
        </row>
        <row r="5799">
          <cell r="D5799">
            <v>14.768000000000001</v>
          </cell>
          <cell r="E5799" t="str">
            <v>SYR2014</v>
          </cell>
        </row>
        <row r="5800">
          <cell r="D5800">
            <v>14.29</v>
          </cell>
          <cell r="E5800" t="str">
            <v>SYR2015</v>
          </cell>
        </row>
        <row r="5801">
          <cell r="D5801">
            <v>13.867000000000001</v>
          </cell>
          <cell r="E5801" t="str">
            <v>SYR2016</v>
          </cell>
        </row>
        <row r="5802">
          <cell r="D5802">
            <v>13.67</v>
          </cell>
          <cell r="E5802" t="str">
            <v>SYR2017</v>
          </cell>
        </row>
        <row r="5803">
          <cell r="D5803">
            <v>13.554</v>
          </cell>
          <cell r="E5803" t="str">
            <v>SYR2018</v>
          </cell>
        </row>
        <row r="5804">
          <cell r="D5804">
            <v>13.393000000000001</v>
          </cell>
          <cell r="E5804" t="str">
            <v>SYR2019</v>
          </cell>
        </row>
        <row r="5805">
          <cell r="D5805">
            <v>15.176</v>
          </cell>
          <cell r="E5805" t="str">
            <v>SYR2020</v>
          </cell>
        </row>
        <row r="5806">
          <cell r="D5806">
            <v>14.795999999999999</v>
          </cell>
          <cell r="E5806" t="str">
            <v>SYR2021</v>
          </cell>
        </row>
        <row r="5807">
          <cell r="D5807">
            <v>13.813000000000001</v>
          </cell>
          <cell r="E5807" t="str">
            <v>SYR2022</v>
          </cell>
        </row>
        <row r="5808">
          <cell r="D5808">
            <v>13.544</v>
          </cell>
          <cell r="E5808" t="str">
            <v>SYR2023</v>
          </cell>
        </row>
        <row r="5809">
          <cell r="D5809">
            <v>1.9</v>
          </cell>
          <cell r="E5809" t="str">
            <v>TJK1991</v>
          </cell>
        </row>
        <row r="5810">
          <cell r="D5810">
            <v>2.1</v>
          </cell>
          <cell r="E5810" t="str">
            <v>TJK1992</v>
          </cell>
        </row>
        <row r="5811">
          <cell r="D5811">
            <v>6.2</v>
          </cell>
          <cell r="E5811" t="str">
            <v>TJK1993</v>
          </cell>
        </row>
        <row r="5812">
          <cell r="D5812">
            <v>8.8000000000000007</v>
          </cell>
          <cell r="E5812" t="str">
            <v>TJK1994</v>
          </cell>
        </row>
        <row r="5813">
          <cell r="D5813">
            <v>10.3</v>
          </cell>
          <cell r="E5813" t="str">
            <v>TJK1995</v>
          </cell>
        </row>
        <row r="5814">
          <cell r="D5814">
            <v>13.4</v>
          </cell>
          <cell r="E5814" t="str">
            <v>TJK1996</v>
          </cell>
        </row>
        <row r="5815">
          <cell r="D5815">
            <v>13.9</v>
          </cell>
          <cell r="E5815" t="str">
            <v>TJK1997</v>
          </cell>
        </row>
        <row r="5816">
          <cell r="D5816">
            <v>16.5</v>
          </cell>
          <cell r="E5816" t="str">
            <v>TJK1998</v>
          </cell>
        </row>
        <row r="5817">
          <cell r="D5817">
            <v>15.4</v>
          </cell>
          <cell r="E5817" t="str">
            <v>TJK1999</v>
          </cell>
        </row>
        <row r="5818">
          <cell r="D5818">
            <v>14.972</v>
          </cell>
          <cell r="E5818" t="str">
            <v>TJK2000</v>
          </cell>
        </row>
        <row r="5819">
          <cell r="D5819">
            <v>14.566000000000001</v>
          </cell>
          <cell r="E5819" t="str">
            <v>TJK2001</v>
          </cell>
        </row>
        <row r="5820">
          <cell r="D5820">
            <v>14.148</v>
          </cell>
          <cell r="E5820" t="str">
            <v>TJK2002</v>
          </cell>
        </row>
        <row r="5821">
          <cell r="D5821">
            <v>13.750999999999999</v>
          </cell>
          <cell r="E5821" t="str">
            <v>TJK2003</v>
          </cell>
        </row>
        <row r="5822">
          <cell r="D5822">
            <v>13.364000000000001</v>
          </cell>
          <cell r="E5822" t="str">
            <v>TJK2004</v>
          </cell>
        </row>
        <row r="5823">
          <cell r="D5823">
            <v>12.994999999999999</v>
          </cell>
          <cell r="E5823" t="str">
            <v>TJK2005</v>
          </cell>
        </row>
        <row r="5824">
          <cell r="D5824">
            <v>12.627000000000001</v>
          </cell>
          <cell r="E5824" t="str">
            <v>TJK2006</v>
          </cell>
        </row>
        <row r="5825">
          <cell r="D5825">
            <v>12.254</v>
          </cell>
          <cell r="E5825" t="str">
            <v>TJK2007</v>
          </cell>
        </row>
        <row r="5826">
          <cell r="D5826">
            <v>11.869</v>
          </cell>
          <cell r="E5826" t="str">
            <v>TJK2008</v>
          </cell>
        </row>
        <row r="5827">
          <cell r="D5827">
            <v>11.5</v>
          </cell>
          <cell r="E5827" t="str">
            <v>TJK2009</v>
          </cell>
        </row>
        <row r="5828">
          <cell r="D5828">
            <v>10.843999999999999</v>
          </cell>
          <cell r="E5828" t="str">
            <v>TJK2010</v>
          </cell>
        </row>
        <row r="5829">
          <cell r="D5829">
            <v>10.186999999999999</v>
          </cell>
          <cell r="E5829" t="str">
            <v>TJK2011</v>
          </cell>
        </row>
        <row r="5830">
          <cell r="D5830">
            <v>9.5190000000000001</v>
          </cell>
          <cell r="E5830" t="str">
            <v>TJK2012</v>
          </cell>
        </row>
        <row r="5831">
          <cell r="D5831">
            <v>8.86</v>
          </cell>
          <cell r="E5831" t="str">
            <v>TJK2013</v>
          </cell>
        </row>
        <row r="5832">
          <cell r="D5832">
            <v>8.2059999999999995</v>
          </cell>
          <cell r="E5832" t="str">
            <v>TJK2014</v>
          </cell>
        </row>
        <row r="5833">
          <cell r="D5833">
            <v>7.5540000000000003</v>
          </cell>
          <cell r="E5833" t="str">
            <v>TJK2015</v>
          </cell>
        </row>
        <row r="5834">
          <cell r="D5834">
            <v>6.9</v>
          </cell>
          <cell r="E5834" t="str">
            <v>TJK2016</v>
          </cell>
        </row>
        <row r="5835">
          <cell r="D5835">
            <v>6.9</v>
          </cell>
          <cell r="E5835" t="str">
            <v>TJK2017</v>
          </cell>
        </row>
        <row r="5836">
          <cell r="D5836">
            <v>6.8979999999999997</v>
          </cell>
          <cell r="E5836" t="str">
            <v>TJK2018</v>
          </cell>
        </row>
        <row r="5837">
          <cell r="D5837">
            <v>6.8979999999999997</v>
          </cell>
          <cell r="E5837" t="str">
            <v>TJK2019</v>
          </cell>
        </row>
        <row r="5838">
          <cell r="D5838">
            <v>7.1760000000000002</v>
          </cell>
          <cell r="E5838" t="str">
            <v>TJK2020</v>
          </cell>
        </row>
        <row r="5839">
          <cell r="D5839">
            <v>7.2530000000000001</v>
          </cell>
          <cell r="E5839" t="str">
            <v>TJK2021</v>
          </cell>
        </row>
        <row r="5840">
          <cell r="D5840">
            <v>6.9809999999999999</v>
          </cell>
          <cell r="E5840" t="str">
            <v>TJK2022</v>
          </cell>
        </row>
        <row r="5841">
          <cell r="D5841">
            <v>6.9809999999999999</v>
          </cell>
          <cell r="E5841" t="str">
            <v>TJK2023</v>
          </cell>
        </row>
        <row r="5842">
          <cell r="D5842">
            <v>3.6</v>
          </cell>
          <cell r="E5842" t="str">
            <v>TZA1991</v>
          </cell>
        </row>
        <row r="5843">
          <cell r="D5843">
            <v>3.68</v>
          </cell>
          <cell r="E5843" t="str">
            <v>TZA1992</v>
          </cell>
        </row>
        <row r="5844">
          <cell r="D5844">
            <v>3.8809999999999998</v>
          </cell>
          <cell r="E5844" t="str">
            <v>TZA1993</v>
          </cell>
        </row>
        <row r="5845">
          <cell r="D5845">
            <v>3.847</v>
          </cell>
          <cell r="E5845" t="str">
            <v>TZA1994</v>
          </cell>
        </row>
        <row r="5846">
          <cell r="D5846">
            <v>3.6589999999999998</v>
          </cell>
          <cell r="E5846" t="str">
            <v>TZA1995</v>
          </cell>
        </row>
        <row r="5847">
          <cell r="D5847">
            <v>3.4660000000000002</v>
          </cell>
          <cell r="E5847" t="str">
            <v>TZA1996</v>
          </cell>
        </row>
        <row r="5848">
          <cell r="D5848">
            <v>3.3359999999999999</v>
          </cell>
          <cell r="E5848" t="str">
            <v>TZA1997</v>
          </cell>
        </row>
        <row r="5849">
          <cell r="D5849">
            <v>3.2789999999999999</v>
          </cell>
          <cell r="E5849" t="str">
            <v>TZA1998</v>
          </cell>
        </row>
        <row r="5850">
          <cell r="D5850">
            <v>3.2149999999999999</v>
          </cell>
          <cell r="E5850" t="str">
            <v>TZA1999</v>
          </cell>
        </row>
        <row r="5851">
          <cell r="D5851">
            <v>3.1269999999999998</v>
          </cell>
          <cell r="E5851" t="str">
            <v>TZA2000</v>
          </cell>
        </row>
        <row r="5852">
          <cell r="D5852">
            <v>2.9940000000000002</v>
          </cell>
          <cell r="E5852" t="str">
            <v>TZA2001</v>
          </cell>
        </row>
        <row r="5853">
          <cell r="D5853">
            <v>3.0209999999999999</v>
          </cell>
          <cell r="E5853" t="str">
            <v>TZA2002</v>
          </cell>
        </row>
        <row r="5854">
          <cell r="D5854">
            <v>3.0510000000000002</v>
          </cell>
          <cell r="E5854" t="str">
            <v>TZA2003</v>
          </cell>
        </row>
        <row r="5855">
          <cell r="D5855">
            <v>3.1040000000000001</v>
          </cell>
          <cell r="E5855" t="str">
            <v>TZA2004</v>
          </cell>
        </row>
        <row r="5856">
          <cell r="D5856">
            <v>3.1920000000000002</v>
          </cell>
          <cell r="E5856" t="str">
            <v>TZA2005</v>
          </cell>
        </row>
        <row r="5857">
          <cell r="D5857">
            <v>3.2989999999999999</v>
          </cell>
          <cell r="E5857" t="str">
            <v>TZA2006</v>
          </cell>
        </row>
        <row r="5858">
          <cell r="D5858">
            <v>3.024</v>
          </cell>
          <cell r="E5858" t="str">
            <v>TZA2007</v>
          </cell>
        </row>
        <row r="5859">
          <cell r="D5859">
            <v>2.7749999999999999</v>
          </cell>
          <cell r="E5859" t="str">
            <v>TZA2008</v>
          </cell>
        </row>
        <row r="5860">
          <cell r="D5860">
            <v>2.5</v>
          </cell>
          <cell r="E5860" t="str">
            <v>TZA2009</v>
          </cell>
        </row>
        <row r="5861">
          <cell r="D5861">
            <v>3.0289999999999999</v>
          </cell>
          <cell r="E5861" t="str">
            <v>TZA2010</v>
          </cell>
        </row>
        <row r="5862">
          <cell r="D5862">
            <v>3.47</v>
          </cell>
          <cell r="E5862" t="str">
            <v>TZA2011</v>
          </cell>
        </row>
        <row r="5863">
          <cell r="D5863">
            <v>3.2229999999999999</v>
          </cell>
          <cell r="E5863" t="str">
            <v>TZA2012</v>
          </cell>
        </row>
        <row r="5864">
          <cell r="D5864">
            <v>2.93</v>
          </cell>
          <cell r="E5864" t="str">
            <v>TZA2013</v>
          </cell>
        </row>
        <row r="5865">
          <cell r="D5865">
            <v>2.125</v>
          </cell>
          <cell r="E5865" t="str">
            <v>TZA2014</v>
          </cell>
        </row>
        <row r="5866">
          <cell r="D5866">
            <v>2.1619999999999999</v>
          </cell>
          <cell r="E5866" t="str">
            <v>TZA2015</v>
          </cell>
        </row>
        <row r="5867">
          <cell r="D5867">
            <v>2.2370000000000001</v>
          </cell>
          <cell r="E5867" t="str">
            <v>TZA2016</v>
          </cell>
        </row>
        <row r="5868">
          <cell r="D5868">
            <v>2.3130000000000002</v>
          </cell>
          <cell r="E5868" t="str">
            <v>TZA2017</v>
          </cell>
        </row>
        <row r="5869">
          <cell r="D5869">
            <v>2.4089999999999998</v>
          </cell>
          <cell r="E5869" t="str">
            <v>TZA2018</v>
          </cell>
        </row>
        <row r="5870">
          <cell r="D5870">
            <v>2.5179999999999998</v>
          </cell>
          <cell r="E5870" t="str">
            <v>TZA2019</v>
          </cell>
        </row>
        <row r="5871">
          <cell r="D5871">
            <v>2.7810000000000001</v>
          </cell>
          <cell r="E5871" t="str">
            <v>TZA2020</v>
          </cell>
        </row>
        <row r="5872">
          <cell r="D5872">
            <v>2.806</v>
          </cell>
          <cell r="E5872" t="str">
            <v>TZA2021</v>
          </cell>
        </row>
        <row r="5873">
          <cell r="D5873">
            <v>2.609</v>
          </cell>
          <cell r="E5873" t="str">
            <v>TZA2022</v>
          </cell>
        </row>
        <row r="5874">
          <cell r="D5874">
            <v>2.6070000000000002</v>
          </cell>
          <cell r="E5874" t="str">
            <v>TZA2023</v>
          </cell>
        </row>
        <row r="5875">
          <cell r="D5875">
            <v>2.63</v>
          </cell>
          <cell r="E5875" t="str">
            <v>THA1991</v>
          </cell>
        </row>
        <row r="5876">
          <cell r="D5876">
            <v>1.35</v>
          </cell>
          <cell r="E5876" t="str">
            <v>THA1992</v>
          </cell>
        </row>
        <row r="5877">
          <cell r="D5877">
            <v>1.49</v>
          </cell>
          <cell r="E5877" t="str">
            <v>THA1993</v>
          </cell>
        </row>
        <row r="5878">
          <cell r="D5878">
            <v>1.347</v>
          </cell>
          <cell r="E5878" t="str">
            <v>THA1994</v>
          </cell>
        </row>
        <row r="5879">
          <cell r="D5879">
            <v>1.1000000000000001</v>
          </cell>
          <cell r="E5879" t="str">
            <v>THA1995</v>
          </cell>
        </row>
        <row r="5880">
          <cell r="D5880">
            <v>1.071</v>
          </cell>
          <cell r="E5880" t="str">
            <v>THA1996</v>
          </cell>
        </row>
        <row r="5881">
          <cell r="D5881">
            <v>0.873</v>
          </cell>
          <cell r="E5881" t="str">
            <v>THA1997</v>
          </cell>
        </row>
        <row r="5882">
          <cell r="D5882">
            <v>3.4039999999999999</v>
          </cell>
          <cell r="E5882" t="str">
            <v>THA1998</v>
          </cell>
        </row>
        <row r="5883">
          <cell r="D5883">
            <v>2.968</v>
          </cell>
          <cell r="E5883" t="str">
            <v>THA1999</v>
          </cell>
        </row>
        <row r="5884">
          <cell r="D5884">
            <v>2.3889999999999998</v>
          </cell>
          <cell r="E5884" t="str">
            <v>THA2000</v>
          </cell>
        </row>
        <row r="5885">
          <cell r="D5885">
            <v>2.6</v>
          </cell>
          <cell r="E5885" t="str">
            <v>THA2001</v>
          </cell>
        </row>
        <row r="5886">
          <cell r="D5886">
            <v>1.82</v>
          </cell>
          <cell r="E5886" t="str">
            <v>THA2002</v>
          </cell>
        </row>
        <row r="5887">
          <cell r="D5887">
            <v>1.54</v>
          </cell>
          <cell r="E5887" t="str">
            <v>THA2003</v>
          </cell>
        </row>
        <row r="5888">
          <cell r="D5888">
            <v>1.51</v>
          </cell>
          <cell r="E5888" t="str">
            <v>THA2004</v>
          </cell>
        </row>
        <row r="5889">
          <cell r="D5889">
            <v>1.35</v>
          </cell>
          <cell r="E5889" t="str">
            <v>THA2005</v>
          </cell>
        </row>
        <row r="5890">
          <cell r="D5890">
            <v>1.22</v>
          </cell>
          <cell r="E5890" t="str">
            <v>THA2006</v>
          </cell>
        </row>
        <row r="5891">
          <cell r="D5891">
            <v>1.18</v>
          </cell>
          <cell r="E5891" t="str">
            <v>THA2007</v>
          </cell>
        </row>
        <row r="5892">
          <cell r="D5892">
            <v>1.18</v>
          </cell>
          <cell r="E5892" t="str">
            <v>THA2008</v>
          </cell>
        </row>
        <row r="5893">
          <cell r="D5893">
            <v>1.49</v>
          </cell>
          <cell r="E5893" t="str">
            <v>THA2009</v>
          </cell>
        </row>
        <row r="5894">
          <cell r="D5894">
            <v>0.622</v>
          </cell>
          <cell r="E5894" t="str">
            <v>THA2010</v>
          </cell>
        </row>
        <row r="5895">
          <cell r="D5895">
            <v>0.66</v>
          </cell>
          <cell r="E5895" t="str">
            <v>THA2011</v>
          </cell>
        </row>
        <row r="5896">
          <cell r="D5896">
            <v>0.57999999999999996</v>
          </cell>
          <cell r="E5896" t="str">
            <v>THA2012</v>
          </cell>
        </row>
        <row r="5897">
          <cell r="D5897">
            <v>0.249</v>
          </cell>
          <cell r="E5897" t="str">
            <v>THA2013</v>
          </cell>
        </row>
        <row r="5898">
          <cell r="D5898">
            <v>0.57599999999999996</v>
          </cell>
          <cell r="E5898" t="str">
            <v>THA2014</v>
          </cell>
        </row>
        <row r="5899">
          <cell r="D5899">
            <v>0.59699999999999998</v>
          </cell>
          <cell r="E5899" t="str">
            <v>THA2015</v>
          </cell>
        </row>
        <row r="5900">
          <cell r="D5900">
            <v>0.68799999999999994</v>
          </cell>
          <cell r="E5900" t="str">
            <v>THA2016</v>
          </cell>
        </row>
        <row r="5901">
          <cell r="D5901">
            <v>0.83</v>
          </cell>
          <cell r="E5901" t="str">
            <v>THA2017</v>
          </cell>
        </row>
        <row r="5902">
          <cell r="D5902">
            <v>0.76600000000000001</v>
          </cell>
          <cell r="E5902" t="str">
            <v>THA2018</v>
          </cell>
        </row>
        <row r="5903">
          <cell r="D5903">
            <v>0.71599999999999997</v>
          </cell>
          <cell r="E5903" t="str">
            <v>THA2019</v>
          </cell>
        </row>
        <row r="5904">
          <cell r="D5904">
            <v>1.099</v>
          </cell>
          <cell r="E5904" t="str">
            <v>THA2020</v>
          </cell>
        </row>
        <row r="5905">
          <cell r="D5905">
            <v>1.2150000000000001</v>
          </cell>
          <cell r="E5905" t="str">
            <v>THA2021</v>
          </cell>
        </row>
        <row r="5906">
          <cell r="D5906">
            <v>0.94</v>
          </cell>
          <cell r="E5906" t="str">
            <v>THA2022</v>
          </cell>
        </row>
        <row r="5907">
          <cell r="D5907">
            <v>0.91300000000000003</v>
          </cell>
          <cell r="E5907" t="str">
            <v>THA2023</v>
          </cell>
        </row>
        <row r="5908">
          <cell r="D5908">
            <v>4.0449999999999999</v>
          </cell>
          <cell r="E5908" t="str">
            <v>TGO1991</v>
          </cell>
        </row>
        <row r="5909">
          <cell r="D5909">
            <v>4.1890000000000001</v>
          </cell>
          <cell r="E5909" t="str">
            <v>TGO1992</v>
          </cell>
        </row>
        <row r="5910">
          <cell r="D5910">
            <v>4.47</v>
          </cell>
          <cell r="E5910" t="str">
            <v>TGO1993</v>
          </cell>
        </row>
        <row r="5911">
          <cell r="D5911">
            <v>4.1840000000000002</v>
          </cell>
          <cell r="E5911" t="str">
            <v>TGO1994</v>
          </cell>
        </row>
        <row r="5912">
          <cell r="D5912">
            <v>3.9860000000000002</v>
          </cell>
          <cell r="E5912" t="str">
            <v>TGO1995</v>
          </cell>
        </row>
        <row r="5913">
          <cell r="D5913">
            <v>3.6240000000000001</v>
          </cell>
          <cell r="E5913" t="str">
            <v>TGO1996</v>
          </cell>
        </row>
        <row r="5914">
          <cell r="D5914">
            <v>3.6360000000000001</v>
          </cell>
          <cell r="E5914" t="str">
            <v>TGO1997</v>
          </cell>
        </row>
        <row r="5915">
          <cell r="D5915">
            <v>3.7890000000000001</v>
          </cell>
          <cell r="E5915" t="str">
            <v>TGO1998</v>
          </cell>
        </row>
        <row r="5916">
          <cell r="D5916">
            <v>3.8919999999999999</v>
          </cell>
          <cell r="E5916" t="str">
            <v>TGO1999</v>
          </cell>
        </row>
        <row r="5917">
          <cell r="D5917">
            <v>4.1509999999999998</v>
          </cell>
          <cell r="E5917" t="str">
            <v>TGO2000</v>
          </cell>
        </row>
        <row r="5918">
          <cell r="D5918">
            <v>4.1020000000000003</v>
          </cell>
          <cell r="E5918" t="str">
            <v>TGO2001</v>
          </cell>
        </row>
        <row r="5919">
          <cell r="D5919">
            <v>4.085</v>
          </cell>
          <cell r="E5919" t="str">
            <v>TGO2002</v>
          </cell>
        </row>
        <row r="5920">
          <cell r="D5920">
            <v>3.964</v>
          </cell>
          <cell r="E5920" t="str">
            <v>TGO2003</v>
          </cell>
        </row>
        <row r="5921">
          <cell r="D5921">
            <v>3.9990000000000001</v>
          </cell>
          <cell r="E5921" t="str">
            <v>TGO2004</v>
          </cell>
        </row>
        <row r="5922">
          <cell r="D5922">
            <v>4.1509999999999998</v>
          </cell>
          <cell r="E5922" t="str">
            <v>TGO2005</v>
          </cell>
        </row>
        <row r="5923">
          <cell r="D5923">
            <v>4.2290000000000001</v>
          </cell>
          <cell r="E5923" t="str">
            <v>TGO2006</v>
          </cell>
        </row>
        <row r="5924">
          <cell r="D5924">
            <v>3.8220000000000001</v>
          </cell>
          <cell r="E5924" t="str">
            <v>TGO2007</v>
          </cell>
        </row>
        <row r="5925">
          <cell r="D5925">
            <v>3.286</v>
          </cell>
          <cell r="E5925" t="str">
            <v>TGO2008</v>
          </cell>
        </row>
        <row r="5926">
          <cell r="D5926">
            <v>2.8530000000000002</v>
          </cell>
          <cell r="E5926" t="str">
            <v>TGO2009</v>
          </cell>
        </row>
        <row r="5927">
          <cell r="D5927">
            <v>2.3849999999999998</v>
          </cell>
          <cell r="E5927" t="str">
            <v>TGO2010</v>
          </cell>
        </row>
        <row r="5928">
          <cell r="D5928">
            <v>1.982</v>
          </cell>
          <cell r="E5928" t="str">
            <v>TGO2011</v>
          </cell>
        </row>
        <row r="5929">
          <cell r="D5929">
            <v>2.028</v>
          </cell>
          <cell r="E5929" t="str">
            <v>TGO2012</v>
          </cell>
        </row>
        <row r="5930">
          <cell r="D5930">
            <v>2.0830000000000002</v>
          </cell>
          <cell r="E5930" t="str">
            <v>TGO2013</v>
          </cell>
        </row>
        <row r="5931">
          <cell r="D5931">
            <v>2.1419999999999999</v>
          </cell>
          <cell r="E5931" t="str">
            <v>TGO2014</v>
          </cell>
        </row>
        <row r="5932">
          <cell r="D5932">
            <v>2.2040000000000002</v>
          </cell>
          <cell r="E5932" t="str">
            <v>TGO2015</v>
          </cell>
        </row>
        <row r="5933">
          <cell r="D5933">
            <v>2.9630000000000001</v>
          </cell>
          <cell r="E5933" t="str">
            <v>TGO2016</v>
          </cell>
        </row>
        <row r="5934">
          <cell r="D5934">
            <v>3.7440000000000002</v>
          </cell>
          <cell r="E5934" t="str">
            <v>TGO2017</v>
          </cell>
        </row>
        <row r="5935">
          <cell r="D5935">
            <v>2.903</v>
          </cell>
          <cell r="E5935" t="str">
            <v>TGO2018</v>
          </cell>
        </row>
        <row r="5936">
          <cell r="D5936">
            <v>2.056</v>
          </cell>
          <cell r="E5936" t="str">
            <v>TGO2019</v>
          </cell>
        </row>
        <row r="5937">
          <cell r="D5937">
            <v>2.2109999999999999</v>
          </cell>
          <cell r="E5937" t="str">
            <v>TGO2020</v>
          </cell>
        </row>
        <row r="5938">
          <cell r="D5938">
            <v>2.2850000000000001</v>
          </cell>
          <cell r="E5938" t="str">
            <v>TGO2021</v>
          </cell>
        </row>
        <row r="5939">
          <cell r="D5939">
            <v>2.0649999999999999</v>
          </cell>
          <cell r="E5939" t="str">
            <v>TGO2022</v>
          </cell>
        </row>
        <row r="5940">
          <cell r="D5940">
            <v>2.048</v>
          </cell>
          <cell r="E5940" t="str">
            <v>TGO2023</v>
          </cell>
        </row>
        <row r="5941">
          <cell r="D5941">
            <v>1.35</v>
          </cell>
          <cell r="E5941" t="str">
            <v>TON1991</v>
          </cell>
        </row>
        <row r="5942">
          <cell r="D5942">
            <v>1.351</v>
          </cell>
          <cell r="E5942" t="str">
            <v>TON1992</v>
          </cell>
        </row>
        <row r="5943">
          <cell r="D5943">
            <v>1.3</v>
          </cell>
          <cell r="E5943" t="str">
            <v>TON1993</v>
          </cell>
        </row>
        <row r="5944">
          <cell r="D5944">
            <v>1.708</v>
          </cell>
          <cell r="E5944" t="str">
            <v>TON1994</v>
          </cell>
        </row>
        <row r="5945">
          <cell r="D5945">
            <v>2.0070000000000001</v>
          </cell>
          <cell r="E5945" t="str">
            <v>TON1995</v>
          </cell>
        </row>
        <row r="5946">
          <cell r="D5946">
            <v>2.4140000000000001</v>
          </cell>
          <cell r="E5946" t="str">
            <v>TON1996</v>
          </cell>
        </row>
        <row r="5947">
          <cell r="D5947">
            <v>2.8639999999999999</v>
          </cell>
          <cell r="E5947" t="str">
            <v>TON1997</v>
          </cell>
        </row>
        <row r="5948">
          <cell r="D5948">
            <v>3.36</v>
          </cell>
          <cell r="E5948" t="str">
            <v>TON1998</v>
          </cell>
        </row>
        <row r="5949">
          <cell r="D5949">
            <v>3.714</v>
          </cell>
          <cell r="E5949" t="str">
            <v>TON1999</v>
          </cell>
        </row>
        <row r="5950">
          <cell r="D5950">
            <v>4.12</v>
          </cell>
          <cell r="E5950" t="str">
            <v>TON2000</v>
          </cell>
        </row>
        <row r="5951">
          <cell r="D5951">
            <v>4.4790000000000001</v>
          </cell>
          <cell r="E5951" t="str">
            <v>TON2001</v>
          </cell>
        </row>
        <row r="5952">
          <cell r="D5952">
            <v>4.8369999999999997</v>
          </cell>
          <cell r="E5952" t="str">
            <v>TON2002</v>
          </cell>
        </row>
        <row r="5953">
          <cell r="D5953">
            <v>5.18</v>
          </cell>
          <cell r="E5953" t="str">
            <v>TON2003</v>
          </cell>
        </row>
        <row r="5954">
          <cell r="D5954">
            <v>3.944</v>
          </cell>
          <cell r="E5954" t="str">
            <v>TON2004</v>
          </cell>
        </row>
        <row r="5955">
          <cell r="D5955">
            <v>2.5720000000000001</v>
          </cell>
          <cell r="E5955" t="str">
            <v>TON2005</v>
          </cell>
        </row>
        <row r="5956">
          <cell r="D5956">
            <v>1.0900000000000001</v>
          </cell>
          <cell r="E5956" t="str">
            <v>TON2006</v>
          </cell>
        </row>
        <row r="5957">
          <cell r="D5957">
            <v>1.1819999999999999</v>
          </cell>
          <cell r="E5957" t="str">
            <v>TON2007</v>
          </cell>
        </row>
        <row r="5958">
          <cell r="D5958">
            <v>1.254</v>
          </cell>
          <cell r="E5958" t="str">
            <v>TON2008</v>
          </cell>
        </row>
        <row r="5959">
          <cell r="D5959">
            <v>1.41</v>
          </cell>
          <cell r="E5959" t="str">
            <v>TON2009</v>
          </cell>
        </row>
        <row r="5960">
          <cell r="D5960">
            <v>1.5169999999999999</v>
          </cell>
          <cell r="E5960" t="str">
            <v>TON2010</v>
          </cell>
        </row>
        <row r="5961">
          <cell r="D5961">
            <v>1.6060000000000001</v>
          </cell>
          <cell r="E5961" t="str">
            <v>TON2011</v>
          </cell>
        </row>
        <row r="5962">
          <cell r="D5962">
            <v>1.647</v>
          </cell>
          <cell r="E5962" t="str">
            <v>TON2012</v>
          </cell>
        </row>
        <row r="5963">
          <cell r="D5963">
            <v>1.758</v>
          </cell>
          <cell r="E5963" t="str">
            <v>TON2013</v>
          </cell>
        </row>
        <row r="5964">
          <cell r="D5964">
            <v>1.9239999999999999</v>
          </cell>
          <cell r="E5964" t="str">
            <v>TON2014</v>
          </cell>
        </row>
        <row r="5965">
          <cell r="D5965">
            <v>2.028</v>
          </cell>
          <cell r="E5965" t="str">
            <v>TON2015</v>
          </cell>
        </row>
        <row r="5966">
          <cell r="D5966">
            <v>2.048</v>
          </cell>
          <cell r="E5966" t="str">
            <v>TON2016</v>
          </cell>
        </row>
        <row r="5967">
          <cell r="D5967">
            <v>2.1320000000000001</v>
          </cell>
          <cell r="E5967" t="str">
            <v>TON2017</v>
          </cell>
        </row>
        <row r="5968">
          <cell r="D5968">
            <v>2.2480000000000002</v>
          </cell>
          <cell r="E5968" t="str">
            <v>TON2018</v>
          </cell>
        </row>
        <row r="5969">
          <cell r="D5969">
            <v>2.1640000000000001</v>
          </cell>
          <cell r="E5969" t="str">
            <v>TON2019</v>
          </cell>
        </row>
        <row r="5970">
          <cell r="D5970">
            <v>2.6749999999999998</v>
          </cell>
          <cell r="E5970" t="str">
            <v>TON2020</v>
          </cell>
        </row>
        <row r="5971">
          <cell r="D5971">
            <v>2.1110000000000002</v>
          </cell>
          <cell r="E5971" t="str">
            <v>TON2021</v>
          </cell>
        </row>
        <row r="5972">
          <cell r="D5972">
            <v>2.3540000000000001</v>
          </cell>
          <cell r="E5972" t="str">
            <v>TON2022</v>
          </cell>
        </row>
        <row r="5973">
          <cell r="D5973">
            <v>2.3029999999999999</v>
          </cell>
          <cell r="E5973" t="str">
            <v>TON2023</v>
          </cell>
        </row>
        <row r="5974">
          <cell r="D5974">
            <v>18.52</v>
          </cell>
          <cell r="E5974" t="str">
            <v>TTO1991</v>
          </cell>
        </row>
        <row r="5975">
          <cell r="D5975">
            <v>19.66</v>
          </cell>
          <cell r="E5975" t="str">
            <v>TTO1992</v>
          </cell>
        </row>
        <row r="5976">
          <cell r="D5976">
            <v>19.809999999999999</v>
          </cell>
          <cell r="E5976" t="str">
            <v>TTO1993</v>
          </cell>
        </row>
        <row r="5977">
          <cell r="D5977">
            <v>18.440000000000001</v>
          </cell>
          <cell r="E5977" t="str">
            <v>TTO1994</v>
          </cell>
        </row>
        <row r="5978">
          <cell r="D5978">
            <v>17.22</v>
          </cell>
          <cell r="E5978" t="str">
            <v>TTO1995</v>
          </cell>
        </row>
        <row r="5979">
          <cell r="D5979">
            <v>16.25</v>
          </cell>
          <cell r="E5979" t="str">
            <v>TTO1996</v>
          </cell>
        </row>
        <row r="5980">
          <cell r="D5980">
            <v>15.01</v>
          </cell>
          <cell r="E5980" t="str">
            <v>TTO1997</v>
          </cell>
        </row>
        <row r="5981">
          <cell r="D5981">
            <v>14.21</v>
          </cell>
          <cell r="E5981" t="str">
            <v>TTO1998</v>
          </cell>
        </row>
        <row r="5982">
          <cell r="D5982">
            <v>13.12</v>
          </cell>
          <cell r="E5982" t="str">
            <v>TTO1999</v>
          </cell>
        </row>
        <row r="5983">
          <cell r="D5983">
            <v>12.1</v>
          </cell>
          <cell r="E5983" t="str">
            <v>TTO2000</v>
          </cell>
        </row>
        <row r="5984">
          <cell r="D5984">
            <v>10.88</v>
          </cell>
          <cell r="E5984" t="str">
            <v>TTO2001</v>
          </cell>
        </row>
        <row r="5985">
          <cell r="D5985">
            <v>10.39</v>
          </cell>
          <cell r="E5985" t="str">
            <v>TTO2002</v>
          </cell>
        </row>
        <row r="5986">
          <cell r="D5986">
            <v>10.48</v>
          </cell>
          <cell r="E5986" t="str">
            <v>TTO2003</v>
          </cell>
        </row>
        <row r="5987">
          <cell r="D5987">
            <v>8.33</v>
          </cell>
          <cell r="E5987" t="str">
            <v>TTO2004</v>
          </cell>
        </row>
        <row r="5988">
          <cell r="D5988">
            <v>7.95</v>
          </cell>
          <cell r="E5988" t="str">
            <v>TTO2005</v>
          </cell>
        </row>
        <row r="5989">
          <cell r="D5989">
            <v>6.27</v>
          </cell>
          <cell r="E5989" t="str">
            <v>TTO2006</v>
          </cell>
        </row>
        <row r="5990">
          <cell r="D5990">
            <v>5.54</v>
          </cell>
          <cell r="E5990" t="str">
            <v>TTO2007</v>
          </cell>
        </row>
        <row r="5991">
          <cell r="D5991">
            <v>4.63</v>
          </cell>
          <cell r="E5991" t="str">
            <v>TTO2008</v>
          </cell>
        </row>
        <row r="5992">
          <cell r="D5992">
            <v>5.28</v>
          </cell>
          <cell r="E5992" t="str">
            <v>TTO2009</v>
          </cell>
        </row>
        <row r="5993">
          <cell r="D5993">
            <v>4.0330000000000004</v>
          </cell>
          <cell r="E5993" t="str">
            <v>TTO2010</v>
          </cell>
        </row>
        <row r="5994">
          <cell r="D5994">
            <v>3.4249999999999998</v>
          </cell>
          <cell r="E5994" t="str">
            <v>TTO2011</v>
          </cell>
        </row>
        <row r="5995">
          <cell r="D5995">
            <v>3.718</v>
          </cell>
          <cell r="E5995" t="str">
            <v>TTO2012</v>
          </cell>
        </row>
        <row r="5996">
          <cell r="D5996">
            <v>2.6829999999999998</v>
          </cell>
          <cell r="E5996" t="str">
            <v>TTO2013</v>
          </cell>
        </row>
        <row r="5997">
          <cell r="D5997">
            <v>2.4769999999999999</v>
          </cell>
          <cell r="E5997" t="str">
            <v>TTO2014</v>
          </cell>
        </row>
        <row r="5998">
          <cell r="D5998">
            <v>2.4279999999999999</v>
          </cell>
          <cell r="E5998" t="str">
            <v>TTO2015</v>
          </cell>
        </row>
        <row r="5999">
          <cell r="D5999">
            <v>3.2069999999999999</v>
          </cell>
          <cell r="E5999" t="str">
            <v>TTO2016</v>
          </cell>
        </row>
        <row r="6000">
          <cell r="D6000">
            <v>3.3849999999999998</v>
          </cell>
          <cell r="E6000" t="str">
            <v>TTO2017</v>
          </cell>
        </row>
        <row r="6001">
          <cell r="D6001">
            <v>3.49</v>
          </cell>
          <cell r="E6001" t="str">
            <v>TTO2018</v>
          </cell>
        </row>
        <row r="6002">
          <cell r="D6002">
            <v>3.5230000000000001</v>
          </cell>
          <cell r="E6002" t="str">
            <v>TTO2019</v>
          </cell>
        </row>
        <row r="6003">
          <cell r="D6003">
            <v>4.2060000000000004</v>
          </cell>
          <cell r="E6003" t="str">
            <v>TTO2020</v>
          </cell>
        </row>
        <row r="6004">
          <cell r="D6004">
            <v>4.4459999999999997</v>
          </cell>
          <cell r="E6004" t="str">
            <v>TTO2021</v>
          </cell>
        </row>
        <row r="6005">
          <cell r="D6005">
            <v>4.383</v>
          </cell>
          <cell r="E6005" t="str">
            <v>TTO2022</v>
          </cell>
        </row>
        <row r="6006">
          <cell r="D6006">
            <v>4.2060000000000004</v>
          </cell>
          <cell r="E6006" t="str">
            <v>TTO2023</v>
          </cell>
        </row>
        <row r="6007">
          <cell r="D6007">
            <v>15.977</v>
          </cell>
          <cell r="E6007" t="str">
            <v>TUN1991</v>
          </cell>
        </row>
        <row r="6008">
          <cell r="D6008">
            <v>15.647</v>
          </cell>
          <cell r="E6008" t="str">
            <v>TUN1992</v>
          </cell>
        </row>
        <row r="6009">
          <cell r="D6009">
            <v>15.986000000000001</v>
          </cell>
          <cell r="E6009" t="str">
            <v>TUN1993</v>
          </cell>
        </row>
        <row r="6010">
          <cell r="D6010">
            <v>16.038</v>
          </cell>
          <cell r="E6010" t="str">
            <v>TUN1994</v>
          </cell>
        </row>
        <row r="6011">
          <cell r="D6011">
            <v>16.36</v>
          </cell>
          <cell r="E6011" t="str">
            <v>TUN1995</v>
          </cell>
        </row>
        <row r="6012">
          <cell r="D6012">
            <v>16.07</v>
          </cell>
          <cell r="E6012" t="str">
            <v>TUN1996</v>
          </cell>
        </row>
        <row r="6013">
          <cell r="D6013">
            <v>15.94</v>
          </cell>
          <cell r="E6013" t="str">
            <v>TUN1997</v>
          </cell>
        </row>
        <row r="6014">
          <cell r="D6014">
            <v>15.476000000000001</v>
          </cell>
          <cell r="E6014" t="str">
            <v>TUN1998</v>
          </cell>
        </row>
        <row r="6015">
          <cell r="D6015">
            <v>15.21</v>
          </cell>
          <cell r="E6015" t="str">
            <v>TUN1999</v>
          </cell>
        </row>
        <row r="6016">
          <cell r="D6016">
            <v>14.94</v>
          </cell>
          <cell r="E6016" t="str">
            <v>TUN2000</v>
          </cell>
        </row>
        <row r="6017">
          <cell r="D6017">
            <v>14.4</v>
          </cell>
          <cell r="E6017" t="str">
            <v>TUN2001</v>
          </cell>
        </row>
        <row r="6018">
          <cell r="D6018">
            <v>14.55</v>
          </cell>
          <cell r="E6018" t="str">
            <v>TUN2002</v>
          </cell>
        </row>
        <row r="6019">
          <cell r="D6019">
            <v>14.51</v>
          </cell>
          <cell r="E6019" t="str">
            <v>TUN2003</v>
          </cell>
        </row>
        <row r="6020">
          <cell r="D6020">
            <v>14.23</v>
          </cell>
          <cell r="E6020" t="str">
            <v>TUN2004</v>
          </cell>
        </row>
        <row r="6021">
          <cell r="D6021">
            <v>12.872</v>
          </cell>
          <cell r="E6021" t="str">
            <v>TUN2005</v>
          </cell>
        </row>
        <row r="6022">
          <cell r="D6022">
            <v>12.51</v>
          </cell>
          <cell r="E6022" t="str">
            <v>TUN2006</v>
          </cell>
        </row>
        <row r="6023">
          <cell r="D6023">
            <v>12.365</v>
          </cell>
          <cell r="E6023" t="str">
            <v>TUN2007</v>
          </cell>
        </row>
        <row r="6024">
          <cell r="D6024">
            <v>12.444000000000001</v>
          </cell>
          <cell r="E6024" t="str">
            <v>TUN2008</v>
          </cell>
        </row>
        <row r="6025">
          <cell r="D6025">
            <v>13.291</v>
          </cell>
          <cell r="E6025" t="str">
            <v>TUN2009</v>
          </cell>
        </row>
        <row r="6026">
          <cell r="D6026">
            <v>13.048999999999999</v>
          </cell>
          <cell r="E6026" t="str">
            <v>TUN2010</v>
          </cell>
        </row>
        <row r="6027">
          <cell r="D6027">
            <v>18.334</v>
          </cell>
          <cell r="E6027" t="str">
            <v>TUN2011</v>
          </cell>
        </row>
        <row r="6028">
          <cell r="D6028">
            <v>17.63</v>
          </cell>
          <cell r="E6028" t="str">
            <v>TUN2012</v>
          </cell>
        </row>
        <row r="6029">
          <cell r="D6029">
            <v>15.933999999999999</v>
          </cell>
          <cell r="E6029" t="str">
            <v>TUN2013</v>
          </cell>
        </row>
        <row r="6030">
          <cell r="D6030">
            <v>14.259</v>
          </cell>
          <cell r="E6030" t="str">
            <v>TUN2014</v>
          </cell>
        </row>
        <row r="6031">
          <cell r="D6031">
            <v>15.159000000000001</v>
          </cell>
          <cell r="E6031" t="str">
            <v>TUN2015</v>
          </cell>
        </row>
        <row r="6032">
          <cell r="D6032">
            <v>15.557</v>
          </cell>
          <cell r="E6032" t="str">
            <v>TUN2016</v>
          </cell>
        </row>
        <row r="6033">
          <cell r="D6033">
            <v>15.33</v>
          </cell>
          <cell r="E6033" t="str">
            <v>TUN2017</v>
          </cell>
        </row>
        <row r="6034">
          <cell r="D6034">
            <v>15.459</v>
          </cell>
          <cell r="E6034" t="str">
            <v>TUN2018</v>
          </cell>
        </row>
        <row r="6035">
          <cell r="D6035">
            <v>17.152999999999999</v>
          </cell>
          <cell r="E6035" t="str">
            <v>TUN2019</v>
          </cell>
        </row>
        <row r="6036">
          <cell r="D6036">
            <v>17.576000000000001</v>
          </cell>
          <cell r="E6036" t="str">
            <v>TUN2020</v>
          </cell>
        </row>
        <row r="6037">
          <cell r="D6037">
            <v>16.504999999999999</v>
          </cell>
          <cell r="E6037" t="str">
            <v>TUN2021</v>
          </cell>
        </row>
        <row r="6038">
          <cell r="D6038">
            <v>15.301</v>
          </cell>
          <cell r="E6038" t="str">
            <v>TUN2022</v>
          </cell>
        </row>
        <row r="6039">
          <cell r="D6039">
            <v>15.106</v>
          </cell>
          <cell r="E6039" t="str">
            <v>TUN2023</v>
          </cell>
        </row>
        <row r="6040">
          <cell r="D6040">
            <v>8.2100000000000009</v>
          </cell>
          <cell r="E6040" t="str">
            <v>TUR1991</v>
          </cell>
        </row>
        <row r="6041">
          <cell r="D6041">
            <v>8.5090000000000003</v>
          </cell>
          <cell r="E6041" t="str">
            <v>TUR1992</v>
          </cell>
        </row>
        <row r="6042">
          <cell r="D6042">
            <v>8.9619999999999997</v>
          </cell>
          <cell r="E6042" t="str">
            <v>TUR1993</v>
          </cell>
        </row>
        <row r="6043">
          <cell r="D6043">
            <v>8.577</v>
          </cell>
          <cell r="E6043" t="str">
            <v>TUR1994</v>
          </cell>
        </row>
        <row r="6044">
          <cell r="D6044">
            <v>7.6440000000000001</v>
          </cell>
          <cell r="E6044" t="str">
            <v>TUR1995</v>
          </cell>
        </row>
        <row r="6045">
          <cell r="D6045">
            <v>6.6289999999999996</v>
          </cell>
          <cell r="E6045" t="str">
            <v>TUR1996</v>
          </cell>
        </row>
        <row r="6046">
          <cell r="D6046">
            <v>6.8410000000000002</v>
          </cell>
          <cell r="E6046" t="str">
            <v>TUR1997</v>
          </cell>
        </row>
        <row r="6047">
          <cell r="D6047">
            <v>6.8879999999999999</v>
          </cell>
          <cell r="E6047" t="str">
            <v>TUR1998</v>
          </cell>
        </row>
        <row r="6048">
          <cell r="D6048">
            <v>7.6870000000000003</v>
          </cell>
          <cell r="E6048" t="str">
            <v>TUR1999</v>
          </cell>
        </row>
        <row r="6049">
          <cell r="D6049">
            <v>6.4950000000000001</v>
          </cell>
          <cell r="E6049" t="str">
            <v>TUR2000</v>
          </cell>
        </row>
        <row r="6050">
          <cell r="D6050">
            <v>8.3810000000000002</v>
          </cell>
          <cell r="E6050" t="str">
            <v>TUR2001</v>
          </cell>
        </row>
        <row r="6051">
          <cell r="D6051">
            <v>10.358000000000001</v>
          </cell>
          <cell r="E6051" t="str">
            <v>TUR2002</v>
          </cell>
        </row>
        <row r="6052">
          <cell r="D6052">
            <v>10.542</v>
          </cell>
          <cell r="E6052" t="str">
            <v>TUR2003</v>
          </cell>
        </row>
        <row r="6053">
          <cell r="D6053">
            <v>10.837999999999999</v>
          </cell>
          <cell r="E6053" t="str">
            <v>TUR2004</v>
          </cell>
        </row>
        <row r="6054">
          <cell r="D6054">
            <v>10.635999999999999</v>
          </cell>
          <cell r="E6054" t="str">
            <v>TUR2005</v>
          </cell>
        </row>
        <row r="6055">
          <cell r="D6055">
            <v>10.227</v>
          </cell>
          <cell r="E6055" t="str">
            <v>TUR2006</v>
          </cell>
        </row>
        <row r="6056">
          <cell r="D6056">
            <v>10.285</v>
          </cell>
          <cell r="E6056" t="str">
            <v>TUR2007</v>
          </cell>
        </row>
        <row r="6057">
          <cell r="D6057">
            <v>10.965</v>
          </cell>
          <cell r="E6057" t="str">
            <v>TUR2008</v>
          </cell>
        </row>
        <row r="6058">
          <cell r="D6058">
            <v>14.026</v>
          </cell>
          <cell r="E6058" t="str">
            <v>TUR2009</v>
          </cell>
        </row>
        <row r="6059">
          <cell r="D6059">
            <v>11.879</v>
          </cell>
          <cell r="E6059" t="str">
            <v>TUR2010</v>
          </cell>
        </row>
        <row r="6060">
          <cell r="D6060">
            <v>9.7889999999999997</v>
          </cell>
          <cell r="E6060" t="str">
            <v>TUR2011</v>
          </cell>
        </row>
        <row r="6061">
          <cell r="D6061">
            <v>9.2100000000000009</v>
          </cell>
          <cell r="E6061" t="str">
            <v>TUR2012</v>
          </cell>
        </row>
        <row r="6062">
          <cell r="D6062">
            <v>9.7129999999999992</v>
          </cell>
          <cell r="E6062" t="str">
            <v>TUR2013</v>
          </cell>
        </row>
        <row r="6063">
          <cell r="D6063">
            <v>9.9009999999999998</v>
          </cell>
          <cell r="E6063" t="str">
            <v>TUR2014</v>
          </cell>
        </row>
        <row r="6064">
          <cell r="D6064">
            <v>10.304</v>
          </cell>
          <cell r="E6064" t="str">
            <v>TUR2015</v>
          </cell>
        </row>
        <row r="6065">
          <cell r="D6065">
            <v>10.898999999999999</v>
          </cell>
          <cell r="E6065" t="str">
            <v>TUR2016</v>
          </cell>
        </row>
        <row r="6066">
          <cell r="D6066">
            <v>10.919</v>
          </cell>
          <cell r="E6066" t="str">
            <v>TUR2017</v>
          </cell>
        </row>
        <row r="6067">
          <cell r="D6067">
            <v>10.956</v>
          </cell>
          <cell r="E6067" t="str">
            <v>TUR2018</v>
          </cell>
        </row>
        <row r="6068">
          <cell r="D6068">
            <v>13.73</v>
          </cell>
          <cell r="E6068" t="str">
            <v>TUR2019</v>
          </cell>
        </row>
        <row r="6069">
          <cell r="D6069">
            <v>13.148</v>
          </cell>
          <cell r="E6069" t="str">
            <v>TUR2020</v>
          </cell>
        </row>
        <row r="6070">
          <cell r="D6070">
            <v>11.968999999999999</v>
          </cell>
          <cell r="E6070" t="str">
            <v>TUR2021</v>
          </cell>
        </row>
        <row r="6071">
          <cell r="D6071">
            <v>10.432</v>
          </cell>
          <cell r="E6071" t="str">
            <v>TUR2022</v>
          </cell>
        </row>
        <row r="6072">
          <cell r="D6072">
            <v>9.4120000000000008</v>
          </cell>
          <cell r="E6072" t="str">
            <v>TUR2023</v>
          </cell>
        </row>
        <row r="6073">
          <cell r="D6073">
            <v>1.4</v>
          </cell>
          <cell r="E6073" t="str">
            <v>TKM1991</v>
          </cell>
        </row>
        <row r="6074">
          <cell r="D6074">
            <v>1.5</v>
          </cell>
          <cell r="E6074" t="str">
            <v>TKM1992</v>
          </cell>
        </row>
        <row r="6075">
          <cell r="D6075">
            <v>1.5</v>
          </cell>
          <cell r="E6075" t="str">
            <v>TKM1993</v>
          </cell>
        </row>
        <row r="6076">
          <cell r="D6076">
            <v>4.7</v>
          </cell>
          <cell r="E6076" t="str">
            <v>TKM1994</v>
          </cell>
        </row>
        <row r="6077">
          <cell r="D6077">
            <v>8.3000000000000007</v>
          </cell>
          <cell r="E6077" t="str">
            <v>TKM1995</v>
          </cell>
        </row>
        <row r="6078">
          <cell r="D6078">
            <v>10.3</v>
          </cell>
          <cell r="E6078" t="str">
            <v>TKM1996</v>
          </cell>
        </row>
        <row r="6079">
          <cell r="D6079">
            <v>11</v>
          </cell>
          <cell r="E6079" t="str">
            <v>TKM1997</v>
          </cell>
        </row>
        <row r="6080">
          <cell r="D6080">
            <v>12.2</v>
          </cell>
          <cell r="E6080" t="str">
            <v>TKM1998</v>
          </cell>
        </row>
        <row r="6081">
          <cell r="D6081">
            <v>12.7</v>
          </cell>
          <cell r="E6081" t="str">
            <v>TKM1999</v>
          </cell>
        </row>
        <row r="6082">
          <cell r="D6082">
            <v>11.75</v>
          </cell>
          <cell r="E6082" t="str">
            <v>TKM2000</v>
          </cell>
        </row>
        <row r="6083">
          <cell r="D6083">
            <v>10.898</v>
          </cell>
          <cell r="E6083" t="str">
            <v>TKM2001</v>
          </cell>
        </row>
        <row r="6084">
          <cell r="D6084">
            <v>10.1</v>
          </cell>
          <cell r="E6084" t="str">
            <v>TKM2002</v>
          </cell>
        </row>
        <row r="6085">
          <cell r="D6085">
            <v>9.2390000000000008</v>
          </cell>
          <cell r="E6085" t="str">
            <v>TKM2003</v>
          </cell>
        </row>
        <row r="6086">
          <cell r="D6086">
            <v>8.3670000000000009</v>
          </cell>
          <cell r="E6086" t="str">
            <v>TKM2004</v>
          </cell>
        </row>
        <row r="6087">
          <cell r="D6087">
            <v>7.46</v>
          </cell>
          <cell r="E6087" t="str">
            <v>TKM2005</v>
          </cell>
        </row>
        <row r="6088">
          <cell r="D6088">
            <v>6.577</v>
          </cell>
          <cell r="E6088" t="str">
            <v>TKM2006</v>
          </cell>
        </row>
        <row r="6089">
          <cell r="D6089">
            <v>5.7050000000000001</v>
          </cell>
          <cell r="E6089" t="str">
            <v>TKM2007</v>
          </cell>
        </row>
        <row r="6090">
          <cell r="D6090">
            <v>4.8460000000000001</v>
          </cell>
          <cell r="E6090" t="str">
            <v>TKM2008</v>
          </cell>
        </row>
        <row r="6091">
          <cell r="D6091">
            <v>4</v>
          </cell>
          <cell r="E6091" t="str">
            <v>TKM2009</v>
          </cell>
        </row>
        <row r="6092">
          <cell r="D6092">
            <v>4</v>
          </cell>
          <cell r="E6092" t="str">
            <v>TKM2010</v>
          </cell>
        </row>
        <row r="6093">
          <cell r="D6093">
            <v>4.0019999999999998</v>
          </cell>
          <cell r="E6093" t="str">
            <v>TKM2011</v>
          </cell>
        </row>
        <row r="6094">
          <cell r="D6094">
            <v>3.9969999999999999</v>
          </cell>
          <cell r="E6094" t="str">
            <v>TKM2012</v>
          </cell>
        </row>
        <row r="6095">
          <cell r="D6095">
            <v>3.9990000000000001</v>
          </cell>
          <cell r="E6095" t="str">
            <v>TKM2013</v>
          </cell>
        </row>
        <row r="6096">
          <cell r="D6096">
            <v>4.0110000000000001</v>
          </cell>
          <cell r="E6096" t="str">
            <v>TKM2014</v>
          </cell>
        </row>
        <row r="6097">
          <cell r="D6097">
            <v>4.0229999999999997</v>
          </cell>
          <cell r="E6097" t="str">
            <v>TKM2015</v>
          </cell>
        </row>
        <row r="6098">
          <cell r="D6098">
            <v>4.0339999999999998</v>
          </cell>
          <cell r="E6098" t="str">
            <v>TKM2016</v>
          </cell>
        </row>
        <row r="6099">
          <cell r="D6099">
            <v>4.0449999999999999</v>
          </cell>
          <cell r="E6099" t="str">
            <v>TKM2017</v>
          </cell>
        </row>
        <row r="6100">
          <cell r="D6100">
            <v>4.0510000000000002</v>
          </cell>
          <cell r="E6100" t="str">
            <v>TKM2018</v>
          </cell>
        </row>
        <row r="6101">
          <cell r="D6101">
            <v>4.0549999999999997</v>
          </cell>
          <cell r="E6101" t="str">
            <v>TKM2019</v>
          </cell>
        </row>
        <row r="6102">
          <cell r="D6102">
            <v>4.4889999999999999</v>
          </cell>
          <cell r="E6102" t="str">
            <v>TKM2020</v>
          </cell>
        </row>
        <row r="6103">
          <cell r="D6103">
            <v>4.452</v>
          </cell>
          <cell r="E6103" t="str">
            <v>TKM2021</v>
          </cell>
        </row>
        <row r="6104">
          <cell r="D6104">
            <v>4.1210000000000004</v>
          </cell>
          <cell r="E6104" t="str">
            <v>TKM2022</v>
          </cell>
        </row>
        <row r="6105">
          <cell r="D6105">
            <v>4.12</v>
          </cell>
          <cell r="E6105" t="str">
            <v>TKM2023</v>
          </cell>
        </row>
        <row r="6106">
          <cell r="D6106">
            <v>3.4039999999999999</v>
          </cell>
          <cell r="E6106" t="str">
            <v>UGA1991</v>
          </cell>
        </row>
        <row r="6107">
          <cell r="D6107">
            <v>3.4980000000000002</v>
          </cell>
          <cell r="E6107" t="str">
            <v>UGA1992</v>
          </cell>
        </row>
        <row r="6108">
          <cell r="D6108">
            <v>3.4449999999999998</v>
          </cell>
          <cell r="E6108" t="str">
            <v>UGA1993</v>
          </cell>
        </row>
        <row r="6109">
          <cell r="D6109">
            <v>3.4239999999999999</v>
          </cell>
          <cell r="E6109" t="str">
            <v>UGA1994</v>
          </cell>
        </row>
        <row r="6110">
          <cell r="D6110">
            <v>3.1970000000000001</v>
          </cell>
          <cell r="E6110" t="str">
            <v>UGA1995</v>
          </cell>
        </row>
        <row r="6111">
          <cell r="D6111">
            <v>3.1819999999999999</v>
          </cell>
          <cell r="E6111" t="str">
            <v>UGA1996</v>
          </cell>
        </row>
        <row r="6112">
          <cell r="D6112">
            <v>3.222</v>
          </cell>
          <cell r="E6112" t="str">
            <v>UGA1997</v>
          </cell>
        </row>
        <row r="6113">
          <cell r="D6113">
            <v>3.4180000000000001</v>
          </cell>
          <cell r="E6113" t="str">
            <v>UGA1998</v>
          </cell>
        </row>
        <row r="6114">
          <cell r="D6114">
            <v>3.4540000000000002</v>
          </cell>
          <cell r="E6114" t="str">
            <v>UGA1999</v>
          </cell>
        </row>
        <row r="6115">
          <cell r="D6115">
            <v>3.52</v>
          </cell>
          <cell r="E6115" t="str">
            <v>UGA2000</v>
          </cell>
        </row>
        <row r="6116">
          <cell r="D6116">
            <v>3.5169999999999999</v>
          </cell>
          <cell r="E6116" t="str">
            <v>UGA2001</v>
          </cell>
        </row>
        <row r="6117">
          <cell r="D6117">
            <v>3.5</v>
          </cell>
          <cell r="E6117" t="str">
            <v>UGA2002</v>
          </cell>
        </row>
        <row r="6118">
          <cell r="D6118">
            <v>3.6</v>
          </cell>
          <cell r="E6118" t="str">
            <v>UGA2003</v>
          </cell>
        </row>
        <row r="6119">
          <cell r="D6119">
            <v>2.706</v>
          </cell>
          <cell r="E6119" t="str">
            <v>UGA2004</v>
          </cell>
        </row>
        <row r="6120">
          <cell r="D6120">
            <v>1.9</v>
          </cell>
          <cell r="E6120" t="str">
            <v>UGA2005</v>
          </cell>
        </row>
        <row r="6121">
          <cell r="D6121">
            <v>2.27</v>
          </cell>
          <cell r="E6121" t="str">
            <v>UGA2006</v>
          </cell>
        </row>
        <row r="6122">
          <cell r="D6122">
            <v>2.6749999999999998</v>
          </cell>
          <cell r="E6122" t="str">
            <v>UGA2007</v>
          </cell>
        </row>
        <row r="6123">
          <cell r="D6123">
            <v>3.0489999999999999</v>
          </cell>
          <cell r="E6123" t="str">
            <v>UGA2008</v>
          </cell>
        </row>
        <row r="6124">
          <cell r="D6124">
            <v>3.6</v>
          </cell>
          <cell r="E6124" t="str">
            <v>UGA2009</v>
          </cell>
        </row>
        <row r="6125">
          <cell r="D6125">
            <v>3.6190000000000002</v>
          </cell>
          <cell r="E6125" t="str">
            <v>UGA2010</v>
          </cell>
        </row>
        <row r="6126">
          <cell r="D6126">
            <v>3.528</v>
          </cell>
          <cell r="E6126" t="str">
            <v>UGA2011</v>
          </cell>
        </row>
        <row r="6127">
          <cell r="D6127">
            <v>3.5510000000000002</v>
          </cell>
          <cell r="E6127" t="str">
            <v>UGA2012</v>
          </cell>
        </row>
        <row r="6128">
          <cell r="D6128">
            <v>1.91</v>
          </cell>
          <cell r="E6128" t="str">
            <v>UGA2013</v>
          </cell>
        </row>
        <row r="6129">
          <cell r="D6129">
            <v>2.4039999999999999</v>
          </cell>
          <cell r="E6129" t="str">
            <v>UGA2014</v>
          </cell>
        </row>
        <row r="6130">
          <cell r="D6130">
            <v>2.7879999999999998</v>
          </cell>
          <cell r="E6130" t="str">
            <v>UGA2015</v>
          </cell>
        </row>
        <row r="6131">
          <cell r="D6131">
            <v>3.1669999999999998</v>
          </cell>
          <cell r="E6131" t="str">
            <v>UGA2016</v>
          </cell>
        </row>
        <row r="6132">
          <cell r="D6132">
            <v>3.6429999999999998</v>
          </cell>
          <cell r="E6132" t="str">
            <v>UGA2017</v>
          </cell>
        </row>
        <row r="6133">
          <cell r="D6133">
            <v>3.42</v>
          </cell>
          <cell r="E6133" t="str">
            <v>UGA2018</v>
          </cell>
        </row>
        <row r="6134">
          <cell r="D6134">
            <v>3.1850000000000001</v>
          </cell>
          <cell r="E6134" t="str">
            <v>UGA2019</v>
          </cell>
        </row>
        <row r="6135">
          <cell r="D6135">
            <v>3.9140000000000001</v>
          </cell>
          <cell r="E6135" t="str">
            <v>UGA2020</v>
          </cell>
        </row>
        <row r="6136">
          <cell r="D6136">
            <v>3.4220000000000002</v>
          </cell>
          <cell r="E6136" t="str">
            <v>UGA2021</v>
          </cell>
        </row>
        <row r="6137">
          <cell r="D6137">
            <v>2.93</v>
          </cell>
          <cell r="E6137" t="str">
            <v>UGA2022</v>
          </cell>
        </row>
        <row r="6138">
          <cell r="D6138">
            <v>2.831</v>
          </cell>
          <cell r="E6138" t="str">
            <v>UGA2023</v>
          </cell>
        </row>
        <row r="6139">
          <cell r="D6139">
            <v>1.9</v>
          </cell>
          <cell r="E6139" t="str">
            <v>UKR1991</v>
          </cell>
        </row>
        <row r="6140">
          <cell r="D6140">
            <v>1.9</v>
          </cell>
          <cell r="E6140" t="str">
            <v>UKR1992</v>
          </cell>
        </row>
        <row r="6141">
          <cell r="D6141">
            <v>2</v>
          </cell>
          <cell r="E6141" t="str">
            <v>UKR1993</v>
          </cell>
        </row>
        <row r="6142">
          <cell r="D6142">
            <v>2</v>
          </cell>
          <cell r="E6142" t="str">
            <v>UKR1994</v>
          </cell>
        </row>
        <row r="6143">
          <cell r="D6143">
            <v>5.62</v>
          </cell>
          <cell r="E6143" t="str">
            <v>UKR1995</v>
          </cell>
        </row>
        <row r="6144">
          <cell r="D6144">
            <v>7.65</v>
          </cell>
          <cell r="E6144" t="str">
            <v>UKR1996</v>
          </cell>
        </row>
        <row r="6145">
          <cell r="D6145">
            <v>8.93</v>
          </cell>
          <cell r="E6145" t="str">
            <v>UKR1997</v>
          </cell>
        </row>
        <row r="6146">
          <cell r="D6146">
            <v>11.32</v>
          </cell>
          <cell r="E6146" t="str">
            <v>UKR1998</v>
          </cell>
        </row>
        <row r="6147">
          <cell r="D6147">
            <v>11.864000000000001</v>
          </cell>
          <cell r="E6147" t="str">
            <v>UKR1999</v>
          </cell>
        </row>
        <row r="6148">
          <cell r="D6148">
            <v>11.707000000000001</v>
          </cell>
          <cell r="E6148" t="str">
            <v>UKR2000</v>
          </cell>
        </row>
        <row r="6149">
          <cell r="D6149">
            <v>11.061</v>
          </cell>
          <cell r="E6149" t="str">
            <v>UKR2001</v>
          </cell>
        </row>
        <row r="6150">
          <cell r="D6150">
            <v>10.135999999999999</v>
          </cell>
          <cell r="E6150" t="str">
            <v>UKR2002</v>
          </cell>
        </row>
        <row r="6151">
          <cell r="D6151">
            <v>9.0570000000000004</v>
          </cell>
          <cell r="E6151" t="str">
            <v>UKR2003</v>
          </cell>
        </row>
        <row r="6152">
          <cell r="D6152">
            <v>8.59</v>
          </cell>
          <cell r="E6152" t="str">
            <v>UKR2004</v>
          </cell>
        </row>
        <row r="6153">
          <cell r="D6153">
            <v>7.18</v>
          </cell>
          <cell r="E6153" t="str">
            <v>UKR2005</v>
          </cell>
        </row>
        <row r="6154">
          <cell r="D6154">
            <v>6.81</v>
          </cell>
          <cell r="E6154" t="str">
            <v>UKR2006</v>
          </cell>
        </row>
        <row r="6155">
          <cell r="D6155">
            <v>6.351</v>
          </cell>
          <cell r="E6155" t="str">
            <v>UKR2007</v>
          </cell>
        </row>
        <row r="6156">
          <cell r="D6156">
            <v>6.3630000000000004</v>
          </cell>
          <cell r="E6156" t="str">
            <v>UKR2008</v>
          </cell>
        </row>
        <row r="6157">
          <cell r="D6157">
            <v>8.84</v>
          </cell>
          <cell r="E6157" t="str">
            <v>UKR2009</v>
          </cell>
        </row>
        <row r="6158">
          <cell r="D6158">
            <v>8.1</v>
          </cell>
          <cell r="E6158" t="str">
            <v>UKR2010</v>
          </cell>
        </row>
        <row r="6159">
          <cell r="D6159">
            <v>7.851</v>
          </cell>
          <cell r="E6159" t="str">
            <v>UKR2011</v>
          </cell>
        </row>
        <row r="6160">
          <cell r="D6160">
            <v>7.5289999999999999</v>
          </cell>
          <cell r="E6160" t="str">
            <v>UKR2012</v>
          </cell>
        </row>
        <row r="6161">
          <cell r="D6161">
            <v>7.17</v>
          </cell>
          <cell r="E6161" t="str">
            <v>UKR2013</v>
          </cell>
        </row>
        <row r="6162">
          <cell r="D6162">
            <v>9.27</v>
          </cell>
          <cell r="E6162" t="str">
            <v>UKR2014</v>
          </cell>
        </row>
        <row r="6163">
          <cell r="D6163">
            <v>9.14</v>
          </cell>
          <cell r="E6163" t="str">
            <v>UKR2015</v>
          </cell>
        </row>
        <row r="6164">
          <cell r="D6164">
            <v>9.35</v>
          </cell>
          <cell r="E6164" t="str">
            <v>UKR2016</v>
          </cell>
        </row>
        <row r="6165">
          <cell r="D6165">
            <v>9.5</v>
          </cell>
          <cell r="E6165" t="str">
            <v>UKR2017</v>
          </cell>
        </row>
        <row r="6166">
          <cell r="D6166">
            <v>8.7989999999999995</v>
          </cell>
          <cell r="E6166" t="str">
            <v>UKR2018</v>
          </cell>
        </row>
        <row r="6167">
          <cell r="D6167">
            <v>8.1940000000000008</v>
          </cell>
          <cell r="E6167" t="str">
            <v>UKR2019</v>
          </cell>
        </row>
        <row r="6168">
          <cell r="D6168">
            <v>9.4749999999999996</v>
          </cell>
          <cell r="E6168" t="str">
            <v>UKR2020</v>
          </cell>
        </row>
        <row r="6169">
          <cell r="D6169">
            <v>9.8339999999999996</v>
          </cell>
          <cell r="E6169" t="str">
            <v>UKR2021</v>
          </cell>
        </row>
        <row r="6170">
          <cell r="D6170">
            <v>1.645</v>
          </cell>
          <cell r="E6170" t="str">
            <v>ARE1991</v>
          </cell>
        </row>
        <row r="6171">
          <cell r="D6171">
            <v>1.73</v>
          </cell>
          <cell r="E6171" t="str">
            <v>ARE1992</v>
          </cell>
        </row>
        <row r="6172">
          <cell r="D6172">
            <v>1.915</v>
          </cell>
          <cell r="E6172" t="str">
            <v>ARE1993</v>
          </cell>
        </row>
        <row r="6173">
          <cell r="D6173">
            <v>1.841</v>
          </cell>
          <cell r="E6173" t="str">
            <v>ARE1994</v>
          </cell>
        </row>
        <row r="6174">
          <cell r="D6174">
            <v>1.8</v>
          </cell>
          <cell r="E6174" t="str">
            <v>ARE1995</v>
          </cell>
        </row>
        <row r="6175">
          <cell r="D6175">
            <v>1.8360000000000001</v>
          </cell>
          <cell r="E6175" t="str">
            <v>ARE1996</v>
          </cell>
        </row>
        <row r="6176">
          <cell r="D6176">
            <v>1.9079999999999999</v>
          </cell>
          <cell r="E6176" t="str">
            <v>ARE1997</v>
          </cell>
        </row>
        <row r="6177">
          <cell r="D6177">
            <v>2.0710000000000002</v>
          </cell>
          <cell r="E6177" t="str">
            <v>ARE1998</v>
          </cell>
        </row>
        <row r="6178">
          <cell r="D6178">
            <v>2.1970000000000001</v>
          </cell>
          <cell r="E6178" t="str">
            <v>ARE1999</v>
          </cell>
        </row>
        <row r="6179">
          <cell r="D6179">
            <v>2.25</v>
          </cell>
          <cell r="E6179" t="str">
            <v>ARE2000</v>
          </cell>
        </row>
        <row r="6180">
          <cell r="D6180">
            <v>2.4420000000000002</v>
          </cell>
          <cell r="E6180" t="str">
            <v>ARE2001</v>
          </cell>
        </row>
        <row r="6181">
          <cell r="D6181">
            <v>2.657</v>
          </cell>
          <cell r="E6181" t="str">
            <v>ARE2002</v>
          </cell>
        </row>
        <row r="6182">
          <cell r="D6182">
            <v>2.9020000000000001</v>
          </cell>
          <cell r="E6182" t="str">
            <v>ARE2003</v>
          </cell>
        </row>
        <row r="6183">
          <cell r="D6183">
            <v>2.964</v>
          </cell>
          <cell r="E6183" t="str">
            <v>ARE2004</v>
          </cell>
        </row>
        <row r="6184">
          <cell r="D6184">
            <v>3.12</v>
          </cell>
          <cell r="E6184" t="str">
            <v>ARE2005</v>
          </cell>
        </row>
        <row r="6185">
          <cell r="D6185">
            <v>2.9590000000000001</v>
          </cell>
          <cell r="E6185" t="str">
            <v>ARE2006</v>
          </cell>
        </row>
        <row r="6186">
          <cell r="D6186">
            <v>2.9249999999999998</v>
          </cell>
          <cell r="E6186" t="str">
            <v>ARE2007</v>
          </cell>
        </row>
        <row r="6187">
          <cell r="D6187">
            <v>2.8050000000000002</v>
          </cell>
          <cell r="E6187" t="str">
            <v>ARE2008</v>
          </cell>
        </row>
        <row r="6188">
          <cell r="D6188">
            <v>2.919</v>
          </cell>
          <cell r="E6188" t="str">
            <v>ARE2009</v>
          </cell>
        </row>
        <row r="6189">
          <cell r="D6189">
            <v>2.7890000000000001</v>
          </cell>
          <cell r="E6189" t="str">
            <v>ARE2010</v>
          </cell>
        </row>
        <row r="6190">
          <cell r="D6190">
            <v>2.5680000000000001</v>
          </cell>
          <cell r="E6190" t="str">
            <v>ARE2011</v>
          </cell>
        </row>
        <row r="6191">
          <cell r="D6191">
            <v>2.266</v>
          </cell>
          <cell r="E6191" t="str">
            <v>ARE2012</v>
          </cell>
        </row>
        <row r="6192">
          <cell r="D6192">
            <v>2.0739999999999998</v>
          </cell>
          <cell r="E6192" t="str">
            <v>ARE2013</v>
          </cell>
        </row>
        <row r="6193">
          <cell r="D6193">
            <v>1.962</v>
          </cell>
          <cell r="E6193" t="str">
            <v>ARE2014</v>
          </cell>
        </row>
        <row r="6194">
          <cell r="D6194">
            <v>1.792</v>
          </cell>
          <cell r="E6194" t="str">
            <v>ARE2015</v>
          </cell>
        </row>
        <row r="6195">
          <cell r="D6195">
            <v>1.64</v>
          </cell>
          <cell r="E6195" t="str">
            <v>ARE2016</v>
          </cell>
        </row>
        <row r="6196">
          <cell r="D6196">
            <v>2.4620000000000002</v>
          </cell>
          <cell r="E6196" t="str">
            <v>ARE2017</v>
          </cell>
        </row>
        <row r="6197">
          <cell r="D6197">
            <v>2.2360000000000002</v>
          </cell>
          <cell r="E6197" t="str">
            <v>ARE2018</v>
          </cell>
        </row>
        <row r="6198">
          <cell r="D6198">
            <v>2.331</v>
          </cell>
          <cell r="E6198" t="str">
            <v>ARE2019</v>
          </cell>
        </row>
        <row r="6199">
          <cell r="D6199">
            <v>4.2939999999999996</v>
          </cell>
          <cell r="E6199" t="str">
            <v>ARE2020</v>
          </cell>
        </row>
        <row r="6200">
          <cell r="D6200">
            <v>3.105</v>
          </cell>
          <cell r="E6200" t="str">
            <v>ARE2021</v>
          </cell>
        </row>
        <row r="6201">
          <cell r="D6201">
            <v>2.8730000000000002</v>
          </cell>
          <cell r="E6201" t="str">
            <v>ARE2022</v>
          </cell>
        </row>
        <row r="6202">
          <cell r="D6202">
            <v>2.706</v>
          </cell>
          <cell r="E6202" t="str">
            <v>ARE2023</v>
          </cell>
        </row>
        <row r="6203">
          <cell r="D6203">
            <v>8.5500000000000007</v>
          </cell>
          <cell r="E6203" t="str">
            <v>GBR1991</v>
          </cell>
        </row>
        <row r="6204">
          <cell r="D6204">
            <v>9.7720000000000002</v>
          </cell>
          <cell r="E6204" t="str">
            <v>GBR1992</v>
          </cell>
        </row>
        <row r="6205">
          <cell r="D6205">
            <v>10.346</v>
          </cell>
          <cell r="E6205" t="str">
            <v>GBR1993</v>
          </cell>
        </row>
        <row r="6206">
          <cell r="D6206">
            <v>9.6479999999999997</v>
          </cell>
          <cell r="E6206" t="str">
            <v>GBR1994</v>
          </cell>
        </row>
        <row r="6207">
          <cell r="D6207">
            <v>8.6940000000000008</v>
          </cell>
          <cell r="E6207" t="str">
            <v>GBR1995</v>
          </cell>
        </row>
        <row r="6208">
          <cell r="D6208">
            <v>8.1890000000000001</v>
          </cell>
          <cell r="E6208" t="str">
            <v>GBR1996</v>
          </cell>
        </row>
        <row r="6209">
          <cell r="D6209">
            <v>7.0720000000000001</v>
          </cell>
          <cell r="E6209" t="str">
            <v>GBR1997</v>
          </cell>
        </row>
        <row r="6210">
          <cell r="D6210">
            <v>6.1980000000000004</v>
          </cell>
          <cell r="E6210" t="str">
            <v>GBR1998</v>
          </cell>
        </row>
        <row r="6211">
          <cell r="D6211">
            <v>6.0419999999999998</v>
          </cell>
          <cell r="E6211" t="str">
            <v>GBR1999</v>
          </cell>
        </row>
        <row r="6212">
          <cell r="D6212">
            <v>5.5579999999999998</v>
          </cell>
          <cell r="E6212" t="str">
            <v>GBR2000</v>
          </cell>
        </row>
        <row r="6213">
          <cell r="D6213">
            <v>4.6959999999999997</v>
          </cell>
          <cell r="E6213" t="str">
            <v>GBR2001</v>
          </cell>
        </row>
        <row r="6214">
          <cell r="D6214">
            <v>5.0369999999999999</v>
          </cell>
          <cell r="E6214" t="str">
            <v>GBR2002</v>
          </cell>
        </row>
        <row r="6215">
          <cell r="D6215">
            <v>4.8070000000000004</v>
          </cell>
          <cell r="E6215" t="str">
            <v>GBR2003</v>
          </cell>
        </row>
        <row r="6216">
          <cell r="D6216">
            <v>4.5940000000000003</v>
          </cell>
          <cell r="E6216" t="str">
            <v>GBR2004</v>
          </cell>
        </row>
        <row r="6217">
          <cell r="D6217">
            <v>4.7510000000000003</v>
          </cell>
          <cell r="E6217" t="str">
            <v>GBR2005</v>
          </cell>
        </row>
        <row r="6218">
          <cell r="D6218">
            <v>5.35</v>
          </cell>
          <cell r="E6218" t="str">
            <v>GBR2006</v>
          </cell>
        </row>
        <row r="6219">
          <cell r="D6219">
            <v>5.2619999999999996</v>
          </cell>
          <cell r="E6219" t="str">
            <v>GBR2007</v>
          </cell>
        </row>
        <row r="6220">
          <cell r="D6220">
            <v>5.6150000000000002</v>
          </cell>
          <cell r="E6220" t="str">
            <v>GBR2008</v>
          </cell>
        </row>
        <row r="6221">
          <cell r="D6221">
            <v>7.5369999999999999</v>
          </cell>
          <cell r="E6221" t="str">
            <v>GBR2009</v>
          </cell>
        </row>
        <row r="6222">
          <cell r="D6222">
            <v>7.7869999999999999</v>
          </cell>
          <cell r="E6222" t="str">
            <v>GBR2010</v>
          </cell>
        </row>
        <row r="6223">
          <cell r="D6223">
            <v>8.0380000000000003</v>
          </cell>
          <cell r="E6223" t="str">
            <v>GBR2011</v>
          </cell>
        </row>
        <row r="6224">
          <cell r="D6224">
            <v>7.8849999999999998</v>
          </cell>
          <cell r="E6224" t="str">
            <v>GBR2012</v>
          </cell>
        </row>
        <row r="6225">
          <cell r="D6225">
            <v>7.5250000000000004</v>
          </cell>
          <cell r="E6225" t="str">
            <v>GBR2013</v>
          </cell>
        </row>
        <row r="6226">
          <cell r="D6226">
            <v>6.11</v>
          </cell>
          <cell r="E6226" t="str">
            <v>GBR2014</v>
          </cell>
        </row>
        <row r="6227">
          <cell r="D6227">
            <v>5.3010000000000002</v>
          </cell>
          <cell r="E6227" t="str">
            <v>GBR2015</v>
          </cell>
        </row>
        <row r="6228">
          <cell r="D6228">
            <v>4.8099999999999996</v>
          </cell>
          <cell r="E6228" t="str">
            <v>GBR2016</v>
          </cell>
        </row>
        <row r="6229">
          <cell r="D6229">
            <v>4.33</v>
          </cell>
          <cell r="E6229" t="str">
            <v>GBR2017</v>
          </cell>
        </row>
        <row r="6230">
          <cell r="D6230">
            <v>3.996</v>
          </cell>
          <cell r="E6230" t="str">
            <v>GBR2018</v>
          </cell>
        </row>
        <row r="6231">
          <cell r="D6231">
            <v>3.7370000000000001</v>
          </cell>
          <cell r="E6231" t="str">
            <v>GBR2019</v>
          </cell>
        </row>
        <row r="6232">
          <cell r="D6232">
            <v>4.4720000000000004</v>
          </cell>
          <cell r="E6232" t="str">
            <v>GBR2020</v>
          </cell>
        </row>
        <row r="6233">
          <cell r="D6233">
            <v>4.8259999999999996</v>
          </cell>
          <cell r="E6233" t="str">
            <v>GBR2021</v>
          </cell>
        </row>
        <row r="6234">
          <cell r="D6234">
            <v>3.73</v>
          </cell>
          <cell r="E6234" t="str">
            <v>GBR2022</v>
          </cell>
        </row>
        <row r="6235">
          <cell r="D6235">
            <v>4.0549999999999997</v>
          </cell>
          <cell r="E6235" t="str">
            <v>GBR2023</v>
          </cell>
        </row>
        <row r="6236">
          <cell r="D6236">
            <v>6.8</v>
          </cell>
          <cell r="E6236" t="str">
            <v>USA1991</v>
          </cell>
        </row>
        <row r="6237">
          <cell r="D6237">
            <v>7.5</v>
          </cell>
          <cell r="E6237" t="str">
            <v>USA1992</v>
          </cell>
        </row>
        <row r="6238">
          <cell r="D6238">
            <v>6.9</v>
          </cell>
          <cell r="E6238" t="str">
            <v>USA1993</v>
          </cell>
        </row>
        <row r="6239">
          <cell r="D6239">
            <v>6.1189999999999998</v>
          </cell>
          <cell r="E6239" t="str">
            <v>USA1994</v>
          </cell>
        </row>
        <row r="6240">
          <cell r="D6240">
            <v>5.65</v>
          </cell>
          <cell r="E6240" t="str">
            <v>USA1995</v>
          </cell>
        </row>
        <row r="6241">
          <cell r="D6241">
            <v>5.4509999999999996</v>
          </cell>
          <cell r="E6241" t="str">
            <v>USA1996</v>
          </cell>
        </row>
        <row r="6242">
          <cell r="D6242">
            <v>5</v>
          </cell>
          <cell r="E6242" t="str">
            <v>USA1997</v>
          </cell>
        </row>
        <row r="6243">
          <cell r="D6243">
            <v>4.5110000000000001</v>
          </cell>
          <cell r="E6243" t="str">
            <v>USA1998</v>
          </cell>
        </row>
        <row r="6244">
          <cell r="D6244">
            <v>4.2190000000000003</v>
          </cell>
          <cell r="E6244" t="str">
            <v>USA1999</v>
          </cell>
        </row>
        <row r="6245">
          <cell r="D6245">
            <v>3.992</v>
          </cell>
          <cell r="E6245" t="str">
            <v>USA2000</v>
          </cell>
        </row>
        <row r="6246">
          <cell r="D6246">
            <v>4.7309999999999999</v>
          </cell>
          <cell r="E6246" t="str">
            <v>USA2001</v>
          </cell>
        </row>
        <row r="6247">
          <cell r="D6247">
            <v>5.7830000000000004</v>
          </cell>
          <cell r="E6247" t="str">
            <v>USA2002</v>
          </cell>
        </row>
        <row r="6248">
          <cell r="D6248">
            <v>5.9889999999999999</v>
          </cell>
          <cell r="E6248" t="str">
            <v>USA2003</v>
          </cell>
        </row>
        <row r="6249">
          <cell r="D6249">
            <v>5.5289999999999999</v>
          </cell>
          <cell r="E6249" t="str">
            <v>USA2004</v>
          </cell>
        </row>
        <row r="6250">
          <cell r="D6250">
            <v>5.0839999999999996</v>
          </cell>
          <cell r="E6250" t="str">
            <v>USA2005</v>
          </cell>
        </row>
        <row r="6251">
          <cell r="D6251">
            <v>4.6230000000000002</v>
          </cell>
          <cell r="E6251" t="str">
            <v>USA2006</v>
          </cell>
        </row>
        <row r="6252">
          <cell r="D6252">
            <v>4.6219999999999999</v>
          </cell>
          <cell r="E6252" t="str">
            <v>USA2007</v>
          </cell>
        </row>
        <row r="6253">
          <cell r="D6253">
            <v>5.7839999999999998</v>
          </cell>
          <cell r="E6253" t="str">
            <v>USA2008</v>
          </cell>
        </row>
        <row r="6254">
          <cell r="D6254">
            <v>9.2539999999999996</v>
          </cell>
          <cell r="E6254" t="str">
            <v>USA2009</v>
          </cell>
        </row>
        <row r="6255">
          <cell r="D6255">
            <v>9.6329999999999991</v>
          </cell>
          <cell r="E6255" t="str">
            <v>USA2010</v>
          </cell>
        </row>
        <row r="6256">
          <cell r="D6256">
            <v>8.9489999999999998</v>
          </cell>
          <cell r="E6256" t="str">
            <v>USA2011</v>
          </cell>
        </row>
        <row r="6257">
          <cell r="D6257">
            <v>8.0690000000000008</v>
          </cell>
          <cell r="E6257" t="str">
            <v>USA2012</v>
          </cell>
        </row>
        <row r="6258">
          <cell r="D6258">
            <v>7.375</v>
          </cell>
          <cell r="E6258" t="str">
            <v>USA2013</v>
          </cell>
        </row>
        <row r="6259">
          <cell r="D6259">
            <v>6.1680000000000001</v>
          </cell>
          <cell r="E6259" t="str">
            <v>USA2014</v>
          </cell>
        </row>
        <row r="6260">
          <cell r="D6260">
            <v>5.28</v>
          </cell>
          <cell r="E6260" t="str">
            <v>USA2015</v>
          </cell>
        </row>
        <row r="6261">
          <cell r="D6261">
            <v>4.8689999999999998</v>
          </cell>
          <cell r="E6261" t="str">
            <v>USA2016</v>
          </cell>
        </row>
        <row r="6262">
          <cell r="D6262">
            <v>4.3550000000000004</v>
          </cell>
          <cell r="E6262" t="str">
            <v>USA2017</v>
          </cell>
        </row>
        <row r="6263">
          <cell r="D6263">
            <v>3.8959999999999999</v>
          </cell>
          <cell r="E6263" t="str">
            <v>USA2018</v>
          </cell>
        </row>
        <row r="6264">
          <cell r="D6264">
            <v>3.669</v>
          </cell>
          <cell r="E6264" t="str">
            <v>USA2019</v>
          </cell>
        </row>
        <row r="6265">
          <cell r="D6265">
            <v>8.0549999999999997</v>
          </cell>
          <cell r="E6265" t="str">
            <v>USA2020</v>
          </cell>
        </row>
        <row r="6266">
          <cell r="D6266">
            <v>5.3490000000000002</v>
          </cell>
          <cell r="E6266" t="str">
            <v>USA2021</v>
          </cell>
        </row>
        <row r="6267">
          <cell r="D6267">
            <v>3.65</v>
          </cell>
          <cell r="E6267" t="str">
            <v>USA2022</v>
          </cell>
        </row>
        <row r="6268">
          <cell r="D6268">
            <v>3.625</v>
          </cell>
          <cell r="E6268" t="str">
            <v>USA2023</v>
          </cell>
        </row>
        <row r="6269">
          <cell r="D6269">
            <v>11.989000000000001</v>
          </cell>
          <cell r="E6269" t="str">
            <v>VIR1991</v>
          </cell>
        </row>
        <row r="6270">
          <cell r="D6270">
            <v>12.271000000000001</v>
          </cell>
          <cell r="E6270" t="str">
            <v>VIR1992</v>
          </cell>
        </row>
        <row r="6271">
          <cell r="D6271">
            <v>12.446</v>
          </cell>
          <cell r="E6271" t="str">
            <v>VIR1993</v>
          </cell>
        </row>
        <row r="6272">
          <cell r="D6272">
            <v>12.247</v>
          </cell>
          <cell r="E6272" t="str">
            <v>VIR1994</v>
          </cell>
        </row>
        <row r="6273">
          <cell r="D6273">
            <v>11.811</v>
          </cell>
          <cell r="E6273" t="str">
            <v>VIR1995</v>
          </cell>
        </row>
        <row r="6274">
          <cell r="D6274">
            <v>11.699</v>
          </cell>
          <cell r="E6274" t="str">
            <v>VIR1996</v>
          </cell>
        </row>
        <row r="6275">
          <cell r="D6275">
            <v>11.465</v>
          </cell>
          <cell r="E6275" t="str">
            <v>VIR1997</v>
          </cell>
        </row>
        <row r="6276">
          <cell r="D6276">
            <v>11.247</v>
          </cell>
          <cell r="E6276" t="str">
            <v>VIR1998</v>
          </cell>
        </row>
        <row r="6277">
          <cell r="D6277">
            <v>10.869</v>
          </cell>
          <cell r="E6277" t="str">
            <v>VIR1999</v>
          </cell>
        </row>
        <row r="6278">
          <cell r="D6278">
            <v>10.468999999999999</v>
          </cell>
          <cell r="E6278" t="str">
            <v>VIR2000</v>
          </cell>
        </row>
        <row r="6279">
          <cell r="D6279">
            <v>10.583</v>
          </cell>
          <cell r="E6279" t="str">
            <v>VIR2001</v>
          </cell>
        </row>
        <row r="6280">
          <cell r="D6280">
            <v>10.817</v>
          </cell>
          <cell r="E6280" t="str">
            <v>VIR2002</v>
          </cell>
        </row>
        <row r="6281">
          <cell r="D6281">
            <v>11.119</v>
          </cell>
          <cell r="E6281" t="str">
            <v>VIR2003</v>
          </cell>
        </row>
        <row r="6282">
          <cell r="D6282">
            <v>10.772</v>
          </cell>
          <cell r="E6282" t="str">
            <v>VIR2004</v>
          </cell>
        </row>
        <row r="6283">
          <cell r="D6283">
            <v>10.701000000000001</v>
          </cell>
          <cell r="E6283" t="str">
            <v>VIR2005</v>
          </cell>
        </row>
        <row r="6284">
          <cell r="D6284">
            <v>10.169</v>
          </cell>
          <cell r="E6284" t="str">
            <v>VIR2006</v>
          </cell>
        </row>
        <row r="6285">
          <cell r="D6285">
            <v>9.9350000000000005</v>
          </cell>
          <cell r="E6285" t="str">
            <v>VIR2007</v>
          </cell>
        </row>
        <row r="6286">
          <cell r="D6286">
            <v>10.007999999999999</v>
          </cell>
          <cell r="E6286" t="str">
            <v>VIR2008</v>
          </cell>
        </row>
        <row r="6287">
          <cell r="D6287">
            <v>11.3</v>
          </cell>
          <cell r="E6287" t="str">
            <v>VIR2009</v>
          </cell>
        </row>
        <row r="6288">
          <cell r="D6288">
            <v>11.500999999999999</v>
          </cell>
          <cell r="E6288" t="str">
            <v>VIR2010</v>
          </cell>
        </row>
        <row r="6289">
          <cell r="D6289">
            <v>11.778</v>
          </cell>
          <cell r="E6289" t="str">
            <v>VIR2011</v>
          </cell>
        </row>
        <row r="6290">
          <cell r="D6290">
            <v>11.84</v>
          </cell>
          <cell r="E6290" t="str">
            <v>VIR2012</v>
          </cell>
        </row>
        <row r="6291">
          <cell r="D6291">
            <v>12.273999999999999</v>
          </cell>
          <cell r="E6291" t="str">
            <v>VIR2013</v>
          </cell>
        </row>
        <row r="6292">
          <cell r="D6292">
            <v>12.36</v>
          </cell>
          <cell r="E6292" t="str">
            <v>VIR2014</v>
          </cell>
        </row>
        <row r="6293">
          <cell r="D6293">
            <v>12.146000000000001</v>
          </cell>
          <cell r="E6293" t="str">
            <v>VIR2015</v>
          </cell>
        </row>
        <row r="6294">
          <cell r="D6294">
            <v>12.247</v>
          </cell>
          <cell r="E6294" t="str">
            <v>VIR2016</v>
          </cell>
        </row>
        <row r="6295">
          <cell r="D6295">
            <v>11.955</v>
          </cell>
          <cell r="E6295" t="str">
            <v>VIR2017</v>
          </cell>
        </row>
        <row r="6296">
          <cell r="D6296">
            <v>12.137</v>
          </cell>
          <cell r="E6296" t="str">
            <v>VIR2018</v>
          </cell>
        </row>
        <row r="6297">
          <cell r="D6297">
            <v>12.259</v>
          </cell>
          <cell r="E6297" t="str">
            <v>VIR2019</v>
          </cell>
        </row>
        <row r="6298">
          <cell r="D6298">
            <v>14.836</v>
          </cell>
          <cell r="E6298" t="str">
            <v>VIR2020</v>
          </cell>
        </row>
        <row r="6299">
          <cell r="D6299">
            <v>13.932</v>
          </cell>
          <cell r="E6299" t="str">
            <v>VIR2021</v>
          </cell>
        </row>
        <row r="6300">
          <cell r="D6300">
            <v>12.669</v>
          </cell>
          <cell r="E6300" t="str">
            <v>VIR2022</v>
          </cell>
        </row>
        <row r="6301">
          <cell r="D6301">
            <v>12.087</v>
          </cell>
          <cell r="E6301" t="str">
            <v>VIR2023</v>
          </cell>
        </row>
        <row r="6302">
          <cell r="D6302">
            <v>3.7151754000000001</v>
          </cell>
          <cell r="E6302" t="str">
            <v>1991</v>
          </cell>
        </row>
        <row r="6303">
          <cell r="D6303">
            <v>3.7921450000000001</v>
          </cell>
          <cell r="E6303" t="str">
            <v>1992</v>
          </cell>
        </row>
        <row r="6304">
          <cell r="D6304">
            <v>4.0304637000000003</v>
          </cell>
          <cell r="E6304" t="str">
            <v>1993</v>
          </cell>
        </row>
        <row r="6305">
          <cell r="D6305">
            <v>4.4585160000000004</v>
          </cell>
          <cell r="E6305" t="str">
            <v>1994</v>
          </cell>
        </row>
        <row r="6306">
          <cell r="D6306">
            <v>4.875769</v>
          </cell>
          <cell r="E6306" t="str">
            <v>1995</v>
          </cell>
        </row>
        <row r="6307">
          <cell r="D6307">
            <v>5.0519566999999999</v>
          </cell>
          <cell r="E6307" t="str">
            <v>1996</v>
          </cell>
        </row>
        <row r="6308">
          <cell r="D6308">
            <v>5.0876656000000002</v>
          </cell>
          <cell r="E6308" t="str">
            <v>1997</v>
          </cell>
        </row>
        <row r="6309">
          <cell r="D6309">
            <v>5.3799039999999998</v>
          </cell>
          <cell r="E6309" t="str">
            <v>1998</v>
          </cell>
        </row>
        <row r="6310">
          <cell r="D6310">
            <v>5.6383934</v>
          </cell>
          <cell r="E6310" t="str">
            <v>1999</v>
          </cell>
        </row>
        <row r="6311">
          <cell r="D6311">
            <v>5.5861587999999998</v>
          </cell>
          <cell r="E6311" t="str">
            <v>2000</v>
          </cell>
        </row>
        <row r="6312">
          <cell r="D6312">
            <v>5.8592133999999998</v>
          </cell>
          <cell r="E6312" t="str">
            <v>2001</v>
          </cell>
        </row>
        <row r="6313">
          <cell r="D6313">
            <v>6.1994910000000001</v>
          </cell>
          <cell r="E6313" t="str">
            <v>2002</v>
          </cell>
        </row>
        <row r="6314">
          <cell r="D6314">
            <v>6.3201837999999997</v>
          </cell>
          <cell r="E6314" t="str">
            <v>2003</v>
          </cell>
        </row>
        <row r="6315">
          <cell r="D6315">
            <v>6.1698449999999996</v>
          </cell>
          <cell r="E6315" t="str">
            <v>2004</v>
          </cell>
        </row>
        <row r="6316">
          <cell r="D6316">
            <v>6.1652246000000002</v>
          </cell>
          <cell r="E6316" t="str">
            <v>2005</v>
          </cell>
        </row>
        <row r="6317">
          <cell r="D6317">
            <v>5.9235945000000001</v>
          </cell>
          <cell r="E6317" t="str">
            <v>2006</v>
          </cell>
        </row>
        <row r="6318">
          <cell r="D6318">
            <v>5.8397493000000003</v>
          </cell>
          <cell r="E6318" t="str">
            <v>2007</v>
          </cell>
        </row>
        <row r="6319">
          <cell r="D6319">
            <v>5.8129920000000004</v>
          </cell>
          <cell r="E6319" t="str">
            <v>2008</v>
          </cell>
        </row>
        <row r="6320">
          <cell r="D6320">
            <v>6.1381693000000004</v>
          </cell>
          <cell r="E6320" t="str">
            <v>2009</v>
          </cell>
        </row>
        <row r="6321">
          <cell r="D6321">
            <v>5.8596516000000003</v>
          </cell>
          <cell r="E6321" t="str">
            <v>2010</v>
          </cell>
        </row>
        <row r="6322">
          <cell r="D6322">
            <v>5.6539235000000003</v>
          </cell>
          <cell r="E6322" t="str">
            <v>2011</v>
          </cell>
        </row>
        <row r="6323">
          <cell r="D6323">
            <v>5.5609630000000001</v>
          </cell>
          <cell r="E6323" t="str">
            <v>2012</v>
          </cell>
        </row>
        <row r="6324">
          <cell r="D6324">
            <v>5.5223092999999999</v>
          </cell>
          <cell r="E6324" t="str">
            <v>2013</v>
          </cell>
        </row>
        <row r="6325">
          <cell r="D6325">
            <v>5.5400239999999998</v>
          </cell>
          <cell r="E6325" t="str">
            <v>2014</v>
          </cell>
        </row>
        <row r="6326">
          <cell r="D6326">
            <v>5.7580613999999999</v>
          </cell>
          <cell r="E6326" t="str">
            <v>2015</v>
          </cell>
        </row>
        <row r="6327">
          <cell r="D6327">
            <v>5.987851</v>
          </cell>
          <cell r="E6327" t="str">
            <v>2016</v>
          </cell>
        </row>
        <row r="6328">
          <cell r="D6328">
            <v>5.9866799999999998</v>
          </cell>
          <cell r="E6328" t="str">
            <v>2017</v>
          </cell>
        </row>
        <row r="6329">
          <cell r="D6329">
            <v>5.9181109999999997</v>
          </cell>
          <cell r="E6329" t="str">
            <v>2018</v>
          </cell>
        </row>
        <row r="6330">
          <cell r="D6330">
            <v>6.0463360000000002</v>
          </cell>
          <cell r="E6330" t="str">
            <v>2019</v>
          </cell>
        </row>
        <row r="6331">
          <cell r="D6331">
            <v>6.7124810000000004</v>
          </cell>
          <cell r="E6331" t="str">
            <v>2020</v>
          </cell>
        </row>
        <row r="6332">
          <cell r="D6332">
            <v>6.3287325000000001</v>
          </cell>
          <cell r="E6332" t="str">
            <v>2021</v>
          </cell>
        </row>
        <row r="6333">
          <cell r="D6333">
            <v>5.9624550000000003</v>
          </cell>
          <cell r="E6333" t="str">
            <v>2022</v>
          </cell>
        </row>
        <row r="6334">
          <cell r="D6334">
            <v>5.6081003999999997</v>
          </cell>
          <cell r="E6334" t="str">
            <v>2023</v>
          </cell>
        </row>
        <row r="6335">
          <cell r="D6335">
            <v>8.9499999999999993</v>
          </cell>
          <cell r="E6335" t="str">
            <v>URY1991</v>
          </cell>
        </row>
        <row r="6336">
          <cell r="D6336">
            <v>8.9600000000000009</v>
          </cell>
          <cell r="E6336" t="str">
            <v>URY1992</v>
          </cell>
        </row>
        <row r="6337">
          <cell r="D6337">
            <v>8.35</v>
          </cell>
          <cell r="E6337" t="str">
            <v>URY1993</v>
          </cell>
        </row>
        <row r="6338">
          <cell r="D6338">
            <v>9.0399999999999991</v>
          </cell>
          <cell r="E6338" t="str">
            <v>URY1994</v>
          </cell>
        </row>
        <row r="6339">
          <cell r="D6339">
            <v>10.02</v>
          </cell>
          <cell r="E6339" t="str">
            <v>URY1995</v>
          </cell>
        </row>
        <row r="6340">
          <cell r="D6340">
            <v>11.93</v>
          </cell>
          <cell r="E6340" t="str">
            <v>URY1996</v>
          </cell>
        </row>
        <row r="6341">
          <cell r="D6341">
            <v>11.44</v>
          </cell>
          <cell r="E6341" t="str">
            <v>URY1997</v>
          </cell>
        </row>
        <row r="6342">
          <cell r="D6342">
            <v>9.3620000000000001</v>
          </cell>
          <cell r="E6342" t="str">
            <v>URY1998</v>
          </cell>
        </row>
        <row r="6343">
          <cell r="D6343">
            <v>10.465999999999999</v>
          </cell>
          <cell r="E6343" t="str">
            <v>URY1999</v>
          </cell>
        </row>
        <row r="6344">
          <cell r="D6344">
            <v>12.627000000000001</v>
          </cell>
          <cell r="E6344" t="str">
            <v>URY2000</v>
          </cell>
        </row>
        <row r="6345">
          <cell r="D6345">
            <v>15.052</v>
          </cell>
          <cell r="E6345" t="str">
            <v>URY2001</v>
          </cell>
        </row>
        <row r="6346">
          <cell r="D6346">
            <v>16.648</v>
          </cell>
          <cell r="E6346" t="str">
            <v>URY2002</v>
          </cell>
        </row>
        <row r="6347">
          <cell r="D6347">
            <v>16.661000000000001</v>
          </cell>
          <cell r="E6347" t="str">
            <v>URY2003</v>
          </cell>
        </row>
        <row r="6348">
          <cell r="D6348">
            <v>12.98</v>
          </cell>
          <cell r="E6348" t="str">
            <v>URY2004</v>
          </cell>
        </row>
        <row r="6349">
          <cell r="D6349">
            <v>12.009</v>
          </cell>
          <cell r="E6349" t="str">
            <v>URY2005</v>
          </cell>
        </row>
        <row r="6350">
          <cell r="D6350">
            <v>10.843999999999999</v>
          </cell>
          <cell r="E6350" t="str">
            <v>URY2006</v>
          </cell>
        </row>
        <row r="6351">
          <cell r="D6351">
            <v>9.4030000000000005</v>
          </cell>
          <cell r="E6351" t="str">
            <v>URY2007</v>
          </cell>
        </row>
        <row r="6352">
          <cell r="D6352">
            <v>8.0259999999999998</v>
          </cell>
          <cell r="E6352" t="str">
            <v>URY2008</v>
          </cell>
        </row>
        <row r="6353">
          <cell r="D6353">
            <v>7.74</v>
          </cell>
          <cell r="E6353" t="str">
            <v>URY2009</v>
          </cell>
        </row>
        <row r="6354">
          <cell r="D6354">
            <v>7.1580000000000004</v>
          </cell>
          <cell r="E6354" t="str">
            <v>URY2010</v>
          </cell>
        </row>
        <row r="6355">
          <cell r="D6355">
            <v>6.3070000000000004</v>
          </cell>
          <cell r="E6355" t="str">
            <v>URY2011</v>
          </cell>
        </row>
        <row r="6356">
          <cell r="D6356">
            <v>6.4509999999999996</v>
          </cell>
          <cell r="E6356" t="str">
            <v>URY2012</v>
          </cell>
        </row>
        <row r="6357">
          <cell r="D6357">
            <v>6.444</v>
          </cell>
          <cell r="E6357" t="str">
            <v>URY2013</v>
          </cell>
        </row>
        <row r="6358">
          <cell r="D6358">
            <v>6.5469999999999997</v>
          </cell>
          <cell r="E6358" t="str">
            <v>URY2014</v>
          </cell>
        </row>
        <row r="6359">
          <cell r="D6359">
            <v>7.4880000000000004</v>
          </cell>
          <cell r="E6359" t="str">
            <v>URY2015</v>
          </cell>
        </row>
        <row r="6360">
          <cell r="D6360">
            <v>7.8410000000000002</v>
          </cell>
          <cell r="E6360" t="str">
            <v>URY2016</v>
          </cell>
        </row>
        <row r="6361">
          <cell r="D6361">
            <v>7.89</v>
          </cell>
          <cell r="E6361" t="str">
            <v>URY2017</v>
          </cell>
        </row>
        <row r="6362">
          <cell r="D6362">
            <v>8.3360000000000003</v>
          </cell>
          <cell r="E6362" t="str">
            <v>URY2018</v>
          </cell>
        </row>
        <row r="6363">
          <cell r="D6363">
            <v>8.734</v>
          </cell>
          <cell r="E6363" t="str">
            <v>URY2019</v>
          </cell>
        </row>
        <row r="6364">
          <cell r="D6364">
            <v>10.33</v>
          </cell>
          <cell r="E6364" t="str">
            <v>URY2020</v>
          </cell>
        </row>
        <row r="6365">
          <cell r="D6365">
            <v>9.3010000000000002</v>
          </cell>
          <cell r="E6365" t="str">
            <v>URY2021</v>
          </cell>
        </row>
        <row r="6366">
          <cell r="D6366">
            <v>7.8769999999999998</v>
          </cell>
          <cell r="E6366" t="str">
            <v>URY2022</v>
          </cell>
        </row>
        <row r="6367">
          <cell r="D6367">
            <v>8.3539999999999992</v>
          </cell>
          <cell r="E6367" t="str">
            <v>URY2023</v>
          </cell>
        </row>
        <row r="6368">
          <cell r="D6368">
            <v>1.9</v>
          </cell>
          <cell r="E6368" t="str">
            <v>UZB1991</v>
          </cell>
        </row>
        <row r="6369">
          <cell r="D6369">
            <v>2.9</v>
          </cell>
          <cell r="E6369" t="str">
            <v>UZB1992</v>
          </cell>
        </row>
        <row r="6370">
          <cell r="D6370">
            <v>4.9000000000000004</v>
          </cell>
          <cell r="E6370" t="str">
            <v>UZB1993</v>
          </cell>
        </row>
        <row r="6371">
          <cell r="D6371">
            <v>7.3</v>
          </cell>
          <cell r="E6371" t="str">
            <v>UZB1994</v>
          </cell>
        </row>
        <row r="6372">
          <cell r="D6372">
            <v>7.8</v>
          </cell>
          <cell r="E6372" t="str">
            <v>UZB1995</v>
          </cell>
        </row>
        <row r="6373">
          <cell r="D6373">
            <v>10.7</v>
          </cell>
          <cell r="E6373" t="str">
            <v>UZB1996</v>
          </cell>
        </row>
        <row r="6374">
          <cell r="D6374">
            <v>10.9</v>
          </cell>
          <cell r="E6374" t="str">
            <v>UZB1997</v>
          </cell>
        </row>
        <row r="6375">
          <cell r="D6375">
            <v>13.3</v>
          </cell>
          <cell r="E6375" t="str">
            <v>UZB1998</v>
          </cell>
        </row>
        <row r="6376">
          <cell r="D6376">
            <v>13.3</v>
          </cell>
          <cell r="E6376" t="str">
            <v>UZB1999</v>
          </cell>
        </row>
        <row r="6377">
          <cell r="D6377">
            <v>12.286</v>
          </cell>
          <cell r="E6377" t="str">
            <v>UZB2000</v>
          </cell>
        </row>
        <row r="6378">
          <cell r="D6378">
            <v>11.254</v>
          </cell>
          <cell r="E6378" t="str">
            <v>UZB2001</v>
          </cell>
        </row>
        <row r="6379">
          <cell r="D6379">
            <v>10.224</v>
          </cell>
          <cell r="E6379" t="str">
            <v>UZB2002</v>
          </cell>
        </row>
        <row r="6380">
          <cell r="D6380">
            <v>9.1850000000000005</v>
          </cell>
          <cell r="E6380" t="str">
            <v>UZB2003</v>
          </cell>
        </row>
        <row r="6381">
          <cell r="D6381">
            <v>8.1259999999999994</v>
          </cell>
          <cell r="E6381" t="str">
            <v>UZB2004</v>
          </cell>
        </row>
        <row r="6382">
          <cell r="D6382">
            <v>7.0739999999999998</v>
          </cell>
          <cell r="E6382" t="str">
            <v>UZB2005</v>
          </cell>
        </row>
        <row r="6383">
          <cell r="D6383">
            <v>6.0259999999999998</v>
          </cell>
          <cell r="E6383" t="str">
            <v>UZB2006</v>
          </cell>
        </row>
        <row r="6384">
          <cell r="D6384">
            <v>4.99</v>
          </cell>
          <cell r="E6384" t="str">
            <v>UZB2007</v>
          </cell>
        </row>
        <row r="6385">
          <cell r="D6385">
            <v>4.8899999999999997</v>
          </cell>
          <cell r="E6385" t="str">
            <v>UZB2008</v>
          </cell>
        </row>
        <row r="6386">
          <cell r="D6386">
            <v>5.04</v>
          </cell>
          <cell r="E6386" t="str">
            <v>UZB2009</v>
          </cell>
        </row>
        <row r="6387">
          <cell r="D6387">
            <v>5.36</v>
          </cell>
          <cell r="E6387" t="str">
            <v>UZB2010</v>
          </cell>
        </row>
        <row r="6388">
          <cell r="D6388">
            <v>4.96</v>
          </cell>
          <cell r="E6388" t="str">
            <v>UZB2011</v>
          </cell>
        </row>
        <row r="6389">
          <cell r="D6389">
            <v>4.87</v>
          </cell>
          <cell r="E6389" t="str">
            <v>UZB2012</v>
          </cell>
        </row>
        <row r="6390">
          <cell r="D6390">
            <v>4.8600000000000003</v>
          </cell>
          <cell r="E6390" t="str">
            <v>UZB2013</v>
          </cell>
        </row>
        <row r="6391">
          <cell r="D6391">
            <v>5.09</v>
          </cell>
          <cell r="E6391" t="str">
            <v>UZB2014</v>
          </cell>
        </row>
        <row r="6392">
          <cell r="D6392">
            <v>5.15</v>
          </cell>
          <cell r="E6392" t="str">
            <v>UZB2015</v>
          </cell>
        </row>
        <row r="6393">
          <cell r="D6393">
            <v>5.16</v>
          </cell>
          <cell r="E6393" t="str">
            <v>UZB2016</v>
          </cell>
        </row>
        <row r="6394">
          <cell r="D6394">
            <v>5.83</v>
          </cell>
          <cell r="E6394" t="str">
            <v>UZB2017</v>
          </cell>
        </row>
        <row r="6395">
          <cell r="D6395">
            <v>5.391</v>
          </cell>
          <cell r="E6395" t="str">
            <v>UZB2018</v>
          </cell>
        </row>
        <row r="6396">
          <cell r="D6396">
            <v>4.9450000000000003</v>
          </cell>
          <cell r="E6396" t="str">
            <v>UZB2019</v>
          </cell>
        </row>
        <row r="6397">
          <cell r="D6397">
            <v>5.2930000000000001</v>
          </cell>
          <cell r="E6397" t="str">
            <v>UZB2020</v>
          </cell>
        </row>
        <row r="6398">
          <cell r="D6398">
            <v>5.3449999999999998</v>
          </cell>
          <cell r="E6398" t="str">
            <v>UZB2021</v>
          </cell>
        </row>
        <row r="6399">
          <cell r="D6399">
            <v>4.5350000000000001</v>
          </cell>
          <cell r="E6399" t="str">
            <v>UZB2022</v>
          </cell>
        </row>
        <row r="6400">
          <cell r="D6400">
            <v>4.5259999999999998</v>
          </cell>
          <cell r="E6400" t="str">
            <v>UZB2023</v>
          </cell>
        </row>
        <row r="6401">
          <cell r="D6401">
            <v>8.0090000000000003</v>
          </cell>
          <cell r="E6401" t="str">
            <v>VUT1991</v>
          </cell>
        </row>
        <row r="6402">
          <cell r="D6402">
            <v>7.9820000000000002</v>
          </cell>
          <cell r="E6402" t="str">
            <v>VUT1992</v>
          </cell>
        </row>
        <row r="6403">
          <cell r="D6403">
            <v>8.3260000000000005</v>
          </cell>
          <cell r="E6403" t="str">
            <v>VUT1993</v>
          </cell>
        </row>
        <row r="6404">
          <cell r="D6404">
            <v>8.1449999999999996</v>
          </cell>
          <cell r="E6404" t="str">
            <v>VUT1994</v>
          </cell>
        </row>
        <row r="6405">
          <cell r="D6405">
            <v>8.1980000000000004</v>
          </cell>
          <cell r="E6405" t="str">
            <v>VUT1995</v>
          </cell>
        </row>
        <row r="6406">
          <cell r="D6406">
            <v>8.1530000000000005</v>
          </cell>
          <cell r="E6406" t="str">
            <v>VUT1996</v>
          </cell>
        </row>
        <row r="6407">
          <cell r="D6407">
            <v>8.2870000000000008</v>
          </cell>
          <cell r="E6407" t="str">
            <v>VUT1997</v>
          </cell>
        </row>
        <row r="6408">
          <cell r="D6408">
            <v>8.2850000000000001</v>
          </cell>
          <cell r="E6408" t="str">
            <v>VUT1998</v>
          </cell>
        </row>
        <row r="6409">
          <cell r="D6409">
            <v>8.3520000000000003</v>
          </cell>
          <cell r="E6409" t="str">
            <v>VUT1999</v>
          </cell>
        </row>
        <row r="6410">
          <cell r="D6410">
            <v>8.3209999999999997</v>
          </cell>
          <cell r="E6410" t="str">
            <v>VUT2000</v>
          </cell>
        </row>
        <row r="6411">
          <cell r="D6411">
            <v>8.4700000000000006</v>
          </cell>
          <cell r="E6411" t="str">
            <v>VUT2001</v>
          </cell>
        </row>
        <row r="6412">
          <cell r="D6412">
            <v>8.6539999999999999</v>
          </cell>
          <cell r="E6412" t="str">
            <v>VUT2002</v>
          </cell>
        </row>
        <row r="6413">
          <cell r="D6413">
            <v>8.7100000000000009</v>
          </cell>
          <cell r="E6413" t="str">
            <v>VUT2003</v>
          </cell>
        </row>
        <row r="6414">
          <cell r="D6414">
            <v>8.4649999999999999</v>
          </cell>
          <cell r="E6414" t="str">
            <v>VUT2004</v>
          </cell>
        </row>
        <row r="6415">
          <cell r="D6415">
            <v>8.1319999999999997</v>
          </cell>
          <cell r="E6415" t="str">
            <v>VUT2005</v>
          </cell>
        </row>
        <row r="6416">
          <cell r="D6416">
            <v>8.0060000000000002</v>
          </cell>
          <cell r="E6416" t="str">
            <v>VUT2006</v>
          </cell>
        </row>
        <row r="6417">
          <cell r="D6417">
            <v>6.8520000000000003</v>
          </cell>
          <cell r="E6417" t="str">
            <v>VUT2007</v>
          </cell>
        </row>
        <row r="6418">
          <cell r="D6418">
            <v>5.6580000000000004</v>
          </cell>
          <cell r="E6418" t="str">
            <v>VUT2008</v>
          </cell>
        </row>
        <row r="6419">
          <cell r="D6419">
            <v>4.5650000000000004</v>
          </cell>
          <cell r="E6419" t="str">
            <v>VUT2009</v>
          </cell>
        </row>
        <row r="6420">
          <cell r="D6420">
            <v>4.6829999999999998</v>
          </cell>
          <cell r="E6420" t="str">
            <v>VUT2010</v>
          </cell>
        </row>
        <row r="6421">
          <cell r="D6421">
            <v>4.819</v>
          </cell>
          <cell r="E6421" t="str">
            <v>VUT2011</v>
          </cell>
        </row>
        <row r="6422">
          <cell r="D6422">
            <v>4.9489999999999998</v>
          </cell>
          <cell r="E6422" t="str">
            <v>VUT2012</v>
          </cell>
        </row>
        <row r="6423">
          <cell r="D6423">
            <v>5.0570000000000004</v>
          </cell>
          <cell r="E6423" t="str">
            <v>VUT2013</v>
          </cell>
        </row>
        <row r="6424">
          <cell r="D6424">
            <v>5.15</v>
          </cell>
          <cell r="E6424" t="str">
            <v>VUT2014</v>
          </cell>
        </row>
        <row r="6425">
          <cell r="D6425">
            <v>5.2549999999999999</v>
          </cell>
          <cell r="E6425" t="str">
            <v>VUT2015</v>
          </cell>
        </row>
        <row r="6426">
          <cell r="D6426">
            <v>5.2619999999999996</v>
          </cell>
          <cell r="E6426" t="str">
            <v>VUT2016</v>
          </cell>
        </row>
        <row r="6427">
          <cell r="D6427">
            <v>5.2880000000000003</v>
          </cell>
          <cell r="E6427" t="str">
            <v>VUT2017</v>
          </cell>
        </row>
        <row r="6428">
          <cell r="D6428">
            <v>5.3259999999999996</v>
          </cell>
          <cell r="E6428" t="str">
            <v>VUT2018</v>
          </cell>
        </row>
        <row r="6429">
          <cell r="D6429">
            <v>5.4450000000000003</v>
          </cell>
          <cell r="E6429" t="str">
            <v>VUT2019</v>
          </cell>
        </row>
        <row r="6430">
          <cell r="D6430">
            <v>4.0460000000000003</v>
          </cell>
          <cell r="E6430" t="str">
            <v>VUT2020</v>
          </cell>
        </row>
        <row r="6431">
          <cell r="D6431">
            <v>4.734</v>
          </cell>
          <cell r="E6431" t="str">
            <v>VUT2021</v>
          </cell>
        </row>
        <row r="6432">
          <cell r="D6432">
            <v>5.1710000000000003</v>
          </cell>
          <cell r="E6432" t="str">
            <v>VUT2022</v>
          </cell>
        </row>
        <row r="6433">
          <cell r="D6433">
            <v>5.0990000000000002</v>
          </cell>
          <cell r="E6433" t="str">
            <v>VUT2023</v>
          </cell>
        </row>
        <row r="6434">
          <cell r="D6434">
            <v>9.4499999999999993</v>
          </cell>
          <cell r="E6434" t="str">
            <v>VEN1991</v>
          </cell>
        </row>
        <row r="6435">
          <cell r="D6435">
            <v>7.69</v>
          </cell>
          <cell r="E6435" t="str">
            <v>VEN1992</v>
          </cell>
        </row>
        <row r="6436">
          <cell r="D6436">
            <v>6.6</v>
          </cell>
          <cell r="E6436" t="str">
            <v>VEN1993</v>
          </cell>
        </row>
        <row r="6437">
          <cell r="D6437">
            <v>8.56</v>
          </cell>
          <cell r="E6437" t="str">
            <v>VEN1994</v>
          </cell>
        </row>
        <row r="6438">
          <cell r="D6438">
            <v>10.24</v>
          </cell>
          <cell r="E6438" t="str">
            <v>VEN1995</v>
          </cell>
        </row>
        <row r="6439">
          <cell r="D6439">
            <v>11.77</v>
          </cell>
          <cell r="E6439" t="str">
            <v>VEN1996</v>
          </cell>
        </row>
        <row r="6440">
          <cell r="D6440">
            <v>11.16</v>
          </cell>
          <cell r="E6440" t="str">
            <v>VEN1997</v>
          </cell>
        </row>
        <row r="6441">
          <cell r="D6441">
            <v>11.15</v>
          </cell>
          <cell r="E6441" t="str">
            <v>VEN1998</v>
          </cell>
        </row>
        <row r="6442">
          <cell r="D6442">
            <v>14.53</v>
          </cell>
          <cell r="E6442" t="str">
            <v>VEN1999</v>
          </cell>
        </row>
        <row r="6443">
          <cell r="D6443">
            <v>13.99</v>
          </cell>
          <cell r="E6443" t="str">
            <v>VEN2000</v>
          </cell>
        </row>
        <row r="6444">
          <cell r="D6444">
            <v>13.04</v>
          </cell>
          <cell r="E6444" t="str">
            <v>VEN2001</v>
          </cell>
        </row>
        <row r="6445">
          <cell r="D6445">
            <v>16.170000000000002</v>
          </cell>
          <cell r="E6445" t="str">
            <v>VEN2002</v>
          </cell>
        </row>
        <row r="6446">
          <cell r="D6446">
            <v>16.78</v>
          </cell>
          <cell r="E6446" t="str">
            <v>VEN2003</v>
          </cell>
        </row>
        <row r="6447">
          <cell r="D6447">
            <v>15.07</v>
          </cell>
          <cell r="E6447" t="str">
            <v>VEN2004</v>
          </cell>
        </row>
        <row r="6448">
          <cell r="D6448">
            <v>10.663</v>
          </cell>
          <cell r="E6448" t="str">
            <v>VEN2005</v>
          </cell>
        </row>
        <row r="6449">
          <cell r="D6449">
            <v>8.6059999999999999</v>
          </cell>
          <cell r="E6449" t="str">
            <v>VEN2006</v>
          </cell>
        </row>
        <row r="6450">
          <cell r="D6450">
            <v>7.2789999999999999</v>
          </cell>
          <cell r="E6450" t="str">
            <v>VEN2007</v>
          </cell>
        </row>
        <row r="6451">
          <cell r="D6451">
            <v>6.2450000000000001</v>
          </cell>
          <cell r="E6451" t="str">
            <v>VEN2008</v>
          </cell>
        </row>
        <row r="6452">
          <cell r="D6452">
            <v>6.0970000000000004</v>
          </cell>
          <cell r="E6452" t="str">
            <v>VEN2009</v>
          </cell>
        </row>
        <row r="6453">
          <cell r="D6453">
            <v>7.1120000000000001</v>
          </cell>
          <cell r="E6453" t="str">
            <v>VEN2010</v>
          </cell>
        </row>
        <row r="6454">
          <cell r="D6454">
            <v>6.9020000000000001</v>
          </cell>
          <cell r="E6454" t="str">
            <v>VEN2011</v>
          </cell>
        </row>
        <row r="6455">
          <cell r="D6455">
            <v>6.601</v>
          </cell>
          <cell r="E6455" t="str">
            <v>VEN2012</v>
          </cell>
        </row>
        <row r="6456">
          <cell r="D6456">
            <v>7.54</v>
          </cell>
          <cell r="E6456" t="str">
            <v>VEN2013</v>
          </cell>
        </row>
        <row r="6457">
          <cell r="D6457">
            <v>6.8209999999999997</v>
          </cell>
          <cell r="E6457" t="str">
            <v>VEN2014</v>
          </cell>
        </row>
        <row r="6458">
          <cell r="D6458">
            <v>6.1379999999999999</v>
          </cell>
          <cell r="E6458" t="str">
            <v>VEN2015</v>
          </cell>
        </row>
        <row r="6459">
          <cell r="D6459">
            <v>5.319</v>
          </cell>
          <cell r="E6459" t="str">
            <v>VEN2016</v>
          </cell>
        </row>
        <row r="6460">
          <cell r="D6460">
            <v>5.0449999999999999</v>
          </cell>
          <cell r="E6460" t="str">
            <v>VEN2017</v>
          </cell>
        </row>
        <row r="6461">
          <cell r="D6461">
            <v>5.4630000000000001</v>
          </cell>
          <cell r="E6461" t="str">
            <v>VEN2018</v>
          </cell>
        </row>
        <row r="6462">
          <cell r="D6462">
            <v>5.8869999999999996</v>
          </cell>
          <cell r="E6462" t="str">
            <v>VEN2019</v>
          </cell>
        </row>
        <row r="6463">
          <cell r="D6463">
            <v>7.53</v>
          </cell>
          <cell r="E6463" t="str">
            <v>VEN2020</v>
          </cell>
        </row>
        <row r="6464">
          <cell r="D6464">
            <v>7.0270000000000001</v>
          </cell>
          <cell r="E6464" t="str">
            <v>VEN2021</v>
          </cell>
        </row>
        <row r="6465">
          <cell r="D6465">
            <v>5.7469999999999999</v>
          </cell>
          <cell r="E6465" t="str">
            <v>VEN2022</v>
          </cell>
        </row>
        <row r="6466">
          <cell r="D6466">
            <v>5.5279999999999996</v>
          </cell>
          <cell r="E6466" t="str">
            <v>VEN2023</v>
          </cell>
        </row>
        <row r="6467">
          <cell r="D6467">
            <v>2.1619999999999999</v>
          </cell>
          <cell r="E6467" t="str">
            <v>VNM1991</v>
          </cell>
        </row>
        <row r="6468">
          <cell r="D6468">
            <v>2.1280000000000001</v>
          </cell>
          <cell r="E6468" t="str">
            <v>VNM1992</v>
          </cell>
        </row>
        <row r="6469">
          <cell r="D6469">
            <v>2.0510000000000002</v>
          </cell>
          <cell r="E6469" t="str">
            <v>VNM1993</v>
          </cell>
        </row>
        <row r="6470">
          <cell r="D6470">
            <v>1.98</v>
          </cell>
          <cell r="E6470" t="str">
            <v>VNM1994</v>
          </cell>
        </row>
        <row r="6471">
          <cell r="D6471">
            <v>1.9590000000000001</v>
          </cell>
          <cell r="E6471" t="str">
            <v>VNM1995</v>
          </cell>
        </row>
        <row r="6472">
          <cell r="D6472">
            <v>1.93</v>
          </cell>
          <cell r="E6472" t="str">
            <v>VNM1996</v>
          </cell>
        </row>
        <row r="6473">
          <cell r="D6473">
            <v>2.87</v>
          </cell>
          <cell r="E6473" t="str">
            <v>VNM1997</v>
          </cell>
        </row>
        <row r="6474">
          <cell r="D6474">
            <v>2.29</v>
          </cell>
          <cell r="E6474" t="str">
            <v>VNM1998</v>
          </cell>
        </row>
        <row r="6475">
          <cell r="D6475">
            <v>2.33</v>
          </cell>
          <cell r="E6475" t="str">
            <v>VNM1999</v>
          </cell>
        </row>
        <row r="6476">
          <cell r="D6476">
            <v>2.2599999999999998</v>
          </cell>
          <cell r="E6476" t="str">
            <v>VNM2000</v>
          </cell>
        </row>
        <row r="6477">
          <cell r="D6477">
            <v>2.76</v>
          </cell>
          <cell r="E6477" t="str">
            <v>VNM2001</v>
          </cell>
        </row>
        <row r="6478">
          <cell r="D6478">
            <v>2.12</v>
          </cell>
          <cell r="E6478" t="str">
            <v>VNM2002</v>
          </cell>
        </row>
        <row r="6479">
          <cell r="D6479">
            <v>2.25</v>
          </cell>
          <cell r="E6479" t="str">
            <v>VNM2003</v>
          </cell>
        </row>
        <row r="6480">
          <cell r="D6480">
            <v>2.14</v>
          </cell>
          <cell r="E6480" t="str">
            <v>VNM2004</v>
          </cell>
        </row>
        <row r="6481">
          <cell r="D6481">
            <v>2.077</v>
          </cell>
          <cell r="E6481" t="str">
            <v>VNM2005</v>
          </cell>
        </row>
        <row r="6482">
          <cell r="D6482">
            <v>2.0449999999999999</v>
          </cell>
          <cell r="E6482" t="str">
            <v>VNM2006</v>
          </cell>
        </row>
        <row r="6483">
          <cell r="D6483">
            <v>2.0259999999999998</v>
          </cell>
          <cell r="E6483" t="str">
            <v>VNM2007</v>
          </cell>
        </row>
        <row r="6484">
          <cell r="D6484">
            <v>1.889</v>
          </cell>
          <cell r="E6484" t="str">
            <v>VNM2008</v>
          </cell>
        </row>
        <row r="6485">
          <cell r="D6485">
            <v>1.7370000000000001</v>
          </cell>
          <cell r="E6485" t="str">
            <v>VNM2009</v>
          </cell>
        </row>
        <row r="6486">
          <cell r="D6486">
            <v>1.1140000000000001</v>
          </cell>
          <cell r="E6486" t="str">
            <v>VNM2010</v>
          </cell>
        </row>
        <row r="6487">
          <cell r="D6487">
            <v>0.999</v>
          </cell>
          <cell r="E6487" t="str">
            <v>VNM2011</v>
          </cell>
        </row>
        <row r="6488">
          <cell r="D6488">
            <v>1.0269999999999999</v>
          </cell>
          <cell r="E6488" t="str">
            <v>VNM2012</v>
          </cell>
        </row>
        <row r="6489">
          <cell r="D6489">
            <v>1.3160000000000001</v>
          </cell>
          <cell r="E6489" t="str">
            <v>VNM2013</v>
          </cell>
        </row>
        <row r="6490">
          <cell r="D6490">
            <v>1.256</v>
          </cell>
          <cell r="E6490" t="str">
            <v>VNM2014</v>
          </cell>
        </row>
        <row r="6491">
          <cell r="D6491">
            <v>1.849</v>
          </cell>
          <cell r="E6491" t="str">
            <v>VNM2015</v>
          </cell>
        </row>
        <row r="6492">
          <cell r="D6492">
            <v>1.8480000000000001</v>
          </cell>
          <cell r="E6492" t="str">
            <v>VNM2016</v>
          </cell>
        </row>
        <row r="6493">
          <cell r="D6493">
            <v>1.8740000000000001</v>
          </cell>
          <cell r="E6493" t="str">
            <v>VNM2017</v>
          </cell>
        </row>
        <row r="6494">
          <cell r="D6494">
            <v>1.161</v>
          </cell>
          <cell r="E6494" t="str">
            <v>VNM2018</v>
          </cell>
        </row>
        <row r="6495">
          <cell r="D6495">
            <v>1.681</v>
          </cell>
          <cell r="E6495" t="str">
            <v>VNM2019</v>
          </cell>
        </row>
        <row r="6496">
          <cell r="D6496">
            <v>2.1030000000000002</v>
          </cell>
          <cell r="E6496" t="str">
            <v>VNM2020</v>
          </cell>
        </row>
        <row r="6497">
          <cell r="D6497">
            <v>2.3849999999999998</v>
          </cell>
          <cell r="E6497" t="str">
            <v>VNM2021</v>
          </cell>
        </row>
        <row r="6498">
          <cell r="D6498">
            <v>1.5349999999999999</v>
          </cell>
          <cell r="E6498" t="str">
            <v>VNM2022</v>
          </cell>
        </row>
        <row r="6499">
          <cell r="D6499">
            <v>1.6020000000000001</v>
          </cell>
          <cell r="E6499" t="str">
            <v>VNM2023</v>
          </cell>
        </row>
        <row r="6500">
          <cell r="D6500">
            <v>4.9957256000000001</v>
          </cell>
          <cell r="E6500" t="str">
            <v>OWID_WRL1991</v>
          </cell>
        </row>
        <row r="6501">
          <cell r="D6501">
            <v>5.1494473999999997</v>
          </cell>
          <cell r="E6501" t="str">
            <v>OWID_WRL1992</v>
          </cell>
        </row>
        <row r="6502">
          <cell r="D6502">
            <v>5.4197139999999999</v>
          </cell>
          <cell r="E6502" t="str">
            <v>OWID_WRL1993</v>
          </cell>
        </row>
        <row r="6503">
          <cell r="D6503">
            <v>5.6715080000000002</v>
          </cell>
          <cell r="E6503" t="str">
            <v>OWID_WRL1994</v>
          </cell>
        </row>
        <row r="6504">
          <cell r="D6504">
            <v>5.8245287000000001</v>
          </cell>
          <cell r="E6504" t="str">
            <v>OWID_WRL1995</v>
          </cell>
        </row>
        <row r="6505">
          <cell r="D6505">
            <v>5.9107285000000003</v>
          </cell>
          <cell r="E6505" t="str">
            <v>OWID_WRL1996</v>
          </cell>
        </row>
        <row r="6506">
          <cell r="D6506">
            <v>5.9541019999999998</v>
          </cell>
          <cell r="E6506" t="str">
            <v>OWID_WRL1997</v>
          </cell>
        </row>
        <row r="6507">
          <cell r="D6507">
            <v>6.1254214999999999</v>
          </cell>
          <cell r="E6507" t="str">
            <v>OWID_WRL1998</v>
          </cell>
        </row>
        <row r="6508">
          <cell r="D6508">
            <v>6.2666035000000004</v>
          </cell>
          <cell r="E6508" t="str">
            <v>OWID_WRL1999</v>
          </cell>
        </row>
        <row r="6509">
          <cell r="D6509">
            <v>6.1318636</v>
          </cell>
          <cell r="E6509" t="str">
            <v>OWID_WRL2000</v>
          </cell>
        </row>
        <row r="6510">
          <cell r="D6510">
            <v>6.2248060000000001</v>
          </cell>
          <cell r="E6510" t="str">
            <v>OWID_WRL2001</v>
          </cell>
        </row>
        <row r="6511">
          <cell r="D6511">
            <v>6.4703393</v>
          </cell>
          <cell r="E6511" t="str">
            <v>OWID_WRL2002</v>
          </cell>
        </row>
        <row r="6512">
          <cell r="D6512">
            <v>6.5724119999999999</v>
          </cell>
          <cell r="E6512" t="str">
            <v>OWID_WRL2003</v>
          </cell>
        </row>
        <row r="6513">
          <cell r="D6513">
            <v>6.4502186999999997</v>
          </cell>
          <cell r="E6513" t="str">
            <v>OWID_WRL2004</v>
          </cell>
        </row>
        <row r="6514">
          <cell r="D6514">
            <v>6.3665365999999999</v>
          </cell>
          <cell r="E6514" t="str">
            <v>OWID_WRL2005</v>
          </cell>
        </row>
        <row r="6515">
          <cell r="D6515">
            <v>6.1060132999999999</v>
          </cell>
          <cell r="E6515" t="str">
            <v>OWID_WRL2006</v>
          </cell>
        </row>
        <row r="6516">
          <cell r="D6516">
            <v>5.8983470000000002</v>
          </cell>
          <cell r="E6516" t="str">
            <v>OWID_WRL2007</v>
          </cell>
        </row>
        <row r="6517">
          <cell r="D6517">
            <v>5.9350500000000004</v>
          </cell>
          <cell r="E6517" t="str">
            <v>OWID_WRL2008</v>
          </cell>
        </row>
        <row r="6518">
          <cell r="D6518">
            <v>6.5129289999999997</v>
          </cell>
          <cell r="E6518" t="str">
            <v>OWID_WRL2009</v>
          </cell>
        </row>
        <row r="6519">
          <cell r="D6519">
            <v>6.3881135000000002</v>
          </cell>
          <cell r="E6519" t="str">
            <v>OWID_WRL2010</v>
          </cell>
        </row>
        <row r="6520">
          <cell r="D6520">
            <v>6.2399487000000002</v>
          </cell>
          <cell r="E6520" t="str">
            <v>OWID_WRL2011</v>
          </cell>
        </row>
        <row r="6521">
          <cell r="D6521">
            <v>6.2294973999999996</v>
          </cell>
          <cell r="E6521" t="str">
            <v>OWID_WRL2012</v>
          </cell>
        </row>
        <row r="6522">
          <cell r="D6522">
            <v>6.1681876000000004</v>
          </cell>
          <cell r="E6522" t="str">
            <v>OWID_WRL2013</v>
          </cell>
        </row>
        <row r="6523">
          <cell r="D6523">
            <v>6.0172094999999999</v>
          </cell>
          <cell r="E6523" t="str">
            <v>OWID_WRL2014</v>
          </cell>
        </row>
        <row r="6524">
          <cell r="D6524">
            <v>6.0499463000000002</v>
          </cell>
          <cell r="E6524" t="str">
            <v>OWID_WRL2015</v>
          </cell>
        </row>
        <row r="6525">
          <cell r="D6525">
            <v>6.0091906000000002</v>
          </cell>
          <cell r="E6525" t="str">
            <v>OWID_WRL2016</v>
          </cell>
        </row>
        <row r="6526">
          <cell r="D6526">
            <v>5.9160404</v>
          </cell>
          <cell r="E6526" t="str">
            <v>OWID_WRL2017</v>
          </cell>
        </row>
        <row r="6527">
          <cell r="D6527">
            <v>5.7589980000000001</v>
          </cell>
          <cell r="E6527" t="str">
            <v>OWID_WRL2018</v>
          </cell>
        </row>
        <row r="6528">
          <cell r="D6528">
            <v>5.5882683000000002</v>
          </cell>
          <cell r="E6528" t="str">
            <v>OWID_WRL2019</v>
          </cell>
        </row>
        <row r="6529">
          <cell r="D6529">
            <v>6.5886674000000003</v>
          </cell>
          <cell r="E6529" t="str">
            <v>OWID_WRL2020</v>
          </cell>
        </row>
        <row r="6530">
          <cell r="D6530">
            <v>6.0407349999999997</v>
          </cell>
          <cell r="E6530" t="str">
            <v>OWID_WRL2021</v>
          </cell>
        </row>
        <row r="6531">
          <cell r="D6531">
            <v>5.2737379999999998</v>
          </cell>
          <cell r="E6531" t="str">
            <v>OWID_WRL2022</v>
          </cell>
        </row>
        <row r="6532">
          <cell r="D6532">
            <v>4.9728409999999998</v>
          </cell>
          <cell r="E6532" t="str">
            <v>OWID_WRL2023</v>
          </cell>
        </row>
        <row r="6533">
          <cell r="D6533">
            <v>8.17</v>
          </cell>
          <cell r="E6533" t="str">
            <v>YEM1991</v>
          </cell>
        </row>
        <row r="6534">
          <cell r="D6534">
            <v>8.1140000000000008</v>
          </cell>
          <cell r="E6534" t="str">
            <v>YEM1992</v>
          </cell>
        </row>
        <row r="6535">
          <cell r="D6535">
            <v>8.3379999999999992</v>
          </cell>
          <cell r="E6535" t="str">
            <v>YEM1993</v>
          </cell>
        </row>
        <row r="6536">
          <cell r="D6536">
            <v>8.34</v>
          </cell>
          <cell r="E6536" t="str">
            <v>YEM1994</v>
          </cell>
        </row>
        <row r="6537">
          <cell r="D6537">
            <v>8.9870000000000001</v>
          </cell>
          <cell r="E6537" t="str">
            <v>YEM1995</v>
          </cell>
        </row>
        <row r="6538">
          <cell r="D6538">
            <v>9.5879999999999992</v>
          </cell>
          <cell r="E6538" t="str">
            <v>YEM1996</v>
          </cell>
        </row>
        <row r="6539">
          <cell r="D6539">
            <v>10.224</v>
          </cell>
          <cell r="E6539" t="str">
            <v>YEM1997</v>
          </cell>
        </row>
        <row r="6540">
          <cell r="D6540">
            <v>10.83</v>
          </cell>
          <cell r="E6540" t="str">
            <v>YEM1998</v>
          </cell>
        </row>
        <row r="6541">
          <cell r="D6541">
            <v>11.46</v>
          </cell>
          <cell r="E6541" t="str">
            <v>YEM1999</v>
          </cell>
        </row>
        <row r="6542">
          <cell r="D6542">
            <v>11.561</v>
          </cell>
          <cell r="E6542" t="str">
            <v>YEM2000</v>
          </cell>
        </row>
        <row r="6543">
          <cell r="D6543">
            <v>11.725</v>
          </cell>
          <cell r="E6543" t="str">
            <v>YEM2001</v>
          </cell>
        </row>
        <row r="6544">
          <cell r="D6544">
            <v>11.842000000000001</v>
          </cell>
          <cell r="E6544" t="str">
            <v>YEM2002</v>
          </cell>
        </row>
        <row r="6545">
          <cell r="D6545">
            <v>12.013</v>
          </cell>
          <cell r="E6545" t="str">
            <v>YEM2003</v>
          </cell>
        </row>
        <row r="6546">
          <cell r="D6546">
            <v>12.131</v>
          </cell>
          <cell r="E6546" t="str">
            <v>YEM2004</v>
          </cell>
        </row>
        <row r="6547">
          <cell r="D6547">
            <v>12.215999999999999</v>
          </cell>
          <cell r="E6547" t="str">
            <v>YEM2005</v>
          </cell>
        </row>
        <row r="6548">
          <cell r="D6548">
            <v>12.349</v>
          </cell>
          <cell r="E6548" t="str">
            <v>YEM2006</v>
          </cell>
        </row>
        <row r="6549">
          <cell r="D6549">
            <v>12.483000000000001</v>
          </cell>
          <cell r="E6549" t="str">
            <v>YEM2007</v>
          </cell>
        </row>
        <row r="6550">
          <cell r="D6550">
            <v>12.647</v>
          </cell>
          <cell r="E6550" t="str">
            <v>YEM2008</v>
          </cell>
        </row>
        <row r="6551">
          <cell r="D6551">
            <v>12.753</v>
          </cell>
          <cell r="E6551" t="str">
            <v>YEM2009</v>
          </cell>
        </row>
        <row r="6552">
          <cell r="D6552">
            <v>12.778</v>
          </cell>
          <cell r="E6552" t="str">
            <v>YEM2010</v>
          </cell>
        </row>
        <row r="6553">
          <cell r="D6553">
            <v>13.276999999999999</v>
          </cell>
          <cell r="E6553" t="str">
            <v>YEM2011</v>
          </cell>
        </row>
        <row r="6554">
          <cell r="D6554">
            <v>13.44</v>
          </cell>
          <cell r="E6554" t="str">
            <v>YEM2012</v>
          </cell>
        </row>
        <row r="6555">
          <cell r="D6555">
            <v>13.638</v>
          </cell>
          <cell r="E6555" t="str">
            <v>YEM2013</v>
          </cell>
        </row>
        <row r="6556">
          <cell r="D6556">
            <v>13.467000000000001</v>
          </cell>
          <cell r="E6556" t="str">
            <v>YEM2014</v>
          </cell>
        </row>
        <row r="6557">
          <cell r="D6557">
            <v>17.899999999999999</v>
          </cell>
          <cell r="E6557" t="str">
            <v>YEM2015</v>
          </cell>
        </row>
        <row r="6558">
          <cell r="D6558">
            <v>18.382000000000001</v>
          </cell>
          <cell r="E6558" t="str">
            <v>YEM2016</v>
          </cell>
        </row>
        <row r="6559">
          <cell r="D6559">
            <v>18.564</v>
          </cell>
          <cell r="E6559" t="str">
            <v>YEM2017</v>
          </cell>
        </row>
        <row r="6560">
          <cell r="D6560">
            <v>17.643999999999998</v>
          </cell>
          <cell r="E6560" t="str">
            <v>YEM2018</v>
          </cell>
        </row>
        <row r="6561">
          <cell r="D6561">
            <v>17.303000000000001</v>
          </cell>
          <cell r="E6561" t="str">
            <v>YEM2019</v>
          </cell>
        </row>
        <row r="6562">
          <cell r="D6562">
            <v>17.972000000000001</v>
          </cell>
          <cell r="E6562" t="str">
            <v>YEM2020</v>
          </cell>
        </row>
        <row r="6563">
          <cell r="D6563">
            <v>18.248000000000001</v>
          </cell>
          <cell r="E6563" t="str">
            <v>YEM2021</v>
          </cell>
        </row>
        <row r="6564">
          <cell r="D6564">
            <v>17.515000000000001</v>
          </cell>
          <cell r="E6564" t="str">
            <v>YEM2022</v>
          </cell>
        </row>
        <row r="6565">
          <cell r="D6565">
            <v>17.215</v>
          </cell>
          <cell r="E6565" t="str">
            <v>YEM2023</v>
          </cell>
        </row>
        <row r="6566">
          <cell r="D6566">
            <v>18.899999999999999</v>
          </cell>
          <cell r="E6566" t="str">
            <v>ZMB1991</v>
          </cell>
        </row>
        <row r="6567">
          <cell r="D6567">
            <v>19.544</v>
          </cell>
          <cell r="E6567" t="str">
            <v>ZMB1992</v>
          </cell>
        </row>
        <row r="6568">
          <cell r="D6568">
            <v>19.7</v>
          </cell>
          <cell r="E6568" t="str">
            <v>ZMB1993</v>
          </cell>
        </row>
        <row r="6569">
          <cell r="D6569">
            <v>18.645</v>
          </cell>
          <cell r="E6569" t="str">
            <v>ZMB1994</v>
          </cell>
        </row>
        <row r="6570">
          <cell r="D6570">
            <v>16.824999999999999</v>
          </cell>
          <cell r="E6570" t="str">
            <v>ZMB1995</v>
          </cell>
        </row>
        <row r="6571">
          <cell r="D6571">
            <v>15.3</v>
          </cell>
          <cell r="E6571" t="str">
            <v>ZMB1996</v>
          </cell>
        </row>
        <row r="6572">
          <cell r="D6572">
            <v>13.305</v>
          </cell>
          <cell r="E6572" t="str">
            <v>ZMB1997</v>
          </cell>
        </row>
        <row r="6573">
          <cell r="D6573">
            <v>12</v>
          </cell>
          <cell r="E6573" t="str">
            <v>ZMB1998</v>
          </cell>
        </row>
        <row r="6574">
          <cell r="D6574">
            <v>12.496</v>
          </cell>
          <cell r="E6574" t="str">
            <v>ZMB1999</v>
          </cell>
        </row>
        <row r="6575">
          <cell r="D6575">
            <v>12.93</v>
          </cell>
          <cell r="E6575" t="str">
            <v>ZMB2000</v>
          </cell>
        </row>
        <row r="6576">
          <cell r="D6576">
            <v>13.41</v>
          </cell>
          <cell r="E6576" t="str">
            <v>ZMB2001</v>
          </cell>
        </row>
        <row r="6577">
          <cell r="D6577">
            <v>14.125</v>
          </cell>
          <cell r="E6577" t="str">
            <v>ZMB2002</v>
          </cell>
        </row>
        <row r="6578">
          <cell r="D6578">
            <v>14.701000000000001</v>
          </cell>
          <cell r="E6578" t="str">
            <v>ZMB2003</v>
          </cell>
        </row>
        <row r="6579">
          <cell r="D6579">
            <v>15.327</v>
          </cell>
          <cell r="E6579" t="str">
            <v>ZMB2004</v>
          </cell>
        </row>
        <row r="6580">
          <cell r="D6580">
            <v>15.9</v>
          </cell>
          <cell r="E6580" t="str">
            <v>ZMB2005</v>
          </cell>
        </row>
        <row r="6581">
          <cell r="D6581">
            <v>13.231999999999999</v>
          </cell>
          <cell r="E6581" t="str">
            <v>ZMB2006</v>
          </cell>
        </row>
        <row r="6582">
          <cell r="D6582">
            <v>10.563000000000001</v>
          </cell>
          <cell r="E6582" t="str">
            <v>ZMB2007</v>
          </cell>
        </row>
        <row r="6583">
          <cell r="D6583">
            <v>7.93</v>
          </cell>
          <cell r="E6583" t="str">
            <v>ZMB2008</v>
          </cell>
        </row>
        <row r="6584">
          <cell r="D6584">
            <v>10.581</v>
          </cell>
          <cell r="E6584" t="str">
            <v>ZMB2009</v>
          </cell>
        </row>
        <row r="6585">
          <cell r="D6585">
            <v>13.19</v>
          </cell>
          <cell r="E6585" t="str">
            <v>ZMB2010</v>
          </cell>
        </row>
        <row r="6586">
          <cell r="D6586">
            <v>10.545999999999999</v>
          </cell>
          <cell r="E6586" t="str">
            <v>ZMB2011</v>
          </cell>
        </row>
        <row r="6587">
          <cell r="D6587">
            <v>7.85</v>
          </cell>
          <cell r="E6587" t="str">
            <v>ZMB2012</v>
          </cell>
        </row>
        <row r="6588">
          <cell r="D6588">
            <v>8.0419999999999998</v>
          </cell>
          <cell r="E6588" t="str">
            <v>ZMB2013</v>
          </cell>
        </row>
        <row r="6589">
          <cell r="D6589">
            <v>8.1310000000000002</v>
          </cell>
          <cell r="E6589" t="str">
            <v>ZMB2014</v>
          </cell>
        </row>
        <row r="6590">
          <cell r="D6590">
            <v>8.3160000000000007</v>
          </cell>
          <cell r="E6590" t="str">
            <v>ZMB2015</v>
          </cell>
        </row>
        <row r="6591">
          <cell r="D6591">
            <v>8.4179999999999993</v>
          </cell>
          <cell r="E6591" t="str">
            <v>ZMB2016</v>
          </cell>
        </row>
        <row r="6592">
          <cell r="D6592">
            <v>8.5180000000000007</v>
          </cell>
          <cell r="E6592" t="str">
            <v>ZMB2017</v>
          </cell>
        </row>
        <row r="6593">
          <cell r="D6593">
            <v>5.0309999999999997</v>
          </cell>
          <cell r="E6593" t="str">
            <v>ZMB2018</v>
          </cell>
        </row>
        <row r="6594">
          <cell r="D6594">
            <v>5.5389999999999997</v>
          </cell>
          <cell r="E6594" t="str">
            <v>ZMB2019</v>
          </cell>
        </row>
        <row r="6595">
          <cell r="D6595">
            <v>6.032</v>
          </cell>
          <cell r="E6595" t="str">
            <v>ZMB2020</v>
          </cell>
        </row>
        <row r="6596">
          <cell r="D6596">
            <v>5.1950000000000003</v>
          </cell>
          <cell r="E6596" t="str">
            <v>ZMB2021</v>
          </cell>
        </row>
        <row r="6597">
          <cell r="D6597">
            <v>5.9930000000000003</v>
          </cell>
          <cell r="E6597" t="str">
            <v>ZMB2022</v>
          </cell>
        </row>
        <row r="6598">
          <cell r="D6598">
            <v>5.9130000000000003</v>
          </cell>
          <cell r="E6598" t="str">
            <v>ZMB2023</v>
          </cell>
        </row>
        <row r="6599">
          <cell r="D6599">
            <v>4.7960000000000003</v>
          </cell>
          <cell r="E6599" t="str">
            <v>ZWE1991</v>
          </cell>
        </row>
        <row r="6600">
          <cell r="D6600">
            <v>4.9329999999999998</v>
          </cell>
          <cell r="E6600" t="str">
            <v>ZWE1992</v>
          </cell>
        </row>
        <row r="6601">
          <cell r="D6601">
            <v>4.9930000000000003</v>
          </cell>
          <cell r="E6601" t="str">
            <v>ZWE1993</v>
          </cell>
        </row>
        <row r="6602">
          <cell r="D6602">
            <v>4.96</v>
          </cell>
          <cell r="E6602" t="str">
            <v>ZWE1994</v>
          </cell>
        </row>
        <row r="6603">
          <cell r="D6603">
            <v>5.5730000000000004</v>
          </cell>
          <cell r="E6603" t="str">
            <v>ZWE1995</v>
          </cell>
        </row>
        <row r="6604">
          <cell r="D6604">
            <v>6.1609999999999996</v>
          </cell>
          <cell r="E6604" t="str">
            <v>ZWE1996</v>
          </cell>
        </row>
        <row r="6605">
          <cell r="D6605">
            <v>6.93</v>
          </cell>
          <cell r="E6605" t="str">
            <v>ZWE1997</v>
          </cell>
        </row>
        <row r="6606">
          <cell r="D6606">
            <v>6.3849999999999998</v>
          </cell>
          <cell r="E6606" t="str">
            <v>ZWE1998</v>
          </cell>
        </row>
        <row r="6607">
          <cell r="D6607">
            <v>6</v>
          </cell>
          <cell r="E6607" t="str">
            <v>ZWE1999</v>
          </cell>
        </row>
        <row r="6608">
          <cell r="D6608">
            <v>5.6820000000000004</v>
          </cell>
          <cell r="E6608" t="str">
            <v>ZWE2000</v>
          </cell>
        </row>
        <row r="6609">
          <cell r="D6609">
            <v>5.3140000000000001</v>
          </cell>
          <cell r="E6609" t="str">
            <v>ZWE2001</v>
          </cell>
        </row>
        <row r="6610">
          <cell r="D6610">
            <v>5.0069999999999997</v>
          </cell>
          <cell r="E6610" t="str">
            <v>ZWE2002</v>
          </cell>
        </row>
        <row r="6611">
          <cell r="D6611">
            <v>4.7359999999999998</v>
          </cell>
          <cell r="E6611" t="str">
            <v>ZWE2003</v>
          </cell>
        </row>
        <row r="6612">
          <cell r="D6612">
            <v>4.3899999999999997</v>
          </cell>
          <cell r="E6612" t="str">
            <v>ZWE2004</v>
          </cell>
        </row>
        <row r="6613">
          <cell r="D6613">
            <v>4.6260000000000003</v>
          </cell>
          <cell r="E6613" t="str">
            <v>ZWE2005</v>
          </cell>
        </row>
        <row r="6614">
          <cell r="D6614">
            <v>4.7629999999999999</v>
          </cell>
          <cell r="E6614" t="str">
            <v>ZWE2006</v>
          </cell>
        </row>
        <row r="6615">
          <cell r="D6615">
            <v>4.9969999999999999</v>
          </cell>
          <cell r="E6615" t="str">
            <v>ZWE2007</v>
          </cell>
        </row>
        <row r="6616">
          <cell r="D6616">
            <v>5.3739999999999997</v>
          </cell>
          <cell r="E6616" t="str">
            <v>ZWE2008</v>
          </cell>
        </row>
        <row r="6617">
          <cell r="D6617">
            <v>5.4690000000000003</v>
          </cell>
          <cell r="E6617" t="str">
            <v>ZWE2009</v>
          </cell>
        </row>
        <row r="6618">
          <cell r="D6618">
            <v>5.4560000000000004</v>
          </cell>
          <cell r="E6618" t="str">
            <v>ZWE2010</v>
          </cell>
        </row>
        <row r="6619">
          <cell r="D6619">
            <v>5.3680000000000003</v>
          </cell>
          <cell r="E6619" t="str">
            <v>ZWE2011</v>
          </cell>
        </row>
        <row r="6620">
          <cell r="D6620">
            <v>5.0570000000000004</v>
          </cell>
          <cell r="E6620" t="str">
            <v>ZWE2012</v>
          </cell>
        </row>
        <row r="6621">
          <cell r="D6621">
            <v>4.944</v>
          </cell>
          <cell r="E6621" t="str">
            <v>ZWE2013</v>
          </cell>
        </row>
        <row r="6622">
          <cell r="D6622">
            <v>4.774</v>
          </cell>
          <cell r="E6622" t="str">
            <v>ZWE2014</v>
          </cell>
        </row>
        <row r="6623">
          <cell r="D6623">
            <v>5.383</v>
          </cell>
          <cell r="E6623" t="str">
            <v>ZWE2015</v>
          </cell>
        </row>
        <row r="6624">
          <cell r="D6624">
            <v>5.8929999999999998</v>
          </cell>
          <cell r="E6624" t="str">
            <v>ZWE2016</v>
          </cell>
        </row>
        <row r="6625">
          <cell r="D6625">
            <v>6.3470000000000004</v>
          </cell>
          <cell r="E6625" t="str">
            <v>ZWE2017</v>
          </cell>
        </row>
        <row r="6626">
          <cell r="D6626">
            <v>6.7919999999999998</v>
          </cell>
          <cell r="E6626" t="str">
            <v>ZWE2018</v>
          </cell>
        </row>
        <row r="6627">
          <cell r="D6627">
            <v>7.3730000000000002</v>
          </cell>
          <cell r="E6627" t="str">
            <v>ZWE2019</v>
          </cell>
        </row>
        <row r="6628">
          <cell r="D6628">
            <v>8.6210000000000004</v>
          </cell>
          <cell r="E6628" t="str">
            <v>ZWE2020</v>
          </cell>
        </row>
        <row r="6629">
          <cell r="D6629">
            <v>9.5399999999999991</v>
          </cell>
          <cell r="E6629" t="str">
            <v>ZWE2021</v>
          </cell>
        </row>
        <row r="6630">
          <cell r="D6630">
            <v>10.087</v>
          </cell>
          <cell r="E6630" t="str">
            <v>ZWE2022</v>
          </cell>
        </row>
        <row r="6631">
          <cell r="D6631">
            <v>8.7590000000000003</v>
          </cell>
          <cell r="E6631" t="str">
            <v>ZWE2023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Thierry Hai Son Adam" refreshedDateIso="2025-02-26T20:33:01.42699990421533725" createdVersion="8" refreshedVersion="8" minRefreshableVersion="3" recordCount="46" xr:uid="{D9B53176-3557-974C-BB6F-070BE9F24599}">
  <cacheSource type="worksheet">
    <worksheetSource ref="A1:E47" sheet="Categorized Datas (Chi2)"/>
  </cacheSource>
  <cacheFields count="5">
    <cacheField name="Pays" numFmtId="0">
      <sharedItems/>
    </cacheField>
    <cacheField name="Average alcohol consumption" numFmtId="166">
      <sharedItems containsSemiMixedTypes="0" containsString="0" containsNumber="1" minValue="1.7833333333333332" maxValue="17.995000000000001"/>
    </cacheField>
    <cacheField name="Nombre d'Homicide par 100000 habitants" numFmtId="166">
      <sharedItems containsSemiMixedTypes="0" containsString="0" containsNumber="1" minValue="0" maxValue="18.025000000000002"/>
    </cacheField>
    <cacheField name="Alcohol consumption level" numFmtId="0">
      <sharedItems count="3">
        <s v="Low"/>
        <s v="Medium"/>
        <s v="High"/>
      </sharedItems>
    </cacheField>
    <cacheField name="Murder Rate Level" numFmtId="0">
      <sharedItems count="3">
        <s v="High"/>
        <s v="Low"/>
        <s v="Mediu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46">
  <r>
    <s v="Albania"/>
    <n v="5.1850000000000005"/>
    <n v="3.8849999999999998"/>
    <x v="0"/>
    <x v="0"/>
  </r>
  <r>
    <s v="Andorra"/>
    <n v="10.78"/>
    <n v="0"/>
    <x v="1"/>
    <x v="1"/>
  </r>
  <r>
    <s v="Armenia"/>
    <n v="4.6475"/>
    <n v="2.3149999999999999"/>
    <x v="0"/>
    <x v="0"/>
  </r>
  <r>
    <s v="Austria"/>
    <n v="12.425000000000001"/>
    <n v="0.82000000000000006"/>
    <x v="2"/>
    <x v="1"/>
  </r>
  <r>
    <s v="Azerbaijan"/>
    <n v="1.7833333333333332"/>
    <n v="2.21"/>
    <x v="0"/>
    <x v="0"/>
  </r>
  <r>
    <s v="Belarus"/>
    <n v="12.840000000000002"/>
    <n v="5.4433333333333325"/>
    <x v="2"/>
    <x v="0"/>
  </r>
  <r>
    <s v="Belgium"/>
    <n v="11.42"/>
    <n v="2.0699999999999998"/>
    <x v="1"/>
    <x v="0"/>
  </r>
  <r>
    <s v="Bosnia and Herzegovina"/>
    <n v="5.68"/>
    <n v="1.6966666666666665"/>
    <x v="0"/>
    <x v="2"/>
  </r>
  <r>
    <s v="Bulgaria"/>
    <n v="11.157499999999999"/>
    <n v="2.4449999999999998"/>
    <x v="1"/>
    <x v="0"/>
  </r>
  <r>
    <s v="Croatia"/>
    <n v="9.6050000000000004"/>
    <n v="1.4949999999999999"/>
    <x v="1"/>
    <x v="2"/>
  </r>
  <r>
    <s v="Cyprus"/>
    <n v="8.9774999999999991"/>
    <n v="1.175"/>
    <x v="0"/>
    <x v="2"/>
  </r>
  <r>
    <s v="Czechia"/>
    <n v="13.7075"/>
    <n v="1.19"/>
    <x v="2"/>
    <x v="2"/>
  </r>
  <r>
    <s v="Denmark"/>
    <n v="10.493333333333332"/>
    <n v="0.90333333333333332"/>
    <x v="1"/>
    <x v="1"/>
  </r>
  <r>
    <s v="Estonia"/>
    <n v="11.979999999999999"/>
    <n v="5.82"/>
    <x v="2"/>
    <x v="0"/>
  </r>
  <r>
    <s v="Finland"/>
    <n v="10.212499999999999"/>
    <n v="2.2000000000000002"/>
    <x v="1"/>
    <x v="0"/>
  </r>
  <r>
    <s v="France"/>
    <n v="12.52"/>
    <n v="1.46"/>
    <x v="2"/>
    <x v="2"/>
  </r>
  <r>
    <s v="Georgia"/>
    <n v="13"/>
    <n v="5.67"/>
    <x v="2"/>
    <x v="0"/>
  </r>
  <r>
    <s v="Germany"/>
    <n v="12.864999999999998"/>
    <n v="1.1724999999999999"/>
    <x v="2"/>
    <x v="2"/>
  </r>
  <r>
    <s v="Greece"/>
    <n v="8.370000000000001"/>
    <n v="1.1766666666666667"/>
    <x v="0"/>
    <x v="2"/>
  </r>
  <r>
    <s v="Hungary"/>
    <n v="11.6"/>
    <n v="1.4224999999999999"/>
    <x v="2"/>
    <x v="2"/>
  </r>
  <r>
    <s v="Iceland"/>
    <n v="7.4950000000000001"/>
    <n v="0.92500000000000004"/>
    <x v="0"/>
    <x v="1"/>
  </r>
  <r>
    <s v="Ireland"/>
    <n v="13.27"/>
    <n v="1.02"/>
    <x v="2"/>
    <x v="1"/>
  </r>
  <r>
    <s v="Italy"/>
    <n v="8.3650000000000002"/>
    <n v="0.95"/>
    <x v="0"/>
    <x v="1"/>
  </r>
  <r>
    <s v="Kazakhstan"/>
    <n v="5.42"/>
    <n v="11.8"/>
    <x v="0"/>
    <x v="0"/>
  </r>
  <r>
    <s v="Latvia"/>
    <n v="10.995000000000001"/>
    <n v="6.67"/>
    <x v="1"/>
    <x v="0"/>
  </r>
  <r>
    <s v="Lithuania"/>
    <n v="12.717499999999999"/>
    <n v="7.8975"/>
    <x v="2"/>
    <x v="0"/>
  </r>
  <r>
    <s v="Luxembourg"/>
    <n v="12.515000000000001"/>
    <n v="1.1000000000000001"/>
    <x v="2"/>
    <x v="2"/>
  </r>
  <r>
    <s v="Malta"/>
    <n v="6.9749999999999996"/>
    <n v="0.98249999999999993"/>
    <x v="0"/>
    <x v="1"/>
  </r>
  <r>
    <s v="Moldova"/>
    <n v="11.524999999999999"/>
    <n v="7.1674999999999995"/>
    <x v="2"/>
    <x v="0"/>
  </r>
  <r>
    <s v="Montenegro"/>
    <n v="10.370000000000001"/>
    <n v="3.0149999999999997"/>
    <x v="1"/>
    <x v="0"/>
  </r>
  <r>
    <s v="Netherlands"/>
    <n v="10.3475"/>
    <n v="0.94750000000000001"/>
    <x v="1"/>
    <x v="1"/>
  </r>
  <r>
    <s v="North Macedonia"/>
    <n v="4.4666666666666677"/>
    <n v="1.8166666666666664"/>
    <x v="0"/>
    <x v="0"/>
  </r>
  <r>
    <s v="Norway"/>
    <n v="7.0324999999999998"/>
    <n v="0.72250000000000003"/>
    <x v="0"/>
    <x v="1"/>
  </r>
  <r>
    <s v="Poland"/>
    <n v="10.860000000000001"/>
    <n v="1.29"/>
    <x v="1"/>
    <x v="2"/>
  </r>
  <r>
    <s v="Portugal"/>
    <n v="11.7"/>
    <n v="1.0725"/>
    <x v="2"/>
    <x v="2"/>
  </r>
  <r>
    <s v="Romania"/>
    <n v="17.995000000000001"/>
    <n v="1.7875000000000001"/>
    <x v="2"/>
    <x v="2"/>
  </r>
  <r>
    <s v="Russia"/>
    <n v="13.135"/>
    <n v="18.025000000000002"/>
    <x v="2"/>
    <x v="0"/>
  </r>
  <r>
    <s v="Serbia"/>
    <n v="8.91"/>
    <n v="1.4550000000000001"/>
    <x v="0"/>
    <x v="2"/>
  </r>
  <r>
    <s v="Slovakia"/>
    <n v="10.682500000000001"/>
    <n v="1.7924999999999998"/>
    <x v="1"/>
    <x v="0"/>
  </r>
  <r>
    <s v="Slovenia"/>
    <n v="11.5075"/>
    <n v="1.05"/>
    <x v="1"/>
    <x v="2"/>
  </r>
  <r>
    <s v="Spain"/>
    <n v="11.004999999999999"/>
    <n v="1.0274999999999999"/>
    <x v="1"/>
    <x v="2"/>
  </r>
  <r>
    <s v="Sweden"/>
    <n v="9.442499999999999"/>
    <n v="1.0125"/>
    <x v="0"/>
    <x v="1"/>
  </r>
  <r>
    <s v="Switzerland"/>
    <n v="11.4"/>
    <n v="0.72000000000000008"/>
    <x v="1"/>
    <x v="1"/>
  </r>
  <r>
    <s v="Turkey"/>
    <n v="2"/>
    <n v="3.8166666666666664"/>
    <x v="0"/>
    <x v="2"/>
  </r>
  <r>
    <s v="Ukraine"/>
    <n v="10.839999999999998"/>
    <n v="6.6166666666666671"/>
    <x v="1"/>
    <x v="0"/>
  </r>
  <r>
    <s v="United Kingdom"/>
    <n v="11.383333333333333"/>
    <n v="1.2433333333333334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1BD319C-301B-7B48-9971-BB76F48655B5}" name="PivotTable3" cacheId="1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outline="1" outlineData="1" multipleFieldFilters="0" rowHeaderCaption="Niveau d'alcool" colHeaderCaption="">
  <location ref="N7:R12" firstHeaderRow="1" firstDataRow="2" firstDataCol="1"/>
  <pivotFields count="5">
    <pivotField dataField="1" showAll="0"/>
    <pivotField numFmtId="166" showAll="0"/>
    <pivotField numFmtId="166" showAll="0"/>
    <pivotField axis="axisRow" showAll="0">
      <items count="4">
        <item n="Faible" x="0"/>
        <item n="Moyen" x="1"/>
        <item n="Élevé" x="2"/>
        <item t="default"/>
      </items>
    </pivotField>
    <pivotField axis="axisCol" showAll="0">
      <items count="4">
        <item n="Faible" x="1"/>
        <item n="Moyen" x="2"/>
        <item n="élevé"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mpte des pays" fld="0" subtotal="count" baseField="0" baseItem="0" numFmtId="1"/>
  </dataFields>
  <formats count="21">
    <format dxfId="142">
      <pivotArea type="all" dataOnly="0" outline="0" fieldPosition="0"/>
    </format>
    <format dxfId="141">
      <pivotArea outline="0" collapsedLevelsAreSubtotals="1" fieldPosition="0"/>
    </format>
    <format dxfId="140">
      <pivotArea type="origin" dataOnly="0" labelOnly="1" outline="0" fieldPosition="0"/>
    </format>
    <format dxfId="139">
      <pivotArea field="4" type="button" dataOnly="0" labelOnly="1" outline="0" axis="axisCol" fieldPosition="0"/>
    </format>
    <format dxfId="138">
      <pivotArea type="topEnd" dataOnly="0" labelOnly="1" outline="0" fieldPosition="0"/>
    </format>
    <format dxfId="137">
      <pivotArea field="3" type="button" dataOnly="0" labelOnly="1" outline="0" axis="axisRow" fieldPosition="0"/>
    </format>
    <format dxfId="136">
      <pivotArea dataOnly="0" labelOnly="1" fieldPosition="0">
        <references count="1">
          <reference field="3" count="0"/>
        </references>
      </pivotArea>
    </format>
    <format dxfId="135">
      <pivotArea dataOnly="0" labelOnly="1" grandRow="1" outline="0" fieldPosition="0"/>
    </format>
    <format dxfId="134">
      <pivotArea dataOnly="0" labelOnly="1" fieldPosition="0">
        <references count="1">
          <reference field="4" count="0"/>
        </references>
      </pivotArea>
    </format>
    <format dxfId="133">
      <pivotArea dataOnly="0" labelOnly="1" grandCol="1" outline="0" fieldPosition="0"/>
    </format>
    <format dxfId="132">
      <pivotArea field="3" type="button" dataOnly="0" labelOnly="1" outline="0" axis="axisRow" fieldPosition="0"/>
    </format>
    <format dxfId="109">
      <pivotArea type="all" dataOnly="0" outline="0" fieldPosition="0"/>
    </format>
    <format dxfId="86">
      <pivotArea type="origin" dataOnly="0" labelOnly="1" outline="0" fieldPosition="0"/>
    </format>
    <format dxfId="85">
      <pivotArea field="4" type="button" dataOnly="0" labelOnly="1" outline="0" axis="axisCol" fieldPosition="0"/>
    </format>
    <format dxfId="84">
      <pivotArea type="topEnd" dataOnly="0" labelOnly="1" outline="0" fieldPosition="0"/>
    </format>
    <format dxfId="83">
      <pivotArea field="3" type="button" dataOnly="0" labelOnly="1" outline="0" axis="axisRow" fieldPosition="0"/>
    </format>
    <format dxfId="82">
      <pivotArea dataOnly="0" labelOnly="1" fieldPosition="0">
        <references count="1">
          <reference field="3" count="0"/>
        </references>
      </pivotArea>
    </format>
    <format dxfId="81">
      <pivotArea dataOnly="0" labelOnly="1" grandRow="1" outline="0" fieldPosition="0"/>
    </format>
    <format dxfId="80">
      <pivotArea dataOnly="0" labelOnly="1" fieldPosition="0">
        <references count="1">
          <reference field="4" count="0"/>
        </references>
      </pivotArea>
    </format>
    <format dxfId="79">
      <pivotArea dataOnly="0" labelOnly="1" grandCol="1" outline="0" fieldPosition="0"/>
    </format>
    <format dxfId="13">
      <pivotArea outline="0" collapsedLevelsAreSubtotals="1" fieldPosition="0"/>
    </format>
  </formats>
  <conditionalFormats count="1"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3">
              <x v="0"/>
              <x v="1"/>
              <x v="2"/>
            </reference>
            <reference field="4" count="3" selected="0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purl.oclc.org/ooxml/officeDocument/relationships/comments" Target="../comments1.xml"/><Relationship Id="rId2" Type="http://schemas.openxmlformats.org/officeDocument/2006/relationships/vmlDrawing" Target="../drawings/vmlDrawing1.vml"/><Relationship Id="rId1" Type="http://purl.oclc.org/ooxml/officeDocument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purl.oclc.org/ooxml/officeDocument/relationships/comments" Target="../comments2.xml"/><Relationship Id="rId2" Type="http://schemas.openxmlformats.org/officeDocument/2006/relationships/vmlDrawing" Target="../drawings/vmlDrawing2.vml"/><Relationship Id="rId1" Type="http://purl.oclc.org/ooxml/officeDocument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purl.oclc.org/ooxml/officeDocument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purl.oclc.org/ooxml/officeDocument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purl.oclc.org/ooxml/officeDocument/relationships/comments" Target="../comments3.xml"/><Relationship Id="rId2" Type="http://schemas.openxmlformats.org/officeDocument/2006/relationships/vmlDrawing" Target="../drawings/vmlDrawing3.vml"/><Relationship Id="rId1" Type="http://purl.oclc.org/ooxml/officeDocument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purl.oclc.org/ooxml/officeDocument/relationships/drawing" Target="../drawings/drawing8.xml"/><Relationship Id="rId1" Type="http://purl.oclc.org/ooxml/officeDocument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purl.oclc.org/ooxml/officeDocument/relationships/comments" Target="../comments4.xml"/><Relationship Id="rId2" Type="http://schemas.openxmlformats.org/officeDocument/2006/relationships/vmlDrawing" Target="../drawings/vmlDrawing4.vml"/><Relationship Id="rId1" Type="http://purl.oclc.org/ooxml/officeDocument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3" Type="http://purl.oclc.org/ooxml/officeDocument/relationships/comments" Target="../comments5.xml"/><Relationship Id="rId2" Type="http://schemas.openxmlformats.org/officeDocument/2006/relationships/vmlDrawing" Target="../drawings/vmlDrawing5.vml"/><Relationship Id="rId1" Type="http://purl.oclc.org/ooxml/officeDocument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3" Type="http://purl.oclc.org/ooxml/officeDocument/relationships/comments" Target="../comments6.xml"/><Relationship Id="rId2" Type="http://schemas.openxmlformats.org/officeDocument/2006/relationships/vmlDrawing" Target="../drawings/vmlDrawing6.vml"/><Relationship Id="rId1" Type="http://purl.oclc.org/ooxml/officeDocument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purl.oclc.org/ooxml/officeDocument/relationships/comments" Target="../comments7.xml"/><Relationship Id="rId2" Type="http://schemas.openxmlformats.org/officeDocument/2006/relationships/vmlDrawing" Target="../drawings/vmlDrawing7.vml"/><Relationship Id="rId1" Type="http://purl.oclc.org/ooxml/officeDocument/relationships/drawing" Target="../drawings/drawing1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8F11-0EE8-3A44-AD33-18B596254ED9}">
  <dimension ref="A1:M165"/>
  <sheetViews>
    <sheetView showGridLines="0" tabSelected="1" zoomScale="84" workbookViewId="0">
      <selection activeCell="G19" sqref="G19"/>
    </sheetView>
  </sheetViews>
  <sheetFormatPr baseColWidth="10" defaultRowHeight="16" x14ac:dyDescent="0.2"/>
  <cols>
    <col min="4" max="4" width="32.83203125" customWidth="1"/>
    <col min="5" max="5" width="38" bestFit="1" customWidth="1"/>
    <col min="7" max="7" width="21.1640625" bestFit="1" customWidth="1"/>
    <col min="8" max="8" width="21.1640625" customWidth="1"/>
  </cols>
  <sheetData>
    <row r="1" spans="1:13" ht="24" customHeight="1" x14ac:dyDescent="0.2">
      <c r="A1" s="7" t="s">
        <v>0</v>
      </c>
      <c r="B1" s="7" t="s">
        <v>1</v>
      </c>
      <c r="C1" s="7" t="s">
        <v>2</v>
      </c>
      <c r="D1" s="8" t="s">
        <v>97</v>
      </c>
      <c r="E1" s="7" t="s">
        <v>3</v>
      </c>
    </row>
    <row r="2" spans="1:13" ht="17" thickBot="1" x14ac:dyDescent="0.25">
      <c r="A2" t="s">
        <v>4</v>
      </c>
      <c r="B2" t="s">
        <v>5</v>
      </c>
      <c r="C2">
        <v>2000</v>
      </c>
      <c r="D2">
        <v>4.43</v>
      </c>
      <c r="E2">
        <v>4.12</v>
      </c>
    </row>
    <row r="3" spans="1:13" ht="17" thickBot="1" x14ac:dyDescent="0.25">
      <c r="A3" t="s">
        <v>4</v>
      </c>
      <c r="B3" t="s">
        <v>5</v>
      </c>
      <c r="C3">
        <v>2019</v>
      </c>
      <c r="D3">
        <v>5.1100000000000003</v>
      </c>
      <c r="E3">
        <v>2.2599999999999998</v>
      </c>
      <c r="H3" s="25"/>
      <c r="I3" s="30">
        <v>2000</v>
      </c>
      <c r="J3" s="31">
        <v>2005</v>
      </c>
      <c r="K3" s="31">
        <v>2010</v>
      </c>
      <c r="L3" s="31">
        <v>2019</v>
      </c>
      <c r="M3" s="32" t="s">
        <v>112</v>
      </c>
    </row>
    <row r="4" spans="1:13" x14ac:dyDescent="0.2">
      <c r="A4" t="s">
        <v>4</v>
      </c>
      <c r="B4" t="s">
        <v>5</v>
      </c>
      <c r="C4">
        <v>2005</v>
      </c>
      <c r="D4">
        <v>5.3</v>
      </c>
      <c r="E4">
        <v>5.08</v>
      </c>
      <c r="H4" s="21" t="s">
        <v>6</v>
      </c>
      <c r="I4" s="22">
        <f t="shared" ref="I4:I21" si="0">COUNTIFS(A2:A159,H4,C2:C159,$I$3)</f>
        <v>0</v>
      </c>
      <c r="J4" s="23">
        <f t="shared" ref="J4:J49" si="1">COUNTIFS($A$2:$A$159,H4,$C$2:$C$159,$J$3)</f>
        <v>0</v>
      </c>
      <c r="K4" s="23">
        <f t="shared" ref="K4:K49" si="2">COUNTIFS($A$2:$A$159,H4,$C$2:$C$159,$K$3)</f>
        <v>1</v>
      </c>
      <c r="L4" s="23">
        <f t="shared" ref="L4:L49" si="3">COUNTIFS($A$2:$A$159,H4,$C$2:$C$159,$L$3)</f>
        <v>0</v>
      </c>
      <c r="M4" s="24">
        <f t="shared" ref="M4:M49" si="4">COUNTIF($A$2:$A$159,H4)</f>
        <v>1</v>
      </c>
    </row>
    <row r="5" spans="1:13" x14ac:dyDescent="0.2">
      <c r="A5" t="s">
        <v>4</v>
      </c>
      <c r="B5" t="s">
        <v>5</v>
      </c>
      <c r="C5">
        <v>2010</v>
      </c>
      <c r="D5">
        <v>5.9</v>
      </c>
      <c r="E5">
        <v>4.08</v>
      </c>
      <c r="H5" s="19" t="s">
        <v>16</v>
      </c>
      <c r="I5" s="17">
        <f t="shared" si="0"/>
        <v>1</v>
      </c>
      <c r="J5" s="10">
        <f t="shared" si="1"/>
        <v>0</v>
      </c>
      <c r="K5" s="10">
        <f t="shared" si="2"/>
        <v>0</v>
      </c>
      <c r="L5" s="10">
        <f t="shared" si="3"/>
        <v>0</v>
      </c>
      <c r="M5" s="24">
        <f t="shared" si="4"/>
        <v>1</v>
      </c>
    </row>
    <row r="6" spans="1:13" x14ac:dyDescent="0.2">
      <c r="A6" t="s">
        <v>6</v>
      </c>
      <c r="B6" t="s">
        <v>7</v>
      </c>
      <c r="C6">
        <v>2010</v>
      </c>
      <c r="D6">
        <v>10.78</v>
      </c>
      <c r="E6">
        <v>0</v>
      </c>
      <c r="H6" s="19" t="s">
        <v>50</v>
      </c>
      <c r="I6" s="17">
        <f t="shared" si="0"/>
        <v>1</v>
      </c>
      <c r="J6" s="10">
        <f t="shared" si="1"/>
        <v>0</v>
      </c>
      <c r="K6" s="10">
        <f t="shared" si="2"/>
        <v>1</v>
      </c>
      <c r="L6" s="10">
        <f t="shared" si="3"/>
        <v>0</v>
      </c>
      <c r="M6" s="24">
        <f t="shared" si="4"/>
        <v>2</v>
      </c>
    </row>
    <row r="7" spans="1:13" x14ac:dyDescent="0.2">
      <c r="A7" t="s">
        <v>8</v>
      </c>
      <c r="B7" t="s">
        <v>9</v>
      </c>
      <c r="C7">
        <v>2000</v>
      </c>
      <c r="D7">
        <v>3.71</v>
      </c>
      <c r="E7">
        <v>2.87</v>
      </c>
      <c r="H7" s="19" t="s">
        <v>52</v>
      </c>
      <c r="I7" s="17">
        <f t="shared" si="0"/>
        <v>1</v>
      </c>
      <c r="J7" s="10">
        <f t="shared" si="1"/>
        <v>0</v>
      </c>
      <c r="K7" s="10">
        <f t="shared" si="2"/>
        <v>0</v>
      </c>
      <c r="L7" s="10">
        <f t="shared" si="3"/>
        <v>1</v>
      </c>
      <c r="M7" s="24">
        <f t="shared" si="4"/>
        <v>2</v>
      </c>
    </row>
    <row r="8" spans="1:13" x14ac:dyDescent="0.2">
      <c r="A8" t="s">
        <v>8</v>
      </c>
      <c r="B8" t="s">
        <v>9</v>
      </c>
      <c r="C8">
        <v>2005</v>
      </c>
      <c r="D8">
        <v>4.84</v>
      </c>
      <c r="E8">
        <v>1.9</v>
      </c>
      <c r="H8" s="19" t="s">
        <v>62</v>
      </c>
      <c r="I8" s="17">
        <f t="shared" si="0"/>
        <v>0</v>
      </c>
      <c r="J8" s="10">
        <f t="shared" si="1"/>
        <v>0</v>
      </c>
      <c r="K8" s="10">
        <f t="shared" si="2"/>
        <v>1</v>
      </c>
      <c r="L8" s="10">
        <f t="shared" si="3"/>
        <v>1</v>
      </c>
      <c r="M8" s="24">
        <f t="shared" si="4"/>
        <v>2</v>
      </c>
    </row>
    <row r="9" spans="1:13" x14ac:dyDescent="0.2">
      <c r="A9" t="s">
        <v>8</v>
      </c>
      <c r="B9" t="s">
        <v>9</v>
      </c>
      <c r="C9">
        <v>2019</v>
      </c>
      <c r="D9">
        <v>4.9800000000000004</v>
      </c>
      <c r="E9">
        <v>2.59</v>
      </c>
      <c r="H9" s="19" t="s">
        <v>78</v>
      </c>
      <c r="I9" s="17">
        <f t="shared" si="0"/>
        <v>0</v>
      </c>
      <c r="J9" s="10">
        <f t="shared" si="1"/>
        <v>0</v>
      </c>
      <c r="K9" s="10">
        <f t="shared" si="2"/>
        <v>1</v>
      </c>
      <c r="L9" s="10">
        <f t="shared" si="3"/>
        <v>1</v>
      </c>
      <c r="M9" s="24">
        <f t="shared" si="4"/>
        <v>2</v>
      </c>
    </row>
    <row r="10" spans="1:13" x14ac:dyDescent="0.2">
      <c r="A10" t="s">
        <v>8</v>
      </c>
      <c r="B10" t="s">
        <v>9</v>
      </c>
      <c r="C10">
        <v>2010</v>
      </c>
      <c r="D10">
        <v>5.0599999999999996</v>
      </c>
      <c r="E10">
        <v>1.9</v>
      </c>
      <c r="H10" s="19" t="s">
        <v>12</v>
      </c>
      <c r="I10" s="17">
        <f t="shared" si="0"/>
        <v>1</v>
      </c>
      <c r="J10" s="10">
        <f t="shared" si="1"/>
        <v>0</v>
      </c>
      <c r="K10" s="10">
        <f t="shared" si="2"/>
        <v>1</v>
      </c>
      <c r="L10" s="10">
        <f t="shared" si="3"/>
        <v>1</v>
      </c>
      <c r="M10" s="24">
        <f t="shared" si="4"/>
        <v>3</v>
      </c>
    </row>
    <row r="11" spans="1:13" x14ac:dyDescent="0.2">
      <c r="A11" t="s">
        <v>10</v>
      </c>
      <c r="B11" t="s">
        <v>11</v>
      </c>
      <c r="C11">
        <v>2019</v>
      </c>
      <c r="D11">
        <v>11.97</v>
      </c>
      <c r="E11">
        <v>0.87</v>
      </c>
      <c r="H11" s="19" t="s">
        <v>14</v>
      </c>
      <c r="I11" s="17">
        <f t="shared" si="0"/>
        <v>1</v>
      </c>
      <c r="J11" s="10">
        <f t="shared" si="1"/>
        <v>0</v>
      </c>
      <c r="K11" s="10">
        <f t="shared" si="2"/>
        <v>1</v>
      </c>
      <c r="L11" s="10">
        <f t="shared" si="3"/>
        <v>1</v>
      </c>
      <c r="M11" s="24">
        <f t="shared" si="4"/>
        <v>3</v>
      </c>
    </row>
    <row r="12" spans="1:13" x14ac:dyDescent="0.2">
      <c r="A12" t="s">
        <v>10</v>
      </c>
      <c r="B12" t="s">
        <v>11</v>
      </c>
      <c r="C12">
        <v>2010</v>
      </c>
      <c r="D12">
        <v>12.23</v>
      </c>
      <c r="E12">
        <v>0.73</v>
      </c>
      <c r="H12" s="19" t="s">
        <v>18</v>
      </c>
      <c r="I12" s="17">
        <f t="shared" si="0"/>
        <v>1</v>
      </c>
      <c r="J12" s="10">
        <f t="shared" si="1"/>
        <v>0</v>
      </c>
      <c r="K12" s="10">
        <f t="shared" si="2"/>
        <v>1</v>
      </c>
      <c r="L12" s="10">
        <f t="shared" si="3"/>
        <v>1</v>
      </c>
      <c r="M12" s="24">
        <f t="shared" si="4"/>
        <v>3</v>
      </c>
    </row>
    <row r="13" spans="1:13" x14ac:dyDescent="0.2">
      <c r="A13" t="s">
        <v>10</v>
      </c>
      <c r="B13" t="s">
        <v>11</v>
      </c>
      <c r="C13">
        <v>2005</v>
      </c>
      <c r="D13">
        <v>12.61</v>
      </c>
      <c r="E13">
        <v>0.66</v>
      </c>
      <c r="H13" s="19" t="s">
        <v>28</v>
      </c>
      <c r="I13" s="17">
        <f t="shared" si="0"/>
        <v>1</v>
      </c>
      <c r="J13" s="10">
        <f t="shared" si="1"/>
        <v>0</v>
      </c>
      <c r="K13" s="10">
        <f t="shared" si="2"/>
        <v>1</v>
      </c>
      <c r="L13" s="10">
        <f t="shared" si="3"/>
        <v>1</v>
      </c>
      <c r="M13" s="24">
        <f t="shared" si="4"/>
        <v>3</v>
      </c>
    </row>
    <row r="14" spans="1:13" x14ac:dyDescent="0.2">
      <c r="A14" t="s">
        <v>10</v>
      </c>
      <c r="B14" t="s">
        <v>11</v>
      </c>
      <c r="C14">
        <v>2000</v>
      </c>
      <c r="D14">
        <v>12.89</v>
      </c>
      <c r="E14">
        <v>1.02</v>
      </c>
      <c r="H14" s="19" t="s">
        <v>30</v>
      </c>
      <c r="I14" s="17">
        <f t="shared" si="0"/>
        <v>1</v>
      </c>
      <c r="J14" s="10">
        <f t="shared" si="1"/>
        <v>0</v>
      </c>
      <c r="K14" s="10">
        <f t="shared" si="2"/>
        <v>1</v>
      </c>
      <c r="L14" s="10">
        <f t="shared" si="3"/>
        <v>1</v>
      </c>
      <c r="M14" s="24">
        <f t="shared" si="4"/>
        <v>3</v>
      </c>
    </row>
    <row r="15" spans="1:13" x14ac:dyDescent="0.2">
      <c r="A15" t="s">
        <v>12</v>
      </c>
      <c r="B15" t="s">
        <v>13</v>
      </c>
      <c r="C15">
        <v>2000</v>
      </c>
      <c r="D15">
        <v>1.57</v>
      </c>
      <c r="E15">
        <v>2.76</v>
      </c>
      <c r="H15" s="19" t="s">
        <v>40</v>
      </c>
      <c r="I15" s="17">
        <f t="shared" si="0"/>
        <v>0</v>
      </c>
      <c r="J15" s="10">
        <f t="shared" si="1"/>
        <v>1</v>
      </c>
      <c r="K15" s="10">
        <f t="shared" si="2"/>
        <v>1</v>
      </c>
      <c r="L15" s="10">
        <f t="shared" si="3"/>
        <v>1</v>
      </c>
      <c r="M15" s="24">
        <f t="shared" si="4"/>
        <v>3</v>
      </c>
    </row>
    <row r="16" spans="1:13" x14ac:dyDescent="0.2">
      <c r="A16" t="s">
        <v>12</v>
      </c>
      <c r="B16" t="s">
        <v>13</v>
      </c>
      <c r="C16">
        <v>2010</v>
      </c>
      <c r="D16">
        <v>1.81</v>
      </c>
      <c r="E16">
        <v>2.23</v>
      </c>
      <c r="H16" s="19" t="s">
        <v>66</v>
      </c>
      <c r="I16" s="17">
        <f t="shared" si="0"/>
        <v>1</v>
      </c>
      <c r="J16" s="10">
        <f t="shared" si="1"/>
        <v>0</v>
      </c>
      <c r="K16" s="10">
        <f t="shared" si="2"/>
        <v>1</v>
      </c>
      <c r="L16" s="10">
        <f t="shared" si="3"/>
        <v>1</v>
      </c>
      <c r="M16" s="24">
        <f t="shared" si="4"/>
        <v>3</v>
      </c>
    </row>
    <row r="17" spans="1:13" x14ac:dyDescent="0.2">
      <c r="A17" t="s">
        <v>12</v>
      </c>
      <c r="B17" t="s">
        <v>13</v>
      </c>
      <c r="C17">
        <v>2019</v>
      </c>
      <c r="D17">
        <v>1.97</v>
      </c>
      <c r="E17">
        <v>1.64</v>
      </c>
      <c r="H17" s="19" t="s">
        <v>70</v>
      </c>
      <c r="I17" s="17">
        <f t="shared" si="0"/>
        <v>1</v>
      </c>
      <c r="J17" s="10">
        <f t="shared" si="1"/>
        <v>0</v>
      </c>
      <c r="K17" s="10">
        <f t="shared" si="2"/>
        <v>1</v>
      </c>
      <c r="L17" s="10">
        <f t="shared" si="3"/>
        <v>1</v>
      </c>
      <c r="M17" s="24">
        <f t="shared" si="4"/>
        <v>3</v>
      </c>
    </row>
    <row r="18" spans="1:13" x14ac:dyDescent="0.2">
      <c r="A18" t="s">
        <v>14</v>
      </c>
      <c r="B18" t="s">
        <v>15</v>
      </c>
      <c r="C18">
        <v>2019</v>
      </c>
      <c r="D18">
        <v>10.9</v>
      </c>
      <c r="E18">
        <v>2.33</v>
      </c>
      <c r="H18" s="19" t="s">
        <v>88</v>
      </c>
      <c r="I18" s="17">
        <f t="shared" si="0"/>
        <v>1</v>
      </c>
      <c r="J18" s="10">
        <f t="shared" si="1"/>
        <v>0</v>
      </c>
      <c r="K18" s="10">
        <f t="shared" si="2"/>
        <v>1</v>
      </c>
      <c r="L18" s="10">
        <f t="shared" si="3"/>
        <v>1</v>
      </c>
      <c r="M18" s="24">
        <f t="shared" si="4"/>
        <v>3</v>
      </c>
    </row>
    <row r="19" spans="1:13" x14ac:dyDescent="0.2">
      <c r="A19" t="s">
        <v>14</v>
      </c>
      <c r="B19" t="s">
        <v>15</v>
      </c>
      <c r="C19">
        <v>2000</v>
      </c>
      <c r="D19">
        <v>12.63</v>
      </c>
      <c r="E19">
        <v>9.8800000000000008</v>
      </c>
      <c r="H19" s="19" t="s">
        <v>90</v>
      </c>
      <c r="I19" s="17">
        <f t="shared" si="0"/>
        <v>0</v>
      </c>
      <c r="J19" s="10">
        <f t="shared" si="1"/>
        <v>1</v>
      </c>
      <c r="K19" s="10">
        <f t="shared" si="2"/>
        <v>1</v>
      </c>
      <c r="L19" s="10">
        <f t="shared" si="3"/>
        <v>1</v>
      </c>
      <c r="M19" s="24">
        <f t="shared" si="4"/>
        <v>3</v>
      </c>
    </row>
    <row r="20" spans="1:13" x14ac:dyDescent="0.2">
      <c r="A20" t="s">
        <v>14</v>
      </c>
      <c r="B20" t="s">
        <v>15</v>
      </c>
      <c r="C20">
        <v>2010</v>
      </c>
      <c r="D20">
        <v>14.99</v>
      </c>
      <c r="E20">
        <v>4.12</v>
      </c>
      <c r="H20" s="19" t="s">
        <v>92</v>
      </c>
      <c r="I20" s="17">
        <f t="shared" si="0"/>
        <v>1</v>
      </c>
      <c r="J20" s="10">
        <f t="shared" si="1"/>
        <v>1</v>
      </c>
      <c r="K20" s="10">
        <f t="shared" si="2"/>
        <v>1</v>
      </c>
      <c r="L20" s="10">
        <f t="shared" si="3"/>
        <v>0</v>
      </c>
      <c r="M20" s="24">
        <f t="shared" si="4"/>
        <v>3</v>
      </c>
    </row>
    <row r="21" spans="1:13" x14ac:dyDescent="0.2">
      <c r="A21" t="s">
        <v>16</v>
      </c>
      <c r="B21" t="s">
        <v>17</v>
      </c>
      <c r="C21">
        <v>2000</v>
      </c>
      <c r="D21">
        <v>11.42</v>
      </c>
      <c r="E21">
        <v>2.0699999999999998</v>
      </c>
      <c r="H21" s="19" t="s">
        <v>94</v>
      </c>
      <c r="I21" s="17">
        <f t="shared" si="0"/>
        <v>0</v>
      </c>
      <c r="J21" s="10">
        <f t="shared" si="1"/>
        <v>1</v>
      </c>
      <c r="K21" s="10">
        <f t="shared" si="2"/>
        <v>1</v>
      </c>
      <c r="L21" s="10">
        <f t="shared" si="3"/>
        <v>1</v>
      </c>
      <c r="M21" s="24">
        <f t="shared" si="4"/>
        <v>3</v>
      </c>
    </row>
    <row r="22" spans="1:13" x14ac:dyDescent="0.2">
      <c r="A22" t="s">
        <v>18</v>
      </c>
      <c r="B22" t="s">
        <v>19</v>
      </c>
      <c r="C22">
        <v>2000</v>
      </c>
      <c r="D22">
        <v>4.92</v>
      </c>
      <c r="E22">
        <v>2.37</v>
      </c>
      <c r="H22" s="19" t="s">
        <v>4</v>
      </c>
      <c r="I22" s="17">
        <f>COUNTIFS($A$2:$A$159,H22,$C$2:$C$159,$J$3)</f>
        <v>1</v>
      </c>
      <c r="J22" s="10">
        <f t="shared" si="1"/>
        <v>1</v>
      </c>
      <c r="K22" s="10">
        <f t="shared" si="2"/>
        <v>1</v>
      </c>
      <c r="L22" s="10">
        <f t="shared" si="3"/>
        <v>1</v>
      </c>
      <c r="M22" s="24">
        <f t="shared" si="4"/>
        <v>4</v>
      </c>
    </row>
    <row r="23" spans="1:13" x14ac:dyDescent="0.2">
      <c r="A23" t="s">
        <v>18</v>
      </c>
      <c r="B23" t="s">
        <v>19</v>
      </c>
      <c r="C23">
        <v>2010</v>
      </c>
      <c r="D23">
        <v>5.74</v>
      </c>
      <c r="E23">
        <v>1.47</v>
      </c>
      <c r="H23" s="19" t="s">
        <v>8</v>
      </c>
      <c r="I23" s="17">
        <f t="shared" ref="I23:I49" si="5">COUNTIFS(A21:A178,H23,C21:C178,$I$3)</f>
        <v>0</v>
      </c>
      <c r="J23" s="10">
        <f t="shared" si="1"/>
        <v>1</v>
      </c>
      <c r="K23" s="10">
        <f t="shared" si="2"/>
        <v>1</v>
      </c>
      <c r="L23" s="10">
        <f t="shared" si="3"/>
        <v>1</v>
      </c>
      <c r="M23" s="24">
        <f t="shared" si="4"/>
        <v>4</v>
      </c>
    </row>
    <row r="24" spans="1:13" x14ac:dyDescent="0.2">
      <c r="A24" t="s">
        <v>18</v>
      </c>
      <c r="B24" t="s">
        <v>19</v>
      </c>
      <c r="C24">
        <v>2019</v>
      </c>
      <c r="D24">
        <v>6.38</v>
      </c>
      <c r="E24">
        <v>1.25</v>
      </c>
      <c r="H24" s="19" t="s">
        <v>10</v>
      </c>
      <c r="I24" s="17">
        <f t="shared" si="5"/>
        <v>0</v>
      </c>
      <c r="J24" s="10">
        <f t="shared" si="1"/>
        <v>1</v>
      </c>
      <c r="K24" s="10">
        <f t="shared" si="2"/>
        <v>1</v>
      </c>
      <c r="L24" s="10">
        <f t="shared" si="3"/>
        <v>1</v>
      </c>
      <c r="M24" s="24">
        <f t="shared" si="4"/>
        <v>4</v>
      </c>
    </row>
    <row r="25" spans="1:13" x14ac:dyDescent="0.2">
      <c r="A25" t="s">
        <v>20</v>
      </c>
      <c r="B25" t="s">
        <v>21</v>
      </c>
      <c r="C25">
        <v>2010</v>
      </c>
      <c r="D25">
        <v>10.66</v>
      </c>
      <c r="E25">
        <v>1.95</v>
      </c>
      <c r="H25" s="19" t="s">
        <v>20</v>
      </c>
      <c r="I25" s="17">
        <f t="shared" si="5"/>
        <v>1</v>
      </c>
      <c r="J25" s="10">
        <f t="shared" si="1"/>
        <v>1</v>
      </c>
      <c r="K25" s="10">
        <f t="shared" si="2"/>
        <v>1</v>
      </c>
      <c r="L25" s="10">
        <f t="shared" si="3"/>
        <v>1</v>
      </c>
      <c r="M25" s="24">
        <f t="shared" si="4"/>
        <v>4</v>
      </c>
    </row>
    <row r="26" spans="1:13" x14ac:dyDescent="0.2">
      <c r="A26" t="s">
        <v>20</v>
      </c>
      <c r="B26" t="s">
        <v>21</v>
      </c>
      <c r="C26">
        <v>2005</v>
      </c>
      <c r="D26">
        <v>10.68</v>
      </c>
      <c r="E26">
        <v>2.5499999999999998</v>
      </c>
      <c r="H26" s="19" t="s">
        <v>22</v>
      </c>
      <c r="I26" s="17">
        <f t="shared" si="5"/>
        <v>1</v>
      </c>
      <c r="J26" s="10">
        <f t="shared" si="1"/>
        <v>1</v>
      </c>
      <c r="K26" s="10">
        <f t="shared" si="2"/>
        <v>1</v>
      </c>
      <c r="L26" s="10">
        <f t="shared" si="3"/>
        <v>1</v>
      </c>
      <c r="M26" s="24">
        <f t="shared" si="4"/>
        <v>4</v>
      </c>
    </row>
    <row r="27" spans="1:13" x14ac:dyDescent="0.2">
      <c r="A27" t="s">
        <v>20</v>
      </c>
      <c r="B27" t="s">
        <v>21</v>
      </c>
      <c r="C27">
        <v>2000</v>
      </c>
      <c r="D27">
        <v>11.37</v>
      </c>
      <c r="E27">
        <v>4.0999999999999996</v>
      </c>
      <c r="H27" s="19" t="s">
        <v>24</v>
      </c>
      <c r="I27" s="17">
        <f t="shared" si="5"/>
        <v>1</v>
      </c>
      <c r="J27" s="10">
        <f t="shared" si="1"/>
        <v>1</v>
      </c>
      <c r="K27" s="10">
        <f t="shared" si="2"/>
        <v>1</v>
      </c>
      <c r="L27" s="10">
        <f t="shared" si="3"/>
        <v>1</v>
      </c>
      <c r="M27" s="24">
        <f t="shared" si="4"/>
        <v>4</v>
      </c>
    </row>
    <row r="28" spans="1:13" x14ac:dyDescent="0.2">
      <c r="A28" t="s">
        <v>20</v>
      </c>
      <c r="B28" t="s">
        <v>21</v>
      </c>
      <c r="C28">
        <v>2019</v>
      </c>
      <c r="D28">
        <v>11.92</v>
      </c>
      <c r="E28">
        <v>1.18</v>
      </c>
      <c r="H28" s="19" t="s">
        <v>26</v>
      </c>
      <c r="I28" s="17">
        <f t="shared" si="5"/>
        <v>1</v>
      </c>
      <c r="J28" s="10">
        <f t="shared" si="1"/>
        <v>1</v>
      </c>
      <c r="K28" s="10">
        <f t="shared" si="2"/>
        <v>1</v>
      </c>
      <c r="L28" s="10">
        <f t="shared" si="3"/>
        <v>1</v>
      </c>
      <c r="M28" s="24">
        <f t="shared" si="4"/>
        <v>4</v>
      </c>
    </row>
    <row r="29" spans="1:13" x14ac:dyDescent="0.2">
      <c r="A29" t="s">
        <v>22</v>
      </c>
      <c r="B29" t="s">
        <v>23</v>
      </c>
      <c r="C29">
        <v>2019</v>
      </c>
      <c r="D29">
        <v>8.5399999999999991</v>
      </c>
      <c r="E29">
        <v>0.8</v>
      </c>
      <c r="H29" s="19" t="s">
        <v>32</v>
      </c>
      <c r="I29" s="17">
        <f t="shared" si="5"/>
        <v>1</v>
      </c>
      <c r="J29" s="10">
        <f t="shared" si="1"/>
        <v>1</v>
      </c>
      <c r="K29" s="10">
        <f t="shared" si="2"/>
        <v>1</v>
      </c>
      <c r="L29" s="10">
        <f t="shared" si="3"/>
        <v>1</v>
      </c>
      <c r="M29" s="24">
        <f t="shared" si="4"/>
        <v>4</v>
      </c>
    </row>
    <row r="30" spans="1:13" x14ac:dyDescent="0.2">
      <c r="A30" t="s">
        <v>22</v>
      </c>
      <c r="B30" t="s">
        <v>23</v>
      </c>
      <c r="C30">
        <v>2005</v>
      </c>
      <c r="D30">
        <v>9.4600000000000009</v>
      </c>
      <c r="E30">
        <v>1.54</v>
      </c>
      <c r="H30" s="19" t="s">
        <v>34</v>
      </c>
      <c r="I30" s="17">
        <f t="shared" si="5"/>
        <v>1</v>
      </c>
      <c r="J30" s="10">
        <f t="shared" si="1"/>
        <v>1</v>
      </c>
      <c r="K30" s="10">
        <f t="shared" si="2"/>
        <v>1</v>
      </c>
      <c r="L30" s="10">
        <f t="shared" si="3"/>
        <v>1</v>
      </c>
      <c r="M30" s="24">
        <f t="shared" si="4"/>
        <v>4</v>
      </c>
    </row>
    <row r="31" spans="1:13" x14ac:dyDescent="0.2">
      <c r="A31" t="s">
        <v>22</v>
      </c>
      <c r="B31" t="s">
        <v>23</v>
      </c>
      <c r="C31">
        <v>2010</v>
      </c>
      <c r="D31">
        <v>9.48</v>
      </c>
      <c r="E31">
        <v>1.42</v>
      </c>
      <c r="H31" s="19" t="s">
        <v>36</v>
      </c>
      <c r="I31" s="17">
        <f t="shared" si="5"/>
        <v>1</v>
      </c>
      <c r="J31" s="10">
        <f t="shared" si="1"/>
        <v>1</v>
      </c>
      <c r="K31" s="10">
        <f t="shared" si="2"/>
        <v>1</v>
      </c>
      <c r="L31" s="10">
        <f t="shared" si="3"/>
        <v>1</v>
      </c>
      <c r="M31" s="24">
        <f t="shared" si="4"/>
        <v>4</v>
      </c>
    </row>
    <row r="32" spans="1:13" x14ac:dyDescent="0.2">
      <c r="A32" t="s">
        <v>22</v>
      </c>
      <c r="B32" t="s">
        <v>23</v>
      </c>
      <c r="C32">
        <v>2000</v>
      </c>
      <c r="D32">
        <v>10.94</v>
      </c>
      <c r="E32">
        <v>2.2200000000000002</v>
      </c>
      <c r="H32" s="19" t="s">
        <v>38</v>
      </c>
      <c r="I32" s="17">
        <f t="shared" si="5"/>
        <v>1</v>
      </c>
      <c r="J32" s="10">
        <f t="shared" si="1"/>
        <v>1</v>
      </c>
      <c r="K32" s="10">
        <f t="shared" si="2"/>
        <v>1</v>
      </c>
      <c r="L32" s="10">
        <f t="shared" si="3"/>
        <v>1</v>
      </c>
      <c r="M32" s="24">
        <f t="shared" si="4"/>
        <v>4</v>
      </c>
    </row>
    <row r="33" spans="1:13" x14ac:dyDescent="0.2">
      <c r="A33" t="s">
        <v>24</v>
      </c>
      <c r="B33" t="s">
        <v>25</v>
      </c>
      <c r="C33">
        <v>2019</v>
      </c>
      <c r="D33">
        <v>8.0500000000000007</v>
      </c>
      <c r="E33">
        <v>1.22</v>
      </c>
      <c r="H33" s="19" t="s">
        <v>42</v>
      </c>
      <c r="I33" s="17">
        <f t="shared" si="5"/>
        <v>1</v>
      </c>
      <c r="J33" s="10">
        <f t="shared" si="1"/>
        <v>1</v>
      </c>
      <c r="K33" s="10">
        <f t="shared" si="2"/>
        <v>1</v>
      </c>
      <c r="L33" s="10">
        <f t="shared" si="3"/>
        <v>1</v>
      </c>
      <c r="M33" s="24">
        <f t="shared" si="4"/>
        <v>4</v>
      </c>
    </row>
    <row r="34" spans="1:13" x14ac:dyDescent="0.2">
      <c r="A34" t="s">
        <v>24</v>
      </c>
      <c r="B34" t="s">
        <v>25</v>
      </c>
      <c r="C34">
        <v>2000</v>
      </c>
      <c r="D34">
        <v>8.86</v>
      </c>
      <c r="E34">
        <v>0.84</v>
      </c>
      <c r="H34" s="19" t="s">
        <v>44</v>
      </c>
      <c r="I34" s="17">
        <f t="shared" si="5"/>
        <v>1</v>
      </c>
      <c r="J34" s="10">
        <f t="shared" si="1"/>
        <v>1</v>
      </c>
      <c r="K34" s="10">
        <f t="shared" si="2"/>
        <v>1</v>
      </c>
      <c r="L34" s="10">
        <f t="shared" si="3"/>
        <v>1</v>
      </c>
      <c r="M34" s="24">
        <f t="shared" si="4"/>
        <v>4</v>
      </c>
    </row>
    <row r="35" spans="1:13" x14ac:dyDescent="0.2">
      <c r="A35" t="s">
        <v>24</v>
      </c>
      <c r="B35" t="s">
        <v>25</v>
      </c>
      <c r="C35">
        <v>2010</v>
      </c>
      <c r="D35">
        <v>9.1199999999999992</v>
      </c>
      <c r="E35">
        <v>0.71</v>
      </c>
      <c r="H35" s="19" t="s">
        <v>46</v>
      </c>
      <c r="I35" s="17">
        <f t="shared" si="5"/>
        <v>1</v>
      </c>
      <c r="J35" s="10">
        <f t="shared" si="1"/>
        <v>1</v>
      </c>
      <c r="K35" s="10">
        <f t="shared" si="2"/>
        <v>1</v>
      </c>
      <c r="L35" s="10">
        <f t="shared" si="3"/>
        <v>1</v>
      </c>
      <c r="M35" s="24">
        <f t="shared" si="4"/>
        <v>4</v>
      </c>
    </row>
    <row r="36" spans="1:13" x14ac:dyDescent="0.2">
      <c r="A36" t="s">
        <v>24</v>
      </c>
      <c r="B36" t="s">
        <v>25</v>
      </c>
      <c r="C36">
        <v>2005</v>
      </c>
      <c r="D36">
        <v>9.8800000000000008</v>
      </c>
      <c r="E36">
        <v>1.93</v>
      </c>
      <c r="H36" s="19" t="s">
        <v>48</v>
      </c>
      <c r="I36" s="17">
        <f t="shared" si="5"/>
        <v>1</v>
      </c>
      <c r="J36" s="10">
        <f t="shared" si="1"/>
        <v>1</v>
      </c>
      <c r="K36" s="10">
        <f t="shared" si="2"/>
        <v>1</v>
      </c>
      <c r="L36" s="10">
        <f t="shared" si="3"/>
        <v>1</v>
      </c>
      <c r="M36" s="24">
        <f t="shared" si="4"/>
        <v>4</v>
      </c>
    </row>
    <row r="37" spans="1:13" x14ac:dyDescent="0.2">
      <c r="A37" t="s">
        <v>26</v>
      </c>
      <c r="B37" t="s">
        <v>27</v>
      </c>
      <c r="C37">
        <v>2019</v>
      </c>
      <c r="D37">
        <v>13.29</v>
      </c>
      <c r="E37">
        <v>0.86</v>
      </c>
      <c r="H37" s="19" t="s">
        <v>54</v>
      </c>
      <c r="I37" s="17">
        <f t="shared" si="5"/>
        <v>1</v>
      </c>
      <c r="J37" s="10">
        <f t="shared" si="1"/>
        <v>1</v>
      </c>
      <c r="K37" s="10">
        <f t="shared" si="2"/>
        <v>1</v>
      </c>
      <c r="L37" s="10">
        <f t="shared" si="3"/>
        <v>1</v>
      </c>
      <c r="M37" s="24">
        <f t="shared" si="4"/>
        <v>4</v>
      </c>
    </row>
    <row r="38" spans="1:13" x14ac:dyDescent="0.2">
      <c r="A38" t="s">
        <v>26</v>
      </c>
      <c r="B38" t="s">
        <v>27</v>
      </c>
      <c r="C38">
        <v>2010</v>
      </c>
      <c r="D38">
        <v>13.33</v>
      </c>
      <c r="E38">
        <v>0.98</v>
      </c>
      <c r="H38" s="19" t="s">
        <v>56</v>
      </c>
      <c r="I38" s="17">
        <f t="shared" si="5"/>
        <v>1</v>
      </c>
      <c r="J38" s="10">
        <f t="shared" si="1"/>
        <v>1</v>
      </c>
      <c r="K38" s="10">
        <f t="shared" si="2"/>
        <v>1</v>
      </c>
      <c r="L38" s="10">
        <f t="shared" si="3"/>
        <v>1</v>
      </c>
      <c r="M38" s="24">
        <f t="shared" si="4"/>
        <v>4</v>
      </c>
    </row>
    <row r="39" spans="1:13" x14ac:dyDescent="0.2">
      <c r="A39" t="s">
        <v>26</v>
      </c>
      <c r="B39" t="s">
        <v>27</v>
      </c>
      <c r="C39">
        <v>2005</v>
      </c>
      <c r="D39">
        <v>13.99</v>
      </c>
      <c r="E39">
        <v>1.05</v>
      </c>
      <c r="H39" s="19" t="s">
        <v>58</v>
      </c>
      <c r="I39" s="17">
        <f t="shared" si="5"/>
        <v>1</v>
      </c>
      <c r="J39" s="10">
        <f t="shared" si="1"/>
        <v>1</v>
      </c>
      <c r="K39" s="10">
        <f t="shared" si="2"/>
        <v>1</v>
      </c>
      <c r="L39" s="10">
        <f t="shared" si="3"/>
        <v>1</v>
      </c>
      <c r="M39" s="24">
        <f t="shared" si="4"/>
        <v>4</v>
      </c>
    </row>
    <row r="40" spans="1:13" x14ac:dyDescent="0.2">
      <c r="A40" t="s">
        <v>26</v>
      </c>
      <c r="B40" t="s">
        <v>27</v>
      </c>
      <c r="C40">
        <v>2000</v>
      </c>
      <c r="D40">
        <v>14.22</v>
      </c>
      <c r="E40">
        <v>1.87</v>
      </c>
      <c r="H40" s="19" t="s">
        <v>60</v>
      </c>
      <c r="I40" s="17">
        <f t="shared" si="5"/>
        <v>1</v>
      </c>
      <c r="J40" s="10">
        <f t="shared" si="1"/>
        <v>1</v>
      </c>
      <c r="K40" s="10">
        <f t="shared" si="2"/>
        <v>1</v>
      </c>
      <c r="L40" s="10">
        <f t="shared" si="3"/>
        <v>1</v>
      </c>
      <c r="M40" s="24">
        <f t="shared" si="4"/>
        <v>4</v>
      </c>
    </row>
    <row r="41" spans="1:13" x14ac:dyDescent="0.2">
      <c r="A41" t="s">
        <v>28</v>
      </c>
      <c r="B41" t="s">
        <v>29</v>
      </c>
      <c r="C41">
        <v>2019</v>
      </c>
      <c r="D41">
        <v>9.4</v>
      </c>
      <c r="E41">
        <v>0.86</v>
      </c>
      <c r="H41" s="19" t="s">
        <v>64</v>
      </c>
      <c r="I41" s="17">
        <f t="shared" si="5"/>
        <v>1</v>
      </c>
      <c r="J41" s="10">
        <f t="shared" si="1"/>
        <v>1</v>
      </c>
      <c r="K41" s="10">
        <f t="shared" si="2"/>
        <v>1</v>
      </c>
      <c r="L41" s="10">
        <f t="shared" si="3"/>
        <v>1</v>
      </c>
      <c r="M41" s="24">
        <f t="shared" si="4"/>
        <v>4</v>
      </c>
    </row>
    <row r="42" spans="1:13" x14ac:dyDescent="0.2">
      <c r="A42" t="s">
        <v>28</v>
      </c>
      <c r="B42" t="s">
        <v>29</v>
      </c>
      <c r="C42">
        <v>2010</v>
      </c>
      <c r="D42">
        <v>10.39</v>
      </c>
      <c r="E42">
        <v>0.76</v>
      </c>
      <c r="H42" s="19" t="s">
        <v>68</v>
      </c>
      <c r="I42" s="17">
        <f t="shared" si="5"/>
        <v>1</v>
      </c>
      <c r="J42" s="10">
        <f t="shared" si="1"/>
        <v>1</v>
      </c>
      <c r="K42" s="10">
        <f t="shared" si="2"/>
        <v>1</v>
      </c>
      <c r="L42" s="10">
        <f t="shared" si="3"/>
        <v>1</v>
      </c>
      <c r="M42" s="24">
        <f t="shared" si="4"/>
        <v>4</v>
      </c>
    </row>
    <row r="43" spans="1:13" x14ac:dyDescent="0.2">
      <c r="A43" t="s">
        <v>28</v>
      </c>
      <c r="B43" t="s">
        <v>29</v>
      </c>
      <c r="C43">
        <v>2000</v>
      </c>
      <c r="D43">
        <v>11.69</v>
      </c>
      <c r="E43">
        <v>1.0900000000000001</v>
      </c>
      <c r="H43" s="19" t="s">
        <v>72</v>
      </c>
      <c r="I43" s="17">
        <f t="shared" si="5"/>
        <v>1</v>
      </c>
      <c r="J43" s="10">
        <f t="shared" si="1"/>
        <v>1</v>
      </c>
      <c r="K43" s="10">
        <f t="shared" si="2"/>
        <v>1</v>
      </c>
      <c r="L43" s="10">
        <f t="shared" si="3"/>
        <v>1</v>
      </c>
      <c r="M43" s="24">
        <f t="shared" si="4"/>
        <v>4</v>
      </c>
    </row>
    <row r="44" spans="1:13" x14ac:dyDescent="0.2">
      <c r="A44" t="s">
        <v>30</v>
      </c>
      <c r="B44" t="s">
        <v>31</v>
      </c>
      <c r="C44">
        <v>2000</v>
      </c>
      <c r="D44">
        <v>10.45</v>
      </c>
      <c r="E44">
        <v>10.24</v>
      </c>
      <c r="H44" s="19" t="s">
        <v>74</v>
      </c>
      <c r="I44" s="17">
        <f t="shared" si="5"/>
        <v>1</v>
      </c>
      <c r="J44" s="10">
        <f t="shared" si="1"/>
        <v>1</v>
      </c>
      <c r="K44" s="10">
        <f t="shared" si="2"/>
        <v>1</v>
      </c>
      <c r="L44" s="10">
        <f t="shared" si="3"/>
        <v>1</v>
      </c>
      <c r="M44" s="24">
        <f t="shared" si="4"/>
        <v>4</v>
      </c>
    </row>
    <row r="45" spans="1:13" x14ac:dyDescent="0.2">
      <c r="A45" t="s">
        <v>30</v>
      </c>
      <c r="B45" t="s">
        <v>31</v>
      </c>
      <c r="C45">
        <v>2019</v>
      </c>
      <c r="D45">
        <v>11.26</v>
      </c>
      <c r="E45">
        <v>1.96</v>
      </c>
      <c r="H45" s="19" t="s">
        <v>76</v>
      </c>
      <c r="I45" s="17">
        <f t="shared" si="5"/>
        <v>1</v>
      </c>
      <c r="J45" s="10">
        <f t="shared" si="1"/>
        <v>1</v>
      </c>
      <c r="K45" s="10">
        <f t="shared" si="2"/>
        <v>1</v>
      </c>
      <c r="L45" s="10">
        <f t="shared" si="3"/>
        <v>1</v>
      </c>
      <c r="M45" s="24">
        <f t="shared" si="4"/>
        <v>4</v>
      </c>
    </row>
    <row r="46" spans="1:13" x14ac:dyDescent="0.2">
      <c r="A46" t="s">
        <v>30</v>
      </c>
      <c r="B46" t="s">
        <v>31</v>
      </c>
      <c r="C46">
        <v>2010</v>
      </c>
      <c r="D46">
        <v>14.23</v>
      </c>
      <c r="E46">
        <v>5.26</v>
      </c>
      <c r="H46" s="19" t="s">
        <v>80</v>
      </c>
      <c r="I46" s="17">
        <f t="shared" si="5"/>
        <v>1</v>
      </c>
      <c r="J46" s="10">
        <f t="shared" si="1"/>
        <v>1</v>
      </c>
      <c r="K46" s="10">
        <f t="shared" si="2"/>
        <v>1</v>
      </c>
      <c r="L46" s="10">
        <f t="shared" si="3"/>
        <v>1</v>
      </c>
      <c r="M46" s="24">
        <f t="shared" si="4"/>
        <v>4</v>
      </c>
    </row>
    <row r="47" spans="1:13" x14ac:dyDescent="0.2">
      <c r="A47" t="s">
        <v>32</v>
      </c>
      <c r="B47" t="s">
        <v>33</v>
      </c>
      <c r="C47">
        <v>2019</v>
      </c>
      <c r="D47">
        <v>9.16</v>
      </c>
      <c r="E47">
        <v>1.47</v>
      </c>
      <c r="H47" s="19" t="s">
        <v>82</v>
      </c>
      <c r="I47" s="17">
        <f t="shared" si="5"/>
        <v>1</v>
      </c>
      <c r="J47" s="10">
        <f t="shared" si="1"/>
        <v>1</v>
      </c>
      <c r="K47" s="10">
        <f t="shared" si="2"/>
        <v>1</v>
      </c>
      <c r="L47" s="10">
        <f t="shared" si="3"/>
        <v>1</v>
      </c>
      <c r="M47" s="24">
        <f t="shared" si="4"/>
        <v>4</v>
      </c>
    </row>
    <row r="48" spans="1:13" x14ac:dyDescent="0.2">
      <c r="A48" t="s">
        <v>32</v>
      </c>
      <c r="B48" t="s">
        <v>33</v>
      </c>
      <c r="C48">
        <v>2000</v>
      </c>
      <c r="D48">
        <v>10</v>
      </c>
      <c r="E48">
        <v>2.86</v>
      </c>
      <c r="H48" s="19" t="s">
        <v>84</v>
      </c>
      <c r="I48" s="17">
        <f t="shared" si="5"/>
        <v>1</v>
      </c>
      <c r="J48" s="10">
        <f t="shared" si="1"/>
        <v>1</v>
      </c>
      <c r="K48" s="10">
        <f t="shared" si="2"/>
        <v>1</v>
      </c>
      <c r="L48" s="10">
        <f t="shared" si="3"/>
        <v>1</v>
      </c>
      <c r="M48" s="24">
        <f t="shared" si="4"/>
        <v>4</v>
      </c>
    </row>
    <row r="49" spans="1:13" x14ac:dyDescent="0.2">
      <c r="A49" t="s">
        <v>32</v>
      </c>
      <c r="B49" t="s">
        <v>33</v>
      </c>
      <c r="C49">
        <v>2010</v>
      </c>
      <c r="D49">
        <v>10.74</v>
      </c>
      <c r="E49">
        <v>2.2000000000000002</v>
      </c>
      <c r="H49" s="19" t="s">
        <v>86</v>
      </c>
      <c r="I49" s="17">
        <f t="shared" si="5"/>
        <v>1</v>
      </c>
      <c r="J49" s="10">
        <f t="shared" si="1"/>
        <v>1</v>
      </c>
      <c r="K49" s="10">
        <f t="shared" si="2"/>
        <v>1</v>
      </c>
      <c r="L49" s="10">
        <f t="shared" si="3"/>
        <v>1</v>
      </c>
      <c r="M49" s="24">
        <f t="shared" si="4"/>
        <v>4</v>
      </c>
    </row>
    <row r="50" spans="1:13" ht="17" thickBot="1" x14ac:dyDescent="0.25">
      <c r="A50" t="s">
        <v>32</v>
      </c>
      <c r="B50" t="s">
        <v>33</v>
      </c>
      <c r="C50">
        <v>2005</v>
      </c>
      <c r="D50">
        <v>10.95</v>
      </c>
      <c r="E50">
        <v>2.27</v>
      </c>
      <c r="H50" s="20" t="s">
        <v>138</v>
      </c>
      <c r="I50" s="18">
        <f>COUNTIF(I4:I49, 0)</f>
        <v>8</v>
      </c>
      <c r="J50" s="12">
        <f>COUNTIF(J4:J49, 0)</f>
        <v>14</v>
      </c>
      <c r="K50" s="12">
        <f>COUNTIF(K4:K49, 0)</f>
        <v>2</v>
      </c>
      <c r="L50" s="12">
        <f>COUNTIF(L4:L49, 0)</f>
        <v>4</v>
      </c>
      <c r="M50" s="11"/>
    </row>
    <row r="51" spans="1:13" x14ac:dyDescent="0.2">
      <c r="A51" t="s">
        <v>34</v>
      </c>
      <c r="B51" t="s">
        <v>35</v>
      </c>
      <c r="C51">
        <v>2019</v>
      </c>
      <c r="D51">
        <v>11.3</v>
      </c>
      <c r="E51">
        <v>1.17</v>
      </c>
    </row>
    <row r="52" spans="1:13" x14ac:dyDescent="0.2">
      <c r="A52" t="s">
        <v>34</v>
      </c>
      <c r="B52" t="s">
        <v>35</v>
      </c>
      <c r="C52">
        <v>2010</v>
      </c>
      <c r="D52">
        <v>12.25</v>
      </c>
      <c r="E52">
        <v>1.27</v>
      </c>
    </row>
    <row r="53" spans="1:13" x14ac:dyDescent="0.2">
      <c r="A53" t="s">
        <v>34</v>
      </c>
      <c r="B53" t="s">
        <v>35</v>
      </c>
      <c r="C53">
        <v>2005</v>
      </c>
      <c r="D53">
        <v>12.81</v>
      </c>
      <c r="E53">
        <v>1.61</v>
      </c>
    </row>
    <row r="54" spans="1:13" x14ac:dyDescent="0.2">
      <c r="A54" t="s">
        <v>34</v>
      </c>
      <c r="B54" t="s">
        <v>35</v>
      </c>
      <c r="C54">
        <v>2000</v>
      </c>
      <c r="D54">
        <v>13.72</v>
      </c>
      <c r="E54">
        <v>1.79</v>
      </c>
    </row>
    <row r="55" spans="1:13" x14ac:dyDescent="0.2">
      <c r="A55" t="s">
        <v>36</v>
      </c>
      <c r="B55" t="s">
        <v>37</v>
      </c>
      <c r="C55">
        <v>2000</v>
      </c>
      <c r="D55">
        <v>10.57</v>
      </c>
      <c r="E55">
        <v>5.6</v>
      </c>
    </row>
    <row r="56" spans="1:13" x14ac:dyDescent="0.2">
      <c r="A56" t="s">
        <v>36</v>
      </c>
      <c r="B56" t="s">
        <v>37</v>
      </c>
      <c r="C56">
        <v>2005</v>
      </c>
      <c r="D56">
        <v>12.26</v>
      </c>
      <c r="E56">
        <v>10.17</v>
      </c>
    </row>
    <row r="57" spans="1:13" x14ac:dyDescent="0.2">
      <c r="A57" t="s">
        <v>36</v>
      </c>
      <c r="B57" t="s">
        <v>37</v>
      </c>
      <c r="C57">
        <v>2019</v>
      </c>
      <c r="D57">
        <v>14.33</v>
      </c>
      <c r="E57">
        <v>2.04</v>
      </c>
    </row>
    <row r="58" spans="1:13" x14ac:dyDescent="0.2">
      <c r="A58" t="s">
        <v>36</v>
      </c>
      <c r="B58" t="s">
        <v>37</v>
      </c>
      <c r="C58">
        <v>2010</v>
      </c>
      <c r="D58">
        <v>14.84</v>
      </c>
      <c r="E58">
        <v>4.87</v>
      </c>
    </row>
    <row r="59" spans="1:13" x14ac:dyDescent="0.2">
      <c r="A59" t="s">
        <v>38</v>
      </c>
      <c r="B59" t="s">
        <v>39</v>
      </c>
      <c r="C59">
        <v>2019</v>
      </c>
      <c r="D59">
        <v>12.22</v>
      </c>
      <c r="E59">
        <v>0.75</v>
      </c>
    </row>
    <row r="60" spans="1:13" x14ac:dyDescent="0.2">
      <c r="A60" t="s">
        <v>38</v>
      </c>
      <c r="B60" t="s">
        <v>39</v>
      </c>
      <c r="C60">
        <v>2010</v>
      </c>
      <c r="D60">
        <v>12.41</v>
      </c>
      <c r="E60">
        <v>0.98</v>
      </c>
    </row>
    <row r="61" spans="1:13" x14ac:dyDescent="0.2">
      <c r="A61" t="s">
        <v>38</v>
      </c>
      <c r="B61" t="s">
        <v>39</v>
      </c>
      <c r="C61">
        <v>2005</v>
      </c>
      <c r="D61">
        <v>13.01</v>
      </c>
      <c r="E61">
        <v>1.29</v>
      </c>
    </row>
    <row r="62" spans="1:13" x14ac:dyDescent="0.2">
      <c r="A62" t="s">
        <v>38</v>
      </c>
      <c r="B62" t="s">
        <v>39</v>
      </c>
      <c r="C62">
        <v>2000</v>
      </c>
      <c r="D62">
        <v>13.82</v>
      </c>
      <c r="E62">
        <v>1.67</v>
      </c>
    </row>
    <row r="63" spans="1:13" x14ac:dyDescent="0.2">
      <c r="A63" t="s">
        <v>40</v>
      </c>
      <c r="B63" t="s">
        <v>41</v>
      </c>
      <c r="C63">
        <v>2019</v>
      </c>
      <c r="D63">
        <v>7.12</v>
      </c>
      <c r="E63">
        <v>0.74</v>
      </c>
    </row>
    <row r="64" spans="1:13" x14ac:dyDescent="0.2">
      <c r="A64" t="s">
        <v>40</v>
      </c>
      <c r="B64" t="s">
        <v>41</v>
      </c>
      <c r="C64">
        <v>2010</v>
      </c>
      <c r="D64">
        <v>8.7200000000000006</v>
      </c>
      <c r="E64">
        <v>1.6</v>
      </c>
    </row>
    <row r="65" spans="1:5" x14ac:dyDescent="0.2">
      <c r="A65" t="s">
        <v>40</v>
      </c>
      <c r="B65" t="s">
        <v>41</v>
      </c>
      <c r="C65">
        <v>2005</v>
      </c>
      <c r="D65">
        <v>9.27</v>
      </c>
      <c r="E65">
        <v>1.19</v>
      </c>
    </row>
    <row r="66" spans="1:5" x14ac:dyDescent="0.2">
      <c r="A66" t="s">
        <v>42</v>
      </c>
      <c r="B66" t="s">
        <v>43</v>
      </c>
      <c r="C66">
        <v>2019</v>
      </c>
      <c r="D66">
        <v>10.6</v>
      </c>
      <c r="E66">
        <v>0.67</v>
      </c>
    </row>
    <row r="67" spans="1:5" x14ac:dyDescent="0.2">
      <c r="A67" t="s">
        <v>42</v>
      </c>
      <c r="B67" t="s">
        <v>43</v>
      </c>
      <c r="C67">
        <v>2010</v>
      </c>
      <c r="D67">
        <v>10.84</v>
      </c>
      <c r="E67">
        <v>1.38</v>
      </c>
    </row>
    <row r="68" spans="1:5" x14ac:dyDescent="0.2">
      <c r="A68" t="s">
        <v>42</v>
      </c>
      <c r="B68" t="s">
        <v>43</v>
      </c>
      <c r="C68">
        <v>2000</v>
      </c>
      <c r="D68">
        <v>12.38</v>
      </c>
      <c r="E68">
        <v>2.0099999999999998</v>
      </c>
    </row>
    <row r="69" spans="1:5" x14ac:dyDescent="0.2">
      <c r="A69" t="s">
        <v>42</v>
      </c>
      <c r="B69" t="s">
        <v>43</v>
      </c>
      <c r="C69">
        <v>2005</v>
      </c>
      <c r="D69">
        <v>12.58</v>
      </c>
      <c r="E69">
        <v>1.63</v>
      </c>
    </row>
    <row r="70" spans="1:5" x14ac:dyDescent="0.2">
      <c r="A70" t="s">
        <v>44</v>
      </c>
      <c r="B70" t="s">
        <v>45</v>
      </c>
      <c r="C70">
        <v>2000</v>
      </c>
      <c r="D70">
        <v>6.92</v>
      </c>
      <c r="E70">
        <v>1.78</v>
      </c>
    </row>
    <row r="71" spans="1:5" x14ac:dyDescent="0.2">
      <c r="A71" t="s">
        <v>44</v>
      </c>
      <c r="B71" t="s">
        <v>45</v>
      </c>
      <c r="C71">
        <v>2010</v>
      </c>
      <c r="D71">
        <v>7.47</v>
      </c>
      <c r="E71">
        <v>0.63</v>
      </c>
    </row>
    <row r="72" spans="1:5" x14ac:dyDescent="0.2">
      <c r="A72" t="s">
        <v>44</v>
      </c>
      <c r="B72" t="s">
        <v>45</v>
      </c>
      <c r="C72">
        <v>2005</v>
      </c>
      <c r="D72">
        <v>7.52</v>
      </c>
      <c r="E72">
        <v>1.01</v>
      </c>
    </row>
    <row r="73" spans="1:5" x14ac:dyDescent="0.2">
      <c r="A73" t="s">
        <v>44</v>
      </c>
      <c r="B73" t="s">
        <v>45</v>
      </c>
      <c r="C73">
        <v>2019</v>
      </c>
      <c r="D73">
        <v>8.07</v>
      </c>
      <c r="E73">
        <v>0.28000000000000003</v>
      </c>
    </row>
    <row r="74" spans="1:5" x14ac:dyDescent="0.2">
      <c r="A74" t="s">
        <v>46</v>
      </c>
      <c r="B74" t="s">
        <v>47</v>
      </c>
      <c r="C74">
        <v>2019</v>
      </c>
      <c r="D74">
        <v>11.7</v>
      </c>
      <c r="E74">
        <v>0.65</v>
      </c>
    </row>
    <row r="75" spans="1:5" x14ac:dyDescent="0.2">
      <c r="A75" t="s">
        <v>46</v>
      </c>
      <c r="B75" t="s">
        <v>47</v>
      </c>
      <c r="C75">
        <v>2010</v>
      </c>
      <c r="D75">
        <v>12.21</v>
      </c>
      <c r="E75">
        <v>1.19</v>
      </c>
    </row>
    <row r="76" spans="1:5" x14ac:dyDescent="0.2">
      <c r="A76" t="s">
        <v>46</v>
      </c>
      <c r="B76" t="s">
        <v>47</v>
      </c>
      <c r="C76">
        <v>2005</v>
      </c>
      <c r="D76">
        <v>14.14</v>
      </c>
      <c r="E76">
        <v>1.26</v>
      </c>
    </row>
    <row r="77" spans="1:5" x14ac:dyDescent="0.2">
      <c r="A77" t="s">
        <v>46</v>
      </c>
      <c r="B77" t="s">
        <v>47</v>
      </c>
      <c r="C77">
        <v>2000</v>
      </c>
      <c r="D77">
        <v>15.03</v>
      </c>
      <c r="E77">
        <v>0.98</v>
      </c>
    </row>
    <row r="78" spans="1:5" x14ac:dyDescent="0.2">
      <c r="A78" t="s">
        <v>48</v>
      </c>
      <c r="B78" t="s">
        <v>49</v>
      </c>
      <c r="C78">
        <v>2010</v>
      </c>
      <c r="D78">
        <v>7.22</v>
      </c>
      <c r="E78">
        <v>0.88</v>
      </c>
    </row>
    <row r="79" spans="1:5" x14ac:dyDescent="0.2">
      <c r="A79" t="s">
        <v>48</v>
      </c>
      <c r="B79" t="s">
        <v>49</v>
      </c>
      <c r="C79">
        <v>2019</v>
      </c>
      <c r="D79">
        <v>7.97</v>
      </c>
      <c r="E79">
        <v>0.53</v>
      </c>
    </row>
    <row r="80" spans="1:5" x14ac:dyDescent="0.2">
      <c r="A80" t="s">
        <v>48</v>
      </c>
      <c r="B80" t="s">
        <v>49</v>
      </c>
      <c r="C80">
        <v>2005</v>
      </c>
      <c r="D80">
        <v>8.32</v>
      </c>
      <c r="E80">
        <v>1.05</v>
      </c>
    </row>
    <row r="81" spans="1:5" x14ac:dyDescent="0.2">
      <c r="A81" t="s">
        <v>48</v>
      </c>
      <c r="B81" t="s">
        <v>49</v>
      </c>
      <c r="C81">
        <v>2000</v>
      </c>
      <c r="D81">
        <v>9.9499999999999993</v>
      </c>
      <c r="E81">
        <v>1.34</v>
      </c>
    </row>
    <row r="82" spans="1:5" x14ac:dyDescent="0.2">
      <c r="A82" t="s">
        <v>50</v>
      </c>
      <c r="B82" t="s">
        <v>51</v>
      </c>
      <c r="C82">
        <v>2010</v>
      </c>
      <c r="D82">
        <v>4.2</v>
      </c>
      <c r="E82">
        <v>8.34</v>
      </c>
    </row>
    <row r="83" spans="1:5" x14ac:dyDescent="0.2">
      <c r="A83" t="s">
        <v>50</v>
      </c>
      <c r="B83" t="s">
        <v>51</v>
      </c>
      <c r="C83">
        <v>2000</v>
      </c>
      <c r="D83">
        <v>6.64</v>
      </c>
      <c r="E83">
        <v>15.26</v>
      </c>
    </row>
    <row r="84" spans="1:5" x14ac:dyDescent="0.2">
      <c r="A84" t="s">
        <v>52</v>
      </c>
      <c r="B84" t="s">
        <v>53</v>
      </c>
      <c r="C84">
        <v>2000</v>
      </c>
      <c r="D84">
        <v>8.9</v>
      </c>
      <c r="E84">
        <v>9.9499999999999993</v>
      </c>
    </row>
    <row r="85" spans="1:5" x14ac:dyDescent="0.2">
      <c r="A85" t="s">
        <v>52</v>
      </c>
      <c r="B85" t="s">
        <v>53</v>
      </c>
      <c r="C85">
        <v>2019</v>
      </c>
      <c r="D85">
        <v>13.09</v>
      </c>
      <c r="E85">
        <v>3.39</v>
      </c>
    </row>
    <row r="86" spans="1:5" x14ac:dyDescent="0.2">
      <c r="A86" t="s">
        <v>54</v>
      </c>
      <c r="B86" t="s">
        <v>55</v>
      </c>
      <c r="C86">
        <v>2000</v>
      </c>
      <c r="D86">
        <v>11.5</v>
      </c>
      <c r="E86">
        <v>10.28</v>
      </c>
    </row>
    <row r="87" spans="1:5" x14ac:dyDescent="0.2">
      <c r="A87" t="s">
        <v>54</v>
      </c>
      <c r="B87" t="s">
        <v>55</v>
      </c>
      <c r="C87">
        <v>2019</v>
      </c>
      <c r="D87">
        <v>11.79</v>
      </c>
      <c r="E87">
        <v>3.3</v>
      </c>
    </row>
    <row r="88" spans="1:5" x14ac:dyDescent="0.2">
      <c r="A88" t="s">
        <v>54</v>
      </c>
      <c r="B88" t="s">
        <v>55</v>
      </c>
      <c r="C88">
        <v>2005</v>
      </c>
      <c r="D88">
        <v>13.53</v>
      </c>
      <c r="E88">
        <v>11.03</v>
      </c>
    </row>
    <row r="89" spans="1:5" x14ac:dyDescent="0.2">
      <c r="A89" t="s">
        <v>54</v>
      </c>
      <c r="B89" t="s">
        <v>55</v>
      </c>
      <c r="C89">
        <v>2010</v>
      </c>
      <c r="D89">
        <v>14.05</v>
      </c>
      <c r="E89">
        <v>6.98</v>
      </c>
    </row>
    <row r="90" spans="1:5" x14ac:dyDescent="0.2">
      <c r="A90" t="s">
        <v>56</v>
      </c>
      <c r="B90" t="s">
        <v>57</v>
      </c>
      <c r="C90">
        <v>2019</v>
      </c>
      <c r="D90">
        <v>11.53</v>
      </c>
      <c r="E90">
        <v>0.65</v>
      </c>
    </row>
    <row r="91" spans="1:5" x14ac:dyDescent="0.2">
      <c r="A91" t="s">
        <v>56</v>
      </c>
      <c r="B91" t="s">
        <v>57</v>
      </c>
      <c r="C91">
        <v>2010</v>
      </c>
      <c r="D91">
        <v>12.13</v>
      </c>
      <c r="E91">
        <v>1.97</v>
      </c>
    </row>
    <row r="92" spans="1:5" x14ac:dyDescent="0.2">
      <c r="A92" t="s">
        <v>56</v>
      </c>
      <c r="B92" t="s">
        <v>57</v>
      </c>
      <c r="C92">
        <v>2005</v>
      </c>
      <c r="D92">
        <v>12.75</v>
      </c>
      <c r="E92">
        <v>0.86</v>
      </c>
    </row>
    <row r="93" spans="1:5" x14ac:dyDescent="0.2">
      <c r="A93" t="s">
        <v>56</v>
      </c>
      <c r="B93" t="s">
        <v>57</v>
      </c>
      <c r="C93">
        <v>2000</v>
      </c>
      <c r="D93">
        <v>13.65</v>
      </c>
      <c r="E93">
        <v>0.92</v>
      </c>
    </row>
    <row r="94" spans="1:5" x14ac:dyDescent="0.2">
      <c r="A94" t="s">
        <v>58</v>
      </c>
      <c r="B94" t="s">
        <v>59</v>
      </c>
      <c r="C94">
        <v>2000</v>
      </c>
      <c r="D94">
        <v>5.7</v>
      </c>
      <c r="E94">
        <v>1</v>
      </c>
    </row>
    <row r="95" spans="1:5" x14ac:dyDescent="0.2">
      <c r="A95" t="s">
        <v>58</v>
      </c>
      <c r="B95" t="s">
        <v>59</v>
      </c>
      <c r="C95">
        <v>2005</v>
      </c>
      <c r="D95">
        <v>6.77</v>
      </c>
      <c r="E95">
        <v>0.98</v>
      </c>
    </row>
    <row r="96" spans="1:5" x14ac:dyDescent="0.2">
      <c r="A96" t="s">
        <v>58</v>
      </c>
      <c r="B96" t="s">
        <v>59</v>
      </c>
      <c r="C96">
        <v>2010</v>
      </c>
      <c r="D96">
        <v>6.91</v>
      </c>
      <c r="E96">
        <v>0.96</v>
      </c>
    </row>
    <row r="97" spans="1:5" x14ac:dyDescent="0.2">
      <c r="A97" t="s">
        <v>58</v>
      </c>
      <c r="B97" t="s">
        <v>59</v>
      </c>
      <c r="C97">
        <v>2019</v>
      </c>
      <c r="D97">
        <v>8.52</v>
      </c>
      <c r="E97">
        <v>0.99</v>
      </c>
    </row>
    <row r="98" spans="1:5" x14ac:dyDescent="0.2">
      <c r="A98" t="s">
        <v>60</v>
      </c>
      <c r="B98" t="s">
        <v>61</v>
      </c>
      <c r="C98">
        <v>2000</v>
      </c>
      <c r="D98">
        <v>10.36</v>
      </c>
      <c r="E98">
        <v>10.18</v>
      </c>
    </row>
    <row r="99" spans="1:5" x14ac:dyDescent="0.2">
      <c r="A99" t="s">
        <v>60</v>
      </c>
      <c r="B99" t="s">
        <v>61</v>
      </c>
      <c r="C99">
        <v>2019</v>
      </c>
      <c r="D99">
        <v>11.36</v>
      </c>
      <c r="E99">
        <v>3.89</v>
      </c>
    </row>
    <row r="100" spans="1:5" x14ac:dyDescent="0.2">
      <c r="A100" t="s">
        <v>60</v>
      </c>
      <c r="B100" t="s">
        <v>61</v>
      </c>
      <c r="C100">
        <v>2010</v>
      </c>
      <c r="D100">
        <v>11.43</v>
      </c>
      <c r="E100">
        <v>7.2</v>
      </c>
    </row>
    <row r="101" spans="1:5" x14ac:dyDescent="0.2">
      <c r="A101" t="s">
        <v>60</v>
      </c>
      <c r="B101" t="s">
        <v>61</v>
      </c>
      <c r="C101">
        <v>2005</v>
      </c>
      <c r="D101">
        <v>12.95</v>
      </c>
      <c r="E101">
        <v>7.4</v>
      </c>
    </row>
    <row r="102" spans="1:5" x14ac:dyDescent="0.2">
      <c r="A102" t="s">
        <v>62</v>
      </c>
      <c r="B102" t="s">
        <v>63</v>
      </c>
      <c r="C102">
        <v>2019</v>
      </c>
      <c r="D102">
        <v>10.34</v>
      </c>
      <c r="E102">
        <v>3.65</v>
      </c>
    </row>
    <row r="103" spans="1:5" x14ac:dyDescent="0.2">
      <c r="A103" t="s">
        <v>62</v>
      </c>
      <c r="B103" t="s">
        <v>63</v>
      </c>
      <c r="C103">
        <v>2010</v>
      </c>
      <c r="D103">
        <v>10.4</v>
      </c>
      <c r="E103">
        <v>2.38</v>
      </c>
    </row>
    <row r="104" spans="1:5" x14ac:dyDescent="0.2">
      <c r="A104" t="s">
        <v>64</v>
      </c>
      <c r="B104" t="s">
        <v>65</v>
      </c>
      <c r="C104">
        <v>2019</v>
      </c>
      <c r="D104">
        <v>9.3000000000000007</v>
      </c>
      <c r="E104">
        <v>0.72</v>
      </c>
    </row>
    <row r="105" spans="1:5" x14ac:dyDescent="0.2">
      <c r="A105" t="s">
        <v>64</v>
      </c>
      <c r="B105" t="s">
        <v>65</v>
      </c>
      <c r="C105">
        <v>2010</v>
      </c>
      <c r="D105">
        <v>10.199999999999999</v>
      </c>
      <c r="E105">
        <v>0.87</v>
      </c>
    </row>
    <row r="106" spans="1:5" x14ac:dyDescent="0.2">
      <c r="A106" t="s">
        <v>64</v>
      </c>
      <c r="B106" t="s">
        <v>65</v>
      </c>
      <c r="C106">
        <v>2005</v>
      </c>
      <c r="D106">
        <v>10.75</v>
      </c>
      <c r="E106">
        <v>1.07</v>
      </c>
    </row>
    <row r="107" spans="1:5" x14ac:dyDescent="0.2">
      <c r="A107" t="s">
        <v>64</v>
      </c>
      <c r="B107" t="s">
        <v>65</v>
      </c>
      <c r="C107">
        <v>2000</v>
      </c>
      <c r="D107">
        <v>11.14</v>
      </c>
      <c r="E107">
        <v>1.1299999999999999</v>
      </c>
    </row>
    <row r="108" spans="1:5" x14ac:dyDescent="0.2">
      <c r="A108" t="s">
        <v>66</v>
      </c>
      <c r="B108" t="s">
        <v>67</v>
      </c>
      <c r="C108">
        <v>2010</v>
      </c>
      <c r="D108">
        <v>4.32</v>
      </c>
      <c r="E108">
        <v>2.0499999999999998</v>
      </c>
    </row>
    <row r="109" spans="1:5" x14ac:dyDescent="0.2">
      <c r="A109" t="s">
        <v>66</v>
      </c>
      <c r="B109" t="s">
        <v>67</v>
      </c>
      <c r="C109">
        <v>2000</v>
      </c>
      <c r="D109">
        <v>4.46</v>
      </c>
      <c r="E109">
        <v>2.31</v>
      </c>
    </row>
    <row r="110" spans="1:5" x14ac:dyDescent="0.2">
      <c r="A110" t="s">
        <v>66</v>
      </c>
      <c r="B110" t="s">
        <v>67</v>
      </c>
      <c r="C110">
        <v>2019</v>
      </c>
      <c r="D110">
        <v>4.62</v>
      </c>
      <c r="E110">
        <v>1.0900000000000001</v>
      </c>
    </row>
    <row r="111" spans="1:5" x14ac:dyDescent="0.2">
      <c r="A111" t="s">
        <v>68</v>
      </c>
      <c r="B111" t="s">
        <v>69</v>
      </c>
      <c r="C111">
        <v>2000</v>
      </c>
      <c r="D111">
        <v>6.63</v>
      </c>
      <c r="E111">
        <v>1.07</v>
      </c>
    </row>
    <row r="112" spans="1:5" x14ac:dyDescent="0.2">
      <c r="A112" t="s">
        <v>68</v>
      </c>
      <c r="B112" t="s">
        <v>69</v>
      </c>
      <c r="C112">
        <v>2019</v>
      </c>
      <c r="D112">
        <v>6.8</v>
      </c>
      <c r="E112">
        <v>0.52</v>
      </c>
    </row>
    <row r="113" spans="1:5" x14ac:dyDescent="0.2">
      <c r="A113" t="s">
        <v>68</v>
      </c>
      <c r="B113" t="s">
        <v>69</v>
      </c>
      <c r="C113">
        <v>2005</v>
      </c>
      <c r="D113">
        <v>7.27</v>
      </c>
      <c r="E113">
        <v>0.71</v>
      </c>
    </row>
    <row r="114" spans="1:5" x14ac:dyDescent="0.2">
      <c r="A114" t="s">
        <v>68</v>
      </c>
      <c r="B114" t="s">
        <v>69</v>
      </c>
      <c r="C114">
        <v>2010</v>
      </c>
      <c r="D114">
        <v>7.43</v>
      </c>
      <c r="E114">
        <v>0.59</v>
      </c>
    </row>
    <row r="115" spans="1:5" x14ac:dyDescent="0.2">
      <c r="A115" t="s">
        <v>70</v>
      </c>
      <c r="B115" t="s">
        <v>71</v>
      </c>
      <c r="C115">
        <v>2000</v>
      </c>
      <c r="D115">
        <v>9.65</v>
      </c>
      <c r="E115">
        <v>2.2200000000000002</v>
      </c>
    </row>
    <row r="116" spans="1:5" x14ac:dyDescent="0.2">
      <c r="A116" t="s">
        <v>70</v>
      </c>
      <c r="B116" t="s">
        <v>71</v>
      </c>
      <c r="C116">
        <v>2010</v>
      </c>
      <c r="D116">
        <v>11.3</v>
      </c>
      <c r="E116">
        <v>0.99</v>
      </c>
    </row>
    <row r="117" spans="1:5" x14ac:dyDescent="0.2">
      <c r="A117" t="s">
        <v>70</v>
      </c>
      <c r="B117" t="s">
        <v>71</v>
      </c>
      <c r="C117">
        <v>2019</v>
      </c>
      <c r="D117">
        <v>11.63</v>
      </c>
      <c r="E117">
        <v>0.66</v>
      </c>
    </row>
    <row r="118" spans="1:5" x14ac:dyDescent="0.2">
      <c r="A118" t="s">
        <v>72</v>
      </c>
      <c r="B118" t="s">
        <v>73</v>
      </c>
      <c r="C118">
        <v>2019</v>
      </c>
      <c r="D118">
        <v>10.45</v>
      </c>
      <c r="E118">
        <v>0.71</v>
      </c>
    </row>
    <row r="119" spans="1:5" x14ac:dyDescent="0.2">
      <c r="A119" t="s">
        <v>72</v>
      </c>
      <c r="B119" t="s">
        <v>73</v>
      </c>
      <c r="C119">
        <v>2010</v>
      </c>
      <c r="D119">
        <v>11.4</v>
      </c>
      <c r="E119">
        <v>1.17</v>
      </c>
    </row>
    <row r="120" spans="1:5" x14ac:dyDescent="0.2">
      <c r="A120" t="s">
        <v>72</v>
      </c>
      <c r="B120" t="s">
        <v>73</v>
      </c>
      <c r="C120">
        <v>2005</v>
      </c>
      <c r="D120">
        <v>12.18</v>
      </c>
      <c r="E120">
        <v>1.28</v>
      </c>
    </row>
    <row r="121" spans="1:5" x14ac:dyDescent="0.2">
      <c r="A121" t="s">
        <v>72</v>
      </c>
      <c r="B121" t="s">
        <v>73</v>
      </c>
      <c r="C121">
        <v>2000</v>
      </c>
      <c r="D121">
        <v>12.77</v>
      </c>
      <c r="E121">
        <v>1.1299999999999999</v>
      </c>
    </row>
    <row r="122" spans="1:5" x14ac:dyDescent="0.2">
      <c r="A122" t="s">
        <v>74</v>
      </c>
      <c r="B122" t="s">
        <v>75</v>
      </c>
      <c r="C122">
        <v>2019</v>
      </c>
      <c r="D122">
        <v>16.989999999999998</v>
      </c>
      <c r="E122">
        <v>1.25</v>
      </c>
    </row>
    <row r="123" spans="1:5" x14ac:dyDescent="0.2">
      <c r="A123" t="s">
        <v>74</v>
      </c>
      <c r="B123" t="s">
        <v>75</v>
      </c>
      <c r="C123">
        <v>2010</v>
      </c>
      <c r="D123">
        <v>17.62</v>
      </c>
      <c r="E123">
        <v>1.31</v>
      </c>
    </row>
    <row r="124" spans="1:5" x14ac:dyDescent="0.2">
      <c r="A124" t="s">
        <v>74</v>
      </c>
      <c r="B124" t="s">
        <v>75</v>
      </c>
      <c r="C124">
        <v>2005</v>
      </c>
      <c r="D124">
        <v>18.32</v>
      </c>
      <c r="E124">
        <v>2.0499999999999998</v>
      </c>
    </row>
    <row r="125" spans="1:5" x14ac:dyDescent="0.2">
      <c r="A125" t="s">
        <v>74</v>
      </c>
      <c r="B125" t="s">
        <v>75</v>
      </c>
      <c r="C125">
        <v>2000</v>
      </c>
      <c r="D125">
        <v>19.05</v>
      </c>
      <c r="E125">
        <v>2.54</v>
      </c>
    </row>
    <row r="126" spans="1:5" x14ac:dyDescent="0.2">
      <c r="A126" t="s">
        <v>76</v>
      </c>
      <c r="B126" t="s">
        <v>77</v>
      </c>
      <c r="C126">
        <v>2019</v>
      </c>
      <c r="D126">
        <v>10.42</v>
      </c>
      <c r="E126">
        <v>7.69</v>
      </c>
    </row>
    <row r="127" spans="1:5" x14ac:dyDescent="0.2">
      <c r="A127" t="s">
        <v>76</v>
      </c>
      <c r="B127" t="s">
        <v>77</v>
      </c>
      <c r="C127">
        <v>2010</v>
      </c>
      <c r="D127">
        <v>13.76</v>
      </c>
      <c r="E127">
        <v>11.65</v>
      </c>
    </row>
    <row r="128" spans="1:5" x14ac:dyDescent="0.2">
      <c r="A128" t="s">
        <v>76</v>
      </c>
      <c r="B128" t="s">
        <v>77</v>
      </c>
      <c r="C128">
        <v>2000</v>
      </c>
      <c r="D128">
        <v>13.86</v>
      </c>
      <c r="E128">
        <v>27.98</v>
      </c>
    </row>
    <row r="129" spans="1:5" x14ac:dyDescent="0.2">
      <c r="A129" t="s">
        <v>76</v>
      </c>
      <c r="B129" t="s">
        <v>77</v>
      </c>
      <c r="C129">
        <v>2005</v>
      </c>
      <c r="D129">
        <v>14.5</v>
      </c>
      <c r="E129">
        <v>24.78</v>
      </c>
    </row>
    <row r="130" spans="1:5" x14ac:dyDescent="0.2">
      <c r="A130" t="s">
        <v>78</v>
      </c>
      <c r="B130" t="s">
        <v>79</v>
      </c>
      <c r="C130">
        <v>2019</v>
      </c>
      <c r="D130">
        <v>7.89</v>
      </c>
      <c r="E130">
        <v>1.19</v>
      </c>
    </row>
    <row r="131" spans="1:5" x14ac:dyDescent="0.2">
      <c r="A131" t="s">
        <v>78</v>
      </c>
      <c r="B131" t="s">
        <v>79</v>
      </c>
      <c r="C131">
        <v>2010</v>
      </c>
      <c r="D131">
        <v>9.93</v>
      </c>
      <c r="E131">
        <v>1.72</v>
      </c>
    </row>
    <row r="132" spans="1:5" x14ac:dyDescent="0.2">
      <c r="A132" t="s">
        <v>80</v>
      </c>
      <c r="B132" t="s">
        <v>81</v>
      </c>
      <c r="C132">
        <v>2019</v>
      </c>
      <c r="D132">
        <v>10.48</v>
      </c>
      <c r="E132">
        <v>1.39</v>
      </c>
    </row>
    <row r="133" spans="1:5" x14ac:dyDescent="0.2">
      <c r="A133" t="s">
        <v>80</v>
      </c>
      <c r="B133" t="s">
        <v>81</v>
      </c>
      <c r="C133">
        <v>2010</v>
      </c>
      <c r="D133">
        <v>10.54</v>
      </c>
      <c r="E133">
        <v>1.65</v>
      </c>
    </row>
    <row r="134" spans="1:5" x14ac:dyDescent="0.2">
      <c r="A134" t="s">
        <v>80</v>
      </c>
      <c r="B134" t="s">
        <v>81</v>
      </c>
      <c r="C134">
        <v>2005</v>
      </c>
      <c r="D134">
        <v>10.62</v>
      </c>
      <c r="E134">
        <v>1.73</v>
      </c>
    </row>
    <row r="135" spans="1:5" x14ac:dyDescent="0.2">
      <c r="A135" t="s">
        <v>80</v>
      </c>
      <c r="B135" t="s">
        <v>81</v>
      </c>
      <c r="C135">
        <v>2000</v>
      </c>
      <c r="D135">
        <v>11.09</v>
      </c>
      <c r="E135">
        <v>2.4</v>
      </c>
    </row>
    <row r="136" spans="1:5" x14ac:dyDescent="0.2">
      <c r="A136" t="s">
        <v>82</v>
      </c>
      <c r="B136" t="s">
        <v>83</v>
      </c>
      <c r="C136">
        <v>2019</v>
      </c>
      <c r="D136">
        <v>10.98</v>
      </c>
      <c r="E136">
        <v>0.66</v>
      </c>
    </row>
    <row r="137" spans="1:5" x14ac:dyDescent="0.2">
      <c r="A137" t="s">
        <v>82</v>
      </c>
      <c r="B137" t="s">
        <v>83</v>
      </c>
      <c r="C137">
        <v>2010</v>
      </c>
      <c r="D137">
        <v>11.14</v>
      </c>
      <c r="E137">
        <v>0.73</v>
      </c>
    </row>
    <row r="138" spans="1:5" x14ac:dyDescent="0.2">
      <c r="A138" t="s">
        <v>82</v>
      </c>
      <c r="B138" t="s">
        <v>83</v>
      </c>
      <c r="C138">
        <v>2005</v>
      </c>
      <c r="D138">
        <v>11.81</v>
      </c>
      <c r="E138">
        <v>1</v>
      </c>
    </row>
    <row r="139" spans="1:5" x14ac:dyDescent="0.2">
      <c r="A139" t="s">
        <v>82</v>
      </c>
      <c r="B139" t="s">
        <v>83</v>
      </c>
      <c r="C139">
        <v>2000</v>
      </c>
      <c r="D139">
        <v>12.1</v>
      </c>
      <c r="E139">
        <v>1.81</v>
      </c>
    </row>
    <row r="140" spans="1:5" x14ac:dyDescent="0.2">
      <c r="A140" t="s">
        <v>84</v>
      </c>
      <c r="B140" t="s">
        <v>85</v>
      </c>
      <c r="C140">
        <v>2010</v>
      </c>
      <c r="D140">
        <v>9.49</v>
      </c>
      <c r="E140">
        <v>0.86</v>
      </c>
    </row>
    <row r="141" spans="1:5" x14ac:dyDescent="0.2">
      <c r="A141" t="s">
        <v>84</v>
      </c>
      <c r="B141" t="s">
        <v>85</v>
      </c>
      <c r="C141">
        <v>2019</v>
      </c>
      <c r="D141">
        <v>10.91</v>
      </c>
      <c r="E141">
        <v>0.7</v>
      </c>
    </row>
    <row r="142" spans="1:5" x14ac:dyDescent="0.2">
      <c r="A142" t="s">
        <v>84</v>
      </c>
      <c r="B142" t="s">
        <v>85</v>
      </c>
      <c r="C142">
        <v>2000</v>
      </c>
      <c r="D142">
        <v>11.67</v>
      </c>
      <c r="E142">
        <v>1.36</v>
      </c>
    </row>
    <row r="143" spans="1:5" x14ac:dyDescent="0.2">
      <c r="A143" t="s">
        <v>84</v>
      </c>
      <c r="B143" t="s">
        <v>85</v>
      </c>
      <c r="C143">
        <v>2005</v>
      </c>
      <c r="D143">
        <v>11.95</v>
      </c>
      <c r="E143">
        <v>1.19</v>
      </c>
    </row>
    <row r="144" spans="1:5" x14ac:dyDescent="0.2">
      <c r="A144" t="s">
        <v>86</v>
      </c>
      <c r="B144" t="s">
        <v>87</v>
      </c>
      <c r="C144">
        <v>2019</v>
      </c>
      <c r="D144">
        <v>9.3000000000000007</v>
      </c>
      <c r="E144">
        <v>1.08</v>
      </c>
    </row>
    <row r="145" spans="1:5" x14ac:dyDescent="0.2">
      <c r="A145" t="s">
        <v>86</v>
      </c>
      <c r="B145" t="s">
        <v>87</v>
      </c>
      <c r="C145">
        <v>2005</v>
      </c>
      <c r="D145">
        <v>9.31</v>
      </c>
      <c r="E145">
        <v>0.92</v>
      </c>
    </row>
    <row r="146" spans="1:5" x14ac:dyDescent="0.2">
      <c r="A146" t="s">
        <v>86</v>
      </c>
      <c r="B146" t="s">
        <v>87</v>
      </c>
      <c r="C146">
        <v>2000</v>
      </c>
      <c r="D146">
        <v>9.3699999999999992</v>
      </c>
      <c r="E146">
        <v>1.08</v>
      </c>
    </row>
    <row r="147" spans="1:5" x14ac:dyDescent="0.2">
      <c r="A147" t="s">
        <v>86</v>
      </c>
      <c r="B147" t="s">
        <v>87</v>
      </c>
      <c r="C147">
        <v>2010</v>
      </c>
      <c r="D147">
        <v>9.7899999999999991</v>
      </c>
      <c r="E147">
        <v>0.97</v>
      </c>
    </row>
    <row r="148" spans="1:5" x14ac:dyDescent="0.2">
      <c r="A148" t="s">
        <v>88</v>
      </c>
      <c r="B148" t="s">
        <v>89</v>
      </c>
      <c r="C148">
        <v>2019</v>
      </c>
      <c r="D148">
        <v>10.4</v>
      </c>
      <c r="E148">
        <v>0.54</v>
      </c>
    </row>
    <row r="149" spans="1:5" x14ac:dyDescent="0.2">
      <c r="A149" t="s">
        <v>88</v>
      </c>
      <c r="B149" t="s">
        <v>89</v>
      </c>
      <c r="C149">
        <v>2010</v>
      </c>
      <c r="D149">
        <v>11.32</v>
      </c>
      <c r="E149">
        <v>0.66</v>
      </c>
    </row>
    <row r="150" spans="1:5" x14ac:dyDescent="0.2">
      <c r="A150" t="s">
        <v>88</v>
      </c>
      <c r="B150" t="s">
        <v>89</v>
      </c>
      <c r="C150">
        <v>2000</v>
      </c>
      <c r="D150">
        <v>12.48</v>
      </c>
      <c r="E150">
        <v>0.96</v>
      </c>
    </row>
    <row r="151" spans="1:5" x14ac:dyDescent="0.2">
      <c r="A151" t="s">
        <v>90</v>
      </c>
      <c r="B151" t="s">
        <v>91</v>
      </c>
      <c r="C151">
        <v>2019</v>
      </c>
      <c r="D151">
        <v>1.82</v>
      </c>
      <c r="E151">
        <v>2.4500000000000002</v>
      </c>
    </row>
    <row r="152" spans="1:5" x14ac:dyDescent="0.2">
      <c r="A152" t="s">
        <v>90</v>
      </c>
      <c r="B152" t="s">
        <v>91</v>
      </c>
      <c r="C152">
        <v>2005</v>
      </c>
      <c r="D152">
        <v>2.06</v>
      </c>
      <c r="E152">
        <v>4.8099999999999996</v>
      </c>
    </row>
    <row r="153" spans="1:5" x14ac:dyDescent="0.2">
      <c r="A153" t="s">
        <v>90</v>
      </c>
      <c r="B153" t="s">
        <v>91</v>
      </c>
      <c r="C153">
        <v>2010</v>
      </c>
      <c r="D153">
        <v>2.12</v>
      </c>
      <c r="E153">
        <v>4.1900000000000004</v>
      </c>
    </row>
    <row r="154" spans="1:5" x14ac:dyDescent="0.2">
      <c r="A154" t="s">
        <v>92</v>
      </c>
      <c r="B154" t="s">
        <v>93</v>
      </c>
      <c r="C154">
        <v>2005</v>
      </c>
      <c r="D154">
        <v>10.28</v>
      </c>
      <c r="E154">
        <v>6.46</v>
      </c>
    </row>
    <row r="155" spans="1:5" x14ac:dyDescent="0.2">
      <c r="A155" t="s">
        <v>92</v>
      </c>
      <c r="B155" t="s">
        <v>93</v>
      </c>
      <c r="C155">
        <v>2000</v>
      </c>
      <c r="D155">
        <v>10.58</v>
      </c>
      <c r="E155">
        <v>9.0399999999999991</v>
      </c>
    </row>
    <row r="156" spans="1:5" x14ac:dyDescent="0.2">
      <c r="A156" t="s">
        <v>92</v>
      </c>
      <c r="B156" t="s">
        <v>93</v>
      </c>
      <c r="C156">
        <v>2010</v>
      </c>
      <c r="D156">
        <v>11.66</v>
      </c>
      <c r="E156">
        <v>4.3499999999999996</v>
      </c>
    </row>
    <row r="157" spans="1:5" x14ac:dyDescent="0.2">
      <c r="A157" t="s">
        <v>94</v>
      </c>
      <c r="B157" t="s">
        <v>95</v>
      </c>
      <c r="C157">
        <v>2019</v>
      </c>
      <c r="D157">
        <v>10.82</v>
      </c>
      <c r="E157">
        <v>1.1499999999999999</v>
      </c>
    </row>
    <row r="158" spans="1:5" x14ac:dyDescent="0.2">
      <c r="A158" t="s">
        <v>94</v>
      </c>
      <c r="B158" t="s">
        <v>95</v>
      </c>
      <c r="C158">
        <v>2010</v>
      </c>
      <c r="D158">
        <v>10.95</v>
      </c>
      <c r="E158">
        <v>1.2</v>
      </c>
    </row>
    <row r="159" spans="1:5" x14ac:dyDescent="0.2">
      <c r="A159" t="s">
        <v>94</v>
      </c>
      <c r="B159" t="s">
        <v>95</v>
      </c>
      <c r="C159">
        <v>2005</v>
      </c>
      <c r="D159">
        <v>12.38</v>
      </c>
      <c r="E159">
        <v>1.38</v>
      </c>
    </row>
    <row r="165" spans="4:4" x14ac:dyDescent="0.2">
      <c r="D165" s="1"/>
    </row>
  </sheetData>
  <conditionalFormatting sqref="I4:M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0:L5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ignoredErrors>
    <ignoredError sqref="I5:I21 I23:I50" formulaRange="1"/>
    <ignoredError sqref="I22" formula="1" formulaRange="1"/>
  </ignoredError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A5696-2E39-484D-8865-C2AF8EAC295A}">
  <dimension ref="A1:G164"/>
  <sheetViews>
    <sheetView zoomScaleNormal="100" workbookViewId="0">
      <selection activeCell="F14" sqref="F14"/>
    </sheetView>
  </sheetViews>
  <sheetFormatPr baseColWidth="10" defaultRowHeight="16" x14ac:dyDescent="0.2"/>
  <cols>
    <col min="4" max="4" width="32.83203125" customWidth="1"/>
    <col min="5" max="5" width="38" bestFit="1" customWidth="1"/>
    <col min="6" max="6" width="44.33203125" bestFit="1" customWidth="1"/>
    <col min="7" max="7" width="59.5" bestFit="1" customWidth="1"/>
  </cols>
  <sheetData>
    <row r="1" spans="1:7" ht="69" customHeight="1" x14ac:dyDescent="0.2">
      <c r="A1" s="7" t="s">
        <v>0</v>
      </c>
      <c r="B1" s="7" t="s">
        <v>1</v>
      </c>
      <c r="C1" s="7" t="s">
        <v>2</v>
      </c>
      <c r="D1" s="8" t="s">
        <v>183</v>
      </c>
      <c r="E1" s="7" t="s">
        <v>3</v>
      </c>
      <c r="F1" s="7" t="s">
        <v>177</v>
      </c>
      <c r="G1" s="7" t="s">
        <v>182</v>
      </c>
    </row>
    <row r="2" spans="1:7" x14ac:dyDescent="0.2">
      <c r="A2" s="33" t="s">
        <v>4</v>
      </c>
      <c r="B2" s="33" t="s">
        <v>5</v>
      </c>
      <c r="C2" s="33">
        <v>2010</v>
      </c>
      <c r="D2" s="33">
        <v>5.9</v>
      </c>
      <c r="E2" s="33">
        <v>4.08</v>
      </c>
      <c r="F2" s="33">
        <v>12041.749</v>
      </c>
      <c r="G2">
        <f>_xlfn.XLOOKUP(B2&amp;C2,'[1]unemployment-rate'!$E$2:$E$6631,'[1]unemployment-rate'!$D$2:$D$6631)</f>
        <v>14.086</v>
      </c>
    </row>
    <row r="3" spans="1:7" x14ac:dyDescent="0.2">
      <c r="A3" s="33" t="s">
        <v>4</v>
      </c>
      <c r="B3" s="33" t="s">
        <v>5</v>
      </c>
      <c r="C3" s="33">
        <v>2005</v>
      </c>
      <c r="D3" s="33">
        <v>5.3</v>
      </c>
      <c r="E3" s="33">
        <v>5.08</v>
      </c>
      <c r="F3" s="33">
        <v>9006.6460000000006</v>
      </c>
      <c r="G3">
        <f>_xlfn.XLOOKUP(B3&amp;C3,'[1]unemployment-rate'!$E$2:$E$6631,'[1]unemployment-rate'!$D$2:$D$6631)</f>
        <v>15.965999999999999</v>
      </c>
    </row>
    <row r="4" spans="1:7" x14ac:dyDescent="0.2">
      <c r="A4" s="33" t="s">
        <v>4</v>
      </c>
      <c r="B4" s="33" t="s">
        <v>5</v>
      </c>
      <c r="C4" s="33">
        <v>2019</v>
      </c>
      <c r="D4" s="33">
        <v>5.1100000000000003</v>
      </c>
      <c r="E4" s="33">
        <v>2.2599999999999998</v>
      </c>
      <c r="F4" s="33">
        <v>15290.777</v>
      </c>
      <c r="G4">
        <f>_xlfn.XLOOKUP(B4&amp;C4,'[1]unemployment-rate'!$E$2:$E$6631,'[1]unemployment-rate'!$D$2:$D$6631)</f>
        <v>11.465999999999999</v>
      </c>
    </row>
    <row r="5" spans="1:7" x14ac:dyDescent="0.2">
      <c r="A5" s="33" t="s">
        <v>4</v>
      </c>
      <c r="B5" s="33" t="s">
        <v>5</v>
      </c>
      <c r="C5" s="33">
        <v>2000</v>
      </c>
      <c r="D5" s="33">
        <v>4.43</v>
      </c>
      <c r="E5" s="33">
        <v>4.12</v>
      </c>
      <c r="F5" s="33">
        <v>6600.9785000000002</v>
      </c>
      <c r="G5">
        <f>_xlfn.XLOOKUP(B5&amp;C5,'[1]unemployment-rate'!$E$2:$E$6631,'[1]unemployment-rate'!$D$2:$D$6631)</f>
        <v>19.023</v>
      </c>
    </row>
    <row r="6" spans="1:7" x14ac:dyDescent="0.2">
      <c r="A6" s="33" t="s">
        <v>8</v>
      </c>
      <c r="B6" s="33" t="s">
        <v>9</v>
      </c>
      <c r="C6" s="33">
        <v>2010</v>
      </c>
      <c r="D6" s="33">
        <v>5.0599999999999996</v>
      </c>
      <c r="E6" s="33">
        <v>1.9</v>
      </c>
      <c r="F6" s="33">
        <v>10438.564</v>
      </c>
      <c r="G6">
        <f>_xlfn.XLOOKUP(B6&amp;C6,'[1]unemployment-rate'!$E$2:$E$6631,'[1]unemployment-rate'!$D$2:$D$6631)</f>
        <v>11.279</v>
      </c>
    </row>
    <row r="7" spans="1:7" x14ac:dyDescent="0.2">
      <c r="A7" s="33" t="s">
        <v>8</v>
      </c>
      <c r="B7" s="33" t="s">
        <v>9</v>
      </c>
      <c r="C7" s="33">
        <v>2019</v>
      </c>
      <c r="D7" s="33">
        <v>4.9800000000000004</v>
      </c>
      <c r="E7" s="33">
        <v>2.59</v>
      </c>
      <c r="F7" s="33">
        <v>16215.36</v>
      </c>
      <c r="G7">
        <f>_xlfn.XLOOKUP(B7&amp;C7,'[1]unemployment-rate'!$E$2:$E$6631,'[1]unemployment-rate'!$D$2:$D$6631)</f>
        <v>12.2</v>
      </c>
    </row>
    <row r="8" spans="1:7" x14ac:dyDescent="0.2">
      <c r="A8" s="33" t="s">
        <v>8</v>
      </c>
      <c r="B8" s="33" t="s">
        <v>9</v>
      </c>
      <c r="C8" s="33">
        <v>2005</v>
      </c>
      <c r="D8" s="33">
        <v>4.84</v>
      </c>
      <c r="E8" s="33">
        <v>1.9</v>
      </c>
      <c r="F8" s="33">
        <v>8362.9</v>
      </c>
      <c r="G8">
        <f>_xlfn.XLOOKUP(B8&amp;C8,'[1]unemployment-rate'!$E$2:$E$6631,'[1]unemployment-rate'!$D$2:$D$6631)</f>
        <v>10.577</v>
      </c>
    </row>
    <row r="9" spans="1:7" x14ac:dyDescent="0.2">
      <c r="A9" s="33" t="s">
        <v>8</v>
      </c>
      <c r="B9" s="33" t="s">
        <v>9</v>
      </c>
      <c r="C9" s="33">
        <v>2000</v>
      </c>
      <c r="D9" s="33">
        <v>3.71</v>
      </c>
      <c r="E9" s="33">
        <v>2.87</v>
      </c>
      <c r="F9" s="33">
        <v>4589.0083000000004</v>
      </c>
      <c r="G9">
        <f>_xlfn.XLOOKUP(B9&amp;C9,'[1]unemployment-rate'!$E$2:$E$6631,'[1]unemployment-rate'!$D$2:$D$6631)</f>
        <v>11.097</v>
      </c>
    </row>
    <row r="10" spans="1:7" x14ac:dyDescent="0.2">
      <c r="A10" s="33" t="s">
        <v>10</v>
      </c>
      <c r="B10" s="33" t="s">
        <v>11</v>
      </c>
      <c r="C10" s="33">
        <v>2000</v>
      </c>
      <c r="D10" s="33">
        <v>12.89</v>
      </c>
      <c r="E10" s="33">
        <v>1.02</v>
      </c>
      <c r="F10" s="33">
        <v>54116.546999999999</v>
      </c>
      <c r="G10">
        <f>_xlfn.XLOOKUP(B10&amp;C10,'[1]unemployment-rate'!$E$2:$E$6631,'[1]unemployment-rate'!$D$2:$D$6631)</f>
        <v>4.694</v>
      </c>
    </row>
    <row r="11" spans="1:7" x14ac:dyDescent="0.2">
      <c r="A11" s="33" t="s">
        <v>10</v>
      </c>
      <c r="B11" s="33" t="s">
        <v>11</v>
      </c>
      <c r="C11" s="33">
        <v>2005</v>
      </c>
      <c r="D11" s="33">
        <v>12.61</v>
      </c>
      <c r="E11" s="33">
        <v>0.66</v>
      </c>
      <c r="F11" s="33">
        <v>57508.98</v>
      </c>
      <c r="G11">
        <f>_xlfn.XLOOKUP(B11&amp;C11,'[1]unemployment-rate'!$E$2:$E$6631,'[1]unemployment-rate'!$D$2:$D$6631)</f>
        <v>5.6820000000000004</v>
      </c>
    </row>
    <row r="12" spans="1:7" x14ac:dyDescent="0.2">
      <c r="A12" s="33" t="s">
        <v>10</v>
      </c>
      <c r="B12" s="33" t="s">
        <v>11</v>
      </c>
      <c r="C12" s="33">
        <v>2010</v>
      </c>
      <c r="D12" s="33">
        <v>12.23</v>
      </c>
      <c r="E12" s="33">
        <v>0.73</v>
      </c>
      <c r="F12" s="33">
        <v>60380.14</v>
      </c>
      <c r="G12">
        <f>_xlfn.XLOOKUP(B12&amp;C12,'[1]unemployment-rate'!$E$2:$E$6631,'[1]unemployment-rate'!$D$2:$D$6631)</f>
        <v>4.883</v>
      </c>
    </row>
    <row r="13" spans="1:7" x14ac:dyDescent="0.2">
      <c r="A13" s="33" t="s">
        <v>10</v>
      </c>
      <c r="B13" s="33" t="s">
        <v>11</v>
      </c>
      <c r="C13" s="33">
        <v>2019</v>
      </c>
      <c r="D13" s="33">
        <v>11.97</v>
      </c>
      <c r="E13" s="33">
        <v>0.87</v>
      </c>
      <c r="F13" s="33">
        <v>65312.023000000001</v>
      </c>
      <c r="G13">
        <f>_xlfn.XLOOKUP(B13&amp;C13,'[1]unemployment-rate'!$E$2:$E$6631,'[1]unemployment-rate'!$D$2:$D$6631)</f>
        <v>4.5599999999999996</v>
      </c>
    </row>
    <row r="14" spans="1:7" x14ac:dyDescent="0.2">
      <c r="A14" s="33" t="s">
        <v>12</v>
      </c>
      <c r="B14" s="33" t="s">
        <v>13</v>
      </c>
      <c r="C14" s="33">
        <v>2019</v>
      </c>
      <c r="D14" s="33">
        <v>1.97</v>
      </c>
      <c r="E14" s="33">
        <v>1.64</v>
      </c>
      <c r="F14" s="33">
        <v>20122.713</v>
      </c>
      <c r="G14">
        <f>_xlfn.XLOOKUP(B14&amp;C14,'[1]unemployment-rate'!$E$2:$E$6631,'[1]unemployment-rate'!$D$2:$D$6631)</f>
        <v>5</v>
      </c>
    </row>
    <row r="15" spans="1:7" x14ac:dyDescent="0.2">
      <c r="A15" s="33" t="s">
        <v>12</v>
      </c>
      <c r="B15" s="33" t="s">
        <v>13</v>
      </c>
      <c r="C15" s="33">
        <v>2010</v>
      </c>
      <c r="D15" s="33">
        <v>1.81</v>
      </c>
      <c r="E15" s="33">
        <v>2.23</v>
      </c>
      <c r="F15" s="33">
        <v>19621.384999999998</v>
      </c>
      <c r="G15">
        <f>_xlfn.XLOOKUP(B15&amp;C15,'[1]unemployment-rate'!$E$2:$E$6631,'[1]unemployment-rate'!$D$2:$D$6631)</f>
        <v>5.63</v>
      </c>
    </row>
    <row r="16" spans="1:7" x14ac:dyDescent="0.2">
      <c r="A16" s="33" t="s">
        <v>12</v>
      </c>
      <c r="B16" s="33" t="s">
        <v>13</v>
      </c>
      <c r="C16" s="33">
        <v>2000</v>
      </c>
      <c r="D16" s="33">
        <v>1.57</v>
      </c>
      <c r="E16" s="33">
        <v>2.76</v>
      </c>
      <c r="F16" s="33">
        <v>5571.3095999999996</v>
      </c>
      <c r="G16">
        <f>_xlfn.XLOOKUP(B16&amp;C16,'[1]unemployment-rate'!$E$2:$E$6631,'[1]unemployment-rate'!$D$2:$D$6631)</f>
        <v>11.78</v>
      </c>
    </row>
    <row r="17" spans="1:7" x14ac:dyDescent="0.2">
      <c r="A17" s="33" t="s">
        <v>14</v>
      </c>
      <c r="B17" s="33" t="s">
        <v>15</v>
      </c>
      <c r="C17" s="33">
        <v>2010</v>
      </c>
      <c r="D17" s="33">
        <v>14.99</v>
      </c>
      <c r="E17" s="33">
        <v>4.12</v>
      </c>
      <c r="F17" s="33">
        <v>24012.613000000001</v>
      </c>
      <c r="G17">
        <f>_xlfn.XLOOKUP(B17&amp;C17,'[1]unemployment-rate'!$E$2:$E$6631,'[1]unemployment-rate'!$D$2:$D$6631)</f>
        <v>6.0540000000000003</v>
      </c>
    </row>
    <row r="18" spans="1:7" x14ac:dyDescent="0.2">
      <c r="A18" s="33" t="s">
        <v>14</v>
      </c>
      <c r="B18" s="33" t="s">
        <v>15</v>
      </c>
      <c r="C18" s="33">
        <v>2000</v>
      </c>
      <c r="D18" s="33">
        <v>12.63</v>
      </c>
      <c r="E18" s="33">
        <v>9.8800000000000008</v>
      </c>
      <c r="F18" s="33">
        <v>11182.455</v>
      </c>
      <c r="G18">
        <f>_xlfn.XLOOKUP(B18&amp;C18,'[1]unemployment-rate'!$E$2:$E$6631,'[1]unemployment-rate'!$D$2:$D$6631)</f>
        <v>12.170999999999999</v>
      </c>
    </row>
    <row r="19" spans="1:7" x14ac:dyDescent="0.2">
      <c r="A19" s="33" t="s">
        <v>14</v>
      </c>
      <c r="B19" s="33" t="s">
        <v>15</v>
      </c>
      <c r="C19" s="33">
        <v>2019</v>
      </c>
      <c r="D19" s="33">
        <v>10.9</v>
      </c>
      <c r="E19" s="33">
        <v>2.33</v>
      </c>
      <c r="F19" s="33">
        <v>26798.82</v>
      </c>
      <c r="G19">
        <f>_xlfn.XLOOKUP(B19&amp;C19,'[1]unemployment-rate'!$E$2:$E$6631,'[1]unemployment-rate'!$D$2:$D$6631)</f>
        <v>4.165</v>
      </c>
    </row>
    <row r="20" spans="1:7" x14ac:dyDescent="0.2">
      <c r="A20" s="33" t="s">
        <v>16</v>
      </c>
      <c r="B20" s="33" t="s">
        <v>17</v>
      </c>
      <c r="C20" s="33">
        <v>2000</v>
      </c>
      <c r="D20" s="33">
        <v>11.42</v>
      </c>
      <c r="E20" s="33">
        <v>2.0699999999999998</v>
      </c>
      <c r="F20" s="33">
        <v>51482.815999999999</v>
      </c>
      <c r="G20">
        <f>_xlfn.XLOOKUP(B20&amp;C20,'[1]unemployment-rate'!$E$2:$E$6631,'[1]unemployment-rate'!$D$2:$D$6631)</f>
        <v>6.5860000000000003</v>
      </c>
    </row>
    <row r="21" spans="1:7" x14ac:dyDescent="0.2">
      <c r="A21" s="33" t="s">
        <v>18</v>
      </c>
      <c r="B21" s="33" t="s">
        <v>19</v>
      </c>
      <c r="C21" s="33">
        <v>2019</v>
      </c>
      <c r="D21" s="33">
        <v>6.38</v>
      </c>
      <c r="E21" s="33">
        <v>1.25</v>
      </c>
      <c r="F21" s="33">
        <v>17269.282999999999</v>
      </c>
      <c r="G21">
        <f>_xlfn.XLOOKUP(B21&amp;C21,'[1]unemployment-rate'!$E$2:$E$6631,'[1]unemployment-rate'!$D$2:$D$6631)</f>
        <v>15.692</v>
      </c>
    </row>
    <row r="22" spans="1:7" x14ac:dyDescent="0.2">
      <c r="A22" s="33" t="s">
        <v>18</v>
      </c>
      <c r="B22" s="33" t="s">
        <v>19</v>
      </c>
      <c r="C22" s="33">
        <v>2010</v>
      </c>
      <c r="D22" s="33">
        <v>5.74</v>
      </c>
      <c r="E22" s="33">
        <v>1.47</v>
      </c>
      <c r="F22" s="33">
        <v>12310.37</v>
      </c>
      <c r="G22">
        <f>_xlfn.XLOOKUP(B22&amp;C22,'[1]unemployment-rate'!$E$2:$E$6631,'[1]unemployment-rate'!$D$2:$D$6631)</f>
        <v>27.312000000000001</v>
      </c>
    </row>
    <row r="23" spans="1:7" x14ac:dyDescent="0.2">
      <c r="A23" s="33" t="s">
        <v>18</v>
      </c>
      <c r="B23" s="33" t="s">
        <v>19</v>
      </c>
      <c r="C23" s="33">
        <v>2000</v>
      </c>
      <c r="D23" s="33">
        <v>4.92</v>
      </c>
      <c r="E23" s="33">
        <v>2.37</v>
      </c>
      <c r="F23" s="33">
        <v>7938.5225</v>
      </c>
      <c r="G23">
        <f>_xlfn.XLOOKUP(B23&amp;C23,'[1]unemployment-rate'!$E$2:$E$6631,'[1]unemployment-rate'!$D$2:$D$6631)</f>
        <v>25.472999999999999</v>
      </c>
    </row>
    <row r="24" spans="1:7" x14ac:dyDescent="0.2">
      <c r="A24" s="33" t="s">
        <v>20</v>
      </c>
      <c r="B24" s="33" t="s">
        <v>21</v>
      </c>
      <c r="C24" s="33">
        <v>2019</v>
      </c>
      <c r="D24" s="33">
        <v>11.92</v>
      </c>
      <c r="E24" s="33">
        <v>1.18</v>
      </c>
      <c r="F24" s="33">
        <v>27917.119999999999</v>
      </c>
      <c r="G24">
        <f>_xlfn.XLOOKUP(B24&amp;C24,'[1]unemployment-rate'!$E$2:$E$6631,'[1]unemployment-rate'!$D$2:$D$6631)</f>
        <v>4.2300000000000004</v>
      </c>
    </row>
    <row r="25" spans="1:7" x14ac:dyDescent="0.2">
      <c r="A25" s="33" t="s">
        <v>20</v>
      </c>
      <c r="B25" s="33" t="s">
        <v>21</v>
      </c>
      <c r="C25" s="33">
        <v>2000</v>
      </c>
      <c r="D25" s="33">
        <v>11.37</v>
      </c>
      <c r="E25" s="33">
        <v>4.0999999999999996</v>
      </c>
      <c r="F25" s="33">
        <v>12658.808999999999</v>
      </c>
      <c r="G25">
        <f>_xlfn.XLOOKUP(B25&amp;C25,'[1]unemployment-rate'!$E$2:$E$6631,'[1]unemployment-rate'!$D$2:$D$6631)</f>
        <v>16.218</v>
      </c>
    </row>
    <row r="26" spans="1:7" x14ac:dyDescent="0.2">
      <c r="A26" s="33" t="s">
        <v>20</v>
      </c>
      <c r="B26" s="33" t="s">
        <v>21</v>
      </c>
      <c r="C26" s="33">
        <v>2005</v>
      </c>
      <c r="D26" s="33">
        <v>10.68</v>
      </c>
      <c r="E26" s="33">
        <v>2.5499999999999998</v>
      </c>
      <c r="F26" s="33">
        <v>17811.666000000001</v>
      </c>
      <c r="G26">
        <f>_xlfn.XLOOKUP(B26&amp;C26,'[1]unemployment-rate'!$E$2:$E$6631,'[1]unemployment-rate'!$D$2:$D$6631)</f>
        <v>10.083</v>
      </c>
    </row>
    <row r="27" spans="1:7" x14ac:dyDescent="0.2">
      <c r="A27" s="33" t="s">
        <v>20</v>
      </c>
      <c r="B27" s="33" t="s">
        <v>21</v>
      </c>
      <c r="C27" s="33">
        <v>2010</v>
      </c>
      <c r="D27" s="33">
        <v>10.66</v>
      </c>
      <c r="E27" s="33">
        <v>1.95</v>
      </c>
      <c r="F27" s="33">
        <v>21888.504000000001</v>
      </c>
      <c r="G27">
        <f>_xlfn.XLOOKUP(B27&amp;C27,'[1]unemployment-rate'!$E$2:$E$6631,'[1]unemployment-rate'!$D$2:$D$6631)</f>
        <v>10.279</v>
      </c>
    </row>
    <row r="28" spans="1:7" x14ac:dyDescent="0.2">
      <c r="A28" s="33" t="s">
        <v>22</v>
      </c>
      <c r="B28" s="33" t="s">
        <v>23</v>
      </c>
      <c r="C28" s="33">
        <v>2000</v>
      </c>
      <c r="D28" s="33">
        <v>10.94</v>
      </c>
      <c r="E28" s="33">
        <v>2.2200000000000002</v>
      </c>
      <c r="F28" s="33">
        <v>21293.103999999999</v>
      </c>
      <c r="G28">
        <f>_xlfn.XLOOKUP(B28&amp;C28,'[1]unemployment-rate'!$E$2:$E$6631,'[1]unemployment-rate'!$D$2:$D$6631)</f>
        <v>16.064</v>
      </c>
    </row>
    <row r="29" spans="1:7" x14ac:dyDescent="0.2">
      <c r="A29" s="33" t="s">
        <v>22</v>
      </c>
      <c r="B29" s="33" t="s">
        <v>23</v>
      </c>
      <c r="C29" s="33">
        <v>2010</v>
      </c>
      <c r="D29" s="33">
        <v>9.48</v>
      </c>
      <c r="E29" s="33">
        <v>1.42</v>
      </c>
      <c r="F29" s="33">
        <v>28691.813999999998</v>
      </c>
      <c r="G29">
        <f>_xlfn.XLOOKUP(B29&amp;C29,'[1]unemployment-rate'!$E$2:$E$6631,'[1]unemployment-rate'!$D$2:$D$6631)</f>
        <v>11.62</v>
      </c>
    </row>
    <row r="30" spans="1:7" x14ac:dyDescent="0.2">
      <c r="A30" s="33" t="s">
        <v>22</v>
      </c>
      <c r="B30" s="33" t="s">
        <v>23</v>
      </c>
      <c r="C30" s="33">
        <v>2005</v>
      </c>
      <c r="D30" s="33">
        <v>9.4600000000000009</v>
      </c>
      <c r="E30" s="33">
        <v>1.54</v>
      </c>
      <c r="F30" s="33">
        <v>27629.335999999999</v>
      </c>
      <c r="G30">
        <f>_xlfn.XLOOKUP(B30&amp;C30,'[1]unemployment-rate'!$E$2:$E$6631,'[1]unemployment-rate'!$D$2:$D$6631)</f>
        <v>12.598000000000001</v>
      </c>
    </row>
    <row r="31" spans="1:7" x14ac:dyDescent="0.2">
      <c r="A31" s="33" t="s">
        <v>22</v>
      </c>
      <c r="B31" s="33" t="s">
        <v>23</v>
      </c>
      <c r="C31" s="33">
        <v>2019</v>
      </c>
      <c r="D31" s="33">
        <v>8.5399999999999991</v>
      </c>
      <c r="E31" s="33">
        <v>0.8</v>
      </c>
      <c r="F31" s="33">
        <v>35107.934000000001</v>
      </c>
      <c r="G31">
        <f>_xlfn.XLOOKUP(B31&amp;C31,'[1]unemployment-rate'!$E$2:$E$6631,'[1]unemployment-rate'!$D$2:$D$6631)</f>
        <v>6.617</v>
      </c>
    </row>
    <row r="32" spans="1:7" x14ac:dyDescent="0.2">
      <c r="A32" s="33" t="s">
        <v>24</v>
      </c>
      <c r="B32" s="33" t="s">
        <v>25</v>
      </c>
      <c r="C32" s="33">
        <v>2005</v>
      </c>
      <c r="D32" s="33">
        <v>9.8800000000000008</v>
      </c>
      <c r="E32" s="33">
        <v>1.93</v>
      </c>
      <c r="F32" s="33">
        <v>42337.188000000002</v>
      </c>
      <c r="G32">
        <f>_xlfn.XLOOKUP(B32&amp;C32,'[1]unemployment-rate'!$E$2:$E$6631,'[1]unemployment-rate'!$D$2:$D$6631)</f>
        <v>5.4809999999999999</v>
      </c>
    </row>
    <row r="33" spans="1:7" x14ac:dyDescent="0.2">
      <c r="A33" s="33" t="s">
        <v>24</v>
      </c>
      <c r="B33" s="33" t="s">
        <v>25</v>
      </c>
      <c r="C33" s="33">
        <v>2010</v>
      </c>
      <c r="D33" s="33">
        <v>9.1199999999999992</v>
      </c>
      <c r="E33" s="33">
        <v>0.71</v>
      </c>
      <c r="F33" s="33">
        <v>43094.991999999998</v>
      </c>
      <c r="G33">
        <f>_xlfn.XLOOKUP(B33&amp;C33,'[1]unemployment-rate'!$E$2:$E$6631,'[1]unemployment-rate'!$D$2:$D$6631)</f>
        <v>6.36</v>
      </c>
    </row>
    <row r="34" spans="1:7" x14ac:dyDescent="0.2">
      <c r="A34" s="33" t="s">
        <v>24</v>
      </c>
      <c r="B34" s="33" t="s">
        <v>25</v>
      </c>
      <c r="C34" s="33">
        <v>2000</v>
      </c>
      <c r="D34" s="33">
        <v>8.86</v>
      </c>
      <c r="E34" s="33">
        <v>0.84</v>
      </c>
      <c r="F34" s="33">
        <v>36973.199999999997</v>
      </c>
      <c r="G34">
        <f>_xlfn.XLOOKUP(B34&amp;C34,'[1]unemployment-rate'!$E$2:$E$6631,'[1]unemployment-rate'!$D$2:$D$6631)</f>
        <v>4.766</v>
      </c>
    </row>
    <row r="35" spans="1:7" x14ac:dyDescent="0.2">
      <c r="A35" s="33" t="s">
        <v>24</v>
      </c>
      <c r="B35" s="33" t="s">
        <v>25</v>
      </c>
      <c r="C35" s="33">
        <v>2019</v>
      </c>
      <c r="D35" s="33">
        <v>8.0500000000000007</v>
      </c>
      <c r="E35" s="33">
        <v>1.22</v>
      </c>
      <c r="F35" s="33">
        <v>47283.457000000002</v>
      </c>
      <c r="G35">
        <f>_xlfn.XLOOKUP(B35&amp;C35,'[1]unemployment-rate'!$E$2:$E$6631,'[1]unemployment-rate'!$D$2:$D$6631)</f>
        <v>7.1550000000000002</v>
      </c>
    </row>
    <row r="36" spans="1:7" x14ac:dyDescent="0.2">
      <c r="A36" s="33" t="s">
        <v>26</v>
      </c>
      <c r="B36" s="33" t="s">
        <v>27</v>
      </c>
      <c r="C36" s="33">
        <v>2000</v>
      </c>
      <c r="D36" s="33">
        <v>14.22</v>
      </c>
      <c r="E36" s="33">
        <v>1.87</v>
      </c>
      <c r="F36" s="33">
        <v>30781.717000000001</v>
      </c>
      <c r="G36">
        <f>_xlfn.XLOOKUP(B36&amp;C36,'[1]unemployment-rate'!$E$2:$E$6631,'[1]unemployment-rate'!$D$2:$D$6631)</f>
        <v>8.7639999999999993</v>
      </c>
    </row>
    <row r="37" spans="1:7" x14ac:dyDescent="0.2">
      <c r="A37" s="33" t="s">
        <v>26</v>
      </c>
      <c r="B37" s="33" t="s">
        <v>27</v>
      </c>
      <c r="C37" s="33">
        <v>2005</v>
      </c>
      <c r="D37" s="33">
        <v>13.99</v>
      </c>
      <c r="E37" s="33">
        <v>1.05</v>
      </c>
      <c r="F37" s="33">
        <v>37171.175999999999</v>
      </c>
      <c r="G37">
        <f>_xlfn.XLOOKUP(B37&amp;C37,'[1]unemployment-rate'!$E$2:$E$6631,'[1]unemployment-rate'!$D$2:$D$6631)</f>
        <v>7.9269999999999996</v>
      </c>
    </row>
    <row r="38" spans="1:7" x14ac:dyDescent="0.2">
      <c r="A38" s="33" t="s">
        <v>26</v>
      </c>
      <c r="B38" s="33" t="s">
        <v>27</v>
      </c>
      <c r="C38" s="33">
        <v>2010</v>
      </c>
      <c r="D38" s="33">
        <v>13.33</v>
      </c>
      <c r="E38" s="33">
        <v>0.98</v>
      </c>
      <c r="F38" s="33">
        <v>40896.730000000003</v>
      </c>
      <c r="G38">
        <f>_xlfn.XLOOKUP(B38&amp;C38,'[1]unemployment-rate'!$E$2:$E$6631,'[1]unemployment-rate'!$D$2:$D$6631)</f>
        <v>7.2809999999999997</v>
      </c>
    </row>
    <row r="39" spans="1:7" x14ac:dyDescent="0.2">
      <c r="A39" s="33" t="s">
        <v>26</v>
      </c>
      <c r="B39" s="33" t="s">
        <v>27</v>
      </c>
      <c r="C39" s="33">
        <v>2019</v>
      </c>
      <c r="D39" s="33">
        <v>13.29</v>
      </c>
      <c r="E39" s="33">
        <v>0.86</v>
      </c>
      <c r="F39" s="33">
        <v>49961.796999999999</v>
      </c>
      <c r="G39">
        <f>_xlfn.XLOOKUP(B39&amp;C39,'[1]unemployment-rate'!$E$2:$E$6631,'[1]unemployment-rate'!$D$2:$D$6631)</f>
        <v>2.0150000000000001</v>
      </c>
    </row>
    <row r="40" spans="1:7" x14ac:dyDescent="0.2">
      <c r="A40" s="33" t="s">
        <v>28</v>
      </c>
      <c r="B40" s="33" t="s">
        <v>29</v>
      </c>
      <c r="C40" s="33">
        <v>2000</v>
      </c>
      <c r="D40" s="33">
        <v>11.69</v>
      </c>
      <c r="E40" s="33">
        <v>1.0900000000000001</v>
      </c>
      <c r="F40" s="33">
        <v>57948.61</v>
      </c>
      <c r="G40">
        <f>_xlfn.XLOOKUP(B40&amp;C40,'[1]unemployment-rate'!$E$2:$E$6631,'[1]unemployment-rate'!$D$2:$D$6631)</f>
        <v>4.476</v>
      </c>
    </row>
    <row r="41" spans="1:7" x14ac:dyDescent="0.2">
      <c r="A41" s="33" t="s">
        <v>28</v>
      </c>
      <c r="B41" s="33" t="s">
        <v>29</v>
      </c>
      <c r="C41" s="33">
        <v>2010</v>
      </c>
      <c r="D41" s="33">
        <v>10.39</v>
      </c>
      <c r="E41" s="33">
        <v>0.76</v>
      </c>
      <c r="F41" s="33">
        <v>60233.362999999998</v>
      </c>
      <c r="G41">
        <f>_xlfn.XLOOKUP(B41&amp;C41,'[1]unemployment-rate'!$E$2:$E$6631,'[1]unemployment-rate'!$D$2:$D$6631)</f>
        <v>7.7469999999999999</v>
      </c>
    </row>
    <row r="42" spans="1:7" x14ac:dyDescent="0.2">
      <c r="A42" s="33" t="s">
        <v>28</v>
      </c>
      <c r="B42" s="33" t="s">
        <v>29</v>
      </c>
      <c r="C42" s="33">
        <v>2019</v>
      </c>
      <c r="D42" s="33">
        <v>9.4</v>
      </c>
      <c r="E42" s="33">
        <v>0.86</v>
      </c>
      <c r="F42" s="33">
        <v>67179.125</v>
      </c>
      <c r="G42">
        <f>_xlfn.XLOOKUP(B42&amp;C42,'[1]unemployment-rate'!$E$2:$E$6631,'[1]unemployment-rate'!$D$2:$D$6631)</f>
        <v>5.0179999999999998</v>
      </c>
    </row>
    <row r="43" spans="1:7" x14ac:dyDescent="0.2">
      <c r="A43" s="33" t="s">
        <v>30</v>
      </c>
      <c r="B43" s="33" t="s">
        <v>31</v>
      </c>
      <c r="C43" s="33">
        <v>2010</v>
      </c>
      <c r="D43" s="33">
        <v>14.23</v>
      </c>
      <c r="E43" s="33">
        <v>5.26</v>
      </c>
      <c r="F43" s="33">
        <v>30936.557000000001</v>
      </c>
      <c r="G43">
        <f>_xlfn.XLOOKUP(B43&amp;C43,'[1]unemployment-rate'!$E$2:$E$6631,'[1]unemployment-rate'!$D$2:$D$6631)</f>
        <v>16.707000000000001</v>
      </c>
    </row>
    <row r="44" spans="1:7" x14ac:dyDescent="0.2">
      <c r="A44" s="33" t="s">
        <v>30</v>
      </c>
      <c r="B44" s="33" t="s">
        <v>31</v>
      </c>
      <c r="C44" s="33">
        <v>2019</v>
      </c>
      <c r="D44" s="33">
        <v>11.26</v>
      </c>
      <c r="E44" s="33">
        <v>1.96</v>
      </c>
      <c r="F44" s="33">
        <v>43435.199999999997</v>
      </c>
      <c r="G44">
        <f>_xlfn.XLOOKUP(B44&amp;C44,'[1]unemployment-rate'!$E$2:$E$6631,'[1]unemployment-rate'!$D$2:$D$6631)</f>
        <v>4.5140000000000002</v>
      </c>
    </row>
    <row r="45" spans="1:7" x14ac:dyDescent="0.2">
      <c r="A45" s="33" t="s">
        <v>30</v>
      </c>
      <c r="B45" s="33" t="s">
        <v>31</v>
      </c>
      <c r="C45" s="33">
        <v>2000</v>
      </c>
      <c r="D45" s="33">
        <v>10.45</v>
      </c>
      <c r="E45" s="33">
        <v>10.24</v>
      </c>
      <c r="F45" s="33">
        <v>21119.953000000001</v>
      </c>
      <c r="G45">
        <f>_xlfn.XLOOKUP(B45&amp;C45,'[1]unemployment-rate'!$E$2:$E$6631,'[1]unemployment-rate'!$D$2:$D$6631)</f>
        <v>13.36</v>
      </c>
    </row>
    <row r="46" spans="1:7" x14ac:dyDescent="0.2">
      <c r="A46" s="33" t="s">
        <v>32</v>
      </c>
      <c r="B46" s="33" t="s">
        <v>33</v>
      </c>
      <c r="C46" s="33">
        <v>2005</v>
      </c>
      <c r="D46" s="33">
        <v>10.95</v>
      </c>
      <c r="E46" s="33">
        <v>2.27</v>
      </c>
      <c r="F46" s="33">
        <v>53234.347999999998</v>
      </c>
      <c r="G46">
        <f>_xlfn.XLOOKUP(B46&amp;C46,'[1]unemployment-rate'!$E$2:$E$6631,'[1]unemployment-rate'!$D$2:$D$6631)</f>
        <v>8.3840000000000003</v>
      </c>
    </row>
    <row r="47" spans="1:7" x14ac:dyDescent="0.2">
      <c r="A47" s="33" t="s">
        <v>32</v>
      </c>
      <c r="B47" s="33" t="s">
        <v>33</v>
      </c>
      <c r="C47" s="33">
        <v>2010</v>
      </c>
      <c r="D47" s="33">
        <v>10.74</v>
      </c>
      <c r="E47" s="33">
        <v>2.2000000000000002</v>
      </c>
      <c r="F47" s="33">
        <v>54520.086000000003</v>
      </c>
      <c r="G47">
        <f>_xlfn.XLOOKUP(B47&amp;C47,'[1]unemployment-rate'!$E$2:$E$6631,'[1]unemployment-rate'!$D$2:$D$6631)</f>
        <v>8.3940000000000001</v>
      </c>
    </row>
    <row r="48" spans="1:7" x14ac:dyDescent="0.2">
      <c r="A48" s="33" t="s">
        <v>32</v>
      </c>
      <c r="B48" s="33" t="s">
        <v>33</v>
      </c>
      <c r="C48" s="33">
        <v>2000</v>
      </c>
      <c r="D48" s="33">
        <v>10</v>
      </c>
      <c r="E48" s="33">
        <v>2.86</v>
      </c>
      <c r="F48" s="33">
        <v>47405.453000000001</v>
      </c>
      <c r="G48">
        <f>_xlfn.XLOOKUP(B48&amp;C48,'[1]unemployment-rate'!$E$2:$E$6631,'[1]unemployment-rate'!$D$2:$D$6631)</f>
        <v>11.135</v>
      </c>
    </row>
    <row r="49" spans="1:7" x14ac:dyDescent="0.2">
      <c r="A49" s="33" t="s">
        <v>32</v>
      </c>
      <c r="B49" s="33" t="s">
        <v>33</v>
      </c>
      <c r="C49" s="33">
        <v>2019</v>
      </c>
      <c r="D49" s="33">
        <v>9.16</v>
      </c>
      <c r="E49" s="33">
        <v>1.47</v>
      </c>
      <c r="F49" s="33">
        <v>57451.63</v>
      </c>
      <c r="G49">
        <f>_xlfn.XLOOKUP(B49&amp;C49,'[1]unemployment-rate'!$E$2:$E$6631,'[1]unemployment-rate'!$D$2:$D$6631)</f>
        <v>6.6950000000000003</v>
      </c>
    </row>
    <row r="50" spans="1:7" x14ac:dyDescent="0.2">
      <c r="A50" s="33" t="s">
        <v>34</v>
      </c>
      <c r="B50" s="33" t="s">
        <v>35</v>
      </c>
      <c r="C50" s="33">
        <v>2000</v>
      </c>
      <c r="D50" s="33">
        <v>13.72</v>
      </c>
      <c r="E50" s="33">
        <v>1.79</v>
      </c>
      <c r="F50" s="33">
        <v>47132.483999999997</v>
      </c>
      <c r="G50">
        <f>_xlfn.XLOOKUP(B50&amp;C50,'[1]unemployment-rate'!$E$2:$E$6631,'[1]unemployment-rate'!$D$2:$D$6631)</f>
        <v>10.218</v>
      </c>
    </row>
    <row r="51" spans="1:7" x14ac:dyDescent="0.2">
      <c r="A51" s="33" t="s">
        <v>34</v>
      </c>
      <c r="B51" s="33" t="s">
        <v>35</v>
      </c>
      <c r="C51" s="33">
        <v>2005</v>
      </c>
      <c r="D51" s="33">
        <v>12.81</v>
      </c>
      <c r="E51" s="33">
        <v>1.61</v>
      </c>
      <c r="F51" s="33">
        <v>49528.995999999999</v>
      </c>
      <c r="G51">
        <f>_xlfn.XLOOKUP(B51&amp;C51,'[1]unemployment-rate'!$E$2:$E$6631,'[1]unemployment-rate'!$D$2:$D$6631)</f>
        <v>8.8819999999999997</v>
      </c>
    </row>
    <row r="52" spans="1:7" x14ac:dyDescent="0.2">
      <c r="A52" s="33" t="s">
        <v>34</v>
      </c>
      <c r="B52" s="33" t="s">
        <v>35</v>
      </c>
      <c r="C52" s="33">
        <v>2010</v>
      </c>
      <c r="D52" s="33">
        <v>12.25</v>
      </c>
      <c r="E52" s="33">
        <v>1.27</v>
      </c>
      <c r="F52" s="33">
        <v>50424.957000000002</v>
      </c>
      <c r="G52">
        <f>_xlfn.XLOOKUP(B52&amp;C52,'[1]unemployment-rate'!$E$2:$E$6631,'[1]unemployment-rate'!$D$2:$D$6631)</f>
        <v>9.2789999999999999</v>
      </c>
    </row>
    <row r="53" spans="1:7" x14ac:dyDescent="0.2">
      <c r="A53" s="33" t="s">
        <v>34</v>
      </c>
      <c r="B53" s="33" t="s">
        <v>35</v>
      </c>
      <c r="C53" s="33">
        <v>2019</v>
      </c>
      <c r="D53" s="33">
        <v>11.3</v>
      </c>
      <c r="E53" s="33">
        <v>1.17</v>
      </c>
      <c r="F53" s="33">
        <v>54856.866999999998</v>
      </c>
      <c r="G53">
        <f>_xlfn.XLOOKUP(B53&amp;C53,'[1]unemployment-rate'!$E$2:$E$6631,'[1]unemployment-rate'!$D$2:$D$6631)</f>
        <v>8.4149999999999991</v>
      </c>
    </row>
    <row r="54" spans="1:7" x14ac:dyDescent="0.2">
      <c r="A54" s="33" t="s">
        <v>36</v>
      </c>
      <c r="B54" s="33" t="s">
        <v>37</v>
      </c>
      <c r="C54" s="33">
        <v>2010</v>
      </c>
      <c r="D54" s="33">
        <v>14.84</v>
      </c>
      <c r="E54" s="33">
        <v>4.87</v>
      </c>
      <c r="F54" s="33">
        <v>11294.368</v>
      </c>
      <c r="G54">
        <f>_xlfn.XLOOKUP(B54&amp;C54,'[1]unemployment-rate'!$E$2:$E$6631,'[1]unemployment-rate'!$D$2:$D$6631)</f>
        <v>20.202999999999999</v>
      </c>
    </row>
    <row r="55" spans="1:7" x14ac:dyDescent="0.2">
      <c r="A55" s="33" t="s">
        <v>36</v>
      </c>
      <c r="B55" s="33" t="s">
        <v>37</v>
      </c>
      <c r="C55" s="33">
        <v>2019</v>
      </c>
      <c r="D55" s="33">
        <v>14.33</v>
      </c>
      <c r="E55" s="33">
        <v>2.04</v>
      </c>
      <c r="F55" s="33">
        <v>18186.88</v>
      </c>
      <c r="G55">
        <f>_xlfn.XLOOKUP(B55&amp;C55,'[1]unemployment-rate'!$E$2:$E$6631,'[1]unemployment-rate'!$D$2:$D$6631)</f>
        <v>11.565</v>
      </c>
    </row>
    <row r="56" spans="1:7" x14ac:dyDescent="0.2">
      <c r="A56" s="33" t="s">
        <v>36</v>
      </c>
      <c r="B56" s="33" t="s">
        <v>37</v>
      </c>
      <c r="C56" s="33">
        <v>2005</v>
      </c>
      <c r="D56" s="33">
        <v>12.26</v>
      </c>
      <c r="E56" s="33">
        <v>10.17</v>
      </c>
      <c r="F56" s="33">
        <v>8485.5869999999995</v>
      </c>
      <c r="G56">
        <f>_xlfn.XLOOKUP(B56&amp;C56,'[1]unemployment-rate'!$E$2:$E$6631,'[1]unemployment-rate'!$D$2:$D$6631)</f>
        <v>13.81</v>
      </c>
    </row>
    <row r="57" spans="1:7" x14ac:dyDescent="0.2">
      <c r="A57" s="33" t="s">
        <v>36</v>
      </c>
      <c r="B57" s="33" t="s">
        <v>37</v>
      </c>
      <c r="C57" s="33">
        <v>2000</v>
      </c>
      <c r="D57" s="33">
        <v>10.57</v>
      </c>
      <c r="E57" s="33">
        <v>5.6</v>
      </c>
      <c r="F57" s="33">
        <v>5706.2725</v>
      </c>
      <c r="G57">
        <f>_xlfn.XLOOKUP(B57&amp;C57,'[1]unemployment-rate'!$E$2:$E$6631,'[1]unemployment-rate'!$D$2:$D$6631)</f>
        <v>10.82</v>
      </c>
    </row>
    <row r="58" spans="1:7" x14ac:dyDescent="0.2">
      <c r="A58" s="33" t="s">
        <v>38</v>
      </c>
      <c r="B58" s="33" t="s">
        <v>39</v>
      </c>
      <c r="C58" s="33">
        <v>2000</v>
      </c>
      <c r="D58" s="33">
        <v>13.82</v>
      </c>
      <c r="E58" s="33">
        <v>1.67</v>
      </c>
      <c r="F58" s="33">
        <v>50314.254000000001</v>
      </c>
      <c r="G58">
        <f>_xlfn.XLOOKUP(B58&amp;C58,'[1]unemployment-rate'!$E$2:$E$6631,'[1]unemployment-rate'!$D$2:$D$6631)</f>
        <v>7.9169999999999998</v>
      </c>
    </row>
    <row r="59" spans="1:7" x14ac:dyDescent="0.2">
      <c r="A59" s="33" t="s">
        <v>38</v>
      </c>
      <c r="B59" s="33" t="s">
        <v>39</v>
      </c>
      <c r="C59" s="33">
        <v>2005</v>
      </c>
      <c r="D59" s="33">
        <v>13.01</v>
      </c>
      <c r="E59" s="33">
        <v>1.29</v>
      </c>
      <c r="F59" s="33">
        <v>51633.188000000002</v>
      </c>
      <c r="G59">
        <f>_xlfn.XLOOKUP(B59&amp;C59,'[1]unemployment-rate'!$E$2:$E$6631,'[1]unemployment-rate'!$D$2:$D$6631)</f>
        <v>11.167</v>
      </c>
    </row>
    <row r="60" spans="1:7" x14ac:dyDescent="0.2">
      <c r="A60" s="33" t="s">
        <v>38</v>
      </c>
      <c r="B60" s="33" t="s">
        <v>39</v>
      </c>
      <c r="C60" s="33">
        <v>2010</v>
      </c>
      <c r="D60" s="33">
        <v>12.41</v>
      </c>
      <c r="E60" s="33">
        <v>0.98</v>
      </c>
      <c r="F60" s="33">
        <v>55233.315999999999</v>
      </c>
      <c r="G60">
        <f>_xlfn.XLOOKUP(B60&amp;C60,'[1]unemployment-rate'!$E$2:$E$6631,'[1]unemployment-rate'!$D$2:$D$6631)</f>
        <v>6.9669999999999996</v>
      </c>
    </row>
    <row r="61" spans="1:7" x14ac:dyDescent="0.2">
      <c r="A61" s="33" t="s">
        <v>38</v>
      </c>
      <c r="B61" s="33" t="s">
        <v>39</v>
      </c>
      <c r="C61" s="33">
        <v>2019</v>
      </c>
      <c r="D61" s="33">
        <v>12.22</v>
      </c>
      <c r="E61" s="33">
        <v>0.75</v>
      </c>
      <c r="F61" s="33">
        <v>63392.95</v>
      </c>
      <c r="G61">
        <f>_xlfn.XLOOKUP(B61&amp;C61,'[1]unemployment-rate'!$E$2:$E$6631,'[1]unemployment-rate'!$D$2:$D$6631)</f>
        <v>3.1360000000000001</v>
      </c>
    </row>
    <row r="62" spans="1:7" x14ac:dyDescent="0.2">
      <c r="A62" s="33" t="s">
        <v>40</v>
      </c>
      <c r="B62" s="33" t="s">
        <v>41</v>
      </c>
      <c r="C62" s="33">
        <v>2005</v>
      </c>
      <c r="D62" s="33">
        <v>9.27</v>
      </c>
      <c r="E62" s="33">
        <v>1.19</v>
      </c>
      <c r="F62" s="33">
        <v>38199.699999999997</v>
      </c>
      <c r="G62">
        <f>_xlfn.XLOOKUP(B62&amp;C62,'[1]unemployment-rate'!$E$2:$E$6631,'[1]unemployment-rate'!$D$2:$D$6631)</f>
        <v>10.074</v>
      </c>
    </row>
    <row r="63" spans="1:7" x14ac:dyDescent="0.2">
      <c r="A63" s="33" t="s">
        <v>40</v>
      </c>
      <c r="B63" s="33" t="s">
        <v>41</v>
      </c>
      <c r="C63" s="33">
        <v>2010</v>
      </c>
      <c r="D63" s="33">
        <v>8.7200000000000006</v>
      </c>
      <c r="E63" s="33">
        <v>1.6</v>
      </c>
      <c r="F63" s="33">
        <v>37618.684000000001</v>
      </c>
      <c r="G63">
        <f>_xlfn.XLOOKUP(B63&amp;C63,'[1]unemployment-rate'!$E$2:$E$6631,'[1]unemployment-rate'!$D$2:$D$6631)</f>
        <v>12.718999999999999</v>
      </c>
    </row>
    <row r="64" spans="1:7" x14ac:dyDescent="0.2">
      <c r="A64" s="33" t="s">
        <v>40</v>
      </c>
      <c r="B64" s="33" t="s">
        <v>41</v>
      </c>
      <c r="C64" s="33">
        <v>2019</v>
      </c>
      <c r="D64" s="33">
        <v>7.12</v>
      </c>
      <c r="E64" s="33">
        <v>0.74</v>
      </c>
      <c r="F64" s="33">
        <v>33549.065999999999</v>
      </c>
      <c r="G64">
        <f>_xlfn.XLOOKUP(B64&amp;C64,'[1]unemployment-rate'!$E$2:$E$6631,'[1]unemployment-rate'!$D$2:$D$6631)</f>
        <v>17.045000000000002</v>
      </c>
    </row>
    <row r="65" spans="1:7" x14ac:dyDescent="0.2">
      <c r="A65" s="33" t="s">
        <v>42</v>
      </c>
      <c r="B65" s="33" t="s">
        <v>43</v>
      </c>
      <c r="C65" s="33">
        <v>2005</v>
      </c>
      <c r="D65" s="33">
        <v>12.58</v>
      </c>
      <c r="E65" s="33">
        <v>1.63</v>
      </c>
      <c r="F65" s="33">
        <v>28083.578000000001</v>
      </c>
      <c r="G65">
        <f>_xlfn.XLOOKUP(B65&amp;C65,'[1]unemployment-rate'!$E$2:$E$6631,'[1]unemployment-rate'!$D$2:$D$6631)</f>
        <v>7.1890000000000001</v>
      </c>
    </row>
    <row r="66" spans="1:7" x14ac:dyDescent="0.2">
      <c r="A66" s="33" t="s">
        <v>42</v>
      </c>
      <c r="B66" s="33" t="s">
        <v>43</v>
      </c>
      <c r="C66" s="33">
        <v>2000</v>
      </c>
      <c r="D66" s="33">
        <v>12.38</v>
      </c>
      <c r="E66" s="33">
        <v>2.0099999999999998</v>
      </c>
      <c r="F66" s="33">
        <v>22329.423999999999</v>
      </c>
      <c r="G66">
        <f>_xlfn.XLOOKUP(B66&amp;C66,'[1]unemployment-rate'!$E$2:$E$6631,'[1]unemployment-rate'!$D$2:$D$6631)</f>
        <v>6.5629999999999997</v>
      </c>
    </row>
    <row r="67" spans="1:7" x14ac:dyDescent="0.2">
      <c r="A67" s="33" t="s">
        <v>42</v>
      </c>
      <c r="B67" s="33" t="s">
        <v>43</v>
      </c>
      <c r="C67" s="33">
        <v>2010</v>
      </c>
      <c r="D67" s="33">
        <v>10.84</v>
      </c>
      <c r="E67" s="33">
        <v>1.38</v>
      </c>
      <c r="F67" s="33">
        <v>28156.037</v>
      </c>
      <c r="G67">
        <f>_xlfn.XLOOKUP(B67&amp;C67,'[1]unemployment-rate'!$E$2:$E$6631,'[1]unemployment-rate'!$D$2:$D$6631)</f>
        <v>11.172000000000001</v>
      </c>
    </row>
    <row r="68" spans="1:7" x14ac:dyDescent="0.2">
      <c r="A68" s="33" t="s">
        <v>42</v>
      </c>
      <c r="B68" s="33" t="s">
        <v>43</v>
      </c>
      <c r="C68" s="33">
        <v>2019</v>
      </c>
      <c r="D68" s="33">
        <v>10.6</v>
      </c>
      <c r="E68" s="33">
        <v>0.67</v>
      </c>
      <c r="F68" s="33">
        <v>37557.925999999999</v>
      </c>
      <c r="G68">
        <f>_xlfn.XLOOKUP(B68&amp;C68,'[1]unemployment-rate'!$E$2:$E$6631,'[1]unemployment-rate'!$D$2:$D$6631)</f>
        <v>3.419</v>
      </c>
    </row>
    <row r="69" spans="1:7" x14ac:dyDescent="0.2">
      <c r="A69" s="33" t="s">
        <v>44</v>
      </c>
      <c r="B69" s="33" t="s">
        <v>45</v>
      </c>
      <c r="C69" s="33">
        <v>2019</v>
      </c>
      <c r="D69" s="33">
        <v>8.07</v>
      </c>
      <c r="E69" s="33">
        <v>0.28000000000000003</v>
      </c>
      <c r="F69" s="33">
        <v>65431.324000000001</v>
      </c>
      <c r="G69">
        <f>_xlfn.XLOOKUP(B69&amp;C69,'[1]unemployment-rate'!$E$2:$E$6631,'[1]unemployment-rate'!$D$2:$D$6631)</f>
        <v>3.5070000000000001</v>
      </c>
    </row>
    <row r="70" spans="1:7" x14ac:dyDescent="0.2">
      <c r="A70" s="33" t="s">
        <v>44</v>
      </c>
      <c r="B70" s="33" t="s">
        <v>45</v>
      </c>
      <c r="C70" s="33">
        <v>2005</v>
      </c>
      <c r="D70" s="33">
        <v>7.52</v>
      </c>
      <c r="E70" s="33">
        <v>1.01</v>
      </c>
      <c r="F70" s="33">
        <v>55595.41</v>
      </c>
      <c r="G70">
        <f>_xlfn.XLOOKUP(B70&amp;C70,'[1]unemployment-rate'!$E$2:$E$6631,'[1]unemployment-rate'!$D$2:$D$6631)</f>
        <v>2.5470000000000002</v>
      </c>
    </row>
    <row r="71" spans="1:7" x14ac:dyDescent="0.2">
      <c r="A71" s="33" t="s">
        <v>44</v>
      </c>
      <c r="B71" s="33" t="s">
        <v>45</v>
      </c>
      <c r="C71" s="33">
        <v>2010</v>
      </c>
      <c r="D71" s="33">
        <v>7.47</v>
      </c>
      <c r="E71" s="33">
        <v>0.63</v>
      </c>
      <c r="F71" s="33">
        <v>54847.63</v>
      </c>
      <c r="G71">
        <f>_xlfn.XLOOKUP(B71&amp;C71,'[1]unemployment-rate'!$E$2:$E$6631,'[1]unemployment-rate'!$D$2:$D$6631)</f>
        <v>7.5640000000000001</v>
      </c>
    </row>
    <row r="72" spans="1:7" x14ac:dyDescent="0.2">
      <c r="A72" s="33" t="s">
        <v>44</v>
      </c>
      <c r="B72" s="33" t="s">
        <v>45</v>
      </c>
      <c r="C72" s="33">
        <v>2000</v>
      </c>
      <c r="D72" s="33">
        <v>6.92</v>
      </c>
      <c r="E72" s="33">
        <v>1.78</v>
      </c>
      <c r="F72" s="33">
        <v>47997.565999999999</v>
      </c>
      <c r="G72">
        <f>_xlfn.XLOOKUP(B72&amp;C72,'[1]unemployment-rate'!$E$2:$E$6631,'[1]unemployment-rate'!$D$2:$D$6631)</f>
        <v>1.9359999999999999</v>
      </c>
    </row>
    <row r="73" spans="1:7" x14ac:dyDescent="0.2">
      <c r="A73" s="33" t="s">
        <v>46</v>
      </c>
      <c r="B73" s="33" t="s">
        <v>47</v>
      </c>
      <c r="C73" s="33">
        <v>2000</v>
      </c>
      <c r="D73" s="33">
        <v>15.03</v>
      </c>
      <c r="E73" s="33">
        <v>0.98</v>
      </c>
      <c r="F73" s="33">
        <v>53473.296999999999</v>
      </c>
      <c r="G73">
        <f>_xlfn.XLOOKUP(B73&amp;C73,'[1]unemployment-rate'!$E$2:$E$6631,'[1]unemployment-rate'!$D$2:$D$6631)</f>
        <v>4.3179999999999996</v>
      </c>
    </row>
    <row r="74" spans="1:7" x14ac:dyDescent="0.2">
      <c r="A74" s="33" t="s">
        <v>46</v>
      </c>
      <c r="B74" s="33" t="s">
        <v>47</v>
      </c>
      <c r="C74" s="33">
        <v>2005</v>
      </c>
      <c r="D74" s="33">
        <v>14.14</v>
      </c>
      <c r="E74" s="33">
        <v>1.26</v>
      </c>
      <c r="F74" s="33">
        <v>63449.745999999999</v>
      </c>
      <c r="G74">
        <f>_xlfn.XLOOKUP(B74&amp;C74,'[1]unemployment-rate'!$E$2:$E$6631,'[1]unemployment-rate'!$D$2:$D$6631)</f>
        <v>4.343</v>
      </c>
    </row>
    <row r="75" spans="1:7" x14ac:dyDescent="0.2">
      <c r="A75" s="33" t="s">
        <v>46</v>
      </c>
      <c r="B75" s="33" t="s">
        <v>47</v>
      </c>
      <c r="C75" s="33">
        <v>2010</v>
      </c>
      <c r="D75" s="33">
        <v>12.21</v>
      </c>
      <c r="E75" s="33">
        <v>1.19</v>
      </c>
      <c r="F75" s="33">
        <v>58986.597999999998</v>
      </c>
      <c r="G75">
        <f>_xlfn.XLOOKUP(B75&amp;C75,'[1]unemployment-rate'!$E$2:$E$6631,'[1]unemployment-rate'!$D$2:$D$6631)</f>
        <v>14.534000000000001</v>
      </c>
    </row>
    <row r="76" spans="1:7" x14ac:dyDescent="0.2">
      <c r="A76" s="33" t="s">
        <v>46</v>
      </c>
      <c r="B76" s="33" t="s">
        <v>47</v>
      </c>
      <c r="C76" s="33">
        <v>2019</v>
      </c>
      <c r="D76" s="33">
        <v>11.7</v>
      </c>
      <c r="E76" s="33">
        <v>0.65</v>
      </c>
      <c r="F76" s="33">
        <v>96701.664000000004</v>
      </c>
      <c r="G76">
        <f>_xlfn.XLOOKUP(B76&amp;C76,'[1]unemployment-rate'!$E$2:$E$6631,'[1]unemployment-rate'!$D$2:$D$6631)</f>
        <v>4.95</v>
      </c>
    </row>
    <row r="77" spans="1:7" x14ac:dyDescent="0.2">
      <c r="A77" s="33" t="s">
        <v>48</v>
      </c>
      <c r="B77" s="33" t="s">
        <v>49</v>
      </c>
      <c r="C77" s="33">
        <v>2000</v>
      </c>
      <c r="D77" s="33">
        <v>9.9499999999999993</v>
      </c>
      <c r="E77" s="33">
        <v>1.34</v>
      </c>
      <c r="F77" s="33">
        <v>50999.894999999997</v>
      </c>
      <c r="G77">
        <f>_xlfn.XLOOKUP(B77&amp;C77,'[1]unemployment-rate'!$E$2:$E$6631,'[1]unemployment-rate'!$D$2:$D$6631)</f>
        <v>10.834</v>
      </c>
    </row>
    <row r="78" spans="1:7" x14ac:dyDescent="0.2">
      <c r="A78" s="33" t="s">
        <v>48</v>
      </c>
      <c r="B78" s="33" t="s">
        <v>49</v>
      </c>
      <c r="C78" s="33">
        <v>2005</v>
      </c>
      <c r="D78" s="33">
        <v>8.32</v>
      </c>
      <c r="E78" s="33">
        <v>1.05</v>
      </c>
      <c r="F78" s="33">
        <v>52425.67</v>
      </c>
      <c r="G78">
        <f>_xlfn.XLOOKUP(B78&amp;C78,'[1]unemployment-rate'!$E$2:$E$6631,'[1]unemployment-rate'!$D$2:$D$6631)</f>
        <v>7.7309999999999999</v>
      </c>
    </row>
    <row r="79" spans="1:7" x14ac:dyDescent="0.2">
      <c r="A79" s="33" t="s">
        <v>48</v>
      </c>
      <c r="B79" s="33" t="s">
        <v>49</v>
      </c>
      <c r="C79" s="33">
        <v>2019</v>
      </c>
      <c r="D79" s="33">
        <v>7.97</v>
      </c>
      <c r="E79" s="33">
        <v>0.53</v>
      </c>
      <c r="F79" s="33">
        <v>50328.593999999997</v>
      </c>
      <c r="G79">
        <f>_xlfn.XLOOKUP(B79&amp;C79,'[1]unemployment-rate'!$E$2:$E$6631,'[1]unemployment-rate'!$D$2:$D$6631)</f>
        <v>9.952</v>
      </c>
    </row>
    <row r="80" spans="1:7" x14ac:dyDescent="0.2">
      <c r="A80" s="33" t="s">
        <v>48</v>
      </c>
      <c r="B80" s="33" t="s">
        <v>49</v>
      </c>
      <c r="C80" s="33">
        <v>2010</v>
      </c>
      <c r="D80" s="33">
        <v>7.22</v>
      </c>
      <c r="E80" s="33">
        <v>0.88</v>
      </c>
      <c r="F80" s="33">
        <v>50391.233999999997</v>
      </c>
      <c r="G80">
        <f>_xlfn.XLOOKUP(B80&amp;C80,'[1]unemployment-rate'!$E$2:$E$6631,'[1]unemployment-rate'!$D$2:$D$6631)</f>
        <v>8.3629999999999995</v>
      </c>
    </row>
    <row r="81" spans="1:7" x14ac:dyDescent="0.2">
      <c r="A81" s="33" t="s">
        <v>50</v>
      </c>
      <c r="B81" s="33" t="s">
        <v>51</v>
      </c>
      <c r="C81" s="33">
        <v>2000</v>
      </c>
      <c r="D81" s="33">
        <v>6.64</v>
      </c>
      <c r="E81" s="33">
        <v>15.26</v>
      </c>
      <c r="F81" s="33">
        <v>12935.864</v>
      </c>
      <c r="G81">
        <f>_xlfn.XLOOKUP(B81&amp;C81,'[1]unemployment-rate'!$E$2:$E$6631,'[1]unemployment-rate'!$D$2:$D$6631)</f>
        <v>12.75</v>
      </c>
    </row>
    <row r="82" spans="1:7" x14ac:dyDescent="0.2">
      <c r="A82" s="33" t="s">
        <v>50</v>
      </c>
      <c r="B82" s="33" t="s">
        <v>51</v>
      </c>
      <c r="C82" s="33">
        <v>2010</v>
      </c>
      <c r="D82" s="33">
        <v>4.2</v>
      </c>
      <c r="E82" s="33">
        <v>8.34</v>
      </c>
      <c r="F82" s="33">
        <v>26374.84</v>
      </c>
      <c r="G82">
        <f>_xlfn.XLOOKUP(B82&amp;C82,'[1]unemployment-rate'!$E$2:$E$6631,'[1]unemployment-rate'!$D$2:$D$6631)</f>
        <v>5.77</v>
      </c>
    </row>
    <row r="83" spans="1:7" x14ac:dyDescent="0.2">
      <c r="A83" s="33" t="s">
        <v>52</v>
      </c>
      <c r="B83" s="33" t="s">
        <v>53</v>
      </c>
      <c r="C83" s="33">
        <v>2019</v>
      </c>
      <c r="D83" s="33">
        <v>13.09</v>
      </c>
      <c r="E83" s="33">
        <v>3.39</v>
      </c>
      <c r="F83" s="33">
        <v>33959.919999999998</v>
      </c>
      <c r="G83">
        <f>_xlfn.XLOOKUP(B83&amp;C83,'[1]unemployment-rate'!$E$2:$E$6631,'[1]unemployment-rate'!$D$2:$D$6631)</f>
        <v>6.3120000000000003</v>
      </c>
    </row>
    <row r="84" spans="1:7" x14ac:dyDescent="0.2">
      <c r="A84" s="33" t="s">
        <v>52</v>
      </c>
      <c r="B84" s="33" t="s">
        <v>53</v>
      </c>
      <c r="C84" s="33">
        <v>2000</v>
      </c>
      <c r="D84" s="33">
        <v>8.9</v>
      </c>
      <c r="E84" s="33">
        <v>9.9499999999999993</v>
      </c>
      <c r="F84" s="33">
        <v>14038.209000000001</v>
      </c>
      <c r="G84">
        <f>_xlfn.XLOOKUP(B84&amp;C84,'[1]unemployment-rate'!$E$2:$E$6631,'[1]unemployment-rate'!$D$2:$D$6631)</f>
        <v>14.211</v>
      </c>
    </row>
    <row r="85" spans="1:7" x14ac:dyDescent="0.2">
      <c r="A85" s="33" t="s">
        <v>54</v>
      </c>
      <c r="B85" s="33" t="s">
        <v>55</v>
      </c>
      <c r="C85" s="33">
        <v>2010</v>
      </c>
      <c r="D85" s="33">
        <v>14.05</v>
      </c>
      <c r="E85" s="33">
        <v>6.98</v>
      </c>
      <c r="F85" s="33">
        <v>27225.741999999998</v>
      </c>
      <c r="G85">
        <f>_xlfn.XLOOKUP(B85&amp;C85,'[1]unemployment-rate'!$E$2:$E$6631,'[1]unemployment-rate'!$D$2:$D$6631)</f>
        <v>17.814</v>
      </c>
    </row>
    <row r="86" spans="1:7" x14ac:dyDescent="0.2">
      <c r="A86" s="33" t="s">
        <v>54</v>
      </c>
      <c r="B86" s="33" t="s">
        <v>55</v>
      </c>
      <c r="C86" s="33">
        <v>2005</v>
      </c>
      <c r="D86" s="33">
        <v>13.53</v>
      </c>
      <c r="E86" s="33">
        <v>11.03</v>
      </c>
      <c r="F86" s="33">
        <v>24245.934000000001</v>
      </c>
      <c r="G86">
        <f>_xlfn.XLOOKUP(B86&amp;C86,'[1]unemployment-rate'!$E$2:$E$6631,'[1]unemployment-rate'!$D$2:$D$6631)</f>
        <v>8.3249999999999993</v>
      </c>
    </row>
    <row r="87" spans="1:7" x14ac:dyDescent="0.2">
      <c r="A87" s="33" t="s">
        <v>54</v>
      </c>
      <c r="B87" s="33" t="s">
        <v>55</v>
      </c>
      <c r="C87" s="33">
        <v>2019</v>
      </c>
      <c r="D87" s="33">
        <v>11.79</v>
      </c>
      <c r="E87" s="33">
        <v>3.3</v>
      </c>
      <c r="F87" s="33">
        <v>43868.605000000003</v>
      </c>
      <c r="G87">
        <f>_xlfn.XLOOKUP(B87&amp;C87,'[1]unemployment-rate'!$E$2:$E$6631,'[1]unemployment-rate'!$D$2:$D$6631)</f>
        <v>6.2549999999999999</v>
      </c>
    </row>
    <row r="88" spans="1:7" x14ac:dyDescent="0.2">
      <c r="A88" s="33" t="s">
        <v>54</v>
      </c>
      <c r="B88" s="33" t="s">
        <v>55</v>
      </c>
      <c r="C88" s="33">
        <v>2000</v>
      </c>
      <c r="D88" s="33">
        <v>11.5</v>
      </c>
      <c r="E88" s="33">
        <v>10.28</v>
      </c>
      <c r="F88" s="33">
        <v>15969.835999999999</v>
      </c>
      <c r="G88">
        <f>_xlfn.XLOOKUP(B88&amp;C88,'[1]unemployment-rate'!$E$2:$E$6631,'[1]unemployment-rate'!$D$2:$D$6631)</f>
        <v>15.930999999999999</v>
      </c>
    </row>
    <row r="89" spans="1:7" x14ac:dyDescent="0.2">
      <c r="A89" s="33" t="s">
        <v>56</v>
      </c>
      <c r="B89" s="33" t="s">
        <v>57</v>
      </c>
      <c r="C89" s="33">
        <v>2000</v>
      </c>
      <c r="D89" s="33">
        <v>13.65</v>
      </c>
      <c r="E89" s="33">
        <v>0.92</v>
      </c>
      <c r="F89" s="33">
        <v>115588.41</v>
      </c>
      <c r="G89">
        <f>_xlfn.XLOOKUP(B89&amp;C89,'[1]unemployment-rate'!$E$2:$E$6631,'[1]unemployment-rate'!$D$2:$D$6631)</f>
        <v>2.3450000000000002</v>
      </c>
    </row>
    <row r="90" spans="1:7" x14ac:dyDescent="0.2">
      <c r="A90" s="33" t="s">
        <v>56</v>
      </c>
      <c r="B90" s="33" t="s">
        <v>57</v>
      </c>
      <c r="C90" s="33">
        <v>2005</v>
      </c>
      <c r="D90" s="33">
        <v>12.75</v>
      </c>
      <c r="E90" s="33">
        <v>0.86</v>
      </c>
      <c r="F90" s="33">
        <v>126449.625</v>
      </c>
      <c r="G90">
        <f>_xlfn.XLOOKUP(B90&amp;C90,'[1]unemployment-rate'!$E$2:$E$6631,'[1]unemployment-rate'!$D$2:$D$6631)</f>
        <v>4.4880000000000004</v>
      </c>
    </row>
    <row r="91" spans="1:7" x14ac:dyDescent="0.2">
      <c r="A91" s="33" t="s">
        <v>56</v>
      </c>
      <c r="B91" s="33" t="s">
        <v>57</v>
      </c>
      <c r="C91" s="33">
        <v>2010</v>
      </c>
      <c r="D91" s="33">
        <v>12.13</v>
      </c>
      <c r="E91" s="33">
        <v>1.97</v>
      </c>
      <c r="F91" s="33">
        <v>133098.04999999999</v>
      </c>
      <c r="G91">
        <f>_xlfn.XLOOKUP(B91&amp;C91,'[1]unemployment-rate'!$E$2:$E$6631,'[1]unemployment-rate'!$D$2:$D$6631)</f>
        <v>4.3609999999999998</v>
      </c>
    </row>
    <row r="92" spans="1:7" x14ac:dyDescent="0.2">
      <c r="A92" s="33" t="s">
        <v>56</v>
      </c>
      <c r="B92" s="33" t="s">
        <v>57</v>
      </c>
      <c r="C92" s="33">
        <v>2019</v>
      </c>
      <c r="D92" s="33">
        <v>11.53</v>
      </c>
      <c r="E92" s="33">
        <v>0.65</v>
      </c>
      <c r="F92" s="33">
        <v>134105.64000000001</v>
      </c>
      <c r="G92">
        <f>_xlfn.XLOOKUP(B92&amp;C92,'[1]unemployment-rate'!$E$2:$E$6631,'[1]unemployment-rate'!$D$2:$D$6631)</f>
        <v>5.5949999999999998</v>
      </c>
    </row>
    <row r="93" spans="1:7" x14ac:dyDescent="0.2">
      <c r="A93" s="33" t="s">
        <v>58</v>
      </c>
      <c r="B93" s="33" t="s">
        <v>59</v>
      </c>
      <c r="C93" s="33">
        <v>2019</v>
      </c>
      <c r="D93" s="33">
        <v>8.52</v>
      </c>
      <c r="E93" s="33">
        <v>0.99</v>
      </c>
      <c r="F93" s="33">
        <v>54667.383000000002</v>
      </c>
      <c r="G93">
        <f>_xlfn.XLOOKUP(B93&amp;C93,'[1]unemployment-rate'!$E$2:$E$6631,'[1]unemployment-rate'!$D$2:$D$6631)</f>
        <v>3.6269999999999998</v>
      </c>
    </row>
    <row r="94" spans="1:7" x14ac:dyDescent="0.2">
      <c r="A94" s="33" t="s">
        <v>58</v>
      </c>
      <c r="B94" s="33" t="s">
        <v>59</v>
      </c>
      <c r="C94" s="33">
        <v>2010</v>
      </c>
      <c r="D94" s="33">
        <v>6.91</v>
      </c>
      <c r="E94" s="33">
        <v>0.96</v>
      </c>
      <c r="F94" s="33">
        <v>38435.535000000003</v>
      </c>
      <c r="G94">
        <f>_xlfn.XLOOKUP(B94&amp;C94,'[1]unemployment-rate'!$E$2:$E$6631,'[1]unemployment-rate'!$D$2:$D$6631)</f>
        <v>6.8609999999999998</v>
      </c>
    </row>
    <row r="95" spans="1:7" x14ac:dyDescent="0.2">
      <c r="A95" s="33" t="s">
        <v>58</v>
      </c>
      <c r="B95" s="33" t="s">
        <v>59</v>
      </c>
      <c r="C95" s="33">
        <v>2005</v>
      </c>
      <c r="D95" s="33">
        <v>6.77</v>
      </c>
      <c r="E95" s="33">
        <v>0.98</v>
      </c>
      <c r="F95" s="33">
        <v>33569.08</v>
      </c>
      <c r="G95">
        <f>_xlfn.XLOOKUP(B95&amp;C95,'[1]unemployment-rate'!$E$2:$E$6631,'[1]unemployment-rate'!$D$2:$D$6631)</f>
        <v>6.923</v>
      </c>
    </row>
    <row r="96" spans="1:7" x14ac:dyDescent="0.2">
      <c r="A96" s="33" t="s">
        <v>58</v>
      </c>
      <c r="B96" s="33" t="s">
        <v>59</v>
      </c>
      <c r="C96" s="33">
        <v>2000</v>
      </c>
      <c r="D96" s="33">
        <v>5.7</v>
      </c>
      <c r="E96" s="33">
        <v>1</v>
      </c>
      <c r="F96" s="33">
        <v>31818.668000000001</v>
      </c>
      <c r="G96">
        <f>_xlfn.XLOOKUP(B96&amp;C96,'[1]unemployment-rate'!$E$2:$E$6631,'[1]unemployment-rate'!$D$2:$D$6631)</f>
        <v>6.3239999999999998</v>
      </c>
    </row>
    <row r="97" spans="1:7" x14ac:dyDescent="0.2">
      <c r="A97" s="33" t="s">
        <v>60</v>
      </c>
      <c r="B97" s="33" t="s">
        <v>61</v>
      </c>
      <c r="C97" s="33">
        <v>2005</v>
      </c>
      <c r="D97" s="33">
        <v>12.95</v>
      </c>
      <c r="E97" s="33">
        <v>7.4</v>
      </c>
      <c r="F97" s="33">
        <v>8161.4736000000003</v>
      </c>
      <c r="G97">
        <f>_xlfn.XLOOKUP(B97&amp;C97,'[1]unemployment-rate'!$E$2:$E$6631,'[1]unemployment-rate'!$D$2:$D$6631)</f>
        <v>5.633</v>
      </c>
    </row>
    <row r="98" spans="1:7" x14ac:dyDescent="0.2">
      <c r="A98" s="33" t="s">
        <v>60</v>
      </c>
      <c r="B98" s="33" t="s">
        <v>61</v>
      </c>
      <c r="C98" s="33">
        <v>2010</v>
      </c>
      <c r="D98" s="33">
        <v>11.43</v>
      </c>
      <c r="E98" s="33">
        <v>7.2</v>
      </c>
      <c r="F98" s="33">
        <v>9649.9509999999991</v>
      </c>
      <c r="G98">
        <f>_xlfn.XLOOKUP(B98&amp;C98,'[1]unemployment-rate'!$E$2:$E$6631,'[1]unemployment-rate'!$D$2:$D$6631)</f>
        <v>2.972</v>
      </c>
    </row>
    <row r="99" spans="1:7" x14ac:dyDescent="0.2">
      <c r="A99" s="33" t="s">
        <v>60</v>
      </c>
      <c r="B99" s="33" t="s">
        <v>61</v>
      </c>
      <c r="C99" s="33">
        <v>2019</v>
      </c>
      <c r="D99" s="33">
        <v>11.36</v>
      </c>
      <c r="E99" s="33">
        <v>3.89</v>
      </c>
      <c r="F99" s="33">
        <v>14621.24</v>
      </c>
      <c r="G99">
        <f>_xlfn.XLOOKUP(B99&amp;C99,'[1]unemployment-rate'!$E$2:$E$6631,'[1]unemployment-rate'!$D$2:$D$6631)</f>
        <v>1.502</v>
      </c>
    </row>
    <row r="100" spans="1:7" x14ac:dyDescent="0.2">
      <c r="A100" s="33" t="s">
        <v>60</v>
      </c>
      <c r="B100" s="33" t="s">
        <v>61</v>
      </c>
      <c r="C100" s="33">
        <v>2000</v>
      </c>
      <c r="D100" s="33">
        <v>10.36</v>
      </c>
      <c r="E100" s="33">
        <v>10.18</v>
      </c>
      <c r="F100" s="33">
        <v>5727.0789999999997</v>
      </c>
      <c r="G100">
        <f>_xlfn.XLOOKUP(B100&amp;C100,'[1]unemployment-rate'!$E$2:$E$6631,'[1]unemployment-rate'!$D$2:$D$6631)</f>
        <v>8.5389999999999997</v>
      </c>
    </row>
    <row r="101" spans="1:7" x14ac:dyDescent="0.2">
      <c r="A101" s="33" t="s">
        <v>62</v>
      </c>
      <c r="B101" s="33" t="s">
        <v>63</v>
      </c>
      <c r="C101" s="33">
        <v>2010</v>
      </c>
      <c r="D101" s="33">
        <v>10.4</v>
      </c>
      <c r="E101" s="33">
        <v>2.38</v>
      </c>
      <c r="F101" s="33">
        <v>19839.947</v>
      </c>
      <c r="G101">
        <f>_xlfn.XLOOKUP(B101&amp;C101,'[1]unemployment-rate'!$E$2:$E$6631,'[1]unemployment-rate'!$D$2:$D$6631)</f>
        <v>19.649000000000001</v>
      </c>
    </row>
    <row r="102" spans="1:7" x14ac:dyDescent="0.2">
      <c r="A102" s="33" t="s">
        <v>62</v>
      </c>
      <c r="B102" s="33" t="s">
        <v>63</v>
      </c>
      <c r="C102" s="33">
        <v>2019</v>
      </c>
      <c r="D102" s="33">
        <v>10.34</v>
      </c>
      <c r="E102" s="33">
        <v>3.65</v>
      </c>
      <c r="F102" s="33">
        <v>25484.574000000001</v>
      </c>
      <c r="G102">
        <f>_xlfn.XLOOKUP(B102&amp;C102,'[1]unemployment-rate'!$E$2:$E$6631,'[1]unemployment-rate'!$D$2:$D$6631)</f>
        <v>15.128</v>
      </c>
    </row>
    <row r="103" spans="1:7" x14ac:dyDescent="0.2">
      <c r="A103" s="33" t="s">
        <v>64</v>
      </c>
      <c r="B103" s="33" t="s">
        <v>65</v>
      </c>
      <c r="C103" s="33">
        <v>2000</v>
      </c>
      <c r="D103" s="33">
        <v>11.14</v>
      </c>
      <c r="E103" s="33">
        <v>1.1299999999999999</v>
      </c>
      <c r="F103" s="33">
        <v>56629.343999999997</v>
      </c>
      <c r="G103">
        <f>_xlfn.XLOOKUP(B103&amp;C103,'[1]unemployment-rate'!$E$2:$E$6631,'[1]unemployment-rate'!$D$2:$D$6631)</f>
        <v>2.7250000000000001</v>
      </c>
    </row>
    <row r="104" spans="1:7" x14ac:dyDescent="0.2">
      <c r="A104" s="33" t="s">
        <v>64</v>
      </c>
      <c r="B104" s="33" t="s">
        <v>65</v>
      </c>
      <c r="C104" s="33">
        <v>2005</v>
      </c>
      <c r="D104" s="33">
        <v>10.75</v>
      </c>
      <c r="E104" s="33">
        <v>1.07</v>
      </c>
      <c r="F104" s="33">
        <v>59060.78</v>
      </c>
      <c r="G104">
        <f>_xlfn.XLOOKUP(B104&amp;C104,'[1]unemployment-rate'!$E$2:$E$6631,'[1]unemployment-rate'!$D$2:$D$6631)</f>
        <v>5.8730000000000002</v>
      </c>
    </row>
    <row r="105" spans="1:7" x14ac:dyDescent="0.2">
      <c r="A105" s="33" t="s">
        <v>64</v>
      </c>
      <c r="B105" s="33" t="s">
        <v>65</v>
      </c>
      <c r="C105" s="33">
        <v>2010</v>
      </c>
      <c r="D105" s="33">
        <v>10.199999999999999</v>
      </c>
      <c r="E105" s="33">
        <v>0.87</v>
      </c>
      <c r="F105" s="33">
        <v>62191.175999999999</v>
      </c>
      <c r="G105">
        <f>_xlfn.XLOOKUP(B105&amp;C105,'[1]unemployment-rate'!$E$2:$E$6631,'[1]unemployment-rate'!$D$2:$D$6631)</f>
        <v>4.9889999999999999</v>
      </c>
    </row>
    <row r="106" spans="1:7" x14ac:dyDescent="0.2">
      <c r="A106" s="33" t="s">
        <v>64</v>
      </c>
      <c r="B106" s="33" t="s">
        <v>65</v>
      </c>
      <c r="C106" s="33">
        <v>2019</v>
      </c>
      <c r="D106" s="33">
        <v>9.3000000000000007</v>
      </c>
      <c r="E106" s="33">
        <v>0.72</v>
      </c>
      <c r="F106" s="33">
        <v>68589.679999999993</v>
      </c>
      <c r="G106">
        <f>_xlfn.XLOOKUP(B106&amp;C106,'[1]unemployment-rate'!$E$2:$E$6631,'[1]unemployment-rate'!$D$2:$D$6631)</f>
        <v>3.38</v>
      </c>
    </row>
    <row r="107" spans="1:7" x14ac:dyDescent="0.2">
      <c r="A107" s="33" t="s">
        <v>66</v>
      </c>
      <c r="B107" s="33" t="s">
        <v>67</v>
      </c>
      <c r="C107" s="33">
        <v>2019</v>
      </c>
      <c r="D107" s="33">
        <v>4.62</v>
      </c>
      <c r="E107" s="33">
        <v>1.0900000000000001</v>
      </c>
      <c r="F107" s="33">
        <v>21990.315999999999</v>
      </c>
      <c r="G107">
        <f>_xlfn.XLOOKUP(B107&amp;C107,'[1]unemployment-rate'!$E$2:$E$6631,'[1]unemployment-rate'!$D$2:$D$6631)</f>
        <v>17.414000000000001</v>
      </c>
    </row>
    <row r="108" spans="1:7" x14ac:dyDescent="0.2">
      <c r="A108" s="33" t="s">
        <v>66</v>
      </c>
      <c r="B108" s="33" t="s">
        <v>67</v>
      </c>
      <c r="C108" s="33">
        <v>2000</v>
      </c>
      <c r="D108" s="33">
        <v>4.46</v>
      </c>
      <c r="E108" s="33">
        <v>2.31</v>
      </c>
      <c r="F108" s="33">
        <v>12111.300999999999</v>
      </c>
      <c r="G108">
        <f>_xlfn.XLOOKUP(B108&amp;C108,'[1]unemployment-rate'!$E$2:$E$6631,'[1]unemployment-rate'!$D$2:$D$6631)</f>
        <v>32.200000000000003</v>
      </c>
    </row>
    <row r="109" spans="1:7" x14ac:dyDescent="0.2">
      <c r="A109" s="33" t="s">
        <v>66</v>
      </c>
      <c r="B109" s="33" t="s">
        <v>67</v>
      </c>
      <c r="C109" s="33">
        <v>2010</v>
      </c>
      <c r="D109" s="33">
        <v>4.32</v>
      </c>
      <c r="E109" s="33">
        <v>2.0499999999999998</v>
      </c>
      <c r="F109" s="33">
        <v>16902.830000000002</v>
      </c>
      <c r="G109">
        <f>_xlfn.XLOOKUP(B109&amp;C109,'[1]unemployment-rate'!$E$2:$E$6631,'[1]unemployment-rate'!$D$2:$D$6631)</f>
        <v>33.134999999999998</v>
      </c>
    </row>
    <row r="110" spans="1:7" x14ac:dyDescent="0.2">
      <c r="A110" s="33" t="s">
        <v>68</v>
      </c>
      <c r="B110" s="33" t="s">
        <v>69</v>
      </c>
      <c r="C110" s="33">
        <v>2010</v>
      </c>
      <c r="D110" s="33">
        <v>7.43</v>
      </c>
      <c r="E110" s="33">
        <v>0.59</v>
      </c>
      <c r="F110" s="33">
        <v>83467.304999999993</v>
      </c>
      <c r="G110">
        <f>_xlfn.XLOOKUP(B110&amp;C110,'[1]unemployment-rate'!$E$2:$E$6631,'[1]unemployment-rate'!$D$2:$D$6631)</f>
        <v>3.5209999999999999</v>
      </c>
    </row>
    <row r="111" spans="1:7" x14ac:dyDescent="0.2">
      <c r="A111" s="33" t="s">
        <v>68</v>
      </c>
      <c r="B111" s="33" t="s">
        <v>69</v>
      </c>
      <c r="C111" s="33">
        <v>2005</v>
      </c>
      <c r="D111" s="33">
        <v>7.27</v>
      </c>
      <c r="E111" s="33">
        <v>0.71</v>
      </c>
      <c r="F111" s="33">
        <v>84292.59</v>
      </c>
      <c r="G111">
        <f>_xlfn.XLOOKUP(B111&amp;C111,'[1]unemployment-rate'!$E$2:$E$6631,'[1]unemployment-rate'!$D$2:$D$6631)</f>
        <v>4.3810000000000002</v>
      </c>
    </row>
    <row r="112" spans="1:7" x14ac:dyDescent="0.2">
      <c r="A112" s="33" t="s">
        <v>68</v>
      </c>
      <c r="B112" s="33" t="s">
        <v>69</v>
      </c>
      <c r="C112" s="33">
        <v>2019</v>
      </c>
      <c r="D112" s="33">
        <v>6.8</v>
      </c>
      <c r="E112" s="33">
        <v>0.52</v>
      </c>
      <c r="F112" s="33">
        <v>87947.55</v>
      </c>
      <c r="G112">
        <f>_xlfn.XLOOKUP(B112&amp;C112,'[1]unemployment-rate'!$E$2:$E$6631,'[1]unemployment-rate'!$D$2:$D$6631)</f>
        <v>3.6869999999999998</v>
      </c>
    </row>
    <row r="113" spans="1:7" x14ac:dyDescent="0.2">
      <c r="A113" s="33" t="s">
        <v>68</v>
      </c>
      <c r="B113" s="33" t="s">
        <v>69</v>
      </c>
      <c r="C113" s="33">
        <v>2000</v>
      </c>
      <c r="D113" s="33">
        <v>6.63</v>
      </c>
      <c r="E113" s="33">
        <v>1.07</v>
      </c>
      <c r="F113" s="33">
        <v>77783.39</v>
      </c>
      <c r="G113">
        <f>_xlfn.XLOOKUP(B113&amp;C113,'[1]unemployment-rate'!$E$2:$E$6631,'[1]unemployment-rate'!$D$2:$D$6631)</f>
        <v>3.4580000000000002</v>
      </c>
    </row>
    <row r="114" spans="1:7" x14ac:dyDescent="0.2">
      <c r="A114" s="33" t="s">
        <v>70</v>
      </c>
      <c r="B114" s="33" t="s">
        <v>71</v>
      </c>
      <c r="C114" s="33">
        <v>2019</v>
      </c>
      <c r="D114" s="33">
        <v>11.63</v>
      </c>
      <c r="E114" s="33">
        <v>0.66</v>
      </c>
      <c r="F114" s="33">
        <v>38846.504000000001</v>
      </c>
      <c r="G114">
        <f>_xlfn.XLOOKUP(B114&amp;C114,'[1]unemployment-rate'!$E$2:$E$6631,'[1]unemployment-rate'!$D$2:$D$6631)</f>
        <v>3.2770000000000001</v>
      </c>
    </row>
    <row r="115" spans="1:7" x14ac:dyDescent="0.2">
      <c r="A115" s="33" t="s">
        <v>70</v>
      </c>
      <c r="B115" s="33" t="s">
        <v>71</v>
      </c>
      <c r="C115" s="33">
        <v>2010</v>
      </c>
      <c r="D115" s="33">
        <v>11.3</v>
      </c>
      <c r="E115" s="33">
        <v>0.99</v>
      </c>
      <c r="F115" s="33">
        <v>27584.254000000001</v>
      </c>
      <c r="G115">
        <f>_xlfn.XLOOKUP(B115&amp;C115,'[1]unemployment-rate'!$E$2:$E$6631,'[1]unemployment-rate'!$D$2:$D$6631)</f>
        <v>9.6370000000000005</v>
      </c>
    </row>
    <row r="116" spans="1:7" x14ac:dyDescent="0.2">
      <c r="A116" s="33" t="s">
        <v>70</v>
      </c>
      <c r="B116" s="33" t="s">
        <v>71</v>
      </c>
      <c r="C116" s="33">
        <v>2000</v>
      </c>
      <c r="D116" s="33">
        <v>9.65</v>
      </c>
      <c r="E116" s="33">
        <v>2.2200000000000002</v>
      </c>
      <c r="F116" s="33">
        <v>18889.662</v>
      </c>
      <c r="G116">
        <f>_xlfn.XLOOKUP(B116&amp;C116,'[1]unemployment-rate'!$E$2:$E$6631,'[1]unemployment-rate'!$D$2:$D$6631)</f>
        <v>16.314</v>
      </c>
    </row>
    <row r="117" spans="1:7" x14ac:dyDescent="0.2">
      <c r="A117" s="33" t="s">
        <v>72</v>
      </c>
      <c r="B117" s="33" t="s">
        <v>73</v>
      </c>
      <c r="C117" s="33">
        <v>2000</v>
      </c>
      <c r="D117" s="33">
        <v>12.77</v>
      </c>
      <c r="E117" s="33">
        <v>1.1299999999999999</v>
      </c>
      <c r="F117" s="33">
        <v>35255.277000000002</v>
      </c>
      <c r="G117">
        <f>_xlfn.XLOOKUP(B117&amp;C117,'[1]unemployment-rate'!$E$2:$E$6631,'[1]unemployment-rate'!$D$2:$D$6631)</f>
        <v>3.806</v>
      </c>
    </row>
    <row r="118" spans="1:7" x14ac:dyDescent="0.2">
      <c r="A118" s="33" t="s">
        <v>72</v>
      </c>
      <c r="B118" s="33" t="s">
        <v>73</v>
      </c>
      <c r="C118" s="33">
        <v>2005</v>
      </c>
      <c r="D118" s="33">
        <v>12.18</v>
      </c>
      <c r="E118" s="33">
        <v>1.28</v>
      </c>
      <c r="F118" s="33">
        <v>36059.991999999998</v>
      </c>
      <c r="G118">
        <f>_xlfn.XLOOKUP(B118&amp;C118,'[1]unemployment-rate'!$E$2:$E$6631,'[1]unemployment-rate'!$D$2:$D$6631)</f>
        <v>7.5819999999999999</v>
      </c>
    </row>
    <row r="119" spans="1:7" x14ac:dyDescent="0.2">
      <c r="A119" s="33" t="s">
        <v>72</v>
      </c>
      <c r="B119" s="33" t="s">
        <v>73</v>
      </c>
      <c r="C119" s="33">
        <v>2010</v>
      </c>
      <c r="D119" s="33">
        <v>11.4</v>
      </c>
      <c r="E119" s="33">
        <v>1.17</v>
      </c>
      <c r="F119" s="33">
        <v>36897.203000000001</v>
      </c>
      <c r="G119">
        <f>_xlfn.XLOOKUP(B119&amp;C119,'[1]unemployment-rate'!$E$2:$E$6631,'[1]unemployment-rate'!$D$2:$D$6631)</f>
        <v>10.771000000000001</v>
      </c>
    </row>
    <row r="120" spans="1:7" x14ac:dyDescent="0.2">
      <c r="A120" s="33" t="s">
        <v>72</v>
      </c>
      <c r="B120" s="33" t="s">
        <v>73</v>
      </c>
      <c r="C120" s="33">
        <v>2019</v>
      </c>
      <c r="D120" s="33">
        <v>10.45</v>
      </c>
      <c r="E120" s="33">
        <v>0.71</v>
      </c>
      <c r="F120" s="33">
        <v>40400.805</v>
      </c>
      <c r="G120">
        <f>_xlfn.XLOOKUP(B120&amp;C120,'[1]unemployment-rate'!$E$2:$E$6631,'[1]unemployment-rate'!$D$2:$D$6631)</f>
        <v>6.4640000000000004</v>
      </c>
    </row>
    <row r="121" spans="1:7" x14ac:dyDescent="0.2">
      <c r="A121" s="33" t="s">
        <v>74</v>
      </c>
      <c r="B121" s="33" t="s">
        <v>75</v>
      </c>
      <c r="C121" s="33">
        <v>2000</v>
      </c>
      <c r="D121" s="33">
        <v>19.05</v>
      </c>
      <c r="E121" s="33">
        <v>2.54</v>
      </c>
      <c r="F121" s="33">
        <v>14986.156999999999</v>
      </c>
      <c r="G121">
        <f>_xlfn.XLOOKUP(B121&amp;C121,'[1]unemployment-rate'!$E$2:$E$6631,'[1]unemployment-rate'!$D$2:$D$6631)</f>
        <v>6.9690000000000003</v>
      </c>
    </row>
    <row r="122" spans="1:7" x14ac:dyDescent="0.2">
      <c r="A122" s="33" t="s">
        <v>74</v>
      </c>
      <c r="B122" s="33" t="s">
        <v>75</v>
      </c>
      <c r="C122" s="33">
        <v>2005</v>
      </c>
      <c r="D122" s="33">
        <v>18.32</v>
      </c>
      <c r="E122" s="33">
        <v>2.0499999999999998</v>
      </c>
      <c r="F122" s="33">
        <v>20754.506000000001</v>
      </c>
      <c r="G122">
        <f>_xlfn.XLOOKUP(B122&amp;C122,'[1]unemployment-rate'!$E$2:$E$6631,'[1]unemployment-rate'!$D$2:$D$6631)</f>
        <v>7.1740000000000004</v>
      </c>
    </row>
    <row r="123" spans="1:7" x14ac:dyDescent="0.2">
      <c r="A123" s="33" t="s">
        <v>74</v>
      </c>
      <c r="B123" s="33" t="s">
        <v>75</v>
      </c>
      <c r="C123" s="33">
        <v>2010</v>
      </c>
      <c r="D123" s="33">
        <v>17.62</v>
      </c>
      <c r="E123" s="33">
        <v>1.31</v>
      </c>
      <c r="F123" s="33">
        <v>25125.145</v>
      </c>
      <c r="G123">
        <f>_xlfn.XLOOKUP(B123&amp;C123,'[1]unemployment-rate'!$E$2:$E$6631,'[1]unemployment-rate'!$D$2:$D$6631)</f>
        <v>6.9589999999999996</v>
      </c>
    </row>
    <row r="124" spans="1:7" x14ac:dyDescent="0.2">
      <c r="A124" s="33" t="s">
        <v>74</v>
      </c>
      <c r="B124" s="33" t="s">
        <v>75</v>
      </c>
      <c r="C124" s="33">
        <v>2019</v>
      </c>
      <c r="D124" s="33">
        <v>16.989999999999998</v>
      </c>
      <c r="E124" s="33">
        <v>1.25</v>
      </c>
      <c r="F124" s="33">
        <v>36964.258000000002</v>
      </c>
      <c r="G124">
        <f>_xlfn.XLOOKUP(B124&amp;C124,'[1]unemployment-rate'!$E$2:$E$6631,'[1]unemployment-rate'!$D$2:$D$6631)</f>
        <v>3.9119999999999999</v>
      </c>
    </row>
    <row r="125" spans="1:7" x14ac:dyDescent="0.2">
      <c r="A125" s="33" t="s">
        <v>76</v>
      </c>
      <c r="B125" s="33" t="s">
        <v>77</v>
      </c>
      <c r="C125" s="33">
        <v>2005</v>
      </c>
      <c r="D125" s="33">
        <v>14.5</v>
      </c>
      <c r="E125" s="33">
        <v>24.78</v>
      </c>
      <c r="F125" s="33">
        <v>27937.998</v>
      </c>
      <c r="G125">
        <f>_xlfn.XLOOKUP(B125&amp;C125,'[1]unemployment-rate'!$E$2:$E$6631,'[1]unemployment-rate'!$D$2:$D$6631)</f>
        <v>7.1239999999999997</v>
      </c>
    </row>
    <row r="126" spans="1:7" x14ac:dyDescent="0.2">
      <c r="A126" s="33" t="s">
        <v>76</v>
      </c>
      <c r="B126" s="33" t="s">
        <v>77</v>
      </c>
      <c r="C126" s="33">
        <v>2000</v>
      </c>
      <c r="D126" s="33">
        <v>13.86</v>
      </c>
      <c r="E126" s="33">
        <v>27.98</v>
      </c>
      <c r="F126" s="33">
        <v>20309.268</v>
      </c>
      <c r="G126">
        <f>_xlfn.XLOOKUP(B126&amp;C126,'[1]unemployment-rate'!$E$2:$E$6631,'[1]unemployment-rate'!$D$2:$D$6631)</f>
        <v>10.581</v>
      </c>
    </row>
    <row r="127" spans="1:7" x14ac:dyDescent="0.2">
      <c r="A127" s="33" t="s">
        <v>76</v>
      </c>
      <c r="B127" s="33" t="s">
        <v>77</v>
      </c>
      <c r="C127" s="33">
        <v>2010</v>
      </c>
      <c r="D127" s="33">
        <v>13.76</v>
      </c>
      <c r="E127" s="33">
        <v>11.65</v>
      </c>
      <c r="F127" s="33">
        <v>33399.925999999999</v>
      </c>
      <c r="G127">
        <f>_xlfn.XLOOKUP(B127&amp;C127,'[1]unemployment-rate'!$E$2:$E$6631,'[1]unemployment-rate'!$D$2:$D$6631)</f>
        <v>7.3689999999999998</v>
      </c>
    </row>
    <row r="128" spans="1:7" x14ac:dyDescent="0.2">
      <c r="A128" s="33" t="s">
        <v>76</v>
      </c>
      <c r="B128" s="33" t="s">
        <v>77</v>
      </c>
      <c r="C128" s="33">
        <v>2019</v>
      </c>
      <c r="D128" s="33">
        <v>10.42</v>
      </c>
      <c r="E128" s="33">
        <v>7.69</v>
      </c>
      <c r="F128" s="33">
        <v>37698.953000000001</v>
      </c>
      <c r="G128">
        <f>_xlfn.XLOOKUP(B128&amp;C128,'[1]unemployment-rate'!$E$2:$E$6631,'[1]unemployment-rate'!$D$2:$D$6631)</f>
        <v>4.4960000000000004</v>
      </c>
    </row>
    <row r="129" spans="1:7" x14ac:dyDescent="0.2">
      <c r="A129" s="33" t="s">
        <v>78</v>
      </c>
      <c r="B129" s="33" t="s">
        <v>79</v>
      </c>
      <c r="C129" s="33">
        <v>2010</v>
      </c>
      <c r="D129" s="33">
        <v>9.93</v>
      </c>
      <c r="E129" s="33">
        <v>1.72</v>
      </c>
      <c r="F129" s="33">
        <v>18041.307000000001</v>
      </c>
      <c r="G129">
        <f>_xlfn.XLOOKUP(B129&amp;C129,'[1]unemployment-rate'!$E$2:$E$6631,'[1]unemployment-rate'!$D$2:$D$6631)</f>
        <v>19.204000000000001</v>
      </c>
    </row>
    <row r="130" spans="1:7" x14ac:dyDescent="0.2">
      <c r="A130" s="33" t="s">
        <v>78</v>
      </c>
      <c r="B130" s="33" t="s">
        <v>79</v>
      </c>
      <c r="C130" s="33">
        <v>2019</v>
      </c>
      <c r="D130" s="33">
        <v>7.89</v>
      </c>
      <c r="E130" s="33">
        <v>1.19</v>
      </c>
      <c r="F130" s="33">
        <v>21782.447</v>
      </c>
      <c r="G130">
        <f>_xlfn.XLOOKUP(B130&amp;C130,'[1]unemployment-rate'!$E$2:$E$6631,'[1]unemployment-rate'!$D$2:$D$6631)</f>
        <v>10.395</v>
      </c>
    </row>
    <row r="131" spans="1:7" x14ac:dyDescent="0.2">
      <c r="A131" s="33" t="s">
        <v>80</v>
      </c>
      <c r="B131" s="33" t="s">
        <v>81</v>
      </c>
      <c r="C131" s="33">
        <v>2000</v>
      </c>
      <c r="D131" s="33">
        <v>11.09</v>
      </c>
      <c r="E131" s="33">
        <v>2.4</v>
      </c>
      <c r="F131" s="33">
        <v>18374.59</v>
      </c>
      <c r="G131">
        <f>_xlfn.XLOOKUP(B131&amp;C131,'[1]unemployment-rate'!$E$2:$E$6631,'[1]unemployment-rate'!$D$2:$D$6631)</f>
        <v>18.545999999999999</v>
      </c>
    </row>
    <row r="132" spans="1:7" x14ac:dyDescent="0.2">
      <c r="A132" s="33" t="s">
        <v>80</v>
      </c>
      <c r="B132" s="33" t="s">
        <v>81</v>
      </c>
      <c r="C132" s="33">
        <v>2005</v>
      </c>
      <c r="D132" s="33">
        <v>10.62</v>
      </c>
      <c r="E132" s="33">
        <v>1.73</v>
      </c>
      <c r="F132" s="33">
        <v>23306.523000000001</v>
      </c>
      <c r="G132">
        <f>_xlfn.XLOOKUP(B132&amp;C132,'[1]unemployment-rate'!$E$2:$E$6631,'[1]unemployment-rate'!$D$2:$D$6631)</f>
        <v>16.276</v>
      </c>
    </row>
    <row r="133" spans="1:7" x14ac:dyDescent="0.2">
      <c r="A133" s="33" t="s">
        <v>80</v>
      </c>
      <c r="B133" s="33" t="s">
        <v>81</v>
      </c>
      <c r="C133" s="33">
        <v>2010</v>
      </c>
      <c r="D133" s="33">
        <v>10.54</v>
      </c>
      <c r="E133" s="33">
        <v>1.65</v>
      </c>
      <c r="F133" s="33">
        <v>29809.037</v>
      </c>
      <c r="G133">
        <f>_xlfn.XLOOKUP(B133&amp;C133,'[1]unemployment-rate'!$E$2:$E$6631,'[1]unemployment-rate'!$D$2:$D$6631)</f>
        <v>14.387</v>
      </c>
    </row>
    <row r="134" spans="1:7" x14ac:dyDescent="0.2">
      <c r="A134" s="33" t="s">
        <v>80</v>
      </c>
      <c r="B134" s="33" t="s">
        <v>81</v>
      </c>
      <c r="C134" s="33">
        <v>2019</v>
      </c>
      <c r="D134" s="33">
        <v>10.48</v>
      </c>
      <c r="E134" s="33">
        <v>1.39</v>
      </c>
      <c r="F134" s="33">
        <v>37273.133000000002</v>
      </c>
      <c r="G134">
        <f>_xlfn.XLOOKUP(B134&amp;C134,'[1]unemployment-rate'!$E$2:$E$6631,'[1]unemployment-rate'!$D$2:$D$6631)</f>
        <v>5.7610000000000001</v>
      </c>
    </row>
    <row r="135" spans="1:7" x14ac:dyDescent="0.2">
      <c r="A135" s="33" t="s">
        <v>82</v>
      </c>
      <c r="B135" s="33" t="s">
        <v>83</v>
      </c>
      <c r="C135" s="33">
        <v>2000</v>
      </c>
      <c r="D135" s="33">
        <v>12.1</v>
      </c>
      <c r="E135" s="33">
        <v>1.81</v>
      </c>
      <c r="F135" s="33">
        <v>30298.982</v>
      </c>
      <c r="G135">
        <f>_xlfn.XLOOKUP(B135&amp;C135,'[1]unemployment-rate'!$E$2:$E$6631,'[1]unemployment-rate'!$D$2:$D$6631)</f>
        <v>6.92</v>
      </c>
    </row>
    <row r="136" spans="1:7" x14ac:dyDescent="0.2">
      <c r="A136" s="33" t="s">
        <v>82</v>
      </c>
      <c r="B136" s="33" t="s">
        <v>83</v>
      </c>
      <c r="C136" s="33">
        <v>2005</v>
      </c>
      <c r="D136" s="33">
        <v>11.81</v>
      </c>
      <c r="E136" s="33">
        <v>1</v>
      </c>
      <c r="F136" s="33">
        <v>35846.35</v>
      </c>
      <c r="G136">
        <f>_xlfn.XLOOKUP(B136&amp;C136,'[1]unemployment-rate'!$E$2:$E$6631,'[1]unemployment-rate'!$D$2:$D$6631)</f>
        <v>6.5149999999999997</v>
      </c>
    </row>
    <row r="137" spans="1:7" x14ac:dyDescent="0.2">
      <c r="A137" s="33" t="s">
        <v>82</v>
      </c>
      <c r="B137" s="33" t="s">
        <v>83</v>
      </c>
      <c r="C137" s="33">
        <v>2010</v>
      </c>
      <c r="D137" s="33">
        <v>11.14</v>
      </c>
      <c r="E137" s="33">
        <v>0.73</v>
      </c>
      <c r="F137" s="33">
        <v>38364.383000000002</v>
      </c>
      <c r="G137">
        <f>_xlfn.XLOOKUP(B137&amp;C137,'[1]unemployment-rate'!$E$2:$E$6631,'[1]unemployment-rate'!$D$2:$D$6631)</f>
        <v>7.2480000000000002</v>
      </c>
    </row>
    <row r="138" spans="1:7" x14ac:dyDescent="0.2">
      <c r="A138" s="33" t="s">
        <v>82</v>
      </c>
      <c r="B138" s="33" t="s">
        <v>83</v>
      </c>
      <c r="C138" s="33">
        <v>2019</v>
      </c>
      <c r="D138" s="33">
        <v>10.98</v>
      </c>
      <c r="E138" s="33">
        <v>0.66</v>
      </c>
      <c r="F138" s="33">
        <v>44930.54</v>
      </c>
      <c r="G138">
        <f>_xlfn.XLOOKUP(B138&amp;C138,'[1]unemployment-rate'!$E$2:$E$6631,'[1]unemployment-rate'!$D$2:$D$6631)</f>
        <v>4.4480000000000004</v>
      </c>
    </row>
    <row r="139" spans="1:7" x14ac:dyDescent="0.2">
      <c r="A139" s="33" t="s">
        <v>84</v>
      </c>
      <c r="B139" s="33" t="s">
        <v>85</v>
      </c>
      <c r="C139" s="33">
        <v>2005</v>
      </c>
      <c r="D139" s="33">
        <v>11.95</v>
      </c>
      <c r="E139" s="33">
        <v>1.19</v>
      </c>
      <c r="F139" s="33">
        <v>43387.035000000003</v>
      </c>
      <c r="G139">
        <f>_xlfn.XLOOKUP(B139&amp;C139,'[1]unemployment-rate'!$E$2:$E$6631,'[1]unemployment-rate'!$D$2:$D$6631)</f>
        <v>9.1460000000000008</v>
      </c>
    </row>
    <row r="140" spans="1:7" x14ac:dyDescent="0.2">
      <c r="A140" s="33" t="s">
        <v>84</v>
      </c>
      <c r="B140" s="33" t="s">
        <v>85</v>
      </c>
      <c r="C140" s="33">
        <v>2000</v>
      </c>
      <c r="D140" s="33">
        <v>11.67</v>
      </c>
      <c r="E140" s="33">
        <v>1.36</v>
      </c>
      <c r="F140" s="33">
        <v>39777.449999999997</v>
      </c>
      <c r="G140">
        <f>_xlfn.XLOOKUP(B140&amp;C140,'[1]unemployment-rate'!$E$2:$E$6631,'[1]unemployment-rate'!$D$2:$D$6631)</f>
        <v>13.785</v>
      </c>
    </row>
    <row r="141" spans="1:7" x14ac:dyDescent="0.2">
      <c r="A141" s="33" t="s">
        <v>84</v>
      </c>
      <c r="B141" s="33" t="s">
        <v>85</v>
      </c>
      <c r="C141" s="33">
        <v>2019</v>
      </c>
      <c r="D141" s="33">
        <v>10.91</v>
      </c>
      <c r="E141" s="33">
        <v>0.7</v>
      </c>
      <c r="F141" s="33">
        <v>46682.476999999999</v>
      </c>
      <c r="G141">
        <f>_xlfn.XLOOKUP(B141&amp;C141,'[1]unemployment-rate'!$E$2:$E$6631,'[1]unemployment-rate'!$D$2:$D$6631)</f>
        <v>14.103999999999999</v>
      </c>
    </row>
    <row r="142" spans="1:7" x14ac:dyDescent="0.2">
      <c r="A142" s="33" t="s">
        <v>84</v>
      </c>
      <c r="B142" s="33" t="s">
        <v>85</v>
      </c>
      <c r="C142" s="33">
        <v>2010</v>
      </c>
      <c r="D142" s="33">
        <v>9.49</v>
      </c>
      <c r="E142" s="33">
        <v>0.86</v>
      </c>
      <c r="F142" s="33">
        <v>42515.49</v>
      </c>
      <c r="G142">
        <f>_xlfn.XLOOKUP(B142&amp;C142,'[1]unemployment-rate'!$E$2:$E$6631,'[1]unemployment-rate'!$D$2:$D$6631)</f>
        <v>19.86</v>
      </c>
    </row>
    <row r="143" spans="1:7" x14ac:dyDescent="0.2">
      <c r="A143" s="33" t="s">
        <v>86</v>
      </c>
      <c r="B143" s="33" t="s">
        <v>87</v>
      </c>
      <c r="C143" s="33">
        <v>2010</v>
      </c>
      <c r="D143" s="33">
        <v>9.7899999999999991</v>
      </c>
      <c r="E143" s="33">
        <v>0.97</v>
      </c>
      <c r="F143" s="33">
        <v>55875.72</v>
      </c>
      <c r="G143">
        <f>_xlfn.XLOOKUP(B143&amp;C143,'[1]unemployment-rate'!$E$2:$E$6631,'[1]unemployment-rate'!$D$2:$D$6631)</f>
        <v>8.61</v>
      </c>
    </row>
    <row r="144" spans="1:7" x14ac:dyDescent="0.2">
      <c r="A144" s="33" t="s">
        <v>86</v>
      </c>
      <c r="B144" s="33" t="s">
        <v>87</v>
      </c>
      <c r="C144" s="33">
        <v>2000</v>
      </c>
      <c r="D144" s="33">
        <v>9.3699999999999992</v>
      </c>
      <c r="E144" s="33">
        <v>1.08</v>
      </c>
      <c r="F144" s="33">
        <v>48174.934000000001</v>
      </c>
      <c r="G144">
        <f>_xlfn.XLOOKUP(B144&amp;C144,'[1]unemployment-rate'!$E$2:$E$6631,'[1]unemployment-rate'!$D$2:$D$6631)</f>
        <v>5.4660000000000002</v>
      </c>
    </row>
    <row r="145" spans="1:7" x14ac:dyDescent="0.2">
      <c r="A145" s="33" t="s">
        <v>86</v>
      </c>
      <c r="B145" s="33" t="s">
        <v>87</v>
      </c>
      <c r="C145" s="33">
        <v>2005</v>
      </c>
      <c r="D145" s="33">
        <v>9.31</v>
      </c>
      <c r="E145" s="33">
        <v>0.92</v>
      </c>
      <c r="F145" s="33">
        <v>53539.112999999998</v>
      </c>
      <c r="G145">
        <f>_xlfn.XLOOKUP(B145&amp;C145,'[1]unemployment-rate'!$E$2:$E$6631,'[1]unemployment-rate'!$D$2:$D$6631)</f>
        <v>7.4859999999999998</v>
      </c>
    </row>
    <row r="146" spans="1:7" x14ac:dyDescent="0.2">
      <c r="A146" s="33" t="s">
        <v>86</v>
      </c>
      <c r="B146" s="33" t="s">
        <v>87</v>
      </c>
      <c r="C146" s="33">
        <v>2019</v>
      </c>
      <c r="D146" s="33">
        <v>9.3000000000000007</v>
      </c>
      <c r="E146" s="33">
        <v>1.08</v>
      </c>
      <c r="F146" s="33">
        <v>61615.991999999998</v>
      </c>
      <c r="G146">
        <f>_xlfn.XLOOKUP(B146&amp;C146,'[1]unemployment-rate'!$E$2:$E$6631,'[1]unemployment-rate'!$D$2:$D$6631)</f>
        <v>6.8330000000000002</v>
      </c>
    </row>
    <row r="147" spans="1:7" x14ac:dyDescent="0.2">
      <c r="A147" s="33" t="s">
        <v>88</v>
      </c>
      <c r="B147" s="33" t="s">
        <v>89</v>
      </c>
      <c r="C147" s="33">
        <v>2000</v>
      </c>
      <c r="D147" s="33">
        <v>12.48</v>
      </c>
      <c r="E147" s="33">
        <v>0.96</v>
      </c>
      <c r="F147" s="33">
        <v>67987.009999999995</v>
      </c>
      <c r="G147">
        <f>_xlfn.XLOOKUP(B147&amp;C147,'[1]unemployment-rate'!$E$2:$E$6631,'[1]unemployment-rate'!$D$2:$D$6631)</f>
        <v>2.6579999999999999</v>
      </c>
    </row>
    <row r="148" spans="1:7" x14ac:dyDescent="0.2">
      <c r="A148" s="33" t="s">
        <v>88</v>
      </c>
      <c r="B148" s="33" t="s">
        <v>89</v>
      </c>
      <c r="C148" s="33">
        <v>2010</v>
      </c>
      <c r="D148" s="33">
        <v>11.32</v>
      </c>
      <c r="E148" s="33">
        <v>0.66</v>
      </c>
      <c r="F148" s="33">
        <v>74961.31</v>
      </c>
      <c r="G148">
        <f>_xlfn.XLOOKUP(B148&amp;C148,'[1]unemployment-rate'!$E$2:$E$6631,'[1]unemployment-rate'!$D$2:$D$6631)</f>
        <v>4.8079999999999998</v>
      </c>
    </row>
    <row r="149" spans="1:7" x14ac:dyDescent="0.2">
      <c r="A149" s="33" t="s">
        <v>88</v>
      </c>
      <c r="B149" s="33" t="s">
        <v>89</v>
      </c>
      <c r="C149" s="33">
        <v>2019</v>
      </c>
      <c r="D149" s="33">
        <v>10.4</v>
      </c>
      <c r="E149" s="33">
        <v>0.54</v>
      </c>
      <c r="F149" s="33">
        <v>80315.679999999993</v>
      </c>
      <c r="G149">
        <f>_xlfn.XLOOKUP(B149&amp;C149,'[1]unemployment-rate'!$E$2:$E$6631,'[1]unemployment-rate'!$D$2:$D$6631)</f>
        <v>4.3940000000000001</v>
      </c>
    </row>
    <row r="150" spans="1:7" x14ac:dyDescent="0.2">
      <c r="A150" s="33" t="s">
        <v>90</v>
      </c>
      <c r="B150" s="33" t="s">
        <v>91</v>
      </c>
      <c r="C150" s="33">
        <v>2010</v>
      </c>
      <c r="D150" s="33">
        <v>2.12</v>
      </c>
      <c r="E150" s="33">
        <v>4.1900000000000004</v>
      </c>
      <c r="F150" s="33">
        <v>19751.620999999999</v>
      </c>
      <c r="G150">
        <f>_xlfn.XLOOKUP(B150&amp;C150,'[1]unemployment-rate'!$E$2:$E$6631,'[1]unemployment-rate'!$D$2:$D$6631)</f>
        <v>11.879</v>
      </c>
    </row>
    <row r="151" spans="1:7" x14ac:dyDescent="0.2">
      <c r="A151" s="33" t="s">
        <v>90</v>
      </c>
      <c r="B151" s="33" t="s">
        <v>91</v>
      </c>
      <c r="C151" s="33">
        <v>2005</v>
      </c>
      <c r="D151" s="33">
        <v>2.06</v>
      </c>
      <c r="E151" s="33">
        <v>4.8099999999999996</v>
      </c>
      <c r="F151" s="33">
        <v>17828.541000000001</v>
      </c>
      <c r="G151">
        <f>_xlfn.XLOOKUP(B151&amp;C151,'[1]unemployment-rate'!$E$2:$E$6631,'[1]unemployment-rate'!$D$2:$D$6631)</f>
        <v>10.635999999999999</v>
      </c>
    </row>
    <row r="152" spans="1:7" x14ac:dyDescent="0.2">
      <c r="A152" s="33" t="s">
        <v>90</v>
      </c>
      <c r="B152" s="33" t="s">
        <v>91</v>
      </c>
      <c r="C152" s="33">
        <v>2019</v>
      </c>
      <c r="D152" s="33">
        <v>1.82</v>
      </c>
      <c r="E152" s="33">
        <v>2.4500000000000002</v>
      </c>
      <c r="F152" s="33">
        <v>28400.7</v>
      </c>
      <c r="G152">
        <f>_xlfn.XLOOKUP(B152&amp;C152,'[1]unemployment-rate'!$E$2:$E$6631,'[1]unemployment-rate'!$D$2:$D$6631)</f>
        <v>13.73</v>
      </c>
    </row>
    <row r="153" spans="1:7" x14ac:dyDescent="0.2">
      <c r="A153" s="33" t="s">
        <v>92</v>
      </c>
      <c r="B153" s="33" t="s">
        <v>93</v>
      </c>
      <c r="C153" s="33">
        <v>2010</v>
      </c>
      <c r="D153" s="33">
        <v>11.66</v>
      </c>
      <c r="E153" s="33">
        <v>4.3499999999999996</v>
      </c>
      <c r="F153" s="33">
        <v>16811.794999999998</v>
      </c>
      <c r="G153">
        <f>_xlfn.XLOOKUP(B153&amp;C153,'[1]unemployment-rate'!$E$2:$E$6631,'[1]unemployment-rate'!$D$2:$D$6631)</f>
        <v>8.1</v>
      </c>
    </row>
    <row r="154" spans="1:7" x14ac:dyDescent="0.2">
      <c r="A154" s="33" t="s">
        <v>92</v>
      </c>
      <c r="B154" s="33" t="s">
        <v>93</v>
      </c>
      <c r="C154" s="33">
        <v>2000</v>
      </c>
      <c r="D154" s="33">
        <v>10.58</v>
      </c>
      <c r="E154" s="33">
        <v>9.0399999999999991</v>
      </c>
      <c r="F154" s="33">
        <v>10364.0625</v>
      </c>
      <c r="G154">
        <f>_xlfn.XLOOKUP(B154&amp;C154,'[1]unemployment-rate'!$E$2:$E$6631,'[1]unemployment-rate'!$D$2:$D$6631)</f>
        <v>11.707000000000001</v>
      </c>
    </row>
    <row r="155" spans="1:7" x14ac:dyDescent="0.2">
      <c r="A155" s="33" t="s">
        <v>92</v>
      </c>
      <c r="B155" s="33" t="s">
        <v>93</v>
      </c>
      <c r="C155" s="33">
        <v>2005</v>
      </c>
      <c r="D155" s="33">
        <v>10.28</v>
      </c>
      <c r="E155" s="33">
        <v>6.46</v>
      </c>
      <c r="F155" s="33">
        <v>15610.573</v>
      </c>
      <c r="G155">
        <f>_xlfn.XLOOKUP(B155&amp;C155,'[1]unemployment-rate'!$E$2:$E$6631,'[1]unemployment-rate'!$D$2:$D$6631)</f>
        <v>7.18</v>
      </c>
    </row>
    <row r="156" spans="1:7" x14ac:dyDescent="0.2">
      <c r="A156" s="33" t="s">
        <v>94</v>
      </c>
      <c r="B156" s="33" t="s">
        <v>95</v>
      </c>
      <c r="C156" s="33">
        <v>2005</v>
      </c>
      <c r="D156" s="33">
        <v>12.38</v>
      </c>
      <c r="E156" s="33">
        <v>1.38</v>
      </c>
      <c r="F156" s="33">
        <v>49586.67</v>
      </c>
      <c r="G156">
        <f>_xlfn.XLOOKUP(B156&amp;C156,'[1]unemployment-rate'!$E$2:$E$6631,'[1]unemployment-rate'!$D$2:$D$6631)</f>
        <v>4.7510000000000003</v>
      </c>
    </row>
    <row r="157" spans="1:7" x14ac:dyDescent="0.2">
      <c r="A157" s="33" t="s">
        <v>94</v>
      </c>
      <c r="B157" s="33" t="s">
        <v>95</v>
      </c>
      <c r="C157" s="33">
        <v>2010</v>
      </c>
      <c r="D157" s="33">
        <v>10.95</v>
      </c>
      <c r="E157" s="33">
        <v>1.2</v>
      </c>
      <c r="F157" s="33">
        <v>48766.29</v>
      </c>
      <c r="G157">
        <f>_xlfn.XLOOKUP(B157&amp;C157,'[1]unemployment-rate'!$E$2:$E$6631,'[1]unemployment-rate'!$D$2:$D$6631)</f>
        <v>7.7869999999999999</v>
      </c>
    </row>
    <row r="158" spans="1:7" x14ac:dyDescent="0.2">
      <c r="A158" s="33" t="s">
        <v>94</v>
      </c>
      <c r="B158" s="33" t="s">
        <v>95</v>
      </c>
      <c r="C158" s="33">
        <v>2019</v>
      </c>
      <c r="D158" s="33">
        <v>10.82</v>
      </c>
      <c r="E158" s="33">
        <v>1.1499999999999999</v>
      </c>
      <c r="F158" s="33">
        <v>54440.105000000003</v>
      </c>
      <c r="G158">
        <f>_xlfn.XLOOKUP(B158&amp;C158,'[1]unemployment-rate'!$E$2:$E$6631,'[1]unemployment-rate'!$D$2:$D$6631)</f>
        <v>3.7370000000000001</v>
      </c>
    </row>
    <row r="164" spans="4:4" x14ac:dyDescent="0.2">
      <c r="D164" s="1"/>
    </row>
  </sheetData>
  <autoFilter ref="A1:E1" xr:uid="{00000000-0001-0000-0000-000000000000}">
    <sortState xmlns:xlrd2="http://schemas.microsoft.com/office/spreadsheetml/2017/richdata2" ref="A2:E159">
      <sortCondition ref="A1:A159"/>
    </sortState>
  </autoFilter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5"/>
  <sheetViews>
    <sheetView topLeftCell="D1" zoomScaleNormal="100" workbookViewId="0">
      <selection activeCell="P6" sqref="P6"/>
    </sheetView>
  </sheetViews>
  <sheetFormatPr baseColWidth="10" defaultRowHeight="16" x14ac:dyDescent="0.2"/>
  <cols>
    <col min="4" max="4" width="32.83203125" customWidth="1"/>
    <col min="5" max="5" width="12.33203125" bestFit="1" customWidth="1"/>
    <col min="6" max="6" width="27.6640625" bestFit="1" customWidth="1"/>
    <col min="7" max="7" width="38" bestFit="1" customWidth="1"/>
    <col min="9" max="9" width="17.1640625" bestFit="1" customWidth="1"/>
    <col min="10" max="10" width="20" bestFit="1" customWidth="1"/>
    <col min="11" max="11" width="18.5" bestFit="1" customWidth="1"/>
    <col min="12" max="12" width="20" bestFit="1" customWidth="1"/>
    <col min="13" max="13" width="14.5" bestFit="1" customWidth="1"/>
    <col min="14" max="14" width="19.83203125" bestFit="1" customWidth="1"/>
  </cols>
  <sheetData>
    <row r="1" spans="1:15" ht="69" customHeight="1" thickBot="1" x14ac:dyDescent="0.25">
      <c r="A1" s="7" t="s">
        <v>0</v>
      </c>
      <c r="B1" s="7" t="s">
        <v>1</v>
      </c>
      <c r="C1" s="7" t="s">
        <v>2</v>
      </c>
      <c r="D1" s="8" t="s">
        <v>97</v>
      </c>
      <c r="E1" s="7" t="s">
        <v>100</v>
      </c>
      <c r="F1" s="7" t="s">
        <v>135</v>
      </c>
      <c r="G1" s="7" t="s">
        <v>3</v>
      </c>
      <c r="H1" s="7" t="s">
        <v>101</v>
      </c>
      <c r="I1" s="7" t="s">
        <v>136</v>
      </c>
      <c r="K1" s="42" t="s">
        <v>127</v>
      </c>
      <c r="L1" s="43"/>
      <c r="M1" s="44"/>
      <c r="N1" s="27" t="s">
        <v>157</v>
      </c>
    </row>
    <row r="2" spans="1:15" x14ac:dyDescent="0.2">
      <c r="A2" t="s">
        <v>74</v>
      </c>
      <c r="B2" t="s">
        <v>75</v>
      </c>
      <c r="C2">
        <v>2000</v>
      </c>
      <c r="D2">
        <v>19.05</v>
      </c>
      <c r="E2" s="2">
        <f t="shared" ref="E2:E33" si="0">(D2-$K$8)/$M$8</f>
        <v>2.6917118581232429</v>
      </c>
      <c r="F2" s="2">
        <f t="shared" ref="F2:F33" si="1">LOG(D2+1)</f>
        <v>1.3021143769562011</v>
      </c>
      <c r="G2">
        <v>2.54</v>
      </c>
      <c r="H2" s="2">
        <f t="shared" ref="H2:H33" si="2">(G2-$K$14)/$M$14</f>
        <v>-5.976419325837936E-2</v>
      </c>
      <c r="I2" s="2">
        <f>LOG(G2+1)</f>
        <v>0.54900326202578786</v>
      </c>
      <c r="K2" s="51"/>
      <c r="L2" s="52" t="s">
        <v>128</v>
      </c>
      <c r="M2" s="53" t="s">
        <v>129</v>
      </c>
      <c r="N2" s="26">
        <f>CORREL(D2:D159,G2:G159)</f>
        <v>0.10521006447902971</v>
      </c>
      <c r="O2" s="26"/>
    </row>
    <row r="3" spans="1:15" x14ac:dyDescent="0.2">
      <c r="A3" t="s">
        <v>74</v>
      </c>
      <c r="B3" t="s">
        <v>75</v>
      </c>
      <c r="C3">
        <v>2005</v>
      </c>
      <c r="D3">
        <v>18.32</v>
      </c>
      <c r="E3" s="2">
        <f t="shared" si="0"/>
        <v>2.4705173001632303</v>
      </c>
      <c r="F3" s="2">
        <f t="shared" si="1"/>
        <v>1.2860071220794747</v>
      </c>
      <c r="G3">
        <v>2.0499999999999998</v>
      </c>
      <c r="H3" s="2">
        <f t="shared" si="2"/>
        <v>-0.18897234299487081</v>
      </c>
      <c r="I3" s="2">
        <f t="shared" ref="I3:I66" si="3">LOG(G3+1)</f>
        <v>0.48429983934678583</v>
      </c>
      <c r="K3" s="54" t="s">
        <v>128</v>
      </c>
      <c r="L3" s="13">
        <f>1</f>
        <v>1</v>
      </c>
      <c r="M3" s="14">
        <f>CORREL(D2:D159,G2:G159)</f>
        <v>0.10521006447902971</v>
      </c>
      <c r="N3" s="26"/>
      <c r="O3" s="26"/>
    </row>
    <row r="4" spans="1:15" ht="17" thickBot="1" x14ac:dyDescent="0.25">
      <c r="A4" t="s">
        <v>74</v>
      </c>
      <c r="B4" t="s">
        <v>75</v>
      </c>
      <c r="C4">
        <v>2010</v>
      </c>
      <c r="D4">
        <v>17.62</v>
      </c>
      <c r="E4" s="2">
        <f t="shared" si="0"/>
        <v>2.2584129295166431</v>
      </c>
      <c r="F4" s="2">
        <f t="shared" si="1"/>
        <v>1.2699796766453237</v>
      </c>
      <c r="G4">
        <v>1.31</v>
      </c>
      <c r="H4" s="2">
        <f t="shared" si="2"/>
        <v>-0.38410301810712305</v>
      </c>
      <c r="I4" s="2">
        <f t="shared" si="3"/>
        <v>0.36361197989214433</v>
      </c>
      <c r="K4" s="55" t="s">
        <v>129</v>
      </c>
      <c r="L4" s="15">
        <f>M3</f>
        <v>0.10521006447902971</v>
      </c>
      <c r="M4" s="16">
        <f>L3</f>
        <v>1</v>
      </c>
      <c r="N4" s="26"/>
      <c r="O4" s="26"/>
    </row>
    <row r="5" spans="1:15" ht="17" thickBot="1" x14ac:dyDescent="0.25">
      <c r="A5" t="s">
        <v>74</v>
      </c>
      <c r="B5" t="s">
        <v>75</v>
      </c>
      <c r="C5">
        <v>2019</v>
      </c>
      <c r="D5">
        <v>16.989999999999998</v>
      </c>
      <c r="E5" s="2">
        <f t="shared" si="0"/>
        <v>2.067518995934714</v>
      </c>
      <c r="F5" s="2">
        <f t="shared" si="1"/>
        <v>1.2550311633455513</v>
      </c>
      <c r="G5">
        <v>1.25</v>
      </c>
      <c r="H5" s="2">
        <f t="shared" si="2"/>
        <v>-0.39992442419730573</v>
      </c>
      <c r="I5" s="2">
        <f t="shared" si="3"/>
        <v>0.35218251811136247</v>
      </c>
      <c r="K5" s="26"/>
      <c r="L5" s="26"/>
      <c r="M5" s="26"/>
      <c r="N5" s="26"/>
      <c r="O5" s="26"/>
    </row>
    <row r="6" spans="1:15" x14ac:dyDescent="0.2">
      <c r="A6" t="s">
        <v>46</v>
      </c>
      <c r="B6" t="s">
        <v>47</v>
      </c>
      <c r="C6">
        <v>2000</v>
      </c>
      <c r="D6">
        <v>15.03</v>
      </c>
      <c r="E6" s="2">
        <f t="shared" si="0"/>
        <v>1.4736267581242695</v>
      </c>
      <c r="F6" s="2">
        <f t="shared" si="1"/>
        <v>1.2049335223541449</v>
      </c>
      <c r="G6">
        <v>0.98</v>
      </c>
      <c r="H6" s="2">
        <f t="shared" si="2"/>
        <v>-0.4711207516031275</v>
      </c>
      <c r="I6" s="2">
        <f t="shared" si="3"/>
        <v>0.2966651902615311</v>
      </c>
      <c r="K6" s="56" t="s">
        <v>132</v>
      </c>
      <c r="L6" s="57"/>
      <c r="M6" s="57"/>
      <c r="N6" s="57"/>
      <c r="O6" s="58"/>
    </row>
    <row r="7" spans="1:15" x14ac:dyDescent="0.2">
      <c r="A7" t="s">
        <v>14</v>
      </c>
      <c r="B7" t="s">
        <v>15</v>
      </c>
      <c r="C7">
        <v>2010</v>
      </c>
      <c r="D7">
        <v>14.99</v>
      </c>
      <c r="E7" s="2">
        <f t="shared" si="0"/>
        <v>1.4615065083730361</v>
      </c>
      <c r="F7" s="2">
        <f t="shared" si="1"/>
        <v>1.2038484637462348</v>
      </c>
      <c r="G7">
        <v>4.12</v>
      </c>
      <c r="H7" s="2">
        <f t="shared" si="2"/>
        <v>0.35686616711642966</v>
      </c>
      <c r="I7" s="2">
        <f t="shared" si="3"/>
        <v>0.70926996097583073</v>
      </c>
      <c r="K7" s="59" t="s">
        <v>98</v>
      </c>
      <c r="L7" s="60" t="s">
        <v>126</v>
      </c>
      <c r="M7" s="60" t="s">
        <v>99</v>
      </c>
      <c r="N7" s="60" t="s">
        <v>131</v>
      </c>
      <c r="O7" s="61" t="s">
        <v>96</v>
      </c>
    </row>
    <row r="8" spans="1:15" x14ac:dyDescent="0.2">
      <c r="A8" t="s">
        <v>36</v>
      </c>
      <c r="B8" t="s">
        <v>37</v>
      </c>
      <c r="C8">
        <v>2010</v>
      </c>
      <c r="D8">
        <v>14.84</v>
      </c>
      <c r="E8" s="2">
        <f t="shared" si="0"/>
        <v>1.4160555718059102</v>
      </c>
      <c r="F8" s="2">
        <f t="shared" si="1"/>
        <v>1.1997551772534747</v>
      </c>
      <c r="G8">
        <v>4.87</v>
      </c>
      <c r="H8" s="2">
        <f t="shared" si="2"/>
        <v>0.5546337432437124</v>
      </c>
      <c r="I8" s="2">
        <f t="shared" si="3"/>
        <v>0.76863810124761445</v>
      </c>
      <c r="K8" s="62">
        <f>AVERAGE(D2:D159)</f>
        <v>10.166645569620252</v>
      </c>
      <c r="L8" s="13">
        <f>MEDIAN(D2:D159)</f>
        <v>10.71</v>
      </c>
      <c r="M8" s="13">
        <f>STDEV(D2:D159)</f>
        <v>3.3002620260303561</v>
      </c>
      <c r="N8" s="13">
        <f>SKEW(D2:D159)</f>
        <v>-0.48872343230084569</v>
      </c>
      <c r="O8" s="14">
        <f>KURT(D2:D159)</f>
        <v>0.49305920446205187</v>
      </c>
    </row>
    <row r="9" spans="1:15" x14ac:dyDescent="0.2">
      <c r="A9" t="s">
        <v>76</v>
      </c>
      <c r="B9" t="s">
        <v>77</v>
      </c>
      <c r="C9">
        <v>2005</v>
      </c>
      <c r="D9">
        <v>14.5</v>
      </c>
      <c r="E9" s="2">
        <f t="shared" si="0"/>
        <v>1.313033448920425</v>
      </c>
      <c r="F9" s="2">
        <f t="shared" si="1"/>
        <v>1.1903316981702914</v>
      </c>
      <c r="G9">
        <v>24.78</v>
      </c>
      <c r="H9" s="2">
        <f t="shared" si="2"/>
        <v>5.8047036641693124</v>
      </c>
      <c r="I9" s="2">
        <f t="shared" si="3"/>
        <v>1.4112829130173843</v>
      </c>
      <c r="K9" s="63" t="s">
        <v>158</v>
      </c>
      <c r="L9" s="64"/>
      <c r="M9" s="64"/>
      <c r="N9" s="64"/>
      <c r="O9" s="65"/>
    </row>
    <row r="10" spans="1:15" x14ac:dyDescent="0.2">
      <c r="A10" t="s">
        <v>36</v>
      </c>
      <c r="B10" t="s">
        <v>37</v>
      </c>
      <c r="C10">
        <v>2019</v>
      </c>
      <c r="D10">
        <v>14.33</v>
      </c>
      <c r="E10" s="2">
        <f t="shared" si="0"/>
        <v>1.2615223874776824</v>
      </c>
      <c r="F10" s="2">
        <f t="shared" si="1"/>
        <v>1.1855421548543752</v>
      </c>
      <c r="G10">
        <v>2.04</v>
      </c>
      <c r="H10" s="2">
        <f t="shared" si="2"/>
        <v>-0.1916092440099012</v>
      </c>
      <c r="I10" s="2">
        <f t="shared" si="3"/>
        <v>0.48287358360875376</v>
      </c>
      <c r="K10" s="59" t="s">
        <v>98</v>
      </c>
      <c r="L10" s="60" t="s">
        <v>126</v>
      </c>
      <c r="M10" s="60" t="s">
        <v>99</v>
      </c>
      <c r="N10" s="60" t="s">
        <v>131</v>
      </c>
      <c r="O10" s="61" t="s">
        <v>96</v>
      </c>
    </row>
    <row r="11" spans="1:15" ht="17" thickBot="1" x14ac:dyDescent="0.25">
      <c r="A11" t="s">
        <v>30</v>
      </c>
      <c r="B11" t="s">
        <v>31</v>
      </c>
      <c r="C11">
        <v>2010</v>
      </c>
      <c r="D11">
        <v>14.23</v>
      </c>
      <c r="E11" s="2">
        <f t="shared" si="0"/>
        <v>1.2312217630995985</v>
      </c>
      <c r="F11" s="2">
        <f t="shared" si="1"/>
        <v>1.1826999033360426</v>
      </c>
      <c r="G11">
        <v>5.26</v>
      </c>
      <c r="H11" s="2">
        <f t="shared" si="2"/>
        <v>0.65747288282989935</v>
      </c>
      <c r="I11" s="2">
        <f t="shared" si="3"/>
        <v>0.7965743332104297</v>
      </c>
      <c r="K11" s="66">
        <f>AVERAGE(F2:F159)</f>
        <v>1.0222941151885943</v>
      </c>
      <c r="L11" s="15">
        <f>MEDIAN(F2:F1048576)</f>
        <v>1.0685554698439881</v>
      </c>
      <c r="M11" s="15">
        <f>STDEV(F2:F159)</f>
        <v>0.16508167197808699</v>
      </c>
      <c r="N11" s="15">
        <f>SKEW(F2:F159)</f>
        <v>-1.706430937367075</v>
      </c>
      <c r="O11" s="16">
        <f>KURT(F2:F159)</f>
        <v>3.3484195679260527</v>
      </c>
    </row>
    <row r="12" spans="1:15" x14ac:dyDescent="0.2">
      <c r="A12" t="s">
        <v>26</v>
      </c>
      <c r="B12" t="s">
        <v>27</v>
      </c>
      <c r="C12">
        <v>2000</v>
      </c>
      <c r="D12">
        <v>14.22</v>
      </c>
      <c r="E12" s="2">
        <f t="shared" si="0"/>
        <v>1.2281917006617902</v>
      </c>
      <c r="F12" s="2">
        <f t="shared" si="1"/>
        <v>1.182414652434554</v>
      </c>
      <c r="G12">
        <v>1.87</v>
      </c>
      <c r="H12" s="2">
        <f t="shared" si="2"/>
        <v>-0.23643656126541859</v>
      </c>
      <c r="I12" s="2">
        <f t="shared" si="3"/>
        <v>0.45788189673399232</v>
      </c>
      <c r="K12" s="63" t="s">
        <v>133</v>
      </c>
      <c r="L12" s="64"/>
      <c r="M12" s="64"/>
      <c r="N12" s="64"/>
      <c r="O12" s="65"/>
    </row>
    <row r="13" spans="1:15" x14ac:dyDescent="0.2">
      <c r="A13" t="s">
        <v>46</v>
      </c>
      <c r="B13" t="s">
        <v>47</v>
      </c>
      <c r="C13">
        <v>2005</v>
      </c>
      <c r="D13">
        <v>14.14</v>
      </c>
      <c r="E13" s="2">
        <f t="shared" si="0"/>
        <v>1.203951201159323</v>
      </c>
      <c r="F13" s="2">
        <f t="shared" si="1"/>
        <v>1.180125875164054</v>
      </c>
      <c r="G13">
        <v>1.26</v>
      </c>
      <c r="H13" s="2">
        <f t="shared" si="2"/>
        <v>-0.39728752318227528</v>
      </c>
      <c r="I13" s="2">
        <f t="shared" si="3"/>
        <v>0.35410843914740087</v>
      </c>
      <c r="K13" s="59" t="s">
        <v>98</v>
      </c>
      <c r="L13" s="60" t="s">
        <v>126</v>
      </c>
      <c r="M13" s="60" t="s">
        <v>99</v>
      </c>
      <c r="N13" s="60" t="s">
        <v>131</v>
      </c>
      <c r="O13" s="61" t="s">
        <v>96</v>
      </c>
    </row>
    <row r="14" spans="1:15" x14ac:dyDescent="0.2">
      <c r="A14" t="s">
        <v>54</v>
      </c>
      <c r="B14" t="s">
        <v>55</v>
      </c>
      <c r="C14">
        <v>2010</v>
      </c>
      <c r="D14">
        <v>14.05</v>
      </c>
      <c r="E14" s="2">
        <f t="shared" si="0"/>
        <v>1.1766806392190476</v>
      </c>
      <c r="F14" s="2">
        <f t="shared" si="1"/>
        <v>1.1775364999298621</v>
      </c>
      <c r="G14">
        <v>6.98</v>
      </c>
      <c r="H14" s="2">
        <f t="shared" si="2"/>
        <v>1.1110198574151346</v>
      </c>
      <c r="I14" s="2">
        <f t="shared" si="3"/>
        <v>0.90200289135072942</v>
      </c>
      <c r="K14" s="62">
        <f>AVERAGE(G2:G159)</f>
        <v>2.7666455696202519</v>
      </c>
      <c r="L14" s="13">
        <f>MEDIAN(G2:G159)</f>
        <v>1.3849999999999998</v>
      </c>
      <c r="M14" s="13">
        <f>STDEV(G2:G159)</f>
        <v>3.7923304450943047</v>
      </c>
      <c r="N14" s="13">
        <f>SKEW(G2:G159)</f>
        <v>3.866760721993157</v>
      </c>
      <c r="O14" s="14">
        <f>KURT(G2:G159)</f>
        <v>19.255834621562158</v>
      </c>
    </row>
    <row r="15" spans="1:15" x14ac:dyDescent="0.2">
      <c r="A15" t="s">
        <v>26</v>
      </c>
      <c r="B15" t="s">
        <v>27</v>
      </c>
      <c r="C15">
        <v>2005</v>
      </c>
      <c r="D15">
        <v>13.99</v>
      </c>
      <c r="E15" s="2">
        <f t="shared" si="0"/>
        <v>1.1585002645921971</v>
      </c>
      <c r="F15" s="2">
        <f t="shared" si="1"/>
        <v>1.1758016328482794</v>
      </c>
      <c r="G15">
        <v>1.05</v>
      </c>
      <c r="H15" s="2">
        <f t="shared" si="2"/>
        <v>-0.45266244449791443</v>
      </c>
      <c r="I15" s="2">
        <f t="shared" si="3"/>
        <v>0.31175386105575426</v>
      </c>
      <c r="K15" s="63" t="s">
        <v>137</v>
      </c>
      <c r="L15" s="64"/>
      <c r="M15" s="64"/>
      <c r="N15" s="64"/>
      <c r="O15" s="65"/>
    </row>
    <row r="16" spans="1:15" x14ac:dyDescent="0.2">
      <c r="A16" t="s">
        <v>76</v>
      </c>
      <c r="B16" t="s">
        <v>77</v>
      </c>
      <c r="C16">
        <v>2000</v>
      </c>
      <c r="D16">
        <v>13.86</v>
      </c>
      <c r="E16" s="2">
        <f t="shared" si="0"/>
        <v>1.1191094529006878</v>
      </c>
      <c r="F16" s="2">
        <f t="shared" si="1"/>
        <v>1.1720188094245565</v>
      </c>
      <c r="G16">
        <v>27.98</v>
      </c>
      <c r="H16" s="2">
        <f t="shared" si="2"/>
        <v>6.6485119889790516</v>
      </c>
      <c r="I16" s="2">
        <f t="shared" si="3"/>
        <v>1.4620983811351558</v>
      </c>
      <c r="K16" s="59" t="s">
        <v>98</v>
      </c>
      <c r="L16" s="60" t="s">
        <v>126</v>
      </c>
      <c r="M16" s="60" t="s">
        <v>99</v>
      </c>
      <c r="N16" s="60" t="s">
        <v>131</v>
      </c>
      <c r="O16" s="61" t="s">
        <v>96</v>
      </c>
    </row>
    <row r="17" spans="1:15" ht="17" thickBot="1" x14ac:dyDescent="0.25">
      <c r="A17" t="s">
        <v>38</v>
      </c>
      <c r="B17" t="s">
        <v>39</v>
      </c>
      <c r="C17">
        <v>2000</v>
      </c>
      <c r="D17">
        <v>13.82</v>
      </c>
      <c r="E17" s="2">
        <f t="shared" si="0"/>
        <v>1.1069892031494544</v>
      </c>
      <c r="F17" s="2">
        <f t="shared" si="1"/>
        <v>1.1708482036433094</v>
      </c>
      <c r="G17">
        <v>1.67</v>
      </c>
      <c r="H17" s="2">
        <f t="shared" si="2"/>
        <v>-0.28917458156602738</v>
      </c>
      <c r="I17" s="2">
        <f t="shared" si="3"/>
        <v>0.42651126136457523</v>
      </c>
      <c r="K17" s="66">
        <f>AVERAGE(I2:I159)</f>
        <v>0.47035483200814288</v>
      </c>
      <c r="L17" s="15">
        <f>MEDIAN(I2:I159)</f>
        <v>0.37748742900232479</v>
      </c>
      <c r="M17" s="15">
        <f>STDEV(I2:I159)</f>
        <v>0.26338653996954764</v>
      </c>
      <c r="N17" s="15">
        <f>SKEW(I2:I159)</f>
        <v>1.447041906561426</v>
      </c>
      <c r="O17" s="16">
        <f>KURT(I2:I159)</f>
        <v>1.9084414245124943</v>
      </c>
    </row>
    <row r="18" spans="1:15" x14ac:dyDescent="0.2">
      <c r="A18" t="s">
        <v>76</v>
      </c>
      <c r="B18" t="s">
        <v>77</v>
      </c>
      <c r="C18">
        <v>2010</v>
      </c>
      <c r="D18">
        <v>13.76</v>
      </c>
      <c r="E18" s="2">
        <f t="shared" si="0"/>
        <v>1.0888088285226039</v>
      </c>
      <c r="F18" s="2">
        <f t="shared" si="1"/>
        <v>1.1690863574870227</v>
      </c>
      <c r="G18">
        <v>11.65</v>
      </c>
      <c r="H18" s="2">
        <f t="shared" si="2"/>
        <v>2.3424526314343486</v>
      </c>
      <c r="I18" s="2">
        <f t="shared" si="3"/>
        <v>1.1020905255118367</v>
      </c>
    </row>
    <row r="19" spans="1:15" x14ac:dyDescent="0.2">
      <c r="A19" t="s">
        <v>34</v>
      </c>
      <c r="B19" t="s">
        <v>35</v>
      </c>
      <c r="C19">
        <v>2000</v>
      </c>
      <c r="D19">
        <v>13.72</v>
      </c>
      <c r="E19" s="2">
        <f t="shared" si="0"/>
        <v>1.0766885787713707</v>
      </c>
      <c r="F19" s="2">
        <f t="shared" si="1"/>
        <v>1.1679078100014801</v>
      </c>
      <c r="G19">
        <v>1.79</v>
      </c>
      <c r="H19" s="2">
        <f t="shared" si="2"/>
        <v>-0.25753176938566213</v>
      </c>
      <c r="I19" s="2">
        <f t="shared" si="3"/>
        <v>0.44560420327359757</v>
      </c>
    </row>
    <row r="20" spans="1:15" x14ac:dyDescent="0.2">
      <c r="A20" t="s">
        <v>56</v>
      </c>
      <c r="B20" t="s">
        <v>57</v>
      </c>
      <c r="C20">
        <v>2000</v>
      </c>
      <c r="D20">
        <v>13.65</v>
      </c>
      <c r="E20" s="2">
        <f t="shared" si="0"/>
        <v>1.0554781417067118</v>
      </c>
      <c r="F20" s="2">
        <f t="shared" si="1"/>
        <v>1.1658376246901283</v>
      </c>
      <c r="G20">
        <v>0.92</v>
      </c>
      <c r="H20" s="2">
        <f t="shared" si="2"/>
        <v>-0.48694215769331012</v>
      </c>
      <c r="I20" s="2">
        <f t="shared" si="3"/>
        <v>0.28330122870354957</v>
      </c>
    </row>
    <row r="21" spans="1:15" ht="17" thickBot="1" x14ac:dyDescent="0.25">
      <c r="A21" t="s">
        <v>54</v>
      </c>
      <c r="B21" t="s">
        <v>55</v>
      </c>
      <c r="C21">
        <v>2005</v>
      </c>
      <c r="D21">
        <v>13.53</v>
      </c>
      <c r="E21" s="2">
        <f t="shared" si="0"/>
        <v>1.0191173924530108</v>
      </c>
      <c r="F21" s="2">
        <f t="shared" si="1"/>
        <v>1.1622656142980214</v>
      </c>
      <c r="G21">
        <v>11.03</v>
      </c>
      <c r="H21" s="2">
        <f t="shared" si="2"/>
        <v>2.1789647685024613</v>
      </c>
      <c r="I21" s="2">
        <f t="shared" si="3"/>
        <v>1.0802656273398448</v>
      </c>
      <c r="K21" s="2"/>
      <c r="L21" s="2"/>
      <c r="M21" s="2"/>
    </row>
    <row r="22" spans="1:15" ht="51" x14ac:dyDescent="0.2">
      <c r="A22" t="s">
        <v>26</v>
      </c>
      <c r="B22" t="s">
        <v>27</v>
      </c>
      <c r="C22">
        <v>2010</v>
      </c>
      <c r="D22">
        <v>13.33</v>
      </c>
      <c r="E22" s="2">
        <f t="shared" si="0"/>
        <v>0.95851614369684324</v>
      </c>
      <c r="F22" s="2">
        <f t="shared" si="1"/>
        <v>1.1562461903973444</v>
      </c>
      <c r="G22">
        <v>0.98</v>
      </c>
      <c r="H22" s="2">
        <f t="shared" si="2"/>
        <v>-0.4711207516031275</v>
      </c>
      <c r="I22" s="2">
        <f t="shared" si="3"/>
        <v>0.2966651902615311</v>
      </c>
      <c r="K22" s="28" t="s">
        <v>97</v>
      </c>
      <c r="L22" s="5"/>
      <c r="N22" s="5" t="s">
        <v>3</v>
      </c>
      <c r="O22" s="5"/>
    </row>
    <row r="23" spans="1:15" x14ac:dyDescent="0.2">
      <c r="A23" t="s">
        <v>26</v>
      </c>
      <c r="B23" t="s">
        <v>27</v>
      </c>
      <c r="C23">
        <v>2019</v>
      </c>
      <c r="D23">
        <v>13.29</v>
      </c>
      <c r="E23" s="2">
        <f t="shared" si="0"/>
        <v>0.94639589394560941</v>
      </c>
      <c r="F23" s="2">
        <f t="shared" si="1"/>
        <v>1.1550322287909702</v>
      </c>
      <c r="G23">
        <v>0.86</v>
      </c>
      <c r="H23" s="2">
        <f t="shared" si="2"/>
        <v>-0.50276356378349274</v>
      </c>
      <c r="I23" s="2">
        <f t="shared" si="3"/>
        <v>0.26951294421791627</v>
      </c>
    </row>
    <row r="24" spans="1:15" x14ac:dyDescent="0.2">
      <c r="A24" t="s">
        <v>52</v>
      </c>
      <c r="B24" t="s">
        <v>53</v>
      </c>
      <c r="C24">
        <v>2019</v>
      </c>
      <c r="D24">
        <v>13.09</v>
      </c>
      <c r="E24" s="2">
        <f t="shared" si="0"/>
        <v>0.88579464518944184</v>
      </c>
      <c r="F24" s="2">
        <f t="shared" si="1"/>
        <v>1.1489109931093564</v>
      </c>
      <c r="G24">
        <v>3.39</v>
      </c>
      <c r="H24" s="2">
        <f t="shared" si="2"/>
        <v>0.16437239301920778</v>
      </c>
      <c r="I24" s="2">
        <f t="shared" si="3"/>
        <v>0.64246452024212142</v>
      </c>
      <c r="K24" t="s">
        <v>98</v>
      </c>
      <c r="L24" s="26">
        <v>10.166645569620254</v>
      </c>
      <c r="M24" s="26"/>
      <c r="N24" s="26" t="s">
        <v>98</v>
      </c>
      <c r="O24" s="26">
        <v>2.7666455696202523</v>
      </c>
    </row>
    <row r="25" spans="1:15" x14ac:dyDescent="0.2">
      <c r="A25" t="s">
        <v>38</v>
      </c>
      <c r="B25" t="s">
        <v>39</v>
      </c>
      <c r="C25">
        <v>2005</v>
      </c>
      <c r="D25">
        <v>13.01</v>
      </c>
      <c r="E25" s="2">
        <f t="shared" si="0"/>
        <v>0.86155414568697464</v>
      </c>
      <c r="F25" s="2">
        <f t="shared" si="1"/>
        <v>1.1464381352857747</v>
      </c>
      <c r="G25">
        <v>1.29</v>
      </c>
      <c r="H25" s="2">
        <f t="shared" si="2"/>
        <v>-0.38937682013718394</v>
      </c>
      <c r="I25" s="2">
        <f t="shared" si="3"/>
        <v>0.35983548233988799</v>
      </c>
      <c r="K25" t="s">
        <v>107</v>
      </c>
      <c r="L25" s="26">
        <v>0.26255474944969937</v>
      </c>
      <c r="M25" s="26"/>
      <c r="N25" s="26" t="s">
        <v>107</v>
      </c>
      <c r="O25" s="26">
        <v>0.30170161095961634</v>
      </c>
    </row>
    <row r="26" spans="1:15" x14ac:dyDescent="0.2">
      <c r="A26" t="s">
        <v>60</v>
      </c>
      <c r="B26" t="s">
        <v>61</v>
      </c>
      <c r="C26">
        <v>2005</v>
      </c>
      <c r="D26">
        <v>12.95</v>
      </c>
      <c r="E26" s="2">
        <f t="shared" si="0"/>
        <v>0.84337377106012412</v>
      </c>
      <c r="F26" s="2">
        <f t="shared" si="1"/>
        <v>1.1445742076096164</v>
      </c>
      <c r="G26">
        <v>7.4</v>
      </c>
      <c r="H26" s="2">
        <f t="shared" si="2"/>
        <v>1.2217697000464129</v>
      </c>
      <c r="I26" s="2">
        <f t="shared" si="3"/>
        <v>0.9242792860618817</v>
      </c>
      <c r="K26" t="s">
        <v>126</v>
      </c>
      <c r="L26" s="26">
        <v>10.71</v>
      </c>
      <c r="M26" s="26"/>
      <c r="N26" s="26" t="s">
        <v>126</v>
      </c>
      <c r="O26" s="26">
        <v>1.3849999999999998</v>
      </c>
    </row>
    <row r="27" spans="1:15" x14ac:dyDescent="0.2">
      <c r="A27" t="s">
        <v>10</v>
      </c>
      <c r="B27" t="s">
        <v>11</v>
      </c>
      <c r="C27">
        <v>2000</v>
      </c>
      <c r="D27">
        <v>12.89</v>
      </c>
      <c r="E27" s="2">
        <f t="shared" si="0"/>
        <v>0.82519339643327416</v>
      </c>
      <c r="F27" s="2">
        <f t="shared" si="1"/>
        <v>1.1427022457376157</v>
      </c>
      <c r="G27">
        <v>1.02</v>
      </c>
      <c r="H27" s="2">
        <f t="shared" si="2"/>
        <v>-0.46057314754300577</v>
      </c>
      <c r="I27" s="2">
        <f t="shared" si="3"/>
        <v>0.30535136944662378</v>
      </c>
      <c r="K27" t="s">
        <v>148</v>
      </c>
      <c r="L27" s="26">
        <v>10.45</v>
      </c>
      <c r="M27" s="26"/>
      <c r="N27" s="26" t="s">
        <v>148</v>
      </c>
      <c r="O27" s="26">
        <v>0.66</v>
      </c>
    </row>
    <row r="28" spans="1:15" x14ac:dyDescent="0.2">
      <c r="A28" t="s">
        <v>34</v>
      </c>
      <c r="B28" t="s">
        <v>35</v>
      </c>
      <c r="C28">
        <v>2005</v>
      </c>
      <c r="D28">
        <v>12.81</v>
      </c>
      <c r="E28" s="2">
        <f t="shared" si="0"/>
        <v>0.80095289693080707</v>
      </c>
      <c r="F28" s="2">
        <f t="shared" si="1"/>
        <v>1.1401936785786313</v>
      </c>
      <c r="G28">
        <v>1.61</v>
      </c>
      <c r="H28" s="2">
        <f t="shared" si="2"/>
        <v>-0.30499598765620994</v>
      </c>
      <c r="I28" s="2">
        <f t="shared" si="3"/>
        <v>0.41664050733828101</v>
      </c>
      <c r="K28" t="s">
        <v>149</v>
      </c>
      <c r="L28" s="26">
        <v>3.300262026030345</v>
      </c>
      <c r="M28" s="26"/>
      <c r="N28" s="26" t="s">
        <v>149</v>
      </c>
      <c r="O28" s="26">
        <v>3.7923304450943056</v>
      </c>
    </row>
    <row r="29" spans="1:15" x14ac:dyDescent="0.2">
      <c r="A29" t="s">
        <v>72</v>
      </c>
      <c r="B29" t="s">
        <v>73</v>
      </c>
      <c r="C29">
        <v>2000</v>
      </c>
      <c r="D29">
        <v>12.77</v>
      </c>
      <c r="E29" s="2">
        <f t="shared" si="0"/>
        <v>0.78883264717957324</v>
      </c>
      <c r="F29" s="2">
        <f t="shared" si="1"/>
        <v>1.1389339402569236</v>
      </c>
      <c r="G29">
        <v>1.1299999999999999</v>
      </c>
      <c r="H29" s="2">
        <f t="shared" si="2"/>
        <v>-0.43156723637767097</v>
      </c>
      <c r="I29" s="2">
        <f t="shared" si="3"/>
        <v>0.32837960343873768</v>
      </c>
      <c r="K29" t="s">
        <v>150</v>
      </c>
      <c r="L29" s="26">
        <v>10.891729440457919</v>
      </c>
      <c r="M29" s="26"/>
      <c r="N29" s="26" t="s">
        <v>150</v>
      </c>
      <c r="O29" s="26">
        <v>14.381770204789174</v>
      </c>
    </row>
    <row r="30" spans="1:15" x14ac:dyDescent="0.2">
      <c r="A30" t="s">
        <v>56</v>
      </c>
      <c r="B30" t="s">
        <v>57</v>
      </c>
      <c r="C30">
        <v>2005</v>
      </c>
      <c r="D30">
        <v>12.75</v>
      </c>
      <c r="E30" s="2">
        <f t="shared" si="0"/>
        <v>0.78277252230395655</v>
      </c>
      <c r="F30" s="2">
        <f t="shared" si="1"/>
        <v>1.1383026981662814</v>
      </c>
      <c r="G30">
        <v>0.86</v>
      </c>
      <c r="H30" s="2">
        <f t="shared" si="2"/>
        <v>-0.50276356378349274</v>
      </c>
      <c r="I30" s="2">
        <f t="shared" si="3"/>
        <v>0.26951294421791627</v>
      </c>
      <c r="K30" t="s">
        <v>96</v>
      </c>
      <c r="L30" s="26">
        <v>0.49305920446205054</v>
      </c>
      <c r="M30" s="26"/>
      <c r="N30" s="26" t="s">
        <v>96</v>
      </c>
      <c r="O30" s="26">
        <v>19.255834621562094</v>
      </c>
    </row>
    <row r="31" spans="1:15" x14ac:dyDescent="0.2">
      <c r="A31" t="s">
        <v>14</v>
      </c>
      <c r="B31" t="s">
        <v>15</v>
      </c>
      <c r="C31">
        <v>2000</v>
      </c>
      <c r="D31">
        <v>12.63</v>
      </c>
      <c r="E31" s="2">
        <f t="shared" si="0"/>
        <v>0.74641177305025608</v>
      </c>
      <c r="F31" s="2">
        <f t="shared" si="1"/>
        <v>1.1344958558346736</v>
      </c>
      <c r="G31">
        <v>9.8800000000000008</v>
      </c>
      <c r="H31" s="2">
        <f t="shared" si="2"/>
        <v>1.8757211517739614</v>
      </c>
      <c r="I31" s="2">
        <f t="shared" si="3"/>
        <v>1.0366288953621612</v>
      </c>
      <c r="K31" t="s">
        <v>131</v>
      </c>
      <c r="L31" s="26">
        <v>-0.48872343230084686</v>
      </c>
      <c r="M31" s="26"/>
      <c r="N31" s="26" t="s">
        <v>131</v>
      </c>
      <c r="O31" s="26">
        <v>3.8667607219931441</v>
      </c>
    </row>
    <row r="32" spans="1:15" x14ac:dyDescent="0.2">
      <c r="A32" t="s">
        <v>10</v>
      </c>
      <c r="B32" t="s">
        <v>11</v>
      </c>
      <c r="C32">
        <v>2005</v>
      </c>
      <c r="D32">
        <v>12.61</v>
      </c>
      <c r="E32" s="2">
        <f t="shared" si="0"/>
        <v>0.74035164817463894</v>
      </c>
      <c r="F32" s="2">
        <f t="shared" si="1"/>
        <v>1.1338581252033346</v>
      </c>
      <c r="G32">
        <v>0.66</v>
      </c>
      <c r="H32" s="2">
        <f t="shared" si="2"/>
        <v>-0.55550158408410144</v>
      </c>
      <c r="I32" s="2">
        <f t="shared" si="3"/>
        <v>0.22010808804005513</v>
      </c>
      <c r="K32" t="s">
        <v>151</v>
      </c>
      <c r="L32" s="26">
        <v>17.48</v>
      </c>
      <c r="M32" s="26"/>
      <c r="N32" s="26" t="s">
        <v>151</v>
      </c>
      <c r="O32" s="26">
        <v>27.98</v>
      </c>
    </row>
    <row r="33" spans="1:15" x14ac:dyDescent="0.2">
      <c r="A33" t="s">
        <v>42</v>
      </c>
      <c r="B33" t="s">
        <v>43</v>
      </c>
      <c r="C33">
        <v>2005</v>
      </c>
      <c r="D33">
        <v>12.58</v>
      </c>
      <c r="E33" s="2">
        <f t="shared" si="0"/>
        <v>0.73126146086121391</v>
      </c>
      <c r="F33" s="2">
        <f t="shared" si="1"/>
        <v>1.1328997699444829</v>
      </c>
      <c r="G33">
        <v>1.63</v>
      </c>
      <c r="H33" s="2">
        <f t="shared" si="2"/>
        <v>-0.29972218562614916</v>
      </c>
      <c r="I33" s="2">
        <f t="shared" si="3"/>
        <v>0.41995574848975786</v>
      </c>
      <c r="K33" t="s">
        <v>152</v>
      </c>
      <c r="L33" s="26">
        <v>1.57</v>
      </c>
      <c r="M33" s="26"/>
      <c r="N33" s="26" t="s">
        <v>152</v>
      </c>
      <c r="O33" s="26">
        <v>0</v>
      </c>
    </row>
    <row r="34" spans="1:15" x14ac:dyDescent="0.2">
      <c r="A34" t="s">
        <v>88</v>
      </c>
      <c r="B34" t="s">
        <v>89</v>
      </c>
      <c r="C34">
        <v>2000</v>
      </c>
      <c r="D34">
        <v>12.48</v>
      </c>
      <c r="E34" s="2">
        <f t="shared" ref="E34:E65" si="4">(D34-$K$8)/$M$8</f>
        <v>0.70096083648313012</v>
      </c>
      <c r="F34" s="2">
        <f t="shared" ref="F34:F65" si="5">LOG(D34+1)</f>
        <v>1.129689892199301</v>
      </c>
      <c r="G34">
        <v>0.96</v>
      </c>
      <c r="H34" s="2">
        <f t="shared" ref="H34:H65" si="6">(G34-$K$14)/$M$14</f>
        <v>-0.47639455363318839</v>
      </c>
      <c r="I34" s="2">
        <f t="shared" si="3"/>
        <v>0.29225607135647602</v>
      </c>
      <c r="K34" t="s">
        <v>153</v>
      </c>
      <c r="L34" s="26">
        <v>19.05</v>
      </c>
      <c r="M34" s="26"/>
      <c r="N34" s="26" t="s">
        <v>153</v>
      </c>
      <c r="O34" s="26">
        <v>27.98</v>
      </c>
    </row>
    <row r="35" spans="1:15" x14ac:dyDescent="0.2">
      <c r="A35" t="s">
        <v>38</v>
      </c>
      <c r="B35" t="s">
        <v>39</v>
      </c>
      <c r="C35">
        <v>2010</v>
      </c>
      <c r="D35">
        <v>12.41</v>
      </c>
      <c r="E35" s="2">
        <f t="shared" si="4"/>
        <v>0.67975039941847126</v>
      </c>
      <c r="F35" s="2">
        <f t="shared" si="5"/>
        <v>1.127428777851599</v>
      </c>
      <c r="G35">
        <v>0.98</v>
      </c>
      <c r="H35" s="2">
        <f t="shared" si="6"/>
        <v>-0.4711207516031275</v>
      </c>
      <c r="I35" s="2">
        <f t="shared" si="3"/>
        <v>0.2966651902615311</v>
      </c>
      <c r="K35" t="s">
        <v>154</v>
      </c>
      <c r="L35" s="26">
        <v>1606.3300000000002</v>
      </c>
      <c r="M35" s="26"/>
      <c r="N35" s="26" t="s">
        <v>154</v>
      </c>
      <c r="O35" s="26">
        <v>437.12999999999988</v>
      </c>
    </row>
    <row r="36" spans="1:15" ht="17" thickBot="1" x14ac:dyDescent="0.25">
      <c r="A36" t="s">
        <v>42</v>
      </c>
      <c r="B36" t="s">
        <v>43</v>
      </c>
      <c r="C36">
        <v>2000</v>
      </c>
      <c r="D36">
        <v>12.38</v>
      </c>
      <c r="E36" s="2">
        <f t="shared" si="4"/>
        <v>0.67066021210504634</v>
      </c>
      <c r="F36" s="2">
        <f t="shared" si="5"/>
        <v>1.1264561134318043</v>
      </c>
      <c r="G36">
        <v>2.0099999999999998</v>
      </c>
      <c r="H36" s="2">
        <f t="shared" si="6"/>
        <v>-0.19951994705499257</v>
      </c>
      <c r="I36" s="2">
        <f t="shared" si="3"/>
        <v>0.47856649559384334</v>
      </c>
      <c r="K36" s="3" t="s">
        <v>155</v>
      </c>
      <c r="L36" s="34">
        <v>158</v>
      </c>
      <c r="M36" s="26"/>
      <c r="N36" s="34" t="s">
        <v>155</v>
      </c>
      <c r="O36" s="34">
        <v>158</v>
      </c>
    </row>
    <row r="37" spans="1:15" ht="17" thickBot="1" x14ac:dyDescent="0.25">
      <c r="A37" t="s">
        <v>94</v>
      </c>
      <c r="B37" t="s">
        <v>95</v>
      </c>
      <c r="C37">
        <v>2005</v>
      </c>
      <c r="D37">
        <v>12.38</v>
      </c>
      <c r="E37" s="2">
        <f t="shared" si="4"/>
        <v>0.67066021210504634</v>
      </c>
      <c r="F37" s="2">
        <f t="shared" si="5"/>
        <v>1.1264561134318043</v>
      </c>
      <c r="G37">
        <v>1.38</v>
      </c>
      <c r="H37" s="2">
        <f t="shared" si="6"/>
        <v>-0.36564471100191004</v>
      </c>
      <c r="I37" s="2">
        <f t="shared" si="3"/>
        <v>0.37657695705651195</v>
      </c>
      <c r="L37" s="26"/>
      <c r="M37" s="26"/>
      <c r="N37" s="26"/>
      <c r="O37" s="26"/>
    </row>
    <row r="38" spans="1:15" x14ac:dyDescent="0.2">
      <c r="A38" t="s">
        <v>36</v>
      </c>
      <c r="B38" t="s">
        <v>37</v>
      </c>
      <c r="C38">
        <v>2005</v>
      </c>
      <c r="D38">
        <v>12.26</v>
      </c>
      <c r="E38" s="2">
        <f t="shared" si="4"/>
        <v>0.63429946285134531</v>
      </c>
      <c r="F38" s="2">
        <f t="shared" si="5"/>
        <v>1.1225435240687542</v>
      </c>
      <c r="G38">
        <v>10.17</v>
      </c>
      <c r="H38" s="2">
        <f t="shared" si="6"/>
        <v>1.9521912812098439</v>
      </c>
      <c r="I38" s="2">
        <f t="shared" si="3"/>
        <v>1.0480531731156091</v>
      </c>
      <c r="K38" s="5" t="s">
        <v>135</v>
      </c>
      <c r="L38" s="36"/>
      <c r="M38" s="26"/>
      <c r="N38" s="36" t="s">
        <v>136</v>
      </c>
      <c r="O38" s="36"/>
    </row>
    <row r="39" spans="1:15" x14ac:dyDescent="0.2">
      <c r="A39" t="s">
        <v>34</v>
      </c>
      <c r="B39" t="s">
        <v>35</v>
      </c>
      <c r="C39">
        <v>2010</v>
      </c>
      <c r="D39">
        <v>12.25</v>
      </c>
      <c r="E39" s="2">
        <f t="shared" si="4"/>
        <v>0.63126940041353696</v>
      </c>
      <c r="F39" s="2">
        <f t="shared" si="5"/>
        <v>1.1222158782728267</v>
      </c>
      <c r="G39">
        <v>1.27</v>
      </c>
      <c r="H39" s="2">
        <f t="shared" si="6"/>
        <v>-0.39465062216724484</v>
      </c>
      <c r="I39" s="2">
        <f t="shared" si="3"/>
        <v>0.35602585719312274</v>
      </c>
      <c r="L39" s="26"/>
      <c r="M39" s="26"/>
      <c r="N39" s="26"/>
      <c r="O39" s="26"/>
    </row>
    <row r="40" spans="1:15" x14ac:dyDescent="0.2">
      <c r="A40" t="s">
        <v>10</v>
      </c>
      <c r="B40" t="s">
        <v>11</v>
      </c>
      <c r="C40">
        <v>2010</v>
      </c>
      <c r="D40">
        <v>12.23</v>
      </c>
      <c r="E40" s="2">
        <f t="shared" si="4"/>
        <v>0.62520927553792038</v>
      </c>
      <c r="F40" s="2">
        <f t="shared" si="5"/>
        <v>1.121559844187501</v>
      </c>
      <c r="G40">
        <v>0.73</v>
      </c>
      <c r="H40" s="2">
        <f t="shared" si="6"/>
        <v>-0.53704327697888843</v>
      </c>
      <c r="I40" s="2">
        <f t="shared" si="3"/>
        <v>0.2380461031287954</v>
      </c>
      <c r="K40" t="s">
        <v>98</v>
      </c>
      <c r="L40" s="26">
        <v>1.0222941151885943</v>
      </c>
      <c r="M40" s="26"/>
      <c r="N40" s="26" t="s">
        <v>98</v>
      </c>
      <c r="O40" s="26">
        <v>0.47035483200814288</v>
      </c>
    </row>
    <row r="41" spans="1:15" x14ac:dyDescent="0.2">
      <c r="A41" t="s">
        <v>38</v>
      </c>
      <c r="B41" t="s">
        <v>39</v>
      </c>
      <c r="C41">
        <v>2019</v>
      </c>
      <c r="D41">
        <v>12.22</v>
      </c>
      <c r="E41" s="2">
        <f t="shared" si="4"/>
        <v>0.62217921310011204</v>
      </c>
      <c r="F41" s="2">
        <f t="shared" si="5"/>
        <v>1.1212314551496214</v>
      </c>
      <c r="G41">
        <v>0.75</v>
      </c>
      <c r="H41" s="2">
        <f t="shared" si="6"/>
        <v>-0.53176947494882754</v>
      </c>
      <c r="I41" s="2">
        <f t="shared" si="3"/>
        <v>0.24303804868629444</v>
      </c>
      <c r="K41" t="s">
        <v>107</v>
      </c>
      <c r="L41" s="26">
        <v>1.3133192662607604E-2</v>
      </c>
      <c r="M41" s="26"/>
      <c r="N41" s="26" t="s">
        <v>107</v>
      </c>
      <c r="O41" s="26">
        <v>2.0953908042661538E-2</v>
      </c>
    </row>
    <row r="42" spans="1:15" x14ac:dyDescent="0.2">
      <c r="A42" t="s">
        <v>46</v>
      </c>
      <c r="B42" t="s">
        <v>47</v>
      </c>
      <c r="C42">
        <v>2010</v>
      </c>
      <c r="D42">
        <v>12.21</v>
      </c>
      <c r="E42" s="2">
        <f t="shared" si="4"/>
        <v>0.61914915066230369</v>
      </c>
      <c r="F42" s="2">
        <f t="shared" si="5"/>
        <v>1.1209028176145273</v>
      </c>
      <c r="G42">
        <v>1.19</v>
      </c>
      <c r="H42" s="2">
        <f t="shared" si="6"/>
        <v>-0.41574583028748835</v>
      </c>
      <c r="I42" s="2">
        <f t="shared" si="3"/>
        <v>0.34044411484011833</v>
      </c>
      <c r="K42" t="s">
        <v>126</v>
      </c>
      <c r="L42" s="26">
        <v>1.0685554698439881</v>
      </c>
      <c r="M42" s="26"/>
      <c r="N42" s="26" t="s">
        <v>126</v>
      </c>
      <c r="O42" s="26">
        <v>0.37748742900232479</v>
      </c>
    </row>
    <row r="43" spans="1:15" x14ac:dyDescent="0.2">
      <c r="A43" t="s">
        <v>72</v>
      </c>
      <c r="B43" t="s">
        <v>73</v>
      </c>
      <c r="C43">
        <v>2005</v>
      </c>
      <c r="D43">
        <v>12.18</v>
      </c>
      <c r="E43" s="2">
        <f t="shared" si="4"/>
        <v>0.61005896334887821</v>
      </c>
      <c r="F43" s="2">
        <f t="shared" si="5"/>
        <v>1.1199154102579911</v>
      </c>
      <c r="G43">
        <v>1.28</v>
      </c>
      <c r="H43" s="2">
        <f t="shared" si="6"/>
        <v>-0.39201372115221439</v>
      </c>
      <c r="I43" s="2">
        <f t="shared" si="3"/>
        <v>0.35793484700045386</v>
      </c>
      <c r="K43" t="s">
        <v>148</v>
      </c>
      <c r="L43" s="26">
        <v>1.0588054866759067</v>
      </c>
      <c r="M43" s="26"/>
      <c r="N43" s="26" t="s">
        <v>148</v>
      </c>
      <c r="O43" s="26">
        <v>0.22010808804005513</v>
      </c>
    </row>
    <row r="44" spans="1:15" x14ac:dyDescent="0.2">
      <c r="A44" t="s">
        <v>56</v>
      </c>
      <c r="B44" t="s">
        <v>57</v>
      </c>
      <c r="C44">
        <v>2010</v>
      </c>
      <c r="D44">
        <v>12.13</v>
      </c>
      <c r="E44" s="2">
        <f t="shared" si="4"/>
        <v>0.5949086511598366</v>
      </c>
      <c r="F44" s="2">
        <f t="shared" si="5"/>
        <v>1.1182647260894794</v>
      </c>
      <c r="G44">
        <v>1.97</v>
      </c>
      <c r="H44" s="2">
        <f t="shared" si="6"/>
        <v>-0.21006755111511427</v>
      </c>
      <c r="I44" s="2">
        <f t="shared" si="3"/>
        <v>0.47275644931721233</v>
      </c>
      <c r="K44" t="s">
        <v>149</v>
      </c>
      <c r="L44" s="26">
        <v>0.16508167197808754</v>
      </c>
      <c r="M44" s="26"/>
      <c r="N44" s="26" t="s">
        <v>149</v>
      </c>
      <c r="O44" s="26">
        <v>0.26338653996954725</v>
      </c>
    </row>
    <row r="45" spans="1:15" x14ac:dyDescent="0.2">
      <c r="A45" t="s">
        <v>82</v>
      </c>
      <c r="B45" t="s">
        <v>83</v>
      </c>
      <c r="C45">
        <v>2000</v>
      </c>
      <c r="D45">
        <v>12.1</v>
      </c>
      <c r="E45" s="2">
        <f t="shared" si="4"/>
        <v>0.58581846384641101</v>
      </c>
      <c r="F45" s="2">
        <f t="shared" si="5"/>
        <v>1.1172712956557642</v>
      </c>
      <c r="G45">
        <v>1.81</v>
      </c>
      <c r="H45" s="2">
        <f t="shared" si="6"/>
        <v>-0.25225796735560124</v>
      </c>
      <c r="I45" s="2">
        <f t="shared" si="3"/>
        <v>0.44870631990507992</v>
      </c>
      <c r="K45" t="s">
        <v>150</v>
      </c>
      <c r="L45" s="26">
        <v>2.725195842308089E-2</v>
      </c>
      <c r="M45" s="26"/>
      <c r="N45" s="26" t="s">
        <v>150</v>
      </c>
      <c r="O45" s="26">
        <v>6.9372469437129922E-2</v>
      </c>
    </row>
    <row r="46" spans="1:15" x14ac:dyDescent="0.2">
      <c r="A46" t="s">
        <v>10</v>
      </c>
      <c r="B46" t="s">
        <v>11</v>
      </c>
      <c r="C46">
        <v>2019</v>
      </c>
      <c r="D46">
        <v>11.97</v>
      </c>
      <c r="E46" s="2">
        <f t="shared" si="4"/>
        <v>0.5464276521549023</v>
      </c>
      <c r="F46" s="2">
        <f t="shared" si="5"/>
        <v>1.1129399760840801</v>
      </c>
      <c r="G46">
        <v>0.87</v>
      </c>
      <c r="H46" s="2">
        <f t="shared" si="6"/>
        <v>-0.50012666276846229</v>
      </c>
      <c r="I46" s="2">
        <f t="shared" si="3"/>
        <v>0.27184160653649897</v>
      </c>
      <c r="K46" t="s">
        <v>96</v>
      </c>
      <c r="L46" s="26">
        <v>3.3484195679260589</v>
      </c>
      <c r="M46" s="26"/>
      <c r="N46" s="26" t="s">
        <v>96</v>
      </c>
      <c r="O46" s="26">
        <v>1.9084414245124925</v>
      </c>
    </row>
    <row r="47" spans="1:15" x14ac:dyDescent="0.2">
      <c r="A47" t="s">
        <v>84</v>
      </c>
      <c r="B47" t="s">
        <v>85</v>
      </c>
      <c r="C47">
        <v>2005</v>
      </c>
      <c r="D47">
        <v>11.95</v>
      </c>
      <c r="E47" s="2">
        <f t="shared" si="4"/>
        <v>0.54036752727928505</v>
      </c>
      <c r="F47" s="2">
        <f t="shared" si="5"/>
        <v>1.1122697684172707</v>
      </c>
      <c r="G47">
        <v>1.19</v>
      </c>
      <c r="H47" s="2">
        <f t="shared" si="6"/>
        <v>-0.41574583028748835</v>
      </c>
      <c r="I47" s="2">
        <f t="shared" si="3"/>
        <v>0.34044411484011833</v>
      </c>
      <c r="K47" t="s">
        <v>131</v>
      </c>
      <c r="L47" s="26">
        <v>-1.7064309373670765</v>
      </c>
      <c r="M47" s="26"/>
      <c r="N47" s="26" t="s">
        <v>131</v>
      </c>
      <c r="O47" s="26">
        <v>1.4470419065614244</v>
      </c>
    </row>
    <row r="48" spans="1:15" x14ac:dyDescent="0.2">
      <c r="A48" t="s">
        <v>20</v>
      </c>
      <c r="B48" t="s">
        <v>21</v>
      </c>
      <c r="C48">
        <v>2019</v>
      </c>
      <c r="D48">
        <v>11.92</v>
      </c>
      <c r="E48" s="2">
        <f t="shared" si="4"/>
        <v>0.53127733996586013</v>
      </c>
      <c r="F48" s="2">
        <f t="shared" si="5"/>
        <v>1.1112625136590653</v>
      </c>
      <c r="G48">
        <v>1.18</v>
      </c>
      <c r="H48" s="2">
        <f t="shared" si="6"/>
        <v>-0.4183827313025188</v>
      </c>
      <c r="I48" s="2">
        <f t="shared" si="3"/>
        <v>0.33845649360460478</v>
      </c>
      <c r="K48" t="s">
        <v>151</v>
      </c>
      <c r="L48" s="26">
        <v>0.89218125362490652</v>
      </c>
      <c r="M48" s="26"/>
      <c r="N48" s="26" t="s">
        <v>151</v>
      </c>
      <c r="O48" s="26">
        <v>1.4620983811351558</v>
      </c>
    </row>
    <row r="49" spans="1:15" x14ac:dyDescent="0.2">
      <c r="A49" t="s">
        <v>82</v>
      </c>
      <c r="B49" t="s">
        <v>83</v>
      </c>
      <c r="C49">
        <v>2005</v>
      </c>
      <c r="D49">
        <v>11.81</v>
      </c>
      <c r="E49" s="2">
        <f t="shared" si="4"/>
        <v>0.49794665314996794</v>
      </c>
      <c r="F49" s="2">
        <f t="shared" si="5"/>
        <v>1.1075491297446862</v>
      </c>
      <c r="G49">
        <v>1</v>
      </c>
      <c r="H49" s="2">
        <f t="shared" si="6"/>
        <v>-0.4658469495730666</v>
      </c>
      <c r="I49" s="2">
        <f t="shared" si="3"/>
        <v>0.3010299956639812</v>
      </c>
      <c r="K49" t="s">
        <v>152</v>
      </c>
      <c r="L49" s="26">
        <v>0.40993312333129456</v>
      </c>
      <c r="M49" s="26"/>
      <c r="N49" s="26" t="s">
        <v>152</v>
      </c>
      <c r="O49" s="26">
        <v>0</v>
      </c>
    </row>
    <row r="50" spans="1:15" x14ac:dyDescent="0.2">
      <c r="A50" t="s">
        <v>54</v>
      </c>
      <c r="B50" t="s">
        <v>55</v>
      </c>
      <c r="C50">
        <v>2019</v>
      </c>
      <c r="D50">
        <v>11.79</v>
      </c>
      <c r="E50" s="2">
        <f t="shared" si="4"/>
        <v>0.49188652827435075</v>
      </c>
      <c r="F50" s="2">
        <f t="shared" si="5"/>
        <v>1.106870544478654</v>
      </c>
      <c r="G50">
        <v>3.3</v>
      </c>
      <c r="H50" s="2">
        <f t="shared" si="6"/>
        <v>0.14064028388393376</v>
      </c>
      <c r="I50" s="2">
        <f t="shared" si="3"/>
        <v>0.63346845557958653</v>
      </c>
      <c r="K50" t="s">
        <v>153</v>
      </c>
      <c r="L50" s="26">
        <v>1.3021143769562011</v>
      </c>
      <c r="M50" s="26"/>
      <c r="N50" s="26" t="s">
        <v>153</v>
      </c>
      <c r="O50" s="26">
        <v>1.4620983811351558</v>
      </c>
    </row>
    <row r="51" spans="1:15" x14ac:dyDescent="0.2">
      <c r="A51" t="s">
        <v>46</v>
      </c>
      <c r="B51" t="s">
        <v>47</v>
      </c>
      <c r="C51">
        <v>2019</v>
      </c>
      <c r="D51">
        <v>11.7</v>
      </c>
      <c r="E51" s="2">
        <f t="shared" si="4"/>
        <v>0.46461596633407531</v>
      </c>
      <c r="F51" s="2">
        <f t="shared" si="5"/>
        <v>1.1038037209559568</v>
      </c>
      <c r="G51">
        <v>0.65</v>
      </c>
      <c r="H51" s="2">
        <f t="shared" si="6"/>
        <v>-0.55813848509913189</v>
      </c>
      <c r="I51" s="2">
        <f t="shared" si="3"/>
        <v>0.21748394421390627</v>
      </c>
      <c r="K51" t="s">
        <v>154</v>
      </c>
      <c r="L51" s="26">
        <v>161.52247019979788</v>
      </c>
      <c r="M51" s="26"/>
      <c r="N51" s="26" t="s">
        <v>154</v>
      </c>
      <c r="O51" s="26">
        <v>74.316063457286575</v>
      </c>
    </row>
    <row r="52" spans="1:15" ht="17" thickBot="1" x14ac:dyDescent="0.25">
      <c r="A52" t="s">
        <v>28</v>
      </c>
      <c r="B52" t="s">
        <v>29</v>
      </c>
      <c r="C52">
        <v>2000</v>
      </c>
      <c r="D52">
        <v>11.69</v>
      </c>
      <c r="E52" s="2">
        <f t="shared" si="4"/>
        <v>0.46158590389626697</v>
      </c>
      <c r="F52" s="2">
        <f t="shared" si="5"/>
        <v>1.1034616220947047</v>
      </c>
      <c r="G52">
        <v>1.0900000000000001</v>
      </c>
      <c r="H52" s="2">
        <f t="shared" si="6"/>
        <v>-0.44211484043779264</v>
      </c>
      <c r="I52" s="2">
        <f t="shared" si="3"/>
        <v>0.32014628611105395</v>
      </c>
      <c r="K52" s="3" t="s">
        <v>155</v>
      </c>
      <c r="L52" s="34">
        <v>158</v>
      </c>
      <c r="M52" s="26"/>
      <c r="N52" s="34" t="s">
        <v>155</v>
      </c>
      <c r="O52" s="34">
        <v>158</v>
      </c>
    </row>
    <row r="53" spans="1:15" x14ac:dyDescent="0.2">
      <c r="A53" t="s">
        <v>84</v>
      </c>
      <c r="B53" t="s">
        <v>85</v>
      </c>
      <c r="C53">
        <v>2000</v>
      </c>
      <c r="D53">
        <v>11.67</v>
      </c>
      <c r="E53" s="2">
        <f t="shared" si="4"/>
        <v>0.45552577902065033</v>
      </c>
      <c r="F53" s="2">
        <f t="shared" si="5"/>
        <v>1.1027766148834413</v>
      </c>
      <c r="G53">
        <v>1.36</v>
      </c>
      <c r="H53" s="2">
        <f t="shared" si="6"/>
        <v>-0.37091851303197088</v>
      </c>
      <c r="I53" s="2">
        <f t="shared" si="3"/>
        <v>0.37291200297010663</v>
      </c>
    </row>
    <row r="54" spans="1:15" x14ac:dyDescent="0.2">
      <c r="A54" t="s">
        <v>92</v>
      </c>
      <c r="B54" t="s">
        <v>93</v>
      </c>
      <c r="C54">
        <v>2010</v>
      </c>
      <c r="D54">
        <v>11.66</v>
      </c>
      <c r="E54" s="2">
        <f t="shared" si="4"/>
        <v>0.45249571658284199</v>
      </c>
      <c r="F54" s="2">
        <f t="shared" si="5"/>
        <v>1.1024337056813363</v>
      </c>
      <c r="G54">
        <v>4.3499999999999996</v>
      </c>
      <c r="H54" s="2">
        <f t="shared" si="6"/>
        <v>0.41751489046212958</v>
      </c>
      <c r="I54" s="2">
        <f t="shared" si="3"/>
        <v>0.72835378202122847</v>
      </c>
    </row>
    <row r="55" spans="1:15" x14ac:dyDescent="0.2">
      <c r="A55" t="s">
        <v>70</v>
      </c>
      <c r="B55" t="s">
        <v>71</v>
      </c>
      <c r="C55">
        <v>2019</v>
      </c>
      <c r="D55">
        <v>11.63</v>
      </c>
      <c r="E55" s="2">
        <f t="shared" si="4"/>
        <v>0.44340552926941701</v>
      </c>
      <c r="F55" s="2">
        <f t="shared" si="5"/>
        <v>1.1014033505553307</v>
      </c>
      <c r="G55">
        <v>0.66</v>
      </c>
      <c r="H55" s="2">
        <f t="shared" si="6"/>
        <v>-0.55550158408410144</v>
      </c>
      <c r="I55" s="2">
        <f t="shared" si="3"/>
        <v>0.22010808804005513</v>
      </c>
    </row>
    <row r="56" spans="1:15" x14ac:dyDescent="0.2">
      <c r="A56" t="s">
        <v>56</v>
      </c>
      <c r="B56" t="s">
        <v>57</v>
      </c>
      <c r="C56">
        <v>2019</v>
      </c>
      <c r="D56">
        <v>11.53</v>
      </c>
      <c r="E56" s="2">
        <f t="shared" si="4"/>
        <v>0.41310490489133267</v>
      </c>
      <c r="F56" s="2">
        <f t="shared" si="5"/>
        <v>1.09795107099415</v>
      </c>
      <c r="G56">
        <v>0.65</v>
      </c>
      <c r="H56" s="2">
        <f t="shared" si="6"/>
        <v>-0.55813848509913189</v>
      </c>
      <c r="I56" s="2">
        <f t="shared" si="3"/>
        <v>0.21748394421390627</v>
      </c>
    </row>
    <row r="57" spans="1:15" x14ac:dyDescent="0.2">
      <c r="A57" t="s">
        <v>54</v>
      </c>
      <c r="B57" t="s">
        <v>55</v>
      </c>
      <c r="C57">
        <v>2000</v>
      </c>
      <c r="D57">
        <v>11.5</v>
      </c>
      <c r="E57" s="2">
        <f t="shared" si="4"/>
        <v>0.40401471757790769</v>
      </c>
      <c r="F57" s="2">
        <f t="shared" si="5"/>
        <v>1.0969100130080565</v>
      </c>
      <c r="G57">
        <v>10.28</v>
      </c>
      <c r="H57" s="2">
        <f t="shared" si="6"/>
        <v>1.9811971923751786</v>
      </c>
      <c r="I57" s="2">
        <f t="shared" si="3"/>
        <v>1.0523090996473234</v>
      </c>
    </row>
    <row r="58" spans="1:15" x14ac:dyDescent="0.2">
      <c r="A58" t="s">
        <v>60</v>
      </c>
      <c r="B58" t="s">
        <v>61</v>
      </c>
      <c r="C58">
        <v>2010</v>
      </c>
      <c r="D58">
        <v>11.43</v>
      </c>
      <c r="E58" s="2">
        <f t="shared" si="4"/>
        <v>0.38280428051324888</v>
      </c>
      <c r="F58" s="2">
        <f t="shared" si="5"/>
        <v>1.0944711286416449</v>
      </c>
      <c r="G58">
        <v>7.2</v>
      </c>
      <c r="H58" s="2">
        <f t="shared" si="6"/>
        <v>1.1690316797458042</v>
      </c>
      <c r="I58" s="2">
        <f t="shared" si="3"/>
        <v>0.91381385238371671</v>
      </c>
    </row>
    <row r="59" spans="1:15" x14ac:dyDescent="0.2">
      <c r="A59" t="s">
        <v>16</v>
      </c>
      <c r="B59" t="s">
        <v>17</v>
      </c>
      <c r="C59">
        <v>2000</v>
      </c>
      <c r="D59">
        <v>11.42</v>
      </c>
      <c r="E59" s="2">
        <f t="shared" si="4"/>
        <v>0.37977421807544054</v>
      </c>
      <c r="F59" s="2">
        <f t="shared" si="5"/>
        <v>1.0941215958405615</v>
      </c>
      <c r="G59">
        <v>2.0699999999999998</v>
      </c>
      <c r="H59" s="2">
        <f t="shared" si="6"/>
        <v>-0.18369854096480995</v>
      </c>
      <c r="I59" s="2">
        <f t="shared" si="3"/>
        <v>0.48713837547718647</v>
      </c>
    </row>
    <row r="60" spans="1:15" x14ac:dyDescent="0.2">
      <c r="A60" t="s">
        <v>72</v>
      </c>
      <c r="B60" t="s">
        <v>73</v>
      </c>
      <c r="C60">
        <v>2010</v>
      </c>
      <c r="D60">
        <v>11.4</v>
      </c>
      <c r="E60" s="2">
        <f t="shared" si="4"/>
        <v>0.3737140931998239</v>
      </c>
      <c r="F60" s="2">
        <f t="shared" si="5"/>
        <v>1.0934216851622351</v>
      </c>
      <c r="G60">
        <v>1.17</v>
      </c>
      <c r="H60" s="2">
        <f t="shared" si="6"/>
        <v>-0.42101963231754924</v>
      </c>
      <c r="I60" s="2">
        <f t="shared" si="3"/>
        <v>0.33645973384852951</v>
      </c>
    </row>
    <row r="61" spans="1:15" x14ac:dyDescent="0.2">
      <c r="A61" t="s">
        <v>20</v>
      </c>
      <c r="B61" t="s">
        <v>21</v>
      </c>
      <c r="C61">
        <v>2000</v>
      </c>
      <c r="D61">
        <v>11.37</v>
      </c>
      <c r="E61" s="2">
        <f t="shared" si="4"/>
        <v>0.36462390588639837</v>
      </c>
      <c r="F61" s="2">
        <f t="shared" si="5"/>
        <v>1.0923696996291206</v>
      </c>
      <c r="G61">
        <v>4.0999999999999996</v>
      </c>
      <c r="H61" s="2">
        <f t="shared" si="6"/>
        <v>0.35159236508636865</v>
      </c>
      <c r="I61" s="2">
        <f t="shared" si="3"/>
        <v>0.70757017609793638</v>
      </c>
    </row>
    <row r="62" spans="1:15" x14ac:dyDescent="0.2">
      <c r="A62" t="s">
        <v>60</v>
      </c>
      <c r="B62" t="s">
        <v>61</v>
      </c>
      <c r="C62">
        <v>2019</v>
      </c>
      <c r="D62">
        <v>11.36</v>
      </c>
      <c r="E62" s="2">
        <f t="shared" si="4"/>
        <v>0.36159384344859002</v>
      </c>
      <c r="F62" s="2">
        <f t="shared" si="5"/>
        <v>1.0920184707527971</v>
      </c>
      <c r="G62">
        <v>3.89</v>
      </c>
      <c r="H62" s="2">
        <f t="shared" si="6"/>
        <v>0.29621744377072962</v>
      </c>
      <c r="I62" s="2">
        <f t="shared" si="3"/>
        <v>0.68930885912362028</v>
      </c>
    </row>
    <row r="63" spans="1:15" x14ac:dyDescent="0.2">
      <c r="A63" t="s">
        <v>88</v>
      </c>
      <c r="B63" t="s">
        <v>89</v>
      </c>
      <c r="C63">
        <v>2010</v>
      </c>
      <c r="D63">
        <v>11.32</v>
      </c>
      <c r="E63" s="2">
        <f t="shared" si="4"/>
        <v>0.34947359369735675</v>
      </c>
      <c r="F63" s="2">
        <f t="shared" si="5"/>
        <v>1.0906107078284066</v>
      </c>
      <c r="G63">
        <v>0.66</v>
      </c>
      <c r="H63" s="2">
        <f t="shared" si="6"/>
        <v>-0.55550158408410144</v>
      </c>
      <c r="I63" s="2">
        <f t="shared" si="3"/>
        <v>0.22010808804005513</v>
      </c>
    </row>
    <row r="64" spans="1:15" x14ac:dyDescent="0.2">
      <c r="A64" t="s">
        <v>34</v>
      </c>
      <c r="B64" t="s">
        <v>35</v>
      </c>
      <c r="C64">
        <v>2019</v>
      </c>
      <c r="D64">
        <v>11.3</v>
      </c>
      <c r="E64" s="2">
        <f t="shared" si="4"/>
        <v>0.34341346882174006</v>
      </c>
      <c r="F64" s="2">
        <f t="shared" si="5"/>
        <v>1.0899051114393981</v>
      </c>
      <c r="G64">
        <v>1.17</v>
      </c>
      <c r="H64" s="2">
        <f t="shared" si="6"/>
        <v>-0.42101963231754924</v>
      </c>
      <c r="I64" s="2">
        <f t="shared" si="3"/>
        <v>0.33645973384852951</v>
      </c>
    </row>
    <row r="65" spans="1:9" x14ac:dyDescent="0.2">
      <c r="A65" t="s">
        <v>70</v>
      </c>
      <c r="B65" t="s">
        <v>71</v>
      </c>
      <c r="C65">
        <v>2010</v>
      </c>
      <c r="D65">
        <v>11.3</v>
      </c>
      <c r="E65" s="2">
        <f t="shared" si="4"/>
        <v>0.34341346882174006</v>
      </c>
      <c r="F65" s="2">
        <f t="shared" si="5"/>
        <v>1.0899051114393981</v>
      </c>
      <c r="G65">
        <v>0.99</v>
      </c>
      <c r="H65" s="2">
        <f t="shared" si="6"/>
        <v>-0.46848385058809705</v>
      </c>
      <c r="I65" s="2">
        <f t="shared" si="3"/>
        <v>0.29885307640970665</v>
      </c>
    </row>
    <row r="66" spans="1:9" x14ac:dyDescent="0.2">
      <c r="A66" t="s">
        <v>30</v>
      </c>
      <c r="B66" t="s">
        <v>31</v>
      </c>
      <c r="C66">
        <v>2019</v>
      </c>
      <c r="D66">
        <v>11.26</v>
      </c>
      <c r="E66" s="2">
        <f t="shared" ref="E66:E97" si="7">(D66-$K$8)/$M$8</f>
        <v>0.33129321907050624</v>
      </c>
      <c r="F66" s="2">
        <f t="shared" ref="F66:F97" si="8">LOG(D66+1)</f>
        <v>1.0884904701823963</v>
      </c>
      <c r="G66">
        <v>1.96</v>
      </c>
      <c r="H66" s="2">
        <f t="shared" ref="H66:H97" si="9">(G66-$K$14)/$M$14</f>
        <v>-0.21270445213014472</v>
      </c>
      <c r="I66" s="2">
        <f t="shared" si="3"/>
        <v>0.47129171105893858</v>
      </c>
    </row>
    <row r="67" spans="1:9" x14ac:dyDescent="0.2">
      <c r="A67" t="s">
        <v>64</v>
      </c>
      <c r="B67" t="s">
        <v>65</v>
      </c>
      <c r="C67">
        <v>2000</v>
      </c>
      <c r="D67">
        <v>11.14</v>
      </c>
      <c r="E67" s="2">
        <f t="shared" si="7"/>
        <v>0.29493246981680576</v>
      </c>
      <c r="F67" s="2">
        <f t="shared" si="8"/>
        <v>1.0842186867392387</v>
      </c>
      <c r="G67">
        <v>1.1299999999999999</v>
      </c>
      <c r="H67" s="2">
        <f t="shared" si="9"/>
        <v>-0.43156723637767097</v>
      </c>
      <c r="I67" s="2">
        <f t="shared" ref="I67:I130" si="10">LOG(G67+1)</f>
        <v>0.32837960343873768</v>
      </c>
    </row>
    <row r="68" spans="1:9" x14ac:dyDescent="0.2">
      <c r="A68" t="s">
        <v>82</v>
      </c>
      <c r="B68" t="s">
        <v>83</v>
      </c>
      <c r="C68">
        <v>2010</v>
      </c>
      <c r="D68">
        <v>11.14</v>
      </c>
      <c r="E68" s="2">
        <f t="shared" si="7"/>
        <v>0.29493246981680576</v>
      </c>
      <c r="F68" s="2">
        <f t="shared" si="8"/>
        <v>1.0842186867392387</v>
      </c>
      <c r="G68">
        <v>0.73</v>
      </c>
      <c r="H68" s="2">
        <f t="shared" si="9"/>
        <v>-0.53704327697888843</v>
      </c>
      <c r="I68" s="2">
        <f t="shared" si="10"/>
        <v>0.2380461031287954</v>
      </c>
    </row>
    <row r="69" spans="1:9" x14ac:dyDescent="0.2">
      <c r="A69" t="s">
        <v>80</v>
      </c>
      <c r="B69" t="s">
        <v>81</v>
      </c>
      <c r="C69">
        <v>2000</v>
      </c>
      <c r="D69">
        <v>11.09</v>
      </c>
      <c r="E69" s="2">
        <f t="shared" si="7"/>
        <v>0.27978215762776359</v>
      </c>
      <c r="F69" s="2">
        <f t="shared" si="8"/>
        <v>1.082426300860772</v>
      </c>
      <c r="G69">
        <v>2.4</v>
      </c>
      <c r="H69" s="2">
        <f t="shared" si="9"/>
        <v>-9.6680807468805502E-2</v>
      </c>
      <c r="I69" s="2">
        <f t="shared" si="10"/>
        <v>0.53147891704225514</v>
      </c>
    </row>
    <row r="70" spans="1:9" x14ac:dyDescent="0.2">
      <c r="A70" t="s">
        <v>82</v>
      </c>
      <c r="B70" t="s">
        <v>83</v>
      </c>
      <c r="C70">
        <v>2019</v>
      </c>
      <c r="D70">
        <v>10.98</v>
      </c>
      <c r="E70" s="2">
        <f t="shared" si="7"/>
        <v>0.24645147081187149</v>
      </c>
      <c r="F70" s="2">
        <f t="shared" si="8"/>
        <v>1.0784568180532925</v>
      </c>
      <c r="G70">
        <v>0.66</v>
      </c>
      <c r="H70" s="2">
        <f t="shared" si="9"/>
        <v>-0.55550158408410144</v>
      </c>
      <c r="I70" s="2">
        <f t="shared" si="10"/>
        <v>0.22010808804005513</v>
      </c>
    </row>
    <row r="71" spans="1:9" x14ac:dyDescent="0.2">
      <c r="A71" t="s">
        <v>32</v>
      </c>
      <c r="B71" t="s">
        <v>33</v>
      </c>
      <c r="C71">
        <v>2005</v>
      </c>
      <c r="D71">
        <v>10.95</v>
      </c>
      <c r="E71" s="2">
        <f t="shared" si="7"/>
        <v>0.23736128349844599</v>
      </c>
      <c r="F71" s="2">
        <f t="shared" si="8"/>
        <v>1.0773679052841565</v>
      </c>
      <c r="G71">
        <v>2.27</v>
      </c>
      <c r="H71" s="2">
        <f t="shared" si="9"/>
        <v>-0.13096052066420116</v>
      </c>
      <c r="I71" s="2">
        <f t="shared" si="10"/>
        <v>0.51454775266028607</v>
      </c>
    </row>
    <row r="72" spans="1:9" x14ac:dyDescent="0.2">
      <c r="A72" t="s">
        <v>94</v>
      </c>
      <c r="B72" t="s">
        <v>95</v>
      </c>
      <c r="C72">
        <v>2010</v>
      </c>
      <c r="D72">
        <v>10.95</v>
      </c>
      <c r="E72" s="2">
        <f t="shared" si="7"/>
        <v>0.23736128349844599</v>
      </c>
      <c r="F72" s="2">
        <f t="shared" si="8"/>
        <v>1.0773679052841565</v>
      </c>
      <c r="G72">
        <v>1.2</v>
      </c>
      <c r="H72" s="2">
        <f t="shared" si="9"/>
        <v>-0.4131089292724579</v>
      </c>
      <c r="I72" s="2">
        <f t="shared" si="10"/>
        <v>0.34242268082220628</v>
      </c>
    </row>
    <row r="73" spans="1:9" x14ac:dyDescent="0.2">
      <c r="A73" t="s">
        <v>22</v>
      </c>
      <c r="B73" t="s">
        <v>23</v>
      </c>
      <c r="C73">
        <v>2000</v>
      </c>
      <c r="D73">
        <v>10.94</v>
      </c>
      <c r="E73" s="2">
        <f t="shared" si="7"/>
        <v>0.23433122106063764</v>
      </c>
      <c r="F73" s="2">
        <f t="shared" si="8"/>
        <v>1.0770043267933502</v>
      </c>
      <c r="G73">
        <v>2.2200000000000002</v>
      </c>
      <c r="H73" s="2">
        <f t="shared" si="9"/>
        <v>-0.14414502573935328</v>
      </c>
      <c r="I73" s="2">
        <f t="shared" si="10"/>
        <v>0.50785587169583091</v>
      </c>
    </row>
    <row r="74" spans="1:9" x14ac:dyDescent="0.2">
      <c r="A74" t="s">
        <v>84</v>
      </c>
      <c r="B74" t="s">
        <v>85</v>
      </c>
      <c r="C74">
        <v>2019</v>
      </c>
      <c r="D74">
        <v>10.91</v>
      </c>
      <c r="E74" s="2">
        <f t="shared" si="7"/>
        <v>0.22524103374721266</v>
      </c>
      <c r="F74" s="2">
        <f t="shared" si="8"/>
        <v>1.0759117614827776</v>
      </c>
      <c r="G74">
        <v>0.7</v>
      </c>
      <c r="H74" s="2">
        <f t="shared" si="9"/>
        <v>-0.54495398002397966</v>
      </c>
      <c r="I74" s="2">
        <f t="shared" si="10"/>
        <v>0.23044892137827391</v>
      </c>
    </row>
    <row r="75" spans="1:9" x14ac:dyDescent="0.2">
      <c r="A75" t="s">
        <v>14</v>
      </c>
      <c r="B75" t="s">
        <v>15</v>
      </c>
      <c r="C75">
        <v>2019</v>
      </c>
      <c r="D75">
        <v>10.9</v>
      </c>
      <c r="E75" s="2">
        <f t="shared" si="7"/>
        <v>0.22221097130940434</v>
      </c>
      <c r="F75" s="2">
        <f t="shared" si="8"/>
        <v>1.0755469613925308</v>
      </c>
      <c r="G75">
        <v>2.33</v>
      </c>
      <c r="H75" s="2">
        <f t="shared" si="9"/>
        <v>-0.11513911457401851</v>
      </c>
      <c r="I75" s="2">
        <f t="shared" si="10"/>
        <v>0.52244423350631986</v>
      </c>
    </row>
    <row r="76" spans="1:9" x14ac:dyDescent="0.2">
      <c r="A76" t="s">
        <v>42</v>
      </c>
      <c r="B76" t="s">
        <v>43</v>
      </c>
      <c r="C76">
        <v>2010</v>
      </c>
      <c r="D76">
        <v>10.84</v>
      </c>
      <c r="E76" s="2">
        <f t="shared" si="7"/>
        <v>0.20403059668255386</v>
      </c>
      <c r="F76" s="2">
        <f t="shared" si="8"/>
        <v>1.073351702386901</v>
      </c>
      <c r="G76">
        <v>1.38</v>
      </c>
      <c r="H76" s="2">
        <f t="shared" si="9"/>
        <v>-0.36564471100191004</v>
      </c>
      <c r="I76" s="2">
        <f t="shared" si="10"/>
        <v>0.37657695705651195</v>
      </c>
    </row>
    <row r="77" spans="1:9" x14ac:dyDescent="0.2">
      <c r="A77" t="s">
        <v>94</v>
      </c>
      <c r="B77" t="s">
        <v>95</v>
      </c>
      <c r="C77">
        <v>2019</v>
      </c>
      <c r="D77">
        <v>10.82</v>
      </c>
      <c r="E77" s="2">
        <f t="shared" si="7"/>
        <v>0.19797047180693719</v>
      </c>
      <c r="F77" s="2">
        <f t="shared" si="8"/>
        <v>1.0726174765452365</v>
      </c>
      <c r="G77">
        <v>1.1499999999999999</v>
      </c>
      <c r="H77" s="2">
        <f t="shared" si="9"/>
        <v>-0.42629343434761008</v>
      </c>
      <c r="I77" s="2">
        <f t="shared" si="10"/>
        <v>0.33243845991560533</v>
      </c>
    </row>
    <row r="78" spans="1:9" x14ac:dyDescent="0.2">
      <c r="A78" t="s">
        <v>6</v>
      </c>
      <c r="B78" t="s">
        <v>7</v>
      </c>
      <c r="C78">
        <v>2010</v>
      </c>
      <c r="D78">
        <v>10.78</v>
      </c>
      <c r="E78" s="2">
        <f t="shared" si="7"/>
        <v>0.18585022205570337</v>
      </c>
      <c r="F78" s="2">
        <f t="shared" si="8"/>
        <v>1.0711452904510828</v>
      </c>
      <c r="G78">
        <v>0</v>
      </c>
      <c r="H78" s="2">
        <f t="shared" si="9"/>
        <v>-0.72953705107611033</v>
      </c>
      <c r="I78" s="2">
        <f t="shared" si="10"/>
        <v>0</v>
      </c>
    </row>
    <row r="79" spans="1:9" x14ac:dyDescent="0.2">
      <c r="A79" t="s">
        <v>64</v>
      </c>
      <c r="B79" t="s">
        <v>65</v>
      </c>
      <c r="C79">
        <v>2005</v>
      </c>
      <c r="D79">
        <v>10.75</v>
      </c>
      <c r="E79" s="2">
        <f t="shared" si="7"/>
        <v>0.17676003474227839</v>
      </c>
      <c r="F79" s="2">
        <f t="shared" si="8"/>
        <v>1.070037866607755</v>
      </c>
      <c r="G79">
        <v>1.07</v>
      </c>
      <c r="H79" s="2">
        <f t="shared" si="9"/>
        <v>-0.44738864246785354</v>
      </c>
      <c r="I79" s="2">
        <f t="shared" si="10"/>
        <v>0.31597034545691782</v>
      </c>
    </row>
    <row r="80" spans="1:9" x14ac:dyDescent="0.2">
      <c r="A80" t="s">
        <v>32</v>
      </c>
      <c r="B80" t="s">
        <v>33</v>
      </c>
      <c r="C80">
        <v>2010</v>
      </c>
      <c r="D80">
        <v>10.74</v>
      </c>
      <c r="E80" s="2">
        <f t="shared" si="7"/>
        <v>0.17372997230447004</v>
      </c>
      <c r="F80" s="2">
        <f t="shared" si="8"/>
        <v>1.0696680969115957</v>
      </c>
      <c r="G80">
        <v>2.2000000000000002</v>
      </c>
      <c r="H80" s="2">
        <f t="shared" si="9"/>
        <v>-0.14941882776941418</v>
      </c>
      <c r="I80" s="2">
        <f t="shared" si="10"/>
        <v>0.50514997831990605</v>
      </c>
    </row>
    <row r="81" spans="1:9" x14ac:dyDescent="0.2">
      <c r="A81" t="s">
        <v>20</v>
      </c>
      <c r="B81" t="s">
        <v>21</v>
      </c>
      <c r="C81">
        <v>2005</v>
      </c>
      <c r="D81">
        <v>10.68</v>
      </c>
      <c r="E81" s="2">
        <f t="shared" si="7"/>
        <v>0.15554959767761956</v>
      </c>
      <c r="F81" s="2">
        <f t="shared" si="8"/>
        <v>1.0674428427763807</v>
      </c>
      <c r="G81">
        <v>2.5499999999999998</v>
      </c>
      <c r="H81" s="2">
        <f t="shared" si="9"/>
        <v>-5.7127292243348976E-2</v>
      </c>
      <c r="I81" s="2">
        <f t="shared" si="10"/>
        <v>0.5502283530550941</v>
      </c>
    </row>
    <row r="82" spans="1:9" x14ac:dyDescent="0.2">
      <c r="A82" t="s">
        <v>20</v>
      </c>
      <c r="B82" t="s">
        <v>21</v>
      </c>
      <c r="C82">
        <v>2010</v>
      </c>
      <c r="D82">
        <v>10.66</v>
      </c>
      <c r="E82" s="2">
        <f t="shared" si="7"/>
        <v>0.14948947280200289</v>
      </c>
      <c r="F82" s="2">
        <f t="shared" si="8"/>
        <v>1.0666985504229953</v>
      </c>
      <c r="G82">
        <v>1.95</v>
      </c>
      <c r="H82" s="2">
        <f t="shared" si="9"/>
        <v>-0.21534135314517514</v>
      </c>
      <c r="I82" s="2">
        <f t="shared" si="10"/>
        <v>0.46982201597816303</v>
      </c>
    </row>
    <row r="83" spans="1:9" x14ac:dyDescent="0.2">
      <c r="A83" t="s">
        <v>80</v>
      </c>
      <c r="B83" t="s">
        <v>81</v>
      </c>
      <c r="C83">
        <v>2005</v>
      </c>
      <c r="D83">
        <v>10.62</v>
      </c>
      <c r="E83" s="2">
        <f t="shared" si="7"/>
        <v>0.13736922305076907</v>
      </c>
      <c r="F83" s="2">
        <f t="shared" si="8"/>
        <v>1.0652061280543119</v>
      </c>
      <c r="G83">
        <v>1.73</v>
      </c>
      <c r="H83" s="2">
        <f t="shared" si="9"/>
        <v>-0.27335317547584476</v>
      </c>
      <c r="I83" s="2">
        <f t="shared" si="10"/>
        <v>0.43616264704075602</v>
      </c>
    </row>
    <row r="84" spans="1:9" x14ac:dyDescent="0.2">
      <c r="A84" t="s">
        <v>42</v>
      </c>
      <c r="B84" t="s">
        <v>43</v>
      </c>
      <c r="C84">
        <v>2019</v>
      </c>
      <c r="D84">
        <v>10.6</v>
      </c>
      <c r="E84" s="2">
        <f t="shared" si="7"/>
        <v>0.13130909817515241</v>
      </c>
      <c r="F84" s="2">
        <f t="shared" si="8"/>
        <v>1.0644579892269184</v>
      </c>
      <c r="G84">
        <v>0.67</v>
      </c>
      <c r="H84" s="2">
        <f t="shared" si="9"/>
        <v>-0.55286468306907111</v>
      </c>
      <c r="I84" s="2">
        <f t="shared" si="10"/>
        <v>0.22271647114758325</v>
      </c>
    </row>
    <row r="85" spans="1:9" x14ac:dyDescent="0.2">
      <c r="A85" t="s">
        <v>92</v>
      </c>
      <c r="B85" t="s">
        <v>93</v>
      </c>
      <c r="C85">
        <v>2000</v>
      </c>
      <c r="D85">
        <v>10.58</v>
      </c>
      <c r="E85" s="2">
        <f t="shared" si="7"/>
        <v>0.12524897329953574</v>
      </c>
      <c r="F85" s="2">
        <f t="shared" si="8"/>
        <v>1.0637085593914173</v>
      </c>
      <c r="G85">
        <v>9.0399999999999991</v>
      </c>
      <c r="H85" s="2">
        <f t="shared" si="9"/>
        <v>1.6542214665114043</v>
      </c>
      <c r="I85" s="2">
        <f t="shared" si="10"/>
        <v>1.0017337128090005</v>
      </c>
    </row>
    <row r="86" spans="1:9" x14ac:dyDescent="0.2">
      <c r="A86" t="s">
        <v>36</v>
      </c>
      <c r="B86" t="s">
        <v>37</v>
      </c>
      <c r="C86">
        <v>2000</v>
      </c>
      <c r="D86">
        <v>10.57</v>
      </c>
      <c r="E86" s="2">
        <f t="shared" si="7"/>
        <v>0.12221891086172743</v>
      </c>
      <c r="F86" s="2">
        <f t="shared" si="8"/>
        <v>1.0633333589517495</v>
      </c>
      <c r="G86">
        <v>5.6</v>
      </c>
      <c r="H86" s="2">
        <f t="shared" si="9"/>
        <v>0.74712751734093419</v>
      </c>
      <c r="I86" s="2">
        <f t="shared" si="10"/>
        <v>0.81954393554186866</v>
      </c>
    </row>
    <row r="87" spans="1:9" x14ac:dyDescent="0.2">
      <c r="A87" t="s">
        <v>80</v>
      </c>
      <c r="B87" t="s">
        <v>81</v>
      </c>
      <c r="C87">
        <v>2010</v>
      </c>
      <c r="D87">
        <v>10.54</v>
      </c>
      <c r="E87" s="2">
        <f t="shared" si="7"/>
        <v>0.1131287235483019</v>
      </c>
      <c r="F87" s="2">
        <f t="shared" si="8"/>
        <v>1.0622058088197126</v>
      </c>
      <c r="G87">
        <v>1.65</v>
      </c>
      <c r="H87" s="2">
        <f t="shared" si="9"/>
        <v>-0.29444838359608827</v>
      </c>
      <c r="I87" s="2">
        <f t="shared" si="10"/>
        <v>0.42324587393680785</v>
      </c>
    </row>
    <row r="88" spans="1:9" x14ac:dyDescent="0.2">
      <c r="A88" t="s">
        <v>80</v>
      </c>
      <c r="B88" t="s">
        <v>81</v>
      </c>
      <c r="C88">
        <v>2019</v>
      </c>
      <c r="D88">
        <v>10.48</v>
      </c>
      <c r="E88" s="2">
        <f t="shared" si="7"/>
        <v>9.4948348921451944E-2</v>
      </c>
      <c r="F88" s="2">
        <f t="shared" si="8"/>
        <v>1.0599418880619547</v>
      </c>
      <c r="G88">
        <v>1.39</v>
      </c>
      <c r="H88" s="2">
        <f t="shared" si="9"/>
        <v>-0.36300780998687959</v>
      </c>
      <c r="I88" s="2">
        <f t="shared" si="10"/>
        <v>0.37839790094813763</v>
      </c>
    </row>
    <row r="89" spans="1:9" x14ac:dyDescent="0.2">
      <c r="A89" t="s">
        <v>30</v>
      </c>
      <c r="B89" t="s">
        <v>31</v>
      </c>
      <c r="C89">
        <v>2000</v>
      </c>
      <c r="D89">
        <v>10.45</v>
      </c>
      <c r="E89" s="2">
        <f t="shared" si="7"/>
        <v>8.5858161608026437E-2</v>
      </c>
      <c r="F89" s="2">
        <f t="shared" si="8"/>
        <v>1.0588054866759067</v>
      </c>
      <c r="G89">
        <v>10.24</v>
      </c>
      <c r="H89" s="2">
        <f t="shared" si="9"/>
        <v>1.970649588315057</v>
      </c>
      <c r="I89" s="2">
        <f t="shared" si="10"/>
        <v>1.0507663112330423</v>
      </c>
    </row>
    <row r="90" spans="1:9" x14ac:dyDescent="0.2">
      <c r="A90" t="s">
        <v>72</v>
      </c>
      <c r="B90" t="s">
        <v>73</v>
      </c>
      <c r="C90">
        <v>2019</v>
      </c>
      <c r="D90">
        <v>10.45</v>
      </c>
      <c r="E90" s="2">
        <f t="shared" si="7"/>
        <v>8.5858161608026437E-2</v>
      </c>
      <c r="F90" s="2">
        <f t="shared" si="8"/>
        <v>1.0588054866759067</v>
      </c>
      <c r="G90">
        <v>0.71</v>
      </c>
      <c r="H90" s="2">
        <f t="shared" si="9"/>
        <v>-0.54231707900894932</v>
      </c>
      <c r="I90" s="2">
        <f t="shared" si="10"/>
        <v>0.23299611039215382</v>
      </c>
    </row>
    <row r="91" spans="1:9" x14ac:dyDescent="0.2">
      <c r="A91" t="s">
        <v>76</v>
      </c>
      <c r="B91" t="s">
        <v>77</v>
      </c>
      <c r="C91">
        <v>2019</v>
      </c>
      <c r="D91">
        <v>10.42</v>
      </c>
      <c r="E91" s="2">
        <f t="shared" si="7"/>
        <v>7.6767974294601457E-2</v>
      </c>
      <c r="F91" s="2">
        <f t="shared" si="8"/>
        <v>1.0576661039098292</v>
      </c>
      <c r="G91">
        <v>7.69</v>
      </c>
      <c r="H91" s="2">
        <f t="shared" si="9"/>
        <v>1.2982398294822957</v>
      </c>
      <c r="I91" s="2">
        <f t="shared" si="10"/>
        <v>0.93901977644866652</v>
      </c>
    </row>
    <row r="92" spans="1:9" x14ac:dyDescent="0.2">
      <c r="A92" t="s">
        <v>62</v>
      </c>
      <c r="B92" t="s">
        <v>63</v>
      </c>
      <c r="C92">
        <v>2010</v>
      </c>
      <c r="D92">
        <v>10.4</v>
      </c>
      <c r="E92" s="2">
        <f t="shared" si="7"/>
        <v>7.0707849418984808E-2</v>
      </c>
      <c r="F92" s="2">
        <f t="shared" si="8"/>
        <v>1.0569048513364727</v>
      </c>
      <c r="G92">
        <v>2.38</v>
      </c>
      <c r="H92" s="2">
        <f t="shared" si="9"/>
        <v>-0.10195460949886638</v>
      </c>
      <c r="I92" s="2">
        <f t="shared" si="10"/>
        <v>0.52891670027765469</v>
      </c>
    </row>
    <row r="93" spans="1:9" x14ac:dyDescent="0.2">
      <c r="A93" t="s">
        <v>88</v>
      </c>
      <c r="B93" t="s">
        <v>89</v>
      </c>
      <c r="C93">
        <v>2019</v>
      </c>
      <c r="D93">
        <v>10.4</v>
      </c>
      <c r="E93" s="2">
        <f t="shared" si="7"/>
        <v>7.0707849418984808E-2</v>
      </c>
      <c r="F93" s="2">
        <f t="shared" si="8"/>
        <v>1.0569048513364727</v>
      </c>
      <c r="G93">
        <v>0.54</v>
      </c>
      <c r="H93" s="2">
        <f t="shared" si="9"/>
        <v>-0.58714439626446668</v>
      </c>
      <c r="I93" s="2">
        <f t="shared" si="10"/>
        <v>0.18752072083646307</v>
      </c>
    </row>
    <row r="94" spans="1:9" x14ac:dyDescent="0.2">
      <c r="A94" t="s">
        <v>28</v>
      </c>
      <c r="B94" t="s">
        <v>29</v>
      </c>
      <c r="C94">
        <v>2010</v>
      </c>
      <c r="D94">
        <v>10.39</v>
      </c>
      <c r="E94" s="2">
        <f t="shared" si="7"/>
        <v>6.7677786981176477E-2</v>
      </c>
      <c r="F94" s="2">
        <f t="shared" si="8"/>
        <v>1.0565237240791003</v>
      </c>
      <c r="G94">
        <v>0.76</v>
      </c>
      <c r="H94" s="2">
        <f t="shared" si="9"/>
        <v>-0.5291325739337972</v>
      </c>
      <c r="I94" s="2">
        <f t="shared" si="10"/>
        <v>0.24551266781414982</v>
      </c>
    </row>
    <row r="95" spans="1:9" x14ac:dyDescent="0.2">
      <c r="A95" t="s">
        <v>60</v>
      </c>
      <c r="B95" t="s">
        <v>61</v>
      </c>
      <c r="C95">
        <v>2000</v>
      </c>
      <c r="D95">
        <v>10.36</v>
      </c>
      <c r="E95" s="2">
        <f t="shared" si="7"/>
        <v>5.8587599667750956E-2</v>
      </c>
      <c r="F95" s="2">
        <f t="shared" si="8"/>
        <v>1.055378331375</v>
      </c>
      <c r="G95">
        <v>10.18</v>
      </c>
      <c r="H95" s="2">
        <f t="shared" si="9"/>
        <v>1.9548281822248743</v>
      </c>
      <c r="I95" s="2">
        <f t="shared" si="10"/>
        <v>1.0484418035504044</v>
      </c>
    </row>
    <row r="96" spans="1:9" x14ac:dyDescent="0.2">
      <c r="A96" t="s">
        <v>62</v>
      </c>
      <c r="B96" t="s">
        <v>63</v>
      </c>
      <c r="C96">
        <v>2019</v>
      </c>
      <c r="D96">
        <v>10.34</v>
      </c>
      <c r="E96" s="2">
        <f t="shared" si="7"/>
        <v>5.2527474792134307E-2</v>
      </c>
      <c r="F96" s="2">
        <f t="shared" si="8"/>
        <v>1.0546130545568877</v>
      </c>
      <c r="G96">
        <v>3.65</v>
      </c>
      <c r="H96" s="2">
        <f t="shared" si="9"/>
        <v>0.23293181940999907</v>
      </c>
      <c r="I96" s="2">
        <f t="shared" si="10"/>
        <v>0.66745295288995399</v>
      </c>
    </row>
    <row r="97" spans="1:9" x14ac:dyDescent="0.2">
      <c r="A97" t="s">
        <v>92</v>
      </c>
      <c r="B97" t="s">
        <v>93</v>
      </c>
      <c r="C97">
        <v>2005</v>
      </c>
      <c r="D97">
        <v>10.28</v>
      </c>
      <c r="E97" s="2">
        <f t="shared" si="7"/>
        <v>3.4347100165283813E-2</v>
      </c>
      <c r="F97" s="2">
        <f t="shared" si="8"/>
        <v>1.0523090996473234</v>
      </c>
      <c r="G97">
        <v>6.46</v>
      </c>
      <c r="H97" s="2">
        <f t="shared" si="9"/>
        <v>0.97390100463355178</v>
      </c>
      <c r="I97" s="2">
        <f t="shared" si="10"/>
        <v>0.87273882747266884</v>
      </c>
    </row>
    <row r="98" spans="1:9" x14ac:dyDescent="0.2">
      <c r="A98" t="s">
        <v>64</v>
      </c>
      <c r="B98" t="s">
        <v>65</v>
      </c>
      <c r="C98">
        <v>2010</v>
      </c>
      <c r="D98">
        <v>10.199999999999999</v>
      </c>
      <c r="E98" s="2">
        <f t="shared" ref="E98:E129" si="11">(D98-$K$8)/$M$8</f>
        <v>1.0106600662816663E-2</v>
      </c>
      <c r="F98" s="2">
        <f t="shared" ref="F98:F129" si="12">LOG(D98+1)</f>
        <v>1.0492180226701815</v>
      </c>
      <c r="G98">
        <v>0.87</v>
      </c>
      <c r="H98" s="2">
        <f t="shared" ref="H98:H129" si="13">(G98-$K$14)/$M$14</f>
        <v>-0.50012666276846229</v>
      </c>
      <c r="I98" s="2">
        <f t="shared" si="10"/>
        <v>0.27184160653649897</v>
      </c>
    </row>
    <row r="99" spans="1:9" x14ac:dyDescent="0.2">
      <c r="A99" t="s">
        <v>32</v>
      </c>
      <c r="B99" t="s">
        <v>33</v>
      </c>
      <c r="C99">
        <v>2000</v>
      </c>
      <c r="D99">
        <v>10</v>
      </c>
      <c r="E99" s="2">
        <f t="shared" si="11"/>
        <v>-5.0494648093350941E-2</v>
      </c>
      <c r="F99" s="2">
        <f t="shared" si="12"/>
        <v>1.0413926851582251</v>
      </c>
      <c r="G99">
        <v>2.86</v>
      </c>
      <c r="H99" s="2">
        <f t="shared" si="13"/>
        <v>2.4616639222594574E-2</v>
      </c>
      <c r="I99" s="2">
        <f t="shared" si="10"/>
        <v>0.58658730467175491</v>
      </c>
    </row>
    <row r="100" spans="1:9" x14ac:dyDescent="0.2">
      <c r="A100" t="s">
        <v>48</v>
      </c>
      <c r="B100" t="s">
        <v>49</v>
      </c>
      <c r="C100">
        <v>2000</v>
      </c>
      <c r="D100">
        <v>9.9499999999999993</v>
      </c>
      <c r="E100" s="2">
        <f t="shared" si="11"/>
        <v>-6.5644960282393111E-2</v>
      </c>
      <c r="F100" s="2">
        <f t="shared" si="12"/>
        <v>1.039414119176137</v>
      </c>
      <c r="G100">
        <v>1.34</v>
      </c>
      <c r="H100" s="2">
        <f t="shared" si="13"/>
        <v>-0.37619231506203177</v>
      </c>
      <c r="I100" s="2">
        <f t="shared" si="10"/>
        <v>0.36921585741014279</v>
      </c>
    </row>
    <row r="101" spans="1:9" x14ac:dyDescent="0.2">
      <c r="A101" t="s">
        <v>78</v>
      </c>
      <c r="B101" t="s">
        <v>79</v>
      </c>
      <c r="C101">
        <v>2010</v>
      </c>
      <c r="D101">
        <v>9.93</v>
      </c>
      <c r="E101" s="2">
        <f t="shared" si="11"/>
        <v>-7.170508515800976E-2</v>
      </c>
      <c r="F101" s="2">
        <f t="shared" si="12"/>
        <v>1.0386201619497029</v>
      </c>
      <c r="G101">
        <v>1.72</v>
      </c>
      <c r="H101" s="2">
        <f t="shared" si="13"/>
        <v>-0.2759900764908752</v>
      </c>
      <c r="I101" s="2">
        <f t="shared" si="10"/>
        <v>0.43456890403419868</v>
      </c>
    </row>
    <row r="102" spans="1:9" x14ac:dyDescent="0.2">
      <c r="A102" t="s">
        <v>24</v>
      </c>
      <c r="B102" t="s">
        <v>25</v>
      </c>
      <c r="C102">
        <v>2005</v>
      </c>
      <c r="D102">
        <v>9.8800000000000008</v>
      </c>
      <c r="E102" s="2">
        <f t="shared" si="11"/>
        <v>-8.6855397347051388E-2</v>
      </c>
      <c r="F102" s="2">
        <f t="shared" si="12"/>
        <v>1.0366288953621612</v>
      </c>
      <c r="G102">
        <v>1.93</v>
      </c>
      <c r="H102" s="2">
        <f t="shared" si="13"/>
        <v>-0.22061515517523603</v>
      </c>
      <c r="I102" s="2">
        <f t="shared" si="10"/>
        <v>0.46686762035410939</v>
      </c>
    </row>
    <row r="103" spans="1:9" x14ac:dyDescent="0.2">
      <c r="A103" t="s">
        <v>86</v>
      </c>
      <c r="B103" t="s">
        <v>87</v>
      </c>
      <c r="C103">
        <v>2010</v>
      </c>
      <c r="D103">
        <v>9.7899999999999991</v>
      </c>
      <c r="E103" s="2">
        <f t="shared" si="11"/>
        <v>-0.11412595928732741</v>
      </c>
      <c r="F103" s="2">
        <f t="shared" si="12"/>
        <v>1.0330214446829107</v>
      </c>
      <c r="G103">
        <v>0.97</v>
      </c>
      <c r="H103" s="2">
        <f t="shared" si="13"/>
        <v>-0.47375765261815794</v>
      </c>
      <c r="I103" s="2">
        <f t="shared" si="10"/>
        <v>0.2944662261615929</v>
      </c>
    </row>
    <row r="104" spans="1:9" x14ac:dyDescent="0.2">
      <c r="A104" t="s">
        <v>70</v>
      </c>
      <c r="B104" t="s">
        <v>71</v>
      </c>
      <c r="C104">
        <v>2000</v>
      </c>
      <c r="D104">
        <v>9.65</v>
      </c>
      <c r="E104" s="2">
        <f t="shared" si="11"/>
        <v>-0.15654683341664452</v>
      </c>
      <c r="F104" s="2">
        <f t="shared" si="12"/>
        <v>1.0273496077747566</v>
      </c>
      <c r="G104">
        <v>2.2200000000000002</v>
      </c>
      <c r="H104" s="2">
        <f t="shared" si="13"/>
        <v>-0.14414502573935328</v>
      </c>
      <c r="I104" s="2">
        <f t="shared" si="10"/>
        <v>0.50785587169583091</v>
      </c>
    </row>
    <row r="105" spans="1:9" x14ac:dyDescent="0.2">
      <c r="A105" t="s">
        <v>84</v>
      </c>
      <c r="B105" t="s">
        <v>85</v>
      </c>
      <c r="C105">
        <v>2010</v>
      </c>
      <c r="D105">
        <v>9.49</v>
      </c>
      <c r="E105" s="2">
        <f t="shared" si="11"/>
        <v>-0.20502783242157882</v>
      </c>
      <c r="F105" s="2">
        <f t="shared" si="12"/>
        <v>1.0207754881935578</v>
      </c>
      <c r="G105">
        <v>0.86</v>
      </c>
      <c r="H105" s="2">
        <f t="shared" si="13"/>
        <v>-0.50276356378349274</v>
      </c>
      <c r="I105" s="2">
        <f t="shared" si="10"/>
        <v>0.26951294421791627</v>
      </c>
    </row>
    <row r="106" spans="1:9" x14ac:dyDescent="0.2">
      <c r="A106" t="s">
        <v>22</v>
      </c>
      <c r="B106" t="s">
        <v>23</v>
      </c>
      <c r="C106">
        <v>2010</v>
      </c>
      <c r="D106">
        <v>9.48</v>
      </c>
      <c r="E106" s="2">
        <f t="shared" si="11"/>
        <v>-0.20805789485938714</v>
      </c>
      <c r="F106" s="2">
        <f t="shared" si="12"/>
        <v>1.0203612826477078</v>
      </c>
      <c r="G106">
        <v>1.42</v>
      </c>
      <c r="H106" s="2">
        <f t="shared" si="13"/>
        <v>-0.35509710694178831</v>
      </c>
      <c r="I106" s="2">
        <f t="shared" si="10"/>
        <v>0.38381536598043126</v>
      </c>
    </row>
    <row r="107" spans="1:9" x14ac:dyDescent="0.2">
      <c r="A107" t="s">
        <v>22</v>
      </c>
      <c r="B107" t="s">
        <v>23</v>
      </c>
      <c r="C107">
        <v>2005</v>
      </c>
      <c r="D107">
        <v>9.4600000000000009</v>
      </c>
      <c r="E107" s="2">
        <f t="shared" si="11"/>
        <v>-0.2141180197350038</v>
      </c>
      <c r="F107" s="2">
        <f t="shared" si="12"/>
        <v>1.0195316845312554</v>
      </c>
      <c r="G107">
        <v>1.54</v>
      </c>
      <c r="H107" s="2">
        <f t="shared" si="13"/>
        <v>-0.32345429476142301</v>
      </c>
      <c r="I107" s="2">
        <f t="shared" si="10"/>
        <v>0.40483371661993806</v>
      </c>
    </row>
    <row r="108" spans="1:9" x14ac:dyDescent="0.2">
      <c r="A108" t="s">
        <v>28</v>
      </c>
      <c r="B108" t="s">
        <v>29</v>
      </c>
      <c r="C108">
        <v>2019</v>
      </c>
      <c r="D108">
        <v>9.4</v>
      </c>
      <c r="E108" s="2">
        <f t="shared" si="11"/>
        <v>-0.23229839436185429</v>
      </c>
      <c r="F108" s="2">
        <f t="shared" si="12"/>
        <v>1.0170333392987803</v>
      </c>
      <c r="G108">
        <v>0.86</v>
      </c>
      <c r="H108" s="2">
        <f t="shared" si="13"/>
        <v>-0.50276356378349274</v>
      </c>
      <c r="I108" s="2">
        <f t="shared" si="10"/>
        <v>0.26951294421791627</v>
      </c>
    </row>
    <row r="109" spans="1:9" x14ac:dyDescent="0.2">
      <c r="A109" t="s">
        <v>86</v>
      </c>
      <c r="B109" t="s">
        <v>87</v>
      </c>
      <c r="C109">
        <v>2000</v>
      </c>
      <c r="D109">
        <v>9.3699999999999992</v>
      </c>
      <c r="E109" s="2">
        <f t="shared" si="11"/>
        <v>-0.2413885816752798</v>
      </c>
      <c r="F109" s="2">
        <f t="shared" si="12"/>
        <v>1.015778756389041</v>
      </c>
      <c r="G109">
        <v>1.08</v>
      </c>
      <c r="H109" s="2">
        <f t="shared" si="13"/>
        <v>-0.44475174145282309</v>
      </c>
      <c r="I109" s="2">
        <f t="shared" si="10"/>
        <v>0.31806333496276157</v>
      </c>
    </row>
    <row r="110" spans="1:9" x14ac:dyDescent="0.2">
      <c r="A110" t="s">
        <v>86</v>
      </c>
      <c r="B110" t="s">
        <v>87</v>
      </c>
      <c r="C110">
        <v>2005</v>
      </c>
      <c r="D110">
        <v>9.31</v>
      </c>
      <c r="E110" s="2">
        <f t="shared" si="11"/>
        <v>-0.25956895630212978</v>
      </c>
      <c r="F110" s="2">
        <f t="shared" si="12"/>
        <v>1.0132586652835165</v>
      </c>
      <c r="G110">
        <v>0.92</v>
      </c>
      <c r="H110" s="2">
        <f t="shared" si="13"/>
        <v>-0.48694215769331012</v>
      </c>
      <c r="I110" s="2">
        <f t="shared" si="10"/>
        <v>0.28330122870354957</v>
      </c>
    </row>
    <row r="111" spans="1:9" x14ac:dyDescent="0.2">
      <c r="A111" t="s">
        <v>64</v>
      </c>
      <c r="B111" t="s">
        <v>65</v>
      </c>
      <c r="C111">
        <v>2019</v>
      </c>
      <c r="D111">
        <v>9.3000000000000007</v>
      </c>
      <c r="E111" s="2">
        <f t="shared" si="11"/>
        <v>-0.26259901873993807</v>
      </c>
      <c r="F111" s="2">
        <f t="shared" si="12"/>
        <v>1.0128372247051722</v>
      </c>
      <c r="G111">
        <v>0.72</v>
      </c>
      <c r="H111" s="2">
        <f t="shared" si="13"/>
        <v>-0.53968017799391887</v>
      </c>
      <c r="I111" s="2">
        <f t="shared" si="10"/>
        <v>0.2355284469075489</v>
      </c>
    </row>
    <row r="112" spans="1:9" x14ac:dyDescent="0.2">
      <c r="A112" t="s">
        <v>86</v>
      </c>
      <c r="B112" t="s">
        <v>87</v>
      </c>
      <c r="C112">
        <v>2019</v>
      </c>
      <c r="D112">
        <v>9.3000000000000007</v>
      </c>
      <c r="E112" s="2">
        <f t="shared" si="11"/>
        <v>-0.26259901873993807</v>
      </c>
      <c r="F112" s="2">
        <f t="shared" si="12"/>
        <v>1.0128372247051722</v>
      </c>
      <c r="G112">
        <v>1.08</v>
      </c>
      <c r="H112" s="2">
        <f t="shared" si="13"/>
        <v>-0.44475174145282309</v>
      </c>
      <c r="I112" s="2">
        <f t="shared" si="10"/>
        <v>0.31806333496276157</v>
      </c>
    </row>
    <row r="113" spans="1:9" x14ac:dyDescent="0.2">
      <c r="A113" t="s">
        <v>40</v>
      </c>
      <c r="B113" t="s">
        <v>41</v>
      </c>
      <c r="C113">
        <v>2005</v>
      </c>
      <c r="D113">
        <v>9.27</v>
      </c>
      <c r="E113" s="2">
        <f t="shared" si="11"/>
        <v>-0.27168920605336361</v>
      </c>
      <c r="F113" s="2">
        <f t="shared" si="12"/>
        <v>1.0115704435972781</v>
      </c>
      <c r="G113">
        <v>1.19</v>
      </c>
      <c r="H113" s="2">
        <f t="shared" si="13"/>
        <v>-0.41574583028748835</v>
      </c>
      <c r="I113" s="2">
        <f t="shared" si="10"/>
        <v>0.34044411484011833</v>
      </c>
    </row>
    <row r="114" spans="1:9" x14ac:dyDescent="0.2">
      <c r="A114" t="s">
        <v>32</v>
      </c>
      <c r="B114" t="s">
        <v>33</v>
      </c>
      <c r="C114">
        <v>2019</v>
      </c>
      <c r="D114">
        <v>9.16</v>
      </c>
      <c r="E114" s="2">
        <f t="shared" si="11"/>
        <v>-0.30501989286925574</v>
      </c>
      <c r="F114" s="2">
        <f t="shared" si="12"/>
        <v>1.0068937079479006</v>
      </c>
      <c r="G114">
        <v>1.47</v>
      </c>
      <c r="H114" s="2">
        <f t="shared" si="13"/>
        <v>-0.34191260186663608</v>
      </c>
      <c r="I114" s="2">
        <f t="shared" si="10"/>
        <v>0.39269695325966569</v>
      </c>
    </row>
    <row r="115" spans="1:9" x14ac:dyDescent="0.2">
      <c r="A115" t="s">
        <v>24</v>
      </c>
      <c r="B115" t="s">
        <v>25</v>
      </c>
      <c r="C115">
        <v>2010</v>
      </c>
      <c r="D115">
        <v>9.1199999999999992</v>
      </c>
      <c r="E115" s="2">
        <f t="shared" si="11"/>
        <v>-0.31714014262048956</v>
      </c>
      <c r="F115" s="2">
        <f t="shared" si="12"/>
        <v>1.0051805125037803</v>
      </c>
      <c r="G115">
        <v>0.71</v>
      </c>
      <c r="H115" s="2">
        <f t="shared" si="13"/>
        <v>-0.54231707900894932</v>
      </c>
      <c r="I115" s="2">
        <f t="shared" si="10"/>
        <v>0.23299611039215382</v>
      </c>
    </row>
    <row r="116" spans="1:9" x14ac:dyDescent="0.2">
      <c r="A116" t="s">
        <v>52</v>
      </c>
      <c r="B116" t="s">
        <v>53</v>
      </c>
      <c r="C116">
        <v>2000</v>
      </c>
      <c r="D116">
        <v>8.9</v>
      </c>
      <c r="E116" s="2">
        <f t="shared" si="11"/>
        <v>-0.38380151625227382</v>
      </c>
      <c r="F116" s="2">
        <f t="shared" si="12"/>
        <v>0.9956351945975499</v>
      </c>
      <c r="G116">
        <v>9.9499999999999993</v>
      </c>
      <c r="H116" s="2">
        <f t="shared" si="13"/>
        <v>1.894179458879174</v>
      </c>
      <c r="I116" s="2">
        <f t="shared" si="10"/>
        <v>1.039414119176137</v>
      </c>
    </row>
    <row r="117" spans="1:9" x14ac:dyDescent="0.2">
      <c r="A117" t="s">
        <v>24</v>
      </c>
      <c r="B117" t="s">
        <v>25</v>
      </c>
      <c r="C117">
        <v>2000</v>
      </c>
      <c r="D117">
        <v>8.86</v>
      </c>
      <c r="E117" s="2">
        <f t="shared" si="11"/>
        <v>-0.39592176600350765</v>
      </c>
      <c r="F117" s="2">
        <f t="shared" si="12"/>
        <v>0.99387691494121122</v>
      </c>
      <c r="G117">
        <v>0.84</v>
      </c>
      <c r="H117" s="2">
        <f t="shared" si="13"/>
        <v>-0.50803736581355363</v>
      </c>
      <c r="I117" s="2">
        <f t="shared" si="10"/>
        <v>0.26481782300953643</v>
      </c>
    </row>
    <row r="118" spans="1:9" x14ac:dyDescent="0.2">
      <c r="A118" t="s">
        <v>40</v>
      </c>
      <c r="B118" t="s">
        <v>41</v>
      </c>
      <c r="C118">
        <v>2010</v>
      </c>
      <c r="D118">
        <v>8.7200000000000006</v>
      </c>
      <c r="E118" s="2">
        <f t="shared" si="11"/>
        <v>-0.43834264013282476</v>
      </c>
      <c r="F118" s="2">
        <f t="shared" si="12"/>
        <v>0.98766626492627463</v>
      </c>
      <c r="G118">
        <v>1.6</v>
      </c>
      <c r="H118" s="2">
        <f t="shared" si="13"/>
        <v>-0.30763288867124039</v>
      </c>
      <c r="I118" s="2">
        <f t="shared" si="10"/>
        <v>0.41497334797081797</v>
      </c>
    </row>
    <row r="119" spans="1:9" x14ac:dyDescent="0.2">
      <c r="A119" t="s">
        <v>22</v>
      </c>
      <c r="B119" t="s">
        <v>23</v>
      </c>
      <c r="C119">
        <v>2019</v>
      </c>
      <c r="D119">
        <v>8.5399999999999991</v>
      </c>
      <c r="E119" s="2">
        <f t="shared" si="11"/>
        <v>-0.49288376401337625</v>
      </c>
      <c r="F119" s="2">
        <f t="shared" si="12"/>
        <v>0.97954837470409506</v>
      </c>
      <c r="G119">
        <v>0.8</v>
      </c>
      <c r="H119" s="2">
        <f t="shared" si="13"/>
        <v>-0.51858496987367531</v>
      </c>
      <c r="I119" s="2">
        <f t="shared" si="10"/>
        <v>0.25527250510330607</v>
      </c>
    </row>
    <row r="120" spans="1:9" x14ac:dyDescent="0.2">
      <c r="A120" t="s">
        <v>58</v>
      </c>
      <c r="B120" t="s">
        <v>59</v>
      </c>
      <c r="C120">
        <v>2019</v>
      </c>
      <c r="D120">
        <v>8.52</v>
      </c>
      <c r="E120" s="2">
        <f t="shared" si="11"/>
        <v>-0.49894388888899294</v>
      </c>
      <c r="F120" s="2">
        <f t="shared" si="12"/>
        <v>0.97863694838447435</v>
      </c>
      <c r="G120">
        <v>0.99</v>
      </c>
      <c r="H120" s="2">
        <f t="shared" si="13"/>
        <v>-0.46848385058809705</v>
      </c>
      <c r="I120" s="2">
        <f t="shared" si="10"/>
        <v>0.29885307640970665</v>
      </c>
    </row>
    <row r="121" spans="1:9" x14ac:dyDescent="0.2">
      <c r="A121" t="s">
        <v>48</v>
      </c>
      <c r="B121" t="s">
        <v>49</v>
      </c>
      <c r="C121">
        <v>2005</v>
      </c>
      <c r="D121">
        <v>8.32</v>
      </c>
      <c r="E121" s="2">
        <f t="shared" si="11"/>
        <v>-0.55954513764516056</v>
      </c>
      <c r="F121" s="2">
        <f t="shared" si="12"/>
        <v>0.96941591235398139</v>
      </c>
      <c r="G121">
        <v>1.05</v>
      </c>
      <c r="H121" s="2">
        <f t="shared" si="13"/>
        <v>-0.45266244449791443</v>
      </c>
      <c r="I121" s="2">
        <f t="shared" si="10"/>
        <v>0.31175386105575426</v>
      </c>
    </row>
    <row r="122" spans="1:9" x14ac:dyDescent="0.2">
      <c r="A122" t="s">
        <v>44</v>
      </c>
      <c r="B122" t="s">
        <v>45</v>
      </c>
      <c r="C122">
        <v>2019</v>
      </c>
      <c r="D122">
        <v>8.07</v>
      </c>
      <c r="E122" s="2">
        <f t="shared" si="11"/>
        <v>-0.6352966985903703</v>
      </c>
      <c r="F122" s="2">
        <f t="shared" si="12"/>
        <v>0.95760728706009524</v>
      </c>
      <c r="G122">
        <v>0.28000000000000003</v>
      </c>
      <c r="H122" s="2">
        <f t="shared" si="13"/>
        <v>-0.65570382265525795</v>
      </c>
      <c r="I122" s="2">
        <f t="shared" si="10"/>
        <v>0.10720996964786837</v>
      </c>
    </row>
    <row r="123" spans="1:9" x14ac:dyDescent="0.2">
      <c r="A123" t="s">
        <v>24</v>
      </c>
      <c r="B123" t="s">
        <v>25</v>
      </c>
      <c r="C123">
        <v>2019</v>
      </c>
      <c r="D123">
        <v>8.0500000000000007</v>
      </c>
      <c r="E123" s="2">
        <f t="shared" si="11"/>
        <v>-0.64135682346598699</v>
      </c>
      <c r="F123" s="2">
        <f t="shared" si="12"/>
        <v>0.9566485792052033</v>
      </c>
      <c r="G123">
        <v>1.22</v>
      </c>
      <c r="H123" s="2">
        <f t="shared" si="13"/>
        <v>-0.40783512724239701</v>
      </c>
      <c r="I123" s="2">
        <f t="shared" si="10"/>
        <v>0.34635297445063856</v>
      </c>
    </row>
    <row r="124" spans="1:9" x14ac:dyDescent="0.2">
      <c r="A124" t="s">
        <v>48</v>
      </c>
      <c r="B124" t="s">
        <v>49</v>
      </c>
      <c r="C124">
        <v>2019</v>
      </c>
      <c r="D124">
        <v>7.97</v>
      </c>
      <c r="E124" s="2">
        <f t="shared" si="11"/>
        <v>-0.66559732296845431</v>
      </c>
      <c r="F124" s="2">
        <f t="shared" si="12"/>
        <v>0.95279244304409205</v>
      </c>
      <c r="G124">
        <v>0.53</v>
      </c>
      <c r="H124" s="2">
        <f t="shared" si="13"/>
        <v>-0.58978129727949713</v>
      </c>
      <c r="I124" s="2">
        <f t="shared" si="10"/>
        <v>0.18469143081759881</v>
      </c>
    </row>
    <row r="125" spans="1:9" x14ac:dyDescent="0.2">
      <c r="A125" t="s">
        <v>78</v>
      </c>
      <c r="B125" t="s">
        <v>79</v>
      </c>
      <c r="C125">
        <v>2019</v>
      </c>
      <c r="D125">
        <v>7.89</v>
      </c>
      <c r="E125" s="2">
        <f t="shared" si="11"/>
        <v>-0.68983782247092151</v>
      </c>
      <c r="F125" s="2">
        <f t="shared" si="12"/>
        <v>0.94890176097021373</v>
      </c>
      <c r="G125">
        <v>1.19</v>
      </c>
      <c r="H125" s="2">
        <f t="shared" si="13"/>
        <v>-0.41574583028748835</v>
      </c>
      <c r="I125" s="2">
        <f t="shared" si="10"/>
        <v>0.34044411484011833</v>
      </c>
    </row>
    <row r="126" spans="1:9" x14ac:dyDescent="0.2">
      <c r="A126" t="s">
        <v>44</v>
      </c>
      <c r="B126" t="s">
        <v>45</v>
      </c>
      <c r="C126">
        <v>2005</v>
      </c>
      <c r="D126">
        <v>7.52</v>
      </c>
      <c r="E126" s="2">
        <f t="shared" si="11"/>
        <v>-0.80195013266983195</v>
      </c>
      <c r="F126" s="2">
        <f t="shared" si="12"/>
        <v>0.93043959476670013</v>
      </c>
      <c r="G126">
        <v>1.01</v>
      </c>
      <c r="H126" s="2">
        <f t="shared" si="13"/>
        <v>-0.46321004855803616</v>
      </c>
      <c r="I126" s="2">
        <f t="shared" si="10"/>
        <v>0.30319605742048883</v>
      </c>
    </row>
    <row r="127" spans="1:9" x14ac:dyDescent="0.2">
      <c r="A127" t="s">
        <v>44</v>
      </c>
      <c r="B127" t="s">
        <v>45</v>
      </c>
      <c r="C127">
        <v>2010</v>
      </c>
      <c r="D127">
        <v>7.47</v>
      </c>
      <c r="E127" s="2">
        <f t="shared" si="11"/>
        <v>-0.8171004448588739</v>
      </c>
      <c r="F127" s="2">
        <f t="shared" si="12"/>
        <v>0.92788341033070687</v>
      </c>
      <c r="G127">
        <v>0.63</v>
      </c>
      <c r="H127" s="2">
        <f t="shared" si="13"/>
        <v>-0.56341228712919278</v>
      </c>
      <c r="I127" s="2">
        <f t="shared" si="10"/>
        <v>0.21218760440395779</v>
      </c>
    </row>
    <row r="128" spans="1:9" x14ac:dyDescent="0.2">
      <c r="A128" t="s">
        <v>68</v>
      </c>
      <c r="B128" t="s">
        <v>69</v>
      </c>
      <c r="C128">
        <v>2010</v>
      </c>
      <c r="D128">
        <v>7.43</v>
      </c>
      <c r="E128" s="2">
        <f t="shared" si="11"/>
        <v>-0.8292206946101075</v>
      </c>
      <c r="F128" s="2">
        <f t="shared" si="12"/>
        <v>0.9258275746247423</v>
      </c>
      <c r="G128">
        <v>0.59</v>
      </c>
      <c r="H128" s="2">
        <f t="shared" si="13"/>
        <v>-0.57395989118931456</v>
      </c>
      <c r="I128" s="2">
        <f t="shared" si="10"/>
        <v>0.20139712432045145</v>
      </c>
    </row>
    <row r="129" spans="1:9" x14ac:dyDescent="0.2">
      <c r="A129" t="s">
        <v>68</v>
      </c>
      <c r="B129" t="s">
        <v>69</v>
      </c>
      <c r="C129">
        <v>2005</v>
      </c>
      <c r="D129">
        <v>7.27</v>
      </c>
      <c r="E129" s="2">
        <f t="shared" si="11"/>
        <v>-0.8777016936150418</v>
      </c>
      <c r="F129" s="2">
        <f t="shared" si="12"/>
        <v>0.91750550955254662</v>
      </c>
      <c r="G129">
        <v>0.71</v>
      </c>
      <c r="H129" s="2">
        <f t="shared" si="13"/>
        <v>-0.54231707900894932</v>
      </c>
      <c r="I129" s="2">
        <f t="shared" si="10"/>
        <v>0.23299611039215382</v>
      </c>
    </row>
    <row r="130" spans="1:9" x14ac:dyDescent="0.2">
      <c r="A130" t="s">
        <v>48</v>
      </c>
      <c r="B130" t="s">
        <v>49</v>
      </c>
      <c r="C130">
        <v>2010</v>
      </c>
      <c r="D130">
        <v>7.22</v>
      </c>
      <c r="E130" s="2">
        <f t="shared" ref="E130:E159" si="14">(D130-$K$8)/$M$8</f>
        <v>-0.89285200580408364</v>
      </c>
      <c r="F130" s="2">
        <f t="shared" ref="F130:F159" si="15">LOG(D130+1)</f>
        <v>0.91487181754005031</v>
      </c>
      <c r="G130">
        <v>0.88</v>
      </c>
      <c r="H130" s="2">
        <f t="shared" ref="H130:H159" si="16">(G130-$K$14)/$M$14</f>
        <v>-0.4974897617534319</v>
      </c>
      <c r="I130" s="2">
        <f t="shared" si="10"/>
        <v>0.27415784926367981</v>
      </c>
    </row>
    <row r="131" spans="1:9" x14ac:dyDescent="0.2">
      <c r="A131" t="s">
        <v>40</v>
      </c>
      <c r="B131" t="s">
        <v>41</v>
      </c>
      <c r="C131">
        <v>2019</v>
      </c>
      <c r="D131">
        <v>7.12</v>
      </c>
      <c r="E131" s="2">
        <f t="shared" si="14"/>
        <v>-0.92315263018216753</v>
      </c>
      <c r="F131" s="2">
        <f t="shared" si="15"/>
        <v>0.9095560292411754</v>
      </c>
      <c r="G131">
        <v>0.74</v>
      </c>
      <c r="H131" s="2">
        <f t="shared" si="16"/>
        <v>-0.53440637596385787</v>
      </c>
      <c r="I131" s="2">
        <f t="shared" ref="I131:I159" si="17">LOG(G131+1)</f>
        <v>0.24054924828259971</v>
      </c>
    </row>
    <row r="132" spans="1:9" x14ac:dyDescent="0.2">
      <c r="A132" t="s">
        <v>44</v>
      </c>
      <c r="B132" t="s">
        <v>45</v>
      </c>
      <c r="C132">
        <v>2000</v>
      </c>
      <c r="D132">
        <v>6.92</v>
      </c>
      <c r="E132" s="2">
        <f t="shared" si="14"/>
        <v>-0.98375387893833532</v>
      </c>
      <c r="F132" s="2">
        <f t="shared" si="15"/>
        <v>0.89872518158949355</v>
      </c>
      <c r="G132">
        <v>1.78</v>
      </c>
      <c r="H132" s="2">
        <f t="shared" si="16"/>
        <v>-0.26016867040069253</v>
      </c>
      <c r="I132" s="2">
        <f t="shared" si="17"/>
        <v>0.44404479591807633</v>
      </c>
    </row>
    <row r="133" spans="1:9" x14ac:dyDescent="0.2">
      <c r="A133" t="s">
        <v>58</v>
      </c>
      <c r="B133" t="s">
        <v>59</v>
      </c>
      <c r="C133">
        <v>2010</v>
      </c>
      <c r="D133">
        <v>6.91</v>
      </c>
      <c r="E133" s="2">
        <f t="shared" si="14"/>
        <v>-0.98678394137614367</v>
      </c>
      <c r="F133" s="2">
        <f t="shared" si="15"/>
        <v>0.89817648349767654</v>
      </c>
      <c r="G133">
        <v>0.96</v>
      </c>
      <c r="H133" s="2">
        <f t="shared" si="16"/>
        <v>-0.47639455363318839</v>
      </c>
      <c r="I133" s="2">
        <f t="shared" si="17"/>
        <v>0.29225607135647602</v>
      </c>
    </row>
    <row r="134" spans="1:9" x14ac:dyDescent="0.2">
      <c r="A134" t="s">
        <v>68</v>
      </c>
      <c r="B134" t="s">
        <v>69</v>
      </c>
      <c r="C134">
        <v>2019</v>
      </c>
      <c r="D134">
        <v>6.8</v>
      </c>
      <c r="E134" s="2">
        <f t="shared" si="14"/>
        <v>-1.0201146281920361</v>
      </c>
      <c r="F134" s="2">
        <f t="shared" si="15"/>
        <v>0.89209460269048035</v>
      </c>
      <c r="G134">
        <v>0.52</v>
      </c>
      <c r="H134" s="2">
        <f t="shared" si="16"/>
        <v>-0.59241819829452758</v>
      </c>
      <c r="I134" s="2">
        <f t="shared" si="17"/>
        <v>0.18184358794477254</v>
      </c>
    </row>
    <row r="135" spans="1:9" x14ac:dyDescent="0.2">
      <c r="A135" t="s">
        <v>58</v>
      </c>
      <c r="B135" t="s">
        <v>59</v>
      </c>
      <c r="C135">
        <v>2005</v>
      </c>
      <c r="D135">
        <v>6.77</v>
      </c>
      <c r="E135" s="2">
        <f t="shared" si="14"/>
        <v>-1.0292048155054614</v>
      </c>
      <c r="F135" s="2">
        <f t="shared" si="15"/>
        <v>0.89042101880091429</v>
      </c>
      <c r="G135">
        <v>0.98</v>
      </c>
      <c r="H135" s="2">
        <f t="shared" si="16"/>
        <v>-0.4711207516031275</v>
      </c>
      <c r="I135" s="2">
        <f t="shared" si="17"/>
        <v>0.2966651902615311</v>
      </c>
    </row>
    <row r="136" spans="1:9" x14ac:dyDescent="0.2">
      <c r="A136" t="s">
        <v>50</v>
      </c>
      <c r="B136" t="s">
        <v>51</v>
      </c>
      <c r="C136">
        <v>2000</v>
      </c>
      <c r="D136">
        <v>6.64</v>
      </c>
      <c r="E136" s="2">
        <f t="shared" si="14"/>
        <v>-1.0685956271969703</v>
      </c>
      <c r="F136" s="2">
        <f t="shared" si="15"/>
        <v>0.88309335857568994</v>
      </c>
      <c r="G136">
        <v>15.26</v>
      </c>
      <c r="H136" s="2">
        <f t="shared" si="16"/>
        <v>3.2943738978603361</v>
      </c>
      <c r="I136" s="2">
        <f t="shared" si="17"/>
        <v>1.2111205412580492</v>
      </c>
    </row>
    <row r="137" spans="1:9" x14ac:dyDescent="0.2">
      <c r="A137" t="s">
        <v>68</v>
      </c>
      <c r="B137" t="s">
        <v>69</v>
      </c>
      <c r="C137">
        <v>2000</v>
      </c>
      <c r="D137">
        <v>6.63</v>
      </c>
      <c r="E137" s="2">
        <f t="shared" si="14"/>
        <v>-1.0716256896347787</v>
      </c>
      <c r="F137" s="2">
        <f t="shared" si="15"/>
        <v>0.88252453795488051</v>
      </c>
      <c r="G137">
        <v>1.07</v>
      </c>
      <c r="H137" s="2">
        <f t="shared" si="16"/>
        <v>-0.44738864246785354</v>
      </c>
      <c r="I137" s="2">
        <f t="shared" si="17"/>
        <v>0.31597034545691782</v>
      </c>
    </row>
    <row r="138" spans="1:9" x14ac:dyDescent="0.2">
      <c r="A138" t="s">
        <v>18</v>
      </c>
      <c r="B138" t="s">
        <v>19</v>
      </c>
      <c r="C138">
        <v>2019</v>
      </c>
      <c r="D138">
        <v>6.38</v>
      </c>
      <c r="E138" s="2">
        <f t="shared" si="14"/>
        <v>-1.1473772505799884</v>
      </c>
      <c r="F138" s="2">
        <f t="shared" si="15"/>
        <v>0.86805636182304158</v>
      </c>
      <c r="G138">
        <v>1.25</v>
      </c>
      <c r="H138" s="2">
        <f t="shared" si="16"/>
        <v>-0.39992442419730573</v>
      </c>
      <c r="I138" s="2">
        <f t="shared" si="17"/>
        <v>0.35218251811136247</v>
      </c>
    </row>
    <row r="139" spans="1:9" x14ac:dyDescent="0.2">
      <c r="A139" t="s">
        <v>4</v>
      </c>
      <c r="B139" t="s">
        <v>5</v>
      </c>
      <c r="C139">
        <v>2010</v>
      </c>
      <c r="D139">
        <v>5.9</v>
      </c>
      <c r="E139" s="2">
        <f t="shared" si="14"/>
        <v>-1.2928202475947912</v>
      </c>
      <c r="F139" s="2">
        <f t="shared" si="15"/>
        <v>0.83884909073725533</v>
      </c>
      <c r="G139">
        <v>4.08</v>
      </c>
      <c r="H139" s="2">
        <f t="shared" si="16"/>
        <v>0.34631856305630793</v>
      </c>
      <c r="I139" s="2">
        <f t="shared" si="17"/>
        <v>0.70586371228391931</v>
      </c>
    </row>
    <row r="140" spans="1:9" x14ac:dyDescent="0.2">
      <c r="A140" t="s">
        <v>18</v>
      </c>
      <c r="B140" t="s">
        <v>19</v>
      </c>
      <c r="C140">
        <v>2010</v>
      </c>
      <c r="D140">
        <v>5.74</v>
      </c>
      <c r="E140" s="2">
        <f t="shared" si="14"/>
        <v>-1.3413012465997254</v>
      </c>
      <c r="F140" s="2">
        <f t="shared" si="15"/>
        <v>0.8286598965353198</v>
      </c>
      <c r="G140">
        <v>1.47</v>
      </c>
      <c r="H140" s="2">
        <f t="shared" si="16"/>
        <v>-0.34191260186663608</v>
      </c>
      <c r="I140" s="2">
        <f t="shared" si="17"/>
        <v>0.39269695325966569</v>
      </c>
    </row>
    <row r="141" spans="1:9" x14ac:dyDescent="0.2">
      <c r="A141" t="s">
        <v>58</v>
      </c>
      <c r="B141" t="s">
        <v>59</v>
      </c>
      <c r="C141">
        <v>2000</v>
      </c>
      <c r="D141">
        <v>5.7</v>
      </c>
      <c r="E141" s="2">
        <f t="shared" si="14"/>
        <v>-1.353421496350959</v>
      </c>
      <c r="F141" s="2">
        <f t="shared" si="15"/>
        <v>0.82607480270082645</v>
      </c>
      <c r="G141">
        <v>1</v>
      </c>
      <c r="H141" s="2">
        <f t="shared" si="16"/>
        <v>-0.4658469495730666</v>
      </c>
      <c r="I141" s="2">
        <f t="shared" si="17"/>
        <v>0.3010299956639812</v>
      </c>
    </row>
    <row r="142" spans="1:9" x14ac:dyDescent="0.2">
      <c r="A142" t="s">
        <v>4</v>
      </c>
      <c r="B142" t="s">
        <v>5</v>
      </c>
      <c r="C142">
        <v>2005</v>
      </c>
      <c r="D142">
        <v>5.3</v>
      </c>
      <c r="E142" s="2">
        <f t="shared" si="14"/>
        <v>-1.4746239938632948</v>
      </c>
      <c r="F142" s="2">
        <f t="shared" si="15"/>
        <v>0.79934054945358168</v>
      </c>
      <c r="G142">
        <v>5.08</v>
      </c>
      <c r="H142" s="2">
        <f t="shared" si="16"/>
        <v>0.61000866455935154</v>
      </c>
      <c r="I142" s="2">
        <f t="shared" si="17"/>
        <v>0.78390357927273491</v>
      </c>
    </row>
    <row r="143" spans="1:9" x14ac:dyDescent="0.2">
      <c r="A143" t="s">
        <v>4</v>
      </c>
      <c r="B143" t="s">
        <v>5</v>
      </c>
      <c r="C143">
        <v>2019</v>
      </c>
      <c r="D143">
        <v>5.1100000000000003</v>
      </c>
      <c r="E143" s="2">
        <f t="shared" si="14"/>
        <v>-1.532195180181654</v>
      </c>
      <c r="F143" s="2">
        <f t="shared" si="15"/>
        <v>0.78604121024255424</v>
      </c>
      <c r="G143">
        <v>2.2599999999999998</v>
      </c>
      <c r="H143" s="2">
        <f t="shared" si="16"/>
        <v>-0.13359742167923166</v>
      </c>
      <c r="I143" s="2">
        <f t="shared" si="17"/>
        <v>0.51321760006793893</v>
      </c>
    </row>
    <row r="144" spans="1:9" x14ac:dyDescent="0.2">
      <c r="A144" t="s">
        <v>8</v>
      </c>
      <c r="B144" t="s">
        <v>9</v>
      </c>
      <c r="C144">
        <v>2010</v>
      </c>
      <c r="D144">
        <v>5.0599999999999996</v>
      </c>
      <c r="E144" s="2">
        <f t="shared" si="14"/>
        <v>-1.5473454923706962</v>
      </c>
      <c r="F144" s="2">
        <f t="shared" si="15"/>
        <v>0.78247262416628616</v>
      </c>
      <c r="G144">
        <v>1.9</v>
      </c>
      <c r="H144" s="2">
        <f t="shared" si="16"/>
        <v>-0.22852585822032734</v>
      </c>
      <c r="I144" s="2">
        <f t="shared" si="17"/>
        <v>0.46239799789895608</v>
      </c>
    </row>
    <row r="145" spans="1:9" x14ac:dyDescent="0.2">
      <c r="A145" t="s">
        <v>8</v>
      </c>
      <c r="B145" t="s">
        <v>9</v>
      </c>
      <c r="C145">
        <v>2019</v>
      </c>
      <c r="D145">
        <v>4.9800000000000004</v>
      </c>
      <c r="E145" s="2">
        <f t="shared" si="14"/>
        <v>-1.5715859918731629</v>
      </c>
      <c r="F145" s="2">
        <f t="shared" si="15"/>
        <v>0.77670118398841093</v>
      </c>
      <c r="G145">
        <v>2.59</v>
      </c>
      <c r="H145" s="2">
        <f t="shared" si="16"/>
        <v>-4.6579688183227219E-2</v>
      </c>
      <c r="I145" s="2">
        <f t="shared" si="17"/>
        <v>0.55509444857831913</v>
      </c>
    </row>
    <row r="146" spans="1:9" x14ac:dyDescent="0.2">
      <c r="A146" t="s">
        <v>18</v>
      </c>
      <c r="B146" t="s">
        <v>19</v>
      </c>
      <c r="C146">
        <v>2000</v>
      </c>
      <c r="D146">
        <v>4.92</v>
      </c>
      <c r="E146" s="2">
        <f t="shared" si="14"/>
        <v>-1.5897663665000135</v>
      </c>
      <c r="F146" s="2">
        <f t="shared" si="15"/>
        <v>0.77232170672291978</v>
      </c>
      <c r="G146">
        <v>2.37</v>
      </c>
      <c r="H146" s="2">
        <f t="shared" si="16"/>
        <v>-0.10459151051389677</v>
      </c>
      <c r="I146" s="2">
        <f t="shared" si="17"/>
        <v>0.52762990087133865</v>
      </c>
    </row>
    <row r="147" spans="1:9" x14ac:dyDescent="0.2">
      <c r="A147" t="s">
        <v>8</v>
      </c>
      <c r="B147" t="s">
        <v>9</v>
      </c>
      <c r="C147">
        <v>2005</v>
      </c>
      <c r="D147">
        <v>4.84</v>
      </c>
      <c r="E147" s="2">
        <f t="shared" si="14"/>
        <v>-1.6140068660024807</v>
      </c>
      <c r="F147" s="2">
        <f t="shared" si="15"/>
        <v>0.76641284711239943</v>
      </c>
      <c r="G147">
        <v>1.9</v>
      </c>
      <c r="H147" s="2">
        <f t="shared" si="16"/>
        <v>-0.22852585822032734</v>
      </c>
      <c r="I147" s="2">
        <f t="shared" si="17"/>
        <v>0.46239799789895608</v>
      </c>
    </row>
    <row r="148" spans="1:9" x14ac:dyDescent="0.2">
      <c r="A148" t="s">
        <v>66</v>
      </c>
      <c r="B148" t="s">
        <v>67</v>
      </c>
      <c r="C148">
        <v>2019</v>
      </c>
      <c r="D148">
        <v>4.62</v>
      </c>
      <c r="E148" s="2">
        <f t="shared" si="14"/>
        <v>-1.6806682396342651</v>
      </c>
      <c r="F148" s="2">
        <f t="shared" si="15"/>
        <v>0.74973631556906106</v>
      </c>
      <c r="G148">
        <v>1.0900000000000001</v>
      </c>
      <c r="H148" s="2">
        <f t="shared" si="16"/>
        <v>-0.44211484043779264</v>
      </c>
      <c r="I148" s="2">
        <f t="shared" si="17"/>
        <v>0.32014628611105395</v>
      </c>
    </row>
    <row r="149" spans="1:9" x14ac:dyDescent="0.2">
      <c r="A149" t="s">
        <v>66</v>
      </c>
      <c r="B149" t="s">
        <v>67</v>
      </c>
      <c r="C149">
        <v>2000</v>
      </c>
      <c r="D149">
        <v>4.46</v>
      </c>
      <c r="E149" s="2">
        <f t="shared" si="14"/>
        <v>-1.7291492386391996</v>
      </c>
      <c r="F149" s="2">
        <f t="shared" si="15"/>
        <v>0.73719264270473728</v>
      </c>
      <c r="G149">
        <v>2.31</v>
      </c>
      <c r="H149" s="2">
        <f t="shared" si="16"/>
        <v>-0.12041291660407939</v>
      </c>
      <c r="I149" s="2">
        <f t="shared" si="17"/>
        <v>0.51982799377571876</v>
      </c>
    </row>
    <row r="150" spans="1:9" x14ac:dyDescent="0.2">
      <c r="A150" t="s">
        <v>4</v>
      </c>
      <c r="B150" t="s">
        <v>5</v>
      </c>
      <c r="C150">
        <v>2000</v>
      </c>
      <c r="D150">
        <v>4.43</v>
      </c>
      <c r="E150" s="2">
        <f t="shared" si="14"/>
        <v>-1.7382394259526248</v>
      </c>
      <c r="F150" s="2">
        <f t="shared" si="15"/>
        <v>0.73479982958884693</v>
      </c>
      <c r="G150">
        <v>4.12</v>
      </c>
      <c r="H150" s="2">
        <f t="shared" si="16"/>
        <v>0.35686616711642966</v>
      </c>
      <c r="I150" s="2">
        <f t="shared" si="17"/>
        <v>0.70926996097583073</v>
      </c>
    </row>
    <row r="151" spans="1:9" x14ac:dyDescent="0.2">
      <c r="A151" t="s">
        <v>66</v>
      </c>
      <c r="B151" t="s">
        <v>67</v>
      </c>
      <c r="C151">
        <v>2010</v>
      </c>
      <c r="D151">
        <v>4.32</v>
      </c>
      <c r="E151" s="2">
        <f t="shared" si="14"/>
        <v>-1.7715701127685168</v>
      </c>
      <c r="F151" s="2">
        <f t="shared" si="15"/>
        <v>0.72591163229504818</v>
      </c>
      <c r="G151">
        <v>2.0499999999999998</v>
      </c>
      <c r="H151" s="2">
        <f t="shared" si="16"/>
        <v>-0.18897234299487081</v>
      </c>
      <c r="I151" s="2">
        <f t="shared" si="17"/>
        <v>0.48429983934678583</v>
      </c>
    </row>
    <row r="152" spans="1:9" x14ac:dyDescent="0.2">
      <c r="A152" t="s">
        <v>50</v>
      </c>
      <c r="B152" t="s">
        <v>51</v>
      </c>
      <c r="C152">
        <v>2010</v>
      </c>
      <c r="D152">
        <v>4.2</v>
      </c>
      <c r="E152" s="2">
        <f t="shared" si="14"/>
        <v>-1.8079308620222176</v>
      </c>
      <c r="F152" s="2">
        <f t="shared" si="15"/>
        <v>0.71600334363479923</v>
      </c>
      <c r="G152">
        <v>8.34</v>
      </c>
      <c r="H152" s="2">
        <f t="shared" si="16"/>
        <v>1.469638395459274</v>
      </c>
      <c r="I152" s="2">
        <f t="shared" si="17"/>
        <v>0.9703468762300933</v>
      </c>
    </row>
    <row r="153" spans="1:9" x14ac:dyDescent="0.2">
      <c r="A153" t="s">
        <v>8</v>
      </c>
      <c r="B153" t="s">
        <v>9</v>
      </c>
      <c r="C153">
        <v>2000</v>
      </c>
      <c r="D153">
        <v>3.71</v>
      </c>
      <c r="E153" s="2">
        <f t="shared" si="14"/>
        <v>-1.9564039214748288</v>
      </c>
      <c r="F153" s="2">
        <f t="shared" si="15"/>
        <v>0.67302090712889617</v>
      </c>
      <c r="G153">
        <v>2.87</v>
      </c>
      <c r="H153" s="2">
        <f t="shared" si="16"/>
        <v>2.7253540237625072E-2</v>
      </c>
      <c r="I153" s="2">
        <f t="shared" si="17"/>
        <v>0.5877109650189114</v>
      </c>
    </row>
    <row r="154" spans="1:9" x14ac:dyDescent="0.2">
      <c r="A154" t="s">
        <v>90</v>
      </c>
      <c r="B154" t="s">
        <v>91</v>
      </c>
      <c r="C154">
        <v>2010</v>
      </c>
      <c r="D154">
        <v>2.12</v>
      </c>
      <c r="E154" s="2">
        <f t="shared" si="14"/>
        <v>-2.438183849086363</v>
      </c>
      <c r="F154" s="2">
        <f t="shared" si="15"/>
        <v>0.49415459401844281</v>
      </c>
      <c r="G154">
        <v>4.1900000000000004</v>
      </c>
      <c r="H154" s="2">
        <f t="shared" si="16"/>
        <v>0.37532447422164278</v>
      </c>
      <c r="I154" s="2">
        <f t="shared" si="17"/>
        <v>0.71516735784845786</v>
      </c>
    </row>
    <row r="155" spans="1:9" x14ac:dyDescent="0.2">
      <c r="A155" t="s">
        <v>90</v>
      </c>
      <c r="B155" t="s">
        <v>91</v>
      </c>
      <c r="C155">
        <v>2005</v>
      </c>
      <c r="D155">
        <v>2.06</v>
      </c>
      <c r="E155" s="2">
        <f t="shared" si="14"/>
        <v>-2.4563642237132131</v>
      </c>
      <c r="F155" s="2">
        <f t="shared" si="15"/>
        <v>0.48572142648158001</v>
      </c>
      <c r="G155">
        <v>4.8099999999999996</v>
      </c>
      <c r="H155" s="2">
        <f t="shared" si="16"/>
        <v>0.53881233715352972</v>
      </c>
      <c r="I155" s="2">
        <f t="shared" si="17"/>
        <v>0.76417613239033066</v>
      </c>
    </row>
    <row r="156" spans="1:9" x14ac:dyDescent="0.2">
      <c r="A156" t="s">
        <v>12</v>
      </c>
      <c r="B156" t="s">
        <v>13</v>
      </c>
      <c r="C156">
        <v>2019</v>
      </c>
      <c r="D156">
        <v>1.97</v>
      </c>
      <c r="E156" s="2">
        <f t="shared" si="14"/>
        <v>-2.4836347856534888</v>
      </c>
      <c r="F156" s="2">
        <f t="shared" si="15"/>
        <v>0.47275644931721233</v>
      </c>
      <c r="G156">
        <v>1.64</v>
      </c>
      <c r="H156" s="2">
        <f t="shared" si="16"/>
        <v>-0.29708528461111872</v>
      </c>
      <c r="I156" s="2">
        <f t="shared" si="17"/>
        <v>0.421603926869831</v>
      </c>
    </row>
    <row r="157" spans="1:9" x14ac:dyDescent="0.2">
      <c r="A157" t="s">
        <v>90</v>
      </c>
      <c r="B157" t="s">
        <v>91</v>
      </c>
      <c r="C157">
        <v>2019</v>
      </c>
      <c r="D157">
        <v>1.82</v>
      </c>
      <c r="E157" s="2">
        <f t="shared" si="14"/>
        <v>-2.5290857222206147</v>
      </c>
      <c r="F157" s="2">
        <f t="shared" si="15"/>
        <v>0.45024910831936116</v>
      </c>
      <c r="G157">
        <v>2.4500000000000002</v>
      </c>
      <c r="H157" s="2">
        <f t="shared" si="16"/>
        <v>-8.3496302393653257E-2</v>
      </c>
      <c r="I157" s="2">
        <f t="shared" si="17"/>
        <v>0.53781909507327419</v>
      </c>
    </row>
    <row r="158" spans="1:9" x14ac:dyDescent="0.2">
      <c r="A158" t="s">
        <v>12</v>
      </c>
      <c r="B158" t="s">
        <v>13</v>
      </c>
      <c r="C158">
        <v>2010</v>
      </c>
      <c r="D158">
        <v>1.81</v>
      </c>
      <c r="E158" s="2">
        <f t="shared" si="14"/>
        <v>-2.5321157846584228</v>
      </c>
      <c r="F158" s="2">
        <f t="shared" si="15"/>
        <v>0.44870631990507992</v>
      </c>
      <c r="G158">
        <v>2.23</v>
      </c>
      <c r="H158" s="2">
        <f t="shared" si="16"/>
        <v>-0.14150812472432292</v>
      </c>
      <c r="I158" s="2">
        <f t="shared" si="17"/>
        <v>0.50920252233110286</v>
      </c>
    </row>
    <row r="159" spans="1:9" x14ac:dyDescent="0.2">
      <c r="A159" t="s">
        <v>12</v>
      </c>
      <c r="B159" t="s">
        <v>13</v>
      </c>
      <c r="C159">
        <v>2000</v>
      </c>
      <c r="D159">
        <v>1.57</v>
      </c>
      <c r="E159" s="2">
        <f t="shared" si="14"/>
        <v>-2.6048372831658244</v>
      </c>
      <c r="F159" s="2">
        <f t="shared" si="15"/>
        <v>0.40993312333129456</v>
      </c>
      <c r="G159">
        <v>2.76</v>
      </c>
      <c r="H159" s="2">
        <f t="shared" si="16"/>
        <v>-1.752370927709817E-3</v>
      </c>
      <c r="I159" s="2">
        <f t="shared" si="17"/>
        <v>0.57518784492766106</v>
      </c>
    </row>
    <row r="165" spans="4:4" x14ac:dyDescent="0.2">
      <c r="D165" s="1"/>
    </row>
  </sheetData>
  <autoFilter ref="A1:H1" xr:uid="{00000000-0001-0000-0000-000000000000}">
    <sortState xmlns:xlrd2="http://schemas.microsoft.com/office/spreadsheetml/2017/richdata2" ref="A2:H159">
      <sortCondition descending="1" ref="D1:D159"/>
    </sortState>
  </autoFilter>
  <mergeCells count="5">
    <mergeCell ref="K15:O15"/>
    <mergeCell ref="K1:M1"/>
    <mergeCell ref="K6:O6"/>
    <mergeCell ref="K12:O12"/>
    <mergeCell ref="K9:O9"/>
  </mergeCells>
  <conditionalFormatting sqref="H2:H159 E2:F159">
    <cfRule type="cellIs" dxfId="11" priority="4" operator="lessThan">
      <formula>-3</formula>
    </cfRule>
    <cfRule type="cellIs" dxfId="10" priority="7" operator="greaterThan">
      <formula>3</formula>
    </cfRule>
  </conditionalFormatting>
  <pageMargins left="0.7" right="0.7" top="0.75" bottom="0.75" header="0.3" footer="0.3"/>
  <drawing r:id="rId1"/>
  <mc:AlternateContent xmlns:mc="http://schemas.openxmlformats.org/markup-compatibility/2006">
    <mc:Choice Requires="v">
      <legacyDrawing r:id="rId2"/>
    </mc:Choice>
  </mc:AlternateContent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4D4A5-385D-AE47-9682-35883D63D946}">
  <dimension ref="A1:I12"/>
  <sheetViews>
    <sheetView showGridLines="0" zoomScaleNormal="100" workbookViewId="0">
      <selection sqref="A1:I12"/>
    </sheetView>
  </sheetViews>
  <sheetFormatPr baseColWidth="10" defaultRowHeight="16" x14ac:dyDescent="0.2"/>
  <cols>
    <col min="1" max="1" width="17.83203125" bestFit="1" customWidth="1"/>
    <col min="3" max="3" width="13.5" bestFit="1" customWidth="1"/>
    <col min="6" max="6" width="13.33203125" bestFit="1" customWidth="1"/>
    <col min="7" max="7" width="12.6640625" bestFit="1" customWidth="1"/>
    <col min="8" max="8" width="14.5" bestFit="1" customWidth="1"/>
    <col min="9" max="9" width="12.6640625" bestFit="1" customWidth="1"/>
  </cols>
  <sheetData>
    <row r="1" spans="1:9" x14ac:dyDescent="0.2">
      <c r="A1" s="6" t="s">
        <v>102</v>
      </c>
      <c r="B1" s="6"/>
      <c r="C1" s="6"/>
      <c r="D1" s="6"/>
      <c r="E1" s="6"/>
      <c r="F1" s="6"/>
      <c r="G1" s="6"/>
      <c r="H1" s="6"/>
      <c r="I1" s="6"/>
    </row>
    <row r="2" spans="1:9" ht="17" thickBot="1" x14ac:dyDescent="0.25">
      <c r="A2" s="6"/>
      <c r="B2" s="6"/>
      <c r="C2" s="6"/>
      <c r="D2" s="6"/>
      <c r="E2" s="6"/>
      <c r="F2" s="6"/>
      <c r="G2" s="6"/>
      <c r="H2" s="6"/>
      <c r="I2" s="6"/>
    </row>
    <row r="3" spans="1:9" x14ac:dyDescent="0.2">
      <c r="A3" s="37" t="s">
        <v>103</v>
      </c>
      <c r="B3" s="37"/>
      <c r="C3" s="6"/>
      <c r="D3" s="6"/>
      <c r="E3" s="6"/>
      <c r="F3" s="6"/>
      <c r="G3" s="6"/>
      <c r="H3" s="6"/>
      <c r="I3" s="6"/>
    </row>
    <row r="4" spans="1:9" ht="17" thickBot="1" x14ac:dyDescent="0.25">
      <c r="A4" s="6" t="s">
        <v>104</v>
      </c>
      <c r="B4" s="6">
        <v>0.1056691137621986</v>
      </c>
      <c r="C4" s="6"/>
      <c r="D4" s="6" t="s">
        <v>109</v>
      </c>
      <c r="E4" s="6"/>
      <c r="F4" s="6"/>
      <c r="G4" s="6"/>
      <c r="H4" s="6"/>
      <c r="I4" s="6"/>
    </row>
    <row r="5" spans="1:9" x14ac:dyDescent="0.2">
      <c r="A5" s="6" t="s">
        <v>105</v>
      </c>
      <c r="B5" s="6">
        <v>1.116596160328847E-2</v>
      </c>
      <c r="C5" s="6"/>
      <c r="D5" s="38"/>
      <c r="E5" s="38" t="s">
        <v>114</v>
      </c>
      <c r="F5" s="38" t="s">
        <v>115</v>
      </c>
      <c r="G5" s="38" t="s">
        <v>116</v>
      </c>
      <c r="H5" s="38" t="s">
        <v>117</v>
      </c>
      <c r="I5" s="38" t="s">
        <v>118</v>
      </c>
    </row>
    <row r="6" spans="1:9" x14ac:dyDescent="0.2">
      <c r="A6" s="6" t="s">
        <v>106</v>
      </c>
      <c r="B6" s="6">
        <v>4.9075183222966248E-3</v>
      </c>
      <c r="C6" s="6"/>
      <c r="D6" s="6" t="s">
        <v>110</v>
      </c>
      <c r="E6" s="6">
        <v>1</v>
      </c>
      <c r="F6" s="6">
        <v>25.249026209051408</v>
      </c>
      <c r="G6" s="6">
        <v>25.249026209051408</v>
      </c>
      <c r="H6" s="6">
        <v>1.7841436123902805</v>
      </c>
      <c r="I6" s="6">
        <v>0.18356221573151515</v>
      </c>
    </row>
    <row r="7" spans="1:9" x14ac:dyDescent="0.2">
      <c r="A7" s="6" t="s">
        <v>107</v>
      </c>
      <c r="B7" s="6">
        <v>3.7619014295653064</v>
      </c>
      <c r="C7" s="6"/>
      <c r="D7" s="6" t="s">
        <v>111</v>
      </c>
      <c r="E7" s="6">
        <v>158</v>
      </c>
      <c r="F7" s="6">
        <v>2236.0005737909482</v>
      </c>
      <c r="G7" s="6">
        <v>14.151902365765496</v>
      </c>
      <c r="H7" s="6"/>
      <c r="I7" s="6"/>
    </row>
    <row r="8" spans="1:9" ht="17" thickBot="1" x14ac:dyDescent="0.25">
      <c r="A8" s="39" t="s">
        <v>108</v>
      </c>
      <c r="B8" s="39">
        <v>160</v>
      </c>
      <c r="C8" s="6"/>
      <c r="D8" s="39" t="s">
        <v>112</v>
      </c>
      <c r="E8" s="39">
        <v>159</v>
      </c>
      <c r="F8" s="39">
        <v>2261.2495999999996</v>
      </c>
      <c r="G8" s="39"/>
      <c r="H8" s="39"/>
      <c r="I8" s="39"/>
    </row>
    <row r="9" spans="1:9" ht="17" thickBot="1" x14ac:dyDescent="0.25">
      <c r="A9" s="6"/>
      <c r="B9" s="6"/>
      <c r="C9" s="6"/>
      <c r="D9" s="6"/>
      <c r="E9" s="6"/>
      <c r="F9" s="6"/>
      <c r="G9" s="6"/>
      <c r="H9" s="6"/>
      <c r="I9" s="6"/>
    </row>
    <row r="10" spans="1:9" x14ac:dyDescent="0.2">
      <c r="A10" s="38"/>
      <c r="B10" s="38" t="s">
        <v>119</v>
      </c>
      <c r="C10" s="38" t="s">
        <v>107</v>
      </c>
      <c r="D10" s="38" t="s">
        <v>120</v>
      </c>
      <c r="E10" s="38" t="s">
        <v>121</v>
      </c>
      <c r="F10" s="38" t="s">
        <v>122</v>
      </c>
      <c r="G10" s="38" t="s">
        <v>123</v>
      </c>
      <c r="H10" s="38" t="s">
        <v>124</v>
      </c>
      <c r="I10" s="38" t="s">
        <v>125</v>
      </c>
    </row>
    <row r="11" spans="1:9" x14ac:dyDescent="0.2">
      <c r="A11" s="6" t="s">
        <v>113</v>
      </c>
      <c r="B11" s="6">
        <v>1.5343979689866369</v>
      </c>
      <c r="C11" s="6">
        <v>0.96989780801775127</v>
      </c>
      <c r="D11" s="6">
        <v>1.5820202461562363</v>
      </c>
      <c r="E11" s="6">
        <v>0.11564465841709</v>
      </c>
      <c r="F11" s="6">
        <v>-0.3812395029700455</v>
      </c>
      <c r="G11" s="6">
        <v>3.4500354409433194</v>
      </c>
      <c r="H11" s="6">
        <v>-0.3812395029700455</v>
      </c>
      <c r="I11" s="6">
        <v>3.4500354409433194</v>
      </c>
    </row>
    <row r="12" spans="1:9" ht="120" thickBot="1" x14ac:dyDescent="0.25">
      <c r="A12" s="40" t="s">
        <v>97</v>
      </c>
      <c r="B12" s="41">
        <v>0.12143105748672907</v>
      </c>
      <c r="C12" s="41">
        <v>9.0910672912628554E-2</v>
      </c>
      <c r="D12" s="41">
        <v>1.3357183881306511</v>
      </c>
      <c r="E12" s="41">
        <v>0.18356221573150644</v>
      </c>
      <c r="F12" s="41">
        <v>-5.8125891907924318E-2</v>
      </c>
      <c r="G12" s="41">
        <v>0.30098800688138244</v>
      </c>
      <c r="H12" s="41">
        <v>-5.8125891907924318E-2</v>
      </c>
      <c r="I12" s="41">
        <v>0.30098800688138244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8051A-037F-AC49-A311-C13B701C665B}">
  <dimension ref="A1:I12"/>
  <sheetViews>
    <sheetView showGridLines="0" zoomScale="75" workbookViewId="0">
      <selection activeCell="R40" sqref="R40"/>
    </sheetView>
  </sheetViews>
  <sheetFormatPr baseColWidth="10" defaultRowHeight="16" x14ac:dyDescent="0.2"/>
  <cols>
    <col min="1" max="1" width="21.6640625" bestFit="1" customWidth="1"/>
    <col min="6" max="6" width="13" bestFit="1" customWidth="1"/>
  </cols>
  <sheetData>
    <row r="1" spans="1:9" x14ac:dyDescent="0.2">
      <c r="A1" s="26" t="s">
        <v>102</v>
      </c>
      <c r="B1" s="26"/>
      <c r="C1" s="26"/>
      <c r="D1" s="26"/>
      <c r="E1" s="26"/>
      <c r="F1" s="26"/>
      <c r="G1" s="26"/>
      <c r="H1" s="26"/>
      <c r="I1" s="26"/>
    </row>
    <row r="2" spans="1:9" ht="17" thickBot="1" x14ac:dyDescent="0.25">
      <c r="A2" s="26"/>
      <c r="B2" s="26"/>
      <c r="C2" s="26"/>
      <c r="D2" s="26"/>
      <c r="E2" s="26"/>
      <c r="F2" s="26"/>
      <c r="G2" s="26"/>
      <c r="H2" s="26"/>
      <c r="I2" s="26"/>
    </row>
    <row r="3" spans="1:9" x14ac:dyDescent="0.2">
      <c r="A3" s="36" t="s">
        <v>103</v>
      </c>
      <c r="B3" s="36"/>
      <c r="C3" s="26"/>
      <c r="D3" s="26"/>
      <c r="E3" s="26"/>
      <c r="F3" s="26"/>
      <c r="G3" s="26"/>
      <c r="H3" s="26"/>
      <c r="I3" s="26"/>
    </row>
    <row r="4" spans="1:9" ht="17" thickBot="1" x14ac:dyDescent="0.25">
      <c r="A4" s="26" t="s">
        <v>104</v>
      </c>
      <c r="B4" s="26">
        <v>1.0288541894793144E-2</v>
      </c>
      <c r="C4" s="26"/>
      <c r="D4" s="26" t="s">
        <v>109</v>
      </c>
      <c r="E4" s="26"/>
      <c r="F4" s="26"/>
      <c r="G4" s="26"/>
      <c r="H4" s="26"/>
      <c r="I4" s="26"/>
    </row>
    <row r="5" spans="1:9" x14ac:dyDescent="0.2">
      <c r="A5" s="26" t="s">
        <v>105</v>
      </c>
      <c r="B5" s="26">
        <v>1.0585409432091369E-4</v>
      </c>
      <c r="C5" s="26"/>
      <c r="D5" s="35"/>
      <c r="E5" s="35" t="s">
        <v>114</v>
      </c>
      <c r="F5" s="35" t="s">
        <v>115</v>
      </c>
      <c r="G5" s="35" t="s">
        <v>116</v>
      </c>
      <c r="H5" s="35" t="s">
        <v>117</v>
      </c>
      <c r="I5" s="35" t="s">
        <v>118</v>
      </c>
    </row>
    <row r="6" spans="1:9" x14ac:dyDescent="0.2">
      <c r="A6" s="26" t="s">
        <v>106</v>
      </c>
      <c r="B6" s="26">
        <v>-6.303723764048824E-3</v>
      </c>
      <c r="C6" s="26"/>
      <c r="D6" s="26" t="s">
        <v>110</v>
      </c>
      <c r="E6" s="26">
        <v>1</v>
      </c>
      <c r="F6" s="26">
        <v>1.1529075079224071E-3</v>
      </c>
      <c r="G6" s="26">
        <v>1.1529075079224071E-3</v>
      </c>
      <c r="H6" s="26">
        <v>1.6514986893042823E-2</v>
      </c>
      <c r="I6" s="26">
        <v>0.89791039787902238</v>
      </c>
    </row>
    <row r="7" spans="1:9" x14ac:dyDescent="0.2">
      <c r="A7" s="26" t="s">
        <v>107</v>
      </c>
      <c r="B7" s="26">
        <v>0.26421539380076159</v>
      </c>
      <c r="C7" s="26"/>
      <c r="D7" s="26" t="s">
        <v>111</v>
      </c>
      <c r="E7" s="26">
        <v>156</v>
      </c>
      <c r="F7" s="26">
        <v>10.890324794121481</v>
      </c>
      <c r="G7" s="26">
        <v>6.980977432129154E-2</v>
      </c>
      <c r="H7" s="26"/>
      <c r="I7" s="26"/>
    </row>
    <row r="8" spans="1:9" ht="17" thickBot="1" x14ac:dyDescent="0.25">
      <c r="A8" s="34" t="s">
        <v>108</v>
      </c>
      <c r="B8" s="34">
        <v>158</v>
      </c>
      <c r="C8" s="26"/>
      <c r="D8" s="34" t="s">
        <v>112</v>
      </c>
      <c r="E8" s="34">
        <v>157</v>
      </c>
      <c r="F8" s="34">
        <v>10.891477701629404</v>
      </c>
      <c r="G8" s="34"/>
      <c r="H8" s="34"/>
      <c r="I8" s="34"/>
    </row>
    <row r="9" spans="1:9" ht="17" thickBot="1" x14ac:dyDescent="0.25">
      <c r="A9" s="26"/>
      <c r="B9" s="26"/>
      <c r="C9" s="26"/>
      <c r="D9" s="26"/>
      <c r="E9" s="26"/>
      <c r="F9" s="26"/>
      <c r="G9" s="26"/>
      <c r="H9" s="26"/>
      <c r="I9" s="26"/>
    </row>
    <row r="10" spans="1:9" x14ac:dyDescent="0.2">
      <c r="A10" s="35"/>
      <c r="B10" s="35" t="s">
        <v>119</v>
      </c>
      <c r="C10" s="35" t="s">
        <v>107</v>
      </c>
      <c r="D10" s="35" t="s">
        <v>120</v>
      </c>
      <c r="E10" s="35" t="s">
        <v>121</v>
      </c>
      <c r="F10" s="35" t="s">
        <v>122</v>
      </c>
      <c r="G10" s="35" t="s">
        <v>123</v>
      </c>
      <c r="H10" s="35" t="s">
        <v>124</v>
      </c>
      <c r="I10" s="35" t="s">
        <v>125</v>
      </c>
    </row>
    <row r="11" spans="1:9" x14ac:dyDescent="0.2">
      <c r="A11" s="26" t="s">
        <v>113</v>
      </c>
      <c r="B11" s="26">
        <v>0.48713608595185498</v>
      </c>
      <c r="C11" s="26">
        <v>0.1322635549461042</v>
      </c>
      <c r="D11" s="26">
        <v>3.6830711691543225</v>
      </c>
      <c r="E11" s="26">
        <v>3.1719735613888603E-4</v>
      </c>
      <c r="F11" s="26">
        <v>0.2258775381423665</v>
      </c>
      <c r="G11" s="26">
        <v>0.74839463376134341</v>
      </c>
      <c r="H11" s="26">
        <v>0.2258775381423665</v>
      </c>
      <c r="I11" s="26">
        <v>0.74839463376134341</v>
      </c>
    </row>
    <row r="12" spans="1:9" ht="17" thickBot="1" x14ac:dyDescent="0.25">
      <c r="A12" s="34" t="s">
        <v>135</v>
      </c>
      <c r="B12" s="34">
        <v>-1.6415289586809614E-2</v>
      </c>
      <c r="C12" s="34">
        <v>0.12773485871576853</v>
      </c>
      <c r="D12" s="34">
        <v>-0.12851064894772682</v>
      </c>
      <c r="E12" s="34">
        <v>0.89791039787925886</v>
      </c>
      <c r="F12" s="34">
        <v>-0.26872836030633235</v>
      </c>
      <c r="G12" s="34">
        <v>0.23589778113271315</v>
      </c>
      <c r="H12" s="34">
        <v>-0.26872836030633235</v>
      </c>
      <c r="I12" s="34">
        <v>0.23589778113271315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9E9BD-694C-AC45-84F0-E4FC810CCD15}">
  <dimension ref="A1:O163"/>
  <sheetViews>
    <sheetView topLeftCell="D1" zoomScale="69" workbookViewId="0">
      <selection activeCell="Q8" sqref="Q8"/>
    </sheetView>
  </sheetViews>
  <sheetFormatPr baseColWidth="10" defaultRowHeight="16" x14ac:dyDescent="0.2"/>
  <cols>
    <col min="4" max="5" width="32.83203125" customWidth="1"/>
    <col min="6" max="6" width="12.33203125" bestFit="1" customWidth="1"/>
    <col min="7" max="7" width="36.33203125" bestFit="1" customWidth="1"/>
    <col min="8" max="8" width="36.33203125" customWidth="1"/>
    <col min="11" max="12" width="18.5" bestFit="1" customWidth="1"/>
    <col min="13" max="13" width="14" bestFit="1" customWidth="1"/>
  </cols>
  <sheetData>
    <row r="1" spans="1:15" ht="65" customHeight="1" thickBot="1" x14ac:dyDescent="0.25">
      <c r="A1" s="7" t="s">
        <v>0</v>
      </c>
      <c r="B1" s="7" t="s">
        <v>1</v>
      </c>
      <c r="C1" s="7" t="s">
        <v>2</v>
      </c>
      <c r="D1" s="8" t="s">
        <v>97</v>
      </c>
      <c r="E1" s="8" t="s">
        <v>159</v>
      </c>
      <c r="F1" s="7" t="s">
        <v>100</v>
      </c>
      <c r="G1" s="7" t="s">
        <v>3</v>
      </c>
      <c r="H1" s="7" t="s">
        <v>160</v>
      </c>
      <c r="I1" s="7" t="s">
        <v>101</v>
      </c>
      <c r="K1" s="46" t="s">
        <v>130</v>
      </c>
      <c r="L1" s="47"/>
      <c r="M1" s="48"/>
      <c r="N1" s="9"/>
    </row>
    <row r="2" spans="1:15" x14ac:dyDescent="0.2">
      <c r="A2" t="s">
        <v>4</v>
      </c>
      <c r="B2" t="s">
        <v>5</v>
      </c>
      <c r="C2">
        <v>2000</v>
      </c>
      <c r="D2">
        <v>4.43</v>
      </c>
      <c r="E2" s="2">
        <f>LOG(D2+1)</f>
        <v>0.73479982958884693</v>
      </c>
      <c r="F2" s="2">
        <f t="shared" ref="F2:F33" si="0">(D2-$K$9)/$M$9</f>
        <v>-1.7283134340270294</v>
      </c>
      <c r="G2">
        <v>4.12</v>
      </c>
      <c r="H2" s="2">
        <f>LOG(G2+1)</f>
        <v>0.70926996097583073</v>
      </c>
      <c r="I2" s="2">
        <f t="shared" ref="I2:I33" si="1">(G2-$K$12)/$M$12</f>
        <v>0.61516860038587962</v>
      </c>
      <c r="K2" s="67"/>
      <c r="L2" s="52" t="s">
        <v>128</v>
      </c>
      <c r="M2" s="53" t="s">
        <v>129</v>
      </c>
      <c r="N2" s="26"/>
      <c r="O2" s="26"/>
    </row>
    <row r="3" spans="1:15" x14ac:dyDescent="0.2">
      <c r="A3" t="s">
        <v>4</v>
      </c>
      <c r="B3" t="s">
        <v>5</v>
      </c>
      <c r="C3">
        <v>2005</v>
      </c>
      <c r="D3">
        <v>5.3</v>
      </c>
      <c r="E3" s="2">
        <f t="shared" ref="E3:E66" si="2">LOG(D3+1)</f>
        <v>0.79934054945358168</v>
      </c>
      <c r="F3" s="2">
        <f t="shared" si="0"/>
        <v>-1.4638311428002162</v>
      </c>
      <c r="G3">
        <v>5.08</v>
      </c>
      <c r="H3" s="2">
        <f t="shared" ref="H3:H66" si="3">LOG(G3+1)</f>
        <v>0.78390357927273491</v>
      </c>
      <c r="I3" s="2">
        <f t="shared" si="1"/>
        <v>0.97176875364227322</v>
      </c>
      <c r="K3" s="54" t="s">
        <v>128</v>
      </c>
      <c r="L3" s="13">
        <f>1</f>
        <v>1</v>
      </c>
      <c r="M3" s="14">
        <f>CORREL(D2:D157,G2:G157)</f>
        <v>1.1503956229702475E-2</v>
      </c>
      <c r="N3" s="26"/>
      <c r="O3" s="26"/>
    </row>
    <row r="4" spans="1:15" ht="17" thickBot="1" x14ac:dyDescent="0.25">
      <c r="A4" t="s">
        <v>4</v>
      </c>
      <c r="B4" t="s">
        <v>5</v>
      </c>
      <c r="C4">
        <v>2010</v>
      </c>
      <c r="D4">
        <v>5.9</v>
      </c>
      <c r="E4" s="2">
        <f t="shared" si="2"/>
        <v>0.83884909073725533</v>
      </c>
      <c r="F4" s="2">
        <f t="shared" si="0"/>
        <v>-1.281429562643793</v>
      </c>
      <c r="G4">
        <v>4.08</v>
      </c>
      <c r="H4" s="2">
        <f t="shared" si="3"/>
        <v>0.70586371228391931</v>
      </c>
      <c r="I4" s="2">
        <f t="shared" si="1"/>
        <v>0.60031026066686322</v>
      </c>
      <c r="K4" s="55" t="s">
        <v>129</v>
      </c>
      <c r="L4" s="15">
        <f>M3</f>
        <v>1.1503956229702475E-2</v>
      </c>
      <c r="M4" s="16">
        <f>L3</f>
        <v>1</v>
      </c>
      <c r="N4" s="26"/>
      <c r="O4" s="26"/>
    </row>
    <row r="5" spans="1:15" x14ac:dyDescent="0.2">
      <c r="A5" t="s">
        <v>4</v>
      </c>
      <c r="B5" t="s">
        <v>5</v>
      </c>
      <c r="C5">
        <v>2019</v>
      </c>
      <c r="D5">
        <v>5.1100000000000003</v>
      </c>
      <c r="E5" s="2">
        <f t="shared" si="2"/>
        <v>0.78604121024255424</v>
      </c>
      <c r="F5" s="2">
        <f t="shared" si="0"/>
        <v>-1.5215916431830834</v>
      </c>
      <c r="G5">
        <v>2.2599999999999998</v>
      </c>
      <c r="H5" s="2">
        <f t="shared" si="3"/>
        <v>0.51321760006793893</v>
      </c>
      <c r="I5" s="2">
        <f t="shared" si="1"/>
        <v>-7.5744196548383033E-2</v>
      </c>
      <c r="K5" s="26"/>
      <c r="L5" s="26"/>
      <c r="M5" s="26"/>
      <c r="N5" s="26"/>
      <c r="O5" s="26"/>
    </row>
    <row r="6" spans="1:15" x14ac:dyDescent="0.2">
      <c r="A6" t="s">
        <v>6</v>
      </c>
      <c r="B6" t="s">
        <v>7</v>
      </c>
      <c r="C6">
        <v>2010</v>
      </c>
      <c r="D6">
        <v>10.78</v>
      </c>
      <c r="E6" s="2">
        <f t="shared" si="2"/>
        <v>1.0711452904510828</v>
      </c>
      <c r="F6" s="2">
        <f t="shared" si="0"/>
        <v>0.20210328929511273</v>
      </c>
      <c r="G6">
        <v>0</v>
      </c>
      <c r="H6" s="2">
        <f t="shared" si="3"/>
        <v>0</v>
      </c>
      <c r="I6" s="2">
        <f t="shared" si="1"/>
        <v>-0.91524039067280949</v>
      </c>
      <c r="K6" s="68" t="s">
        <v>134</v>
      </c>
      <c r="L6" s="68"/>
      <c r="M6" s="68"/>
      <c r="N6" s="68"/>
      <c r="O6" s="68"/>
    </row>
    <row r="7" spans="1:15" x14ac:dyDescent="0.2">
      <c r="A7" t="s">
        <v>8</v>
      </c>
      <c r="B7" t="s">
        <v>9</v>
      </c>
      <c r="C7">
        <v>2000</v>
      </c>
      <c r="D7">
        <v>3.71</v>
      </c>
      <c r="E7" s="2">
        <f t="shared" si="2"/>
        <v>0.67302090712889617</v>
      </c>
      <c r="F7" s="2">
        <f t="shared" si="0"/>
        <v>-1.9471953302147369</v>
      </c>
      <c r="G7">
        <v>2.87</v>
      </c>
      <c r="H7" s="2">
        <f t="shared" si="3"/>
        <v>0.5877109650189114</v>
      </c>
      <c r="I7" s="2">
        <f t="shared" si="1"/>
        <v>0.15084548416661719</v>
      </c>
      <c r="K7" s="69" t="s">
        <v>163</v>
      </c>
      <c r="L7" s="68"/>
      <c r="M7" s="68"/>
      <c r="N7" s="68"/>
      <c r="O7" s="68"/>
    </row>
    <row r="8" spans="1:15" x14ac:dyDescent="0.2">
      <c r="A8" t="s">
        <v>8</v>
      </c>
      <c r="B8" t="s">
        <v>9</v>
      </c>
      <c r="C8">
        <v>2005</v>
      </c>
      <c r="D8">
        <v>4.84</v>
      </c>
      <c r="E8" s="2">
        <f t="shared" si="2"/>
        <v>0.76641284711239943</v>
      </c>
      <c r="F8" s="2">
        <f t="shared" si="0"/>
        <v>-1.6036723542534737</v>
      </c>
      <c r="G8">
        <v>1.9</v>
      </c>
      <c r="H8" s="2">
        <f t="shared" si="3"/>
        <v>0.46239799789895608</v>
      </c>
      <c r="I8" s="2">
        <f t="shared" si="1"/>
        <v>-0.20946925401953057</v>
      </c>
      <c r="K8" s="70" t="s">
        <v>98</v>
      </c>
      <c r="L8" s="70" t="s">
        <v>126</v>
      </c>
      <c r="M8" s="70" t="s">
        <v>99</v>
      </c>
      <c r="N8" s="70" t="s">
        <v>131</v>
      </c>
      <c r="O8" s="70" t="s">
        <v>96</v>
      </c>
    </row>
    <row r="9" spans="1:15" x14ac:dyDescent="0.2">
      <c r="A9" t="s">
        <v>8</v>
      </c>
      <c r="B9" t="s">
        <v>9</v>
      </c>
      <c r="C9">
        <v>2010</v>
      </c>
      <c r="D9">
        <v>5.0599999999999996</v>
      </c>
      <c r="E9" s="2">
        <f t="shared" si="2"/>
        <v>0.78247262416628616</v>
      </c>
      <c r="F9" s="2">
        <f t="shared" si="0"/>
        <v>-1.5367917748627855</v>
      </c>
      <c r="G9">
        <v>1.9</v>
      </c>
      <c r="H9" s="2">
        <f t="shared" si="3"/>
        <v>0.46239799789895608</v>
      </c>
      <c r="I9" s="2">
        <f t="shared" si="1"/>
        <v>-0.20946925401953057</v>
      </c>
      <c r="K9" s="26">
        <f>AVERAGE(D2:D157)</f>
        <v>10.115192307692309</v>
      </c>
      <c r="L9" s="26">
        <f>MEDIAN(D2:D157)</f>
        <v>10.67</v>
      </c>
      <c r="M9" s="26">
        <f>STDEV(D2:D157)</f>
        <v>3.2894451872919932</v>
      </c>
      <c r="N9" s="26">
        <f>SKEW(D2:D157)</f>
        <v>-0.47666362557023867</v>
      </c>
      <c r="O9" s="26">
        <f>KURT(D2:D157)</f>
        <v>0.52448051072011381</v>
      </c>
    </row>
    <row r="10" spans="1:15" x14ac:dyDescent="0.2">
      <c r="A10" t="s">
        <v>8</v>
      </c>
      <c r="B10" t="s">
        <v>9</v>
      </c>
      <c r="C10">
        <v>2019</v>
      </c>
      <c r="D10">
        <v>4.9800000000000004</v>
      </c>
      <c r="E10" s="2">
        <f t="shared" si="2"/>
        <v>0.77670118398841093</v>
      </c>
      <c r="F10" s="2">
        <f t="shared" si="0"/>
        <v>-1.5611119855503082</v>
      </c>
      <c r="G10">
        <v>2.59</v>
      </c>
      <c r="H10" s="2">
        <f t="shared" si="3"/>
        <v>0.55509444857831913</v>
      </c>
      <c r="I10" s="2">
        <f t="shared" si="1"/>
        <v>4.6837106133502296E-2</v>
      </c>
      <c r="K10" s="69" t="s">
        <v>164</v>
      </c>
      <c r="L10" s="68"/>
      <c r="M10" s="68"/>
      <c r="N10" s="68"/>
      <c r="O10" s="68"/>
    </row>
    <row r="11" spans="1:15" x14ac:dyDescent="0.2">
      <c r="A11" t="s">
        <v>10</v>
      </c>
      <c r="B11" t="s">
        <v>11</v>
      </c>
      <c r="C11">
        <v>2000</v>
      </c>
      <c r="D11">
        <v>12.89</v>
      </c>
      <c r="E11" s="2">
        <f t="shared" si="2"/>
        <v>1.1427022457376157</v>
      </c>
      <c r="F11" s="2">
        <f t="shared" si="0"/>
        <v>0.84354884617853354</v>
      </c>
      <c r="G11">
        <v>1.02</v>
      </c>
      <c r="H11" s="2">
        <f t="shared" si="3"/>
        <v>0.30535136944662378</v>
      </c>
      <c r="I11" s="2">
        <f t="shared" si="1"/>
        <v>-0.53635272783789134</v>
      </c>
      <c r="K11" s="70" t="s">
        <v>98</v>
      </c>
      <c r="L11" s="70" t="s">
        <v>126</v>
      </c>
      <c r="M11" s="70" t="s">
        <v>99</v>
      </c>
      <c r="N11" s="70" t="s">
        <v>131</v>
      </c>
      <c r="O11" s="70" t="s">
        <v>96</v>
      </c>
    </row>
    <row r="12" spans="1:15" x14ac:dyDescent="0.2">
      <c r="A12" t="s">
        <v>10</v>
      </c>
      <c r="B12" t="s">
        <v>11</v>
      </c>
      <c r="C12">
        <v>2005</v>
      </c>
      <c r="D12">
        <v>12.61</v>
      </c>
      <c r="E12" s="2">
        <f t="shared" si="2"/>
        <v>1.1338581252033346</v>
      </c>
      <c r="F12" s="2">
        <f t="shared" si="0"/>
        <v>0.75842810877220257</v>
      </c>
      <c r="G12">
        <v>0.66</v>
      </c>
      <c r="H12" s="2">
        <f t="shared" si="3"/>
        <v>0.22010808804005513</v>
      </c>
      <c r="I12" s="2">
        <f t="shared" si="1"/>
        <v>-0.67007778530903883</v>
      </c>
      <c r="K12" s="26">
        <f>AVERAGE(G2:G157)</f>
        <v>2.4639102564102555</v>
      </c>
      <c r="L12" s="26">
        <f>MEDIAN(G2:G157)</f>
        <v>1.38</v>
      </c>
      <c r="M12" s="26">
        <f>STDEV(G2:G157)</f>
        <v>2.6920908228263301</v>
      </c>
      <c r="N12" s="26">
        <f>SKEW(G2:G157)</f>
        <v>2.3514892668991392</v>
      </c>
      <c r="O12" s="26">
        <f>KURT(G2:G157)</f>
        <v>5.4140112001131033</v>
      </c>
    </row>
    <row r="13" spans="1:15" x14ac:dyDescent="0.2">
      <c r="A13" t="s">
        <v>10</v>
      </c>
      <c r="B13" t="s">
        <v>11</v>
      </c>
      <c r="C13">
        <v>2010</v>
      </c>
      <c r="D13">
        <v>12.23</v>
      </c>
      <c r="E13" s="2">
        <f t="shared" si="2"/>
        <v>1.121559844187501</v>
      </c>
      <c r="F13" s="2">
        <f t="shared" si="0"/>
        <v>0.64290710800646833</v>
      </c>
      <c r="G13">
        <v>0.73</v>
      </c>
      <c r="H13" s="2">
        <f t="shared" si="3"/>
        <v>0.2380461031287954</v>
      </c>
      <c r="I13" s="2">
        <f t="shared" si="1"/>
        <v>-0.64407569080076021</v>
      </c>
      <c r="K13" s="26"/>
      <c r="L13" s="26"/>
      <c r="M13" s="26"/>
      <c r="N13" s="26"/>
      <c r="O13" s="26"/>
    </row>
    <row r="14" spans="1:15" x14ac:dyDescent="0.2">
      <c r="A14" t="s">
        <v>10</v>
      </c>
      <c r="B14" t="s">
        <v>11</v>
      </c>
      <c r="C14">
        <v>2019</v>
      </c>
      <c r="D14">
        <v>11.97</v>
      </c>
      <c r="E14" s="2">
        <f t="shared" si="2"/>
        <v>1.1129399760840801</v>
      </c>
      <c r="F14" s="2">
        <f t="shared" si="0"/>
        <v>0.56386642327201852</v>
      </c>
      <c r="G14">
        <v>0.87</v>
      </c>
      <c r="H14" s="2">
        <f t="shared" si="3"/>
        <v>0.27184160653649897</v>
      </c>
      <c r="I14" s="2">
        <f t="shared" si="1"/>
        <v>-0.59207150178420276</v>
      </c>
      <c r="K14" s="68" t="s">
        <v>165</v>
      </c>
      <c r="L14" s="68"/>
      <c r="M14" s="68"/>
      <c r="N14" s="68"/>
      <c r="O14" s="68"/>
    </row>
    <row r="15" spans="1:15" x14ac:dyDescent="0.2">
      <c r="A15" t="s">
        <v>12</v>
      </c>
      <c r="B15" t="s">
        <v>13</v>
      </c>
      <c r="C15">
        <v>2000</v>
      </c>
      <c r="D15">
        <v>1.57</v>
      </c>
      <c r="E15" s="2">
        <f t="shared" si="2"/>
        <v>0.40993312333129456</v>
      </c>
      <c r="F15" s="2">
        <f t="shared" si="0"/>
        <v>-2.5977609661059784</v>
      </c>
      <c r="G15">
        <v>2.76</v>
      </c>
      <c r="H15" s="2">
        <f t="shared" si="3"/>
        <v>0.57518784492766106</v>
      </c>
      <c r="I15" s="2">
        <f t="shared" si="1"/>
        <v>0.10998504993932197</v>
      </c>
      <c r="K15" s="69" t="s">
        <v>162</v>
      </c>
      <c r="L15" s="68"/>
      <c r="M15" s="68"/>
      <c r="N15" s="68"/>
      <c r="O15" s="68"/>
    </row>
    <row r="16" spans="1:15" x14ac:dyDescent="0.2">
      <c r="A16" t="s">
        <v>12</v>
      </c>
      <c r="B16" t="s">
        <v>13</v>
      </c>
      <c r="C16">
        <v>2010</v>
      </c>
      <c r="D16">
        <v>1.81</v>
      </c>
      <c r="E16" s="2">
        <f t="shared" si="2"/>
        <v>0.44870631990507992</v>
      </c>
      <c r="F16" s="2">
        <f t="shared" si="0"/>
        <v>-2.5248003340434093</v>
      </c>
      <c r="G16">
        <v>2.23</v>
      </c>
      <c r="H16" s="2">
        <f t="shared" si="3"/>
        <v>0.50920252233110286</v>
      </c>
      <c r="I16" s="2">
        <f t="shared" si="1"/>
        <v>-8.688795133764525E-2</v>
      </c>
      <c r="K16" s="70" t="s">
        <v>98</v>
      </c>
      <c r="L16" s="70" t="s">
        <v>126</v>
      </c>
      <c r="M16" s="70" t="s">
        <v>99</v>
      </c>
      <c r="N16" s="70" t="s">
        <v>131</v>
      </c>
      <c r="O16" s="70" t="s">
        <v>96</v>
      </c>
    </row>
    <row r="17" spans="1:15" x14ac:dyDescent="0.2">
      <c r="A17" t="s">
        <v>12</v>
      </c>
      <c r="B17" t="s">
        <v>13</v>
      </c>
      <c r="C17">
        <v>2019</v>
      </c>
      <c r="D17">
        <v>1.97</v>
      </c>
      <c r="E17" s="2">
        <f t="shared" si="2"/>
        <v>0.47275644931721233</v>
      </c>
      <c r="F17" s="2">
        <f t="shared" si="0"/>
        <v>-2.4761599126683631</v>
      </c>
      <c r="G17">
        <v>1.64</v>
      </c>
      <c r="H17" s="2">
        <f t="shared" si="3"/>
        <v>0.421603926869831</v>
      </c>
      <c r="I17" s="2">
        <f t="shared" si="1"/>
        <v>-0.30604846219313719</v>
      </c>
      <c r="K17" s="26">
        <f>AVERAGE(E2:E157)</f>
        <v>1.0202571775141218</v>
      </c>
      <c r="L17" s="26">
        <f>MEDIAN(E2:E157)</f>
        <v>1.0670706965996879</v>
      </c>
      <c r="M17" s="26">
        <f>STDEV(E2:E157)</f>
        <v>0.16514423992789953</v>
      </c>
      <c r="N17" s="26">
        <f>SKEW(E2:E157)</f>
        <v>-1.7010393769777628</v>
      </c>
      <c r="O17" s="26">
        <f>KURT(E2:E157)</f>
        <v>3.3249035319232711</v>
      </c>
    </row>
    <row r="18" spans="1:15" x14ac:dyDescent="0.2">
      <c r="A18" t="s">
        <v>14</v>
      </c>
      <c r="B18" t="s">
        <v>15</v>
      </c>
      <c r="C18">
        <v>2000</v>
      </c>
      <c r="D18">
        <v>12.63</v>
      </c>
      <c r="E18" s="2">
        <f t="shared" si="2"/>
        <v>1.1344958558346736</v>
      </c>
      <c r="F18" s="2">
        <f t="shared" si="0"/>
        <v>0.76450816144408373</v>
      </c>
      <c r="G18">
        <v>9.8800000000000008</v>
      </c>
      <c r="H18" s="2">
        <f t="shared" si="3"/>
        <v>1.0366288953621612</v>
      </c>
      <c r="I18" s="2">
        <f t="shared" si="1"/>
        <v>2.7547695199242415</v>
      </c>
      <c r="K18" s="69" t="s">
        <v>161</v>
      </c>
      <c r="L18" s="68"/>
      <c r="M18" s="68"/>
      <c r="N18" s="68"/>
      <c r="O18" s="68"/>
    </row>
    <row r="19" spans="1:15" x14ac:dyDescent="0.2">
      <c r="A19" t="s">
        <v>14</v>
      </c>
      <c r="B19" t="s">
        <v>15</v>
      </c>
      <c r="C19">
        <v>2010</v>
      </c>
      <c r="D19">
        <v>14.99</v>
      </c>
      <c r="E19" s="2">
        <f t="shared" si="2"/>
        <v>1.2038484637462348</v>
      </c>
      <c r="F19" s="2">
        <f t="shared" si="0"/>
        <v>1.4819543767260135</v>
      </c>
      <c r="G19">
        <v>4.12</v>
      </c>
      <c r="H19" s="2">
        <f t="shared" si="3"/>
        <v>0.70926996097583073</v>
      </c>
      <c r="I19" s="2">
        <f t="shared" si="1"/>
        <v>0.61516860038587962</v>
      </c>
      <c r="K19" s="70" t="s">
        <v>98</v>
      </c>
      <c r="L19" s="70" t="s">
        <v>126</v>
      </c>
      <c r="M19" s="70" t="s">
        <v>99</v>
      </c>
      <c r="N19" s="70" t="s">
        <v>131</v>
      </c>
      <c r="O19" s="70" t="s">
        <v>96</v>
      </c>
    </row>
    <row r="20" spans="1:15" x14ac:dyDescent="0.2">
      <c r="A20" t="s">
        <v>14</v>
      </c>
      <c r="B20" t="s">
        <v>15</v>
      </c>
      <c r="C20">
        <v>2019</v>
      </c>
      <c r="D20">
        <v>10.9</v>
      </c>
      <c r="E20" s="2">
        <f t="shared" si="2"/>
        <v>1.0755469613925308</v>
      </c>
      <c r="F20" s="2">
        <f t="shared" si="0"/>
        <v>0.23858360532639761</v>
      </c>
      <c r="G20">
        <v>2.33</v>
      </c>
      <c r="H20" s="2">
        <f t="shared" si="3"/>
        <v>0.52244423350631986</v>
      </c>
      <c r="I20" s="2">
        <f t="shared" si="1"/>
        <v>-4.9742102040104222E-2</v>
      </c>
      <c r="K20" s="26">
        <f>AVERAGE(H2:H157)</f>
        <v>0.45796591130214109</v>
      </c>
      <c r="L20" s="26">
        <f>MEDIAN(H2:H157)</f>
        <v>0.37657695705651195</v>
      </c>
      <c r="M20" s="26">
        <f>STDEV(H2:H157)</f>
        <v>0.24094749883480704</v>
      </c>
      <c r="N20" s="26">
        <f>SKEW(H2:H157)</f>
        <v>1.2263142347702805</v>
      </c>
      <c r="O20" s="26">
        <f>KURT(H2:H157)</f>
        <v>0.88562423414673841</v>
      </c>
    </row>
    <row r="21" spans="1:15" x14ac:dyDescent="0.2">
      <c r="A21" t="s">
        <v>16</v>
      </c>
      <c r="B21" t="s">
        <v>17</v>
      </c>
      <c r="C21">
        <v>2000</v>
      </c>
      <c r="D21">
        <v>11.42</v>
      </c>
      <c r="E21" s="2">
        <f t="shared" si="2"/>
        <v>1.0941215958405615</v>
      </c>
      <c r="F21" s="2">
        <f t="shared" si="0"/>
        <v>0.39666497479529733</v>
      </c>
      <c r="G21">
        <v>2.0699999999999998</v>
      </c>
      <c r="H21" s="2">
        <f t="shared" si="3"/>
        <v>0.48713837547718647</v>
      </c>
      <c r="I21" s="2">
        <f t="shared" si="1"/>
        <v>-0.14632131021371089</v>
      </c>
    </row>
    <row r="22" spans="1:15" x14ac:dyDescent="0.2">
      <c r="A22" t="s">
        <v>18</v>
      </c>
      <c r="B22" t="s">
        <v>19</v>
      </c>
      <c r="C22">
        <v>2000</v>
      </c>
      <c r="D22">
        <v>4.92</v>
      </c>
      <c r="E22" s="2">
        <f t="shared" si="2"/>
        <v>0.77232170672291978</v>
      </c>
      <c r="F22" s="2">
        <f t="shared" si="0"/>
        <v>-1.5793521435659506</v>
      </c>
      <c r="G22">
        <v>2.37</v>
      </c>
      <c r="H22" s="2">
        <f t="shared" si="3"/>
        <v>0.52762990087133865</v>
      </c>
      <c r="I22" s="2">
        <f t="shared" si="1"/>
        <v>-3.4883762321087808E-2</v>
      </c>
    </row>
    <row r="23" spans="1:15" x14ac:dyDescent="0.2">
      <c r="A23" t="s">
        <v>18</v>
      </c>
      <c r="B23" t="s">
        <v>19</v>
      </c>
      <c r="C23">
        <v>2010</v>
      </c>
      <c r="D23">
        <v>5.74</v>
      </c>
      <c r="E23" s="2">
        <f t="shared" si="2"/>
        <v>0.8286598965353198</v>
      </c>
      <c r="F23" s="2">
        <f t="shared" si="0"/>
        <v>-1.3300699840188392</v>
      </c>
      <c r="G23">
        <v>1.47</v>
      </c>
      <c r="H23" s="2">
        <f t="shared" si="3"/>
        <v>0.39269695325966569</v>
      </c>
      <c r="I23" s="2">
        <f t="shared" si="1"/>
        <v>-0.36919640599895687</v>
      </c>
    </row>
    <row r="24" spans="1:15" x14ac:dyDescent="0.2">
      <c r="A24" t="s">
        <v>18</v>
      </c>
      <c r="B24" t="s">
        <v>19</v>
      </c>
      <c r="C24">
        <v>2019</v>
      </c>
      <c r="D24">
        <v>6.38</v>
      </c>
      <c r="E24" s="2">
        <f t="shared" si="2"/>
        <v>0.86805636182304158</v>
      </c>
      <c r="F24" s="2">
        <f t="shared" si="0"/>
        <v>-1.1355082985186549</v>
      </c>
      <c r="G24">
        <v>1.25</v>
      </c>
      <c r="H24" s="2">
        <f t="shared" si="3"/>
        <v>0.35218251811136247</v>
      </c>
      <c r="I24" s="2">
        <f t="shared" si="1"/>
        <v>-0.45091727445354701</v>
      </c>
    </row>
    <row r="25" spans="1:15" x14ac:dyDescent="0.2">
      <c r="A25" t="s">
        <v>20</v>
      </c>
      <c r="B25" t="s">
        <v>21</v>
      </c>
      <c r="C25">
        <v>2000</v>
      </c>
      <c r="D25">
        <v>11.37</v>
      </c>
      <c r="E25" s="2">
        <f t="shared" si="2"/>
        <v>1.0923696996291206</v>
      </c>
      <c r="F25" s="2">
        <f t="shared" si="0"/>
        <v>0.3814648431155952</v>
      </c>
      <c r="G25">
        <v>4.0999999999999996</v>
      </c>
      <c r="H25" s="2">
        <f t="shared" si="3"/>
        <v>0.70757017609793638</v>
      </c>
      <c r="I25" s="2">
        <f t="shared" si="1"/>
        <v>0.60773943052637125</v>
      </c>
    </row>
    <row r="26" spans="1:15" x14ac:dyDescent="0.2">
      <c r="A26" t="s">
        <v>20</v>
      </c>
      <c r="B26" t="s">
        <v>21</v>
      </c>
      <c r="C26">
        <v>2005</v>
      </c>
      <c r="D26">
        <v>10.68</v>
      </c>
      <c r="E26" s="2">
        <f t="shared" si="2"/>
        <v>1.0674428427763807</v>
      </c>
      <c r="F26" s="2">
        <f t="shared" si="0"/>
        <v>0.17170302593570902</v>
      </c>
      <c r="G26">
        <v>2.5499999999999998</v>
      </c>
      <c r="H26" s="2">
        <f t="shared" si="3"/>
        <v>0.5502283530550941</v>
      </c>
      <c r="I26" s="2">
        <f t="shared" si="1"/>
        <v>3.1978766414485882E-2</v>
      </c>
    </row>
    <row r="27" spans="1:15" x14ac:dyDescent="0.2">
      <c r="A27" t="s">
        <v>20</v>
      </c>
      <c r="B27" t="s">
        <v>21</v>
      </c>
      <c r="C27">
        <v>2010</v>
      </c>
      <c r="D27">
        <v>10.66</v>
      </c>
      <c r="E27" s="2">
        <f t="shared" si="2"/>
        <v>1.0666985504229953</v>
      </c>
      <c r="F27" s="2">
        <f t="shared" si="0"/>
        <v>0.16562297326382838</v>
      </c>
      <c r="G27">
        <v>1.95</v>
      </c>
      <c r="H27" s="2">
        <f t="shared" si="3"/>
        <v>0.46982201597816303</v>
      </c>
      <c r="I27" s="2">
        <f t="shared" si="1"/>
        <v>-0.19089632937076007</v>
      </c>
    </row>
    <row r="28" spans="1:15" x14ac:dyDescent="0.2">
      <c r="A28" t="s">
        <v>20</v>
      </c>
      <c r="B28" t="s">
        <v>21</v>
      </c>
      <c r="C28">
        <v>2019</v>
      </c>
      <c r="D28">
        <v>11.92</v>
      </c>
      <c r="E28" s="2">
        <f t="shared" si="2"/>
        <v>1.1112625136590653</v>
      </c>
      <c r="F28" s="2">
        <f t="shared" si="0"/>
        <v>0.54866629159231639</v>
      </c>
      <c r="G28">
        <v>1.18</v>
      </c>
      <c r="H28" s="2">
        <f t="shared" si="3"/>
        <v>0.33845649360460478</v>
      </c>
      <c r="I28" s="2">
        <f t="shared" si="1"/>
        <v>-0.47691936896182574</v>
      </c>
    </row>
    <row r="29" spans="1:15" x14ac:dyDescent="0.2">
      <c r="A29" t="s">
        <v>22</v>
      </c>
      <c r="B29" t="s">
        <v>23</v>
      </c>
      <c r="C29">
        <v>2000</v>
      </c>
      <c r="D29">
        <v>10.94</v>
      </c>
      <c r="E29" s="2">
        <f t="shared" si="2"/>
        <v>1.0770043267933502</v>
      </c>
      <c r="F29" s="2">
        <f t="shared" si="0"/>
        <v>0.25074371067015888</v>
      </c>
      <c r="G29">
        <v>2.2200000000000002</v>
      </c>
      <c r="H29" s="2">
        <f t="shared" si="3"/>
        <v>0.50785587169583091</v>
      </c>
      <c r="I29" s="2">
        <f t="shared" si="1"/>
        <v>-9.0602536267399281E-2</v>
      </c>
    </row>
    <row r="30" spans="1:15" x14ac:dyDescent="0.2">
      <c r="A30" t="s">
        <v>22</v>
      </c>
      <c r="B30" t="s">
        <v>23</v>
      </c>
      <c r="C30">
        <v>2005</v>
      </c>
      <c r="D30">
        <v>9.4600000000000009</v>
      </c>
      <c r="E30" s="2">
        <f t="shared" si="2"/>
        <v>1.0195316845312554</v>
      </c>
      <c r="F30" s="2">
        <f t="shared" si="0"/>
        <v>-0.19918018704901716</v>
      </c>
      <c r="G30">
        <v>1.54</v>
      </c>
      <c r="H30" s="2">
        <f t="shared" si="3"/>
        <v>0.40483371661993806</v>
      </c>
      <c r="I30" s="2">
        <f t="shared" si="1"/>
        <v>-0.34319431149067814</v>
      </c>
    </row>
    <row r="31" spans="1:15" x14ac:dyDescent="0.2">
      <c r="A31" t="s">
        <v>22</v>
      </c>
      <c r="B31" t="s">
        <v>23</v>
      </c>
      <c r="C31">
        <v>2010</v>
      </c>
      <c r="D31">
        <v>9.48</v>
      </c>
      <c r="E31" s="2">
        <f t="shared" si="2"/>
        <v>1.0203612826477078</v>
      </c>
      <c r="F31" s="2">
        <f t="shared" si="0"/>
        <v>-0.19310013437713652</v>
      </c>
      <c r="G31">
        <v>1.42</v>
      </c>
      <c r="H31" s="2">
        <f t="shared" si="3"/>
        <v>0.38381536598043126</v>
      </c>
      <c r="I31" s="2">
        <f t="shared" si="1"/>
        <v>-0.38776933064772734</v>
      </c>
    </row>
    <row r="32" spans="1:15" x14ac:dyDescent="0.2">
      <c r="A32" t="s">
        <v>22</v>
      </c>
      <c r="B32" t="s">
        <v>23</v>
      </c>
      <c r="C32">
        <v>2019</v>
      </c>
      <c r="D32">
        <v>8.5399999999999991</v>
      </c>
      <c r="E32" s="2">
        <f t="shared" si="2"/>
        <v>0.97954837470409506</v>
      </c>
      <c r="F32" s="2">
        <f t="shared" si="0"/>
        <v>-0.47886260995553276</v>
      </c>
      <c r="G32">
        <v>0.8</v>
      </c>
      <c r="H32" s="2">
        <f t="shared" si="3"/>
        <v>0.25527250510330607</v>
      </c>
      <c r="I32" s="2">
        <f t="shared" si="1"/>
        <v>-0.61807359629248149</v>
      </c>
    </row>
    <row r="33" spans="1:9" x14ac:dyDescent="0.2">
      <c r="A33" t="s">
        <v>24</v>
      </c>
      <c r="B33" t="s">
        <v>25</v>
      </c>
      <c r="C33">
        <v>2000</v>
      </c>
      <c r="D33">
        <v>8.86</v>
      </c>
      <c r="E33" s="2">
        <f t="shared" si="2"/>
        <v>0.99387691494121122</v>
      </c>
      <c r="F33" s="2">
        <f t="shared" si="0"/>
        <v>-0.38158176720544051</v>
      </c>
      <c r="G33">
        <v>0.84</v>
      </c>
      <c r="H33" s="2">
        <f t="shared" si="3"/>
        <v>0.26481782300953643</v>
      </c>
      <c r="I33" s="2">
        <f t="shared" si="1"/>
        <v>-0.6032152565734652</v>
      </c>
    </row>
    <row r="34" spans="1:9" x14ac:dyDescent="0.2">
      <c r="A34" t="s">
        <v>24</v>
      </c>
      <c r="B34" t="s">
        <v>25</v>
      </c>
      <c r="C34">
        <v>2005</v>
      </c>
      <c r="D34">
        <v>9.8800000000000008</v>
      </c>
      <c r="E34" s="2">
        <f t="shared" si="2"/>
        <v>1.0366288953621612</v>
      </c>
      <c r="F34" s="2">
        <f t="shared" ref="F34:F65" si="4">(D34-$K$9)/$M$9</f>
        <v>-7.1499080939521162E-2</v>
      </c>
      <c r="G34">
        <v>1.93</v>
      </c>
      <c r="H34" s="2">
        <f t="shared" si="3"/>
        <v>0.46686762035410939</v>
      </c>
      <c r="I34" s="2">
        <f t="shared" ref="I34:I65" si="5">(G34-$K$12)/$M$12</f>
        <v>-0.19832549923026827</v>
      </c>
    </row>
    <row r="35" spans="1:9" x14ac:dyDescent="0.2">
      <c r="A35" t="s">
        <v>24</v>
      </c>
      <c r="B35" t="s">
        <v>25</v>
      </c>
      <c r="C35">
        <v>2010</v>
      </c>
      <c r="D35">
        <v>9.1199999999999992</v>
      </c>
      <c r="E35" s="2">
        <f t="shared" si="2"/>
        <v>1.0051805125037803</v>
      </c>
      <c r="F35" s="2">
        <f t="shared" si="4"/>
        <v>-0.30254108247099065</v>
      </c>
      <c r="G35">
        <v>0.71</v>
      </c>
      <c r="H35" s="2">
        <f t="shared" si="3"/>
        <v>0.23299611039215382</v>
      </c>
      <c r="I35" s="2">
        <f t="shared" si="5"/>
        <v>-0.65150486066026847</v>
      </c>
    </row>
    <row r="36" spans="1:9" x14ac:dyDescent="0.2">
      <c r="A36" t="s">
        <v>24</v>
      </c>
      <c r="B36" t="s">
        <v>25</v>
      </c>
      <c r="C36">
        <v>2019</v>
      </c>
      <c r="D36">
        <v>8.0500000000000007</v>
      </c>
      <c r="E36" s="2">
        <f t="shared" si="2"/>
        <v>0.9566485792052033</v>
      </c>
      <c r="F36" s="2">
        <f t="shared" si="4"/>
        <v>-0.62782390041661096</v>
      </c>
      <c r="G36">
        <v>1.22</v>
      </c>
      <c r="H36" s="2">
        <f t="shared" si="3"/>
        <v>0.34635297445063856</v>
      </c>
      <c r="I36" s="2">
        <f t="shared" si="5"/>
        <v>-0.46206102924280934</v>
      </c>
    </row>
    <row r="37" spans="1:9" x14ac:dyDescent="0.2">
      <c r="A37" t="s">
        <v>26</v>
      </c>
      <c r="B37" t="s">
        <v>27</v>
      </c>
      <c r="C37">
        <v>2000</v>
      </c>
      <c r="D37">
        <v>14.22</v>
      </c>
      <c r="E37" s="2">
        <f t="shared" si="2"/>
        <v>1.182414652434554</v>
      </c>
      <c r="F37" s="2">
        <f t="shared" si="4"/>
        <v>1.2478723488586043</v>
      </c>
      <c r="G37">
        <v>1.87</v>
      </c>
      <c r="H37" s="2">
        <f t="shared" si="3"/>
        <v>0.45788189673399232</v>
      </c>
      <c r="I37" s="2">
        <f t="shared" si="5"/>
        <v>-0.22061300880879281</v>
      </c>
    </row>
    <row r="38" spans="1:9" x14ac:dyDescent="0.2">
      <c r="A38" t="s">
        <v>26</v>
      </c>
      <c r="B38" t="s">
        <v>27</v>
      </c>
      <c r="C38">
        <v>2005</v>
      </c>
      <c r="D38">
        <v>13.99</v>
      </c>
      <c r="E38" s="2">
        <f t="shared" si="2"/>
        <v>1.1758016328482794</v>
      </c>
      <c r="F38" s="2">
        <f t="shared" si="4"/>
        <v>1.1779517431319755</v>
      </c>
      <c r="G38">
        <v>1.05</v>
      </c>
      <c r="H38" s="2">
        <f t="shared" si="3"/>
        <v>0.31175386105575426</v>
      </c>
      <c r="I38" s="2">
        <f t="shared" si="5"/>
        <v>-0.52520897304862901</v>
      </c>
    </row>
    <row r="39" spans="1:9" x14ac:dyDescent="0.2">
      <c r="A39" t="s">
        <v>26</v>
      </c>
      <c r="B39" t="s">
        <v>27</v>
      </c>
      <c r="C39">
        <v>2010</v>
      </c>
      <c r="D39">
        <v>13.33</v>
      </c>
      <c r="E39" s="2">
        <f t="shared" si="2"/>
        <v>1.1562461903973444</v>
      </c>
      <c r="F39" s="2">
        <f t="shared" si="4"/>
        <v>0.97731000495991027</v>
      </c>
      <c r="G39">
        <v>0.98</v>
      </c>
      <c r="H39" s="2">
        <f t="shared" si="3"/>
        <v>0.2966651902615311</v>
      </c>
      <c r="I39" s="2">
        <f t="shared" si="5"/>
        <v>-0.55121106755690774</v>
      </c>
    </row>
    <row r="40" spans="1:9" x14ac:dyDescent="0.2">
      <c r="A40" t="s">
        <v>26</v>
      </c>
      <c r="B40" t="s">
        <v>27</v>
      </c>
      <c r="C40">
        <v>2019</v>
      </c>
      <c r="D40">
        <v>13.29</v>
      </c>
      <c r="E40" s="2">
        <f t="shared" si="2"/>
        <v>1.1550322287909702</v>
      </c>
      <c r="F40" s="2">
        <f t="shared" si="4"/>
        <v>0.96514989961614839</v>
      </c>
      <c r="G40">
        <v>0.86</v>
      </c>
      <c r="H40" s="2">
        <f t="shared" si="3"/>
        <v>0.26951294421791627</v>
      </c>
      <c r="I40" s="2">
        <f t="shared" si="5"/>
        <v>-0.59578608671395694</v>
      </c>
    </row>
    <row r="41" spans="1:9" x14ac:dyDescent="0.2">
      <c r="A41" t="s">
        <v>28</v>
      </c>
      <c r="B41" t="s">
        <v>29</v>
      </c>
      <c r="C41">
        <v>2000</v>
      </c>
      <c r="D41">
        <v>11.69</v>
      </c>
      <c r="E41" s="2">
        <f t="shared" si="2"/>
        <v>1.1034616220947047</v>
      </c>
      <c r="F41" s="2">
        <f t="shared" si="4"/>
        <v>0.4787456858656875</v>
      </c>
      <c r="G41">
        <v>1.0900000000000001</v>
      </c>
      <c r="H41" s="2">
        <f t="shared" si="3"/>
        <v>0.32014628611105395</v>
      </c>
      <c r="I41" s="2">
        <f t="shared" si="5"/>
        <v>-0.51035063332961261</v>
      </c>
    </row>
    <row r="42" spans="1:9" x14ac:dyDescent="0.2">
      <c r="A42" t="s">
        <v>28</v>
      </c>
      <c r="B42" t="s">
        <v>29</v>
      </c>
      <c r="C42">
        <v>2010</v>
      </c>
      <c r="D42">
        <v>10.39</v>
      </c>
      <c r="E42" s="2">
        <f t="shared" si="2"/>
        <v>1.0565237240791003</v>
      </c>
      <c r="F42" s="2">
        <f t="shared" si="4"/>
        <v>8.354226219343823E-2</v>
      </c>
      <c r="G42">
        <v>0.76</v>
      </c>
      <c r="H42" s="2">
        <f t="shared" si="3"/>
        <v>0.24551266781414982</v>
      </c>
      <c r="I42" s="2">
        <f t="shared" si="5"/>
        <v>-0.63293193601149789</v>
      </c>
    </row>
    <row r="43" spans="1:9" x14ac:dyDescent="0.2">
      <c r="A43" t="s">
        <v>28</v>
      </c>
      <c r="B43" t="s">
        <v>29</v>
      </c>
      <c r="C43">
        <v>2019</v>
      </c>
      <c r="D43">
        <v>9.4</v>
      </c>
      <c r="E43" s="2">
        <f t="shared" si="2"/>
        <v>1.0170333392987803</v>
      </c>
      <c r="F43" s="2">
        <f t="shared" si="4"/>
        <v>-0.2174203450646596</v>
      </c>
      <c r="G43">
        <v>0.86</v>
      </c>
      <c r="H43" s="2">
        <f t="shared" si="3"/>
        <v>0.26951294421791627</v>
      </c>
      <c r="I43" s="2">
        <f t="shared" si="5"/>
        <v>-0.59578608671395694</v>
      </c>
    </row>
    <row r="44" spans="1:9" x14ac:dyDescent="0.2">
      <c r="A44" t="s">
        <v>30</v>
      </c>
      <c r="B44" t="s">
        <v>31</v>
      </c>
      <c r="C44">
        <v>2000</v>
      </c>
      <c r="D44">
        <v>10.45</v>
      </c>
      <c r="E44" s="2">
        <f t="shared" si="2"/>
        <v>1.0588054866759067</v>
      </c>
      <c r="F44" s="2">
        <f t="shared" si="4"/>
        <v>0.10178242020908013</v>
      </c>
      <c r="G44">
        <v>10.24</v>
      </c>
      <c r="H44" s="2">
        <f t="shared" si="3"/>
        <v>1.0507663112330423</v>
      </c>
      <c r="I44" s="2">
        <f t="shared" si="5"/>
        <v>2.888494577395389</v>
      </c>
    </row>
    <row r="45" spans="1:9" x14ac:dyDescent="0.2">
      <c r="A45" t="s">
        <v>30</v>
      </c>
      <c r="B45" t="s">
        <v>31</v>
      </c>
      <c r="C45">
        <v>2010</v>
      </c>
      <c r="D45">
        <v>14.23</v>
      </c>
      <c r="E45" s="2">
        <f t="shared" si="2"/>
        <v>1.1826999033360426</v>
      </c>
      <c r="F45" s="2">
        <f t="shared" si="4"/>
        <v>1.2509123751945446</v>
      </c>
      <c r="G45">
        <v>5.26</v>
      </c>
      <c r="H45" s="2">
        <f t="shared" si="3"/>
        <v>0.7965743332104297</v>
      </c>
      <c r="I45" s="2">
        <f t="shared" si="5"/>
        <v>1.038631282377847</v>
      </c>
    </row>
    <row r="46" spans="1:9" x14ac:dyDescent="0.2">
      <c r="A46" t="s">
        <v>30</v>
      </c>
      <c r="B46" t="s">
        <v>31</v>
      </c>
      <c r="C46">
        <v>2019</v>
      </c>
      <c r="D46">
        <v>11.26</v>
      </c>
      <c r="E46" s="2">
        <f t="shared" si="2"/>
        <v>1.0884904701823963</v>
      </c>
      <c r="F46" s="2">
        <f t="shared" si="4"/>
        <v>0.34802455342025118</v>
      </c>
      <c r="G46">
        <v>1.96</v>
      </c>
      <c r="H46" s="2">
        <f t="shared" si="3"/>
        <v>0.47129171105893858</v>
      </c>
      <c r="I46" s="2">
        <f t="shared" si="5"/>
        <v>-0.18718174444100596</v>
      </c>
    </row>
    <row r="47" spans="1:9" x14ac:dyDescent="0.2">
      <c r="A47" t="s">
        <v>32</v>
      </c>
      <c r="B47" t="s">
        <v>33</v>
      </c>
      <c r="C47">
        <v>2000</v>
      </c>
      <c r="D47">
        <v>10</v>
      </c>
      <c r="E47" s="2">
        <f t="shared" si="2"/>
        <v>1.0413926851582251</v>
      </c>
      <c r="F47" s="2">
        <f t="shared" si="4"/>
        <v>-3.5018764908236827E-2</v>
      </c>
      <c r="G47">
        <v>2.86</v>
      </c>
      <c r="H47" s="2">
        <f t="shared" si="3"/>
        <v>0.58658730467175491</v>
      </c>
      <c r="I47" s="2">
        <f t="shared" si="5"/>
        <v>0.14713089923686298</v>
      </c>
    </row>
    <row r="48" spans="1:9" x14ac:dyDescent="0.2">
      <c r="A48" t="s">
        <v>32</v>
      </c>
      <c r="B48" t="s">
        <v>33</v>
      </c>
      <c r="C48">
        <v>2005</v>
      </c>
      <c r="D48">
        <v>10.95</v>
      </c>
      <c r="E48" s="2">
        <f t="shared" si="2"/>
        <v>1.0773679052841565</v>
      </c>
      <c r="F48" s="2">
        <f t="shared" si="4"/>
        <v>0.25378373700609919</v>
      </c>
      <c r="G48">
        <v>2.27</v>
      </c>
      <c r="H48" s="2">
        <f t="shared" si="3"/>
        <v>0.51454775266028607</v>
      </c>
      <c r="I48" s="2">
        <f t="shared" si="5"/>
        <v>-7.2029611618628836E-2</v>
      </c>
    </row>
    <row r="49" spans="1:9" x14ac:dyDescent="0.2">
      <c r="A49" t="s">
        <v>32</v>
      </c>
      <c r="B49" t="s">
        <v>33</v>
      </c>
      <c r="C49">
        <v>2010</v>
      </c>
      <c r="D49">
        <v>10.74</v>
      </c>
      <c r="E49" s="2">
        <f t="shared" si="2"/>
        <v>1.0696680969115957</v>
      </c>
      <c r="F49" s="2">
        <f t="shared" si="4"/>
        <v>0.18994318395135146</v>
      </c>
      <c r="G49">
        <v>2.2000000000000002</v>
      </c>
      <c r="H49" s="2">
        <f t="shared" si="3"/>
        <v>0.50514997831990605</v>
      </c>
      <c r="I49" s="2">
        <f t="shared" si="5"/>
        <v>-9.8031706126907481E-2</v>
      </c>
    </row>
    <row r="50" spans="1:9" x14ac:dyDescent="0.2">
      <c r="A50" t="s">
        <v>32</v>
      </c>
      <c r="B50" t="s">
        <v>33</v>
      </c>
      <c r="C50">
        <v>2019</v>
      </c>
      <c r="D50">
        <v>9.16</v>
      </c>
      <c r="E50" s="2">
        <f t="shared" si="2"/>
        <v>1.0068937079479006</v>
      </c>
      <c r="F50" s="2">
        <f t="shared" si="4"/>
        <v>-0.29038097712722882</v>
      </c>
      <c r="G50">
        <v>1.47</v>
      </c>
      <c r="H50" s="2">
        <f t="shared" si="3"/>
        <v>0.39269695325966569</v>
      </c>
      <c r="I50" s="2">
        <f t="shared" si="5"/>
        <v>-0.36919640599895687</v>
      </c>
    </row>
    <row r="51" spans="1:9" x14ac:dyDescent="0.2">
      <c r="A51" t="s">
        <v>34</v>
      </c>
      <c r="B51" t="s">
        <v>35</v>
      </c>
      <c r="C51">
        <v>2000</v>
      </c>
      <c r="D51">
        <v>13.72</v>
      </c>
      <c r="E51" s="2">
        <f t="shared" si="2"/>
        <v>1.1679078100014801</v>
      </c>
      <c r="F51" s="2">
        <f t="shared" si="4"/>
        <v>1.0958710320615852</v>
      </c>
      <c r="G51">
        <v>1.79</v>
      </c>
      <c r="H51" s="2">
        <f t="shared" si="3"/>
        <v>0.44560420327359757</v>
      </c>
      <c r="I51" s="2">
        <f t="shared" si="5"/>
        <v>-0.25032968824682561</v>
      </c>
    </row>
    <row r="52" spans="1:9" x14ac:dyDescent="0.2">
      <c r="A52" t="s">
        <v>34</v>
      </c>
      <c r="B52" t="s">
        <v>35</v>
      </c>
      <c r="C52">
        <v>2005</v>
      </c>
      <c r="D52">
        <v>12.81</v>
      </c>
      <c r="E52" s="2">
        <f t="shared" si="2"/>
        <v>1.1401936785786313</v>
      </c>
      <c r="F52" s="2">
        <f t="shared" si="4"/>
        <v>0.81922863549101055</v>
      </c>
      <c r="G52">
        <v>1.61</v>
      </c>
      <c r="H52" s="2">
        <f t="shared" si="3"/>
        <v>0.41664050733828101</v>
      </c>
      <c r="I52" s="2">
        <f t="shared" si="5"/>
        <v>-0.31719221698239941</v>
      </c>
    </row>
    <row r="53" spans="1:9" x14ac:dyDescent="0.2">
      <c r="A53" t="s">
        <v>34</v>
      </c>
      <c r="B53" t="s">
        <v>35</v>
      </c>
      <c r="C53">
        <v>2010</v>
      </c>
      <c r="D53">
        <v>12.25</v>
      </c>
      <c r="E53" s="2">
        <f t="shared" si="2"/>
        <v>1.1222158782728267</v>
      </c>
      <c r="F53" s="2">
        <f t="shared" si="4"/>
        <v>0.64898716067834905</v>
      </c>
      <c r="G53">
        <v>1.27</v>
      </c>
      <c r="H53" s="2">
        <f t="shared" si="3"/>
        <v>0.35602585719312274</v>
      </c>
      <c r="I53" s="2">
        <f t="shared" si="5"/>
        <v>-0.44348810459403881</v>
      </c>
    </row>
    <row r="54" spans="1:9" x14ac:dyDescent="0.2">
      <c r="A54" t="s">
        <v>34</v>
      </c>
      <c r="B54" t="s">
        <v>35</v>
      </c>
      <c r="C54">
        <v>2019</v>
      </c>
      <c r="D54">
        <v>11.3</v>
      </c>
      <c r="E54" s="2">
        <f t="shared" si="2"/>
        <v>1.0899051114393981</v>
      </c>
      <c r="F54" s="2">
        <f t="shared" si="4"/>
        <v>0.36018465876401295</v>
      </c>
      <c r="G54">
        <v>1.17</v>
      </c>
      <c r="H54" s="2">
        <f t="shared" si="3"/>
        <v>0.33645973384852951</v>
      </c>
      <c r="I54" s="2">
        <f t="shared" si="5"/>
        <v>-0.48063395389157987</v>
      </c>
    </row>
    <row r="55" spans="1:9" x14ac:dyDescent="0.2">
      <c r="A55" t="s">
        <v>36</v>
      </c>
      <c r="B55" t="s">
        <v>37</v>
      </c>
      <c r="C55">
        <v>2000</v>
      </c>
      <c r="D55">
        <v>10.57</v>
      </c>
      <c r="E55" s="2">
        <f t="shared" si="2"/>
        <v>1.0633333589517495</v>
      </c>
      <c r="F55" s="2">
        <f t="shared" si="4"/>
        <v>0.138262736240365</v>
      </c>
      <c r="G55">
        <v>5.6</v>
      </c>
      <c r="H55" s="2">
        <f t="shared" si="3"/>
        <v>0.81954393554186866</v>
      </c>
      <c r="I55" s="2">
        <f t="shared" si="5"/>
        <v>1.1649271699894863</v>
      </c>
    </row>
    <row r="56" spans="1:9" x14ac:dyDescent="0.2">
      <c r="A56" t="s">
        <v>36</v>
      </c>
      <c r="B56" t="s">
        <v>37</v>
      </c>
      <c r="C56">
        <v>2005</v>
      </c>
      <c r="D56">
        <v>12.26</v>
      </c>
      <c r="E56" s="2">
        <f t="shared" si="2"/>
        <v>1.1225435240687542</v>
      </c>
      <c r="F56" s="2">
        <f t="shared" si="4"/>
        <v>0.6520271870142893</v>
      </c>
      <c r="G56">
        <v>10.17</v>
      </c>
      <c r="H56" s="2">
        <f t="shared" si="3"/>
        <v>1.0480531731156091</v>
      </c>
      <c r="I56" s="2">
        <f t="shared" si="5"/>
        <v>2.8624924828871103</v>
      </c>
    </row>
    <row r="57" spans="1:9" x14ac:dyDescent="0.2">
      <c r="A57" t="s">
        <v>36</v>
      </c>
      <c r="B57" t="s">
        <v>37</v>
      </c>
      <c r="C57">
        <v>2010</v>
      </c>
      <c r="D57">
        <v>14.84</v>
      </c>
      <c r="E57" s="2">
        <f t="shared" si="2"/>
        <v>1.1997551772534747</v>
      </c>
      <c r="F57" s="2">
        <f t="shared" si="4"/>
        <v>1.4363539816869078</v>
      </c>
      <c r="G57">
        <v>4.87</v>
      </c>
      <c r="H57" s="2">
        <f t="shared" si="3"/>
        <v>0.76863810124761445</v>
      </c>
      <c r="I57" s="2">
        <f t="shared" si="5"/>
        <v>0.89376247011743715</v>
      </c>
    </row>
    <row r="58" spans="1:9" x14ac:dyDescent="0.2">
      <c r="A58" t="s">
        <v>36</v>
      </c>
      <c r="B58" t="s">
        <v>37</v>
      </c>
      <c r="C58">
        <v>2019</v>
      </c>
      <c r="D58">
        <v>14.33</v>
      </c>
      <c r="E58" s="2">
        <f t="shared" si="2"/>
        <v>1.1855421548543752</v>
      </c>
      <c r="F58" s="2">
        <f t="shared" si="4"/>
        <v>1.2813126385539484</v>
      </c>
      <c r="G58">
        <v>2.04</v>
      </c>
      <c r="H58" s="2">
        <f t="shared" si="3"/>
        <v>0.48287358360875376</v>
      </c>
      <c r="I58" s="2">
        <f t="shared" si="5"/>
        <v>-0.15746506500297314</v>
      </c>
    </row>
    <row r="59" spans="1:9" x14ac:dyDescent="0.2">
      <c r="A59" t="s">
        <v>38</v>
      </c>
      <c r="B59" t="s">
        <v>39</v>
      </c>
      <c r="C59">
        <v>2000</v>
      </c>
      <c r="D59">
        <v>13.82</v>
      </c>
      <c r="E59" s="2">
        <f t="shared" si="2"/>
        <v>1.1708482036433094</v>
      </c>
      <c r="F59" s="2">
        <f t="shared" si="4"/>
        <v>1.126271295420989</v>
      </c>
      <c r="G59">
        <v>1.67</v>
      </c>
      <c r="H59" s="2">
        <f t="shared" si="3"/>
        <v>0.42651126136457523</v>
      </c>
      <c r="I59" s="2">
        <f t="shared" si="5"/>
        <v>-0.29490470740387487</v>
      </c>
    </row>
    <row r="60" spans="1:9" x14ac:dyDescent="0.2">
      <c r="A60" t="s">
        <v>38</v>
      </c>
      <c r="B60" t="s">
        <v>39</v>
      </c>
      <c r="C60">
        <v>2005</v>
      </c>
      <c r="D60">
        <v>13.01</v>
      </c>
      <c r="E60" s="2">
        <f t="shared" si="2"/>
        <v>1.1464381352857747</v>
      </c>
      <c r="F60" s="2">
        <f t="shared" si="4"/>
        <v>0.88002916220981797</v>
      </c>
      <c r="G60">
        <v>1.29</v>
      </c>
      <c r="H60" s="2">
        <f t="shared" si="3"/>
        <v>0.35983548233988799</v>
      </c>
      <c r="I60" s="2">
        <f t="shared" si="5"/>
        <v>-0.43605893473453061</v>
      </c>
    </row>
    <row r="61" spans="1:9" x14ac:dyDescent="0.2">
      <c r="A61" t="s">
        <v>38</v>
      </c>
      <c r="B61" t="s">
        <v>39</v>
      </c>
      <c r="C61">
        <v>2010</v>
      </c>
      <c r="D61">
        <v>12.41</v>
      </c>
      <c r="E61" s="2">
        <f t="shared" si="2"/>
        <v>1.127428777851599</v>
      </c>
      <c r="F61" s="2">
        <f t="shared" si="4"/>
        <v>0.69762758205339515</v>
      </c>
      <c r="G61">
        <v>0.98</v>
      </c>
      <c r="H61" s="2">
        <f t="shared" si="3"/>
        <v>0.2966651902615311</v>
      </c>
      <c r="I61" s="2">
        <f t="shared" si="5"/>
        <v>-0.55121106755690774</v>
      </c>
    </row>
    <row r="62" spans="1:9" x14ac:dyDescent="0.2">
      <c r="A62" t="s">
        <v>38</v>
      </c>
      <c r="B62" t="s">
        <v>39</v>
      </c>
      <c r="C62">
        <v>2019</v>
      </c>
      <c r="D62">
        <v>12.22</v>
      </c>
      <c r="E62" s="2">
        <f t="shared" si="2"/>
        <v>1.1212314551496214</v>
      </c>
      <c r="F62" s="2">
        <f t="shared" si="4"/>
        <v>0.63986708167052808</v>
      </c>
      <c r="G62">
        <v>0.75</v>
      </c>
      <c r="H62" s="2">
        <f t="shared" si="3"/>
        <v>0.24303804868629444</v>
      </c>
      <c r="I62" s="2">
        <f t="shared" si="5"/>
        <v>-0.63664652094125207</v>
      </c>
    </row>
    <row r="63" spans="1:9" x14ac:dyDescent="0.2">
      <c r="A63" t="s">
        <v>40</v>
      </c>
      <c r="B63" t="s">
        <v>41</v>
      </c>
      <c r="C63">
        <v>2005</v>
      </c>
      <c r="D63">
        <v>9.27</v>
      </c>
      <c r="E63" s="2">
        <f t="shared" si="2"/>
        <v>1.0115704435972781</v>
      </c>
      <c r="F63" s="2">
        <f t="shared" si="4"/>
        <v>-0.25694068743188481</v>
      </c>
      <c r="G63">
        <v>1.19</v>
      </c>
      <c r="H63" s="2">
        <f t="shared" si="3"/>
        <v>0.34044411484011833</v>
      </c>
      <c r="I63" s="2">
        <f t="shared" si="5"/>
        <v>-0.47320478403207167</v>
      </c>
    </row>
    <row r="64" spans="1:9" x14ac:dyDescent="0.2">
      <c r="A64" t="s">
        <v>40</v>
      </c>
      <c r="B64" t="s">
        <v>41</v>
      </c>
      <c r="C64">
        <v>2010</v>
      </c>
      <c r="D64">
        <v>8.7200000000000006</v>
      </c>
      <c r="E64" s="2">
        <f t="shared" si="2"/>
        <v>0.98766626492627463</v>
      </c>
      <c r="F64" s="2">
        <f t="shared" si="4"/>
        <v>-0.42414213590860544</v>
      </c>
      <c r="G64">
        <v>1.6</v>
      </c>
      <c r="H64" s="2">
        <f t="shared" si="3"/>
        <v>0.41497334797081797</v>
      </c>
      <c r="I64" s="2">
        <f t="shared" si="5"/>
        <v>-0.32090680191215348</v>
      </c>
    </row>
    <row r="65" spans="1:9" x14ac:dyDescent="0.2">
      <c r="A65" t="s">
        <v>40</v>
      </c>
      <c r="B65" t="s">
        <v>41</v>
      </c>
      <c r="C65">
        <v>2019</v>
      </c>
      <c r="D65">
        <v>7.12</v>
      </c>
      <c r="E65" s="2">
        <f t="shared" si="2"/>
        <v>0.9095560292411754</v>
      </c>
      <c r="F65" s="2">
        <f t="shared" si="4"/>
        <v>-0.91054634965906667</v>
      </c>
      <c r="G65">
        <v>0.74</v>
      </c>
      <c r="H65" s="2">
        <f t="shared" si="3"/>
        <v>0.24054924828259971</v>
      </c>
      <c r="I65" s="2">
        <f t="shared" si="5"/>
        <v>-0.64036110587100614</v>
      </c>
    </row>
    <row r="66" spans="1:9" x14ac:dyDescent="0.2">
      <c r="A66" t="s">
        <v>42</v>
      </c>
      <c r="B66" t="s">
        <v>43</v>
      </c>
      <c r="C66">
        <v>2000</v>
      </c>
      <c r="D66">
        <v>12.38</v>
      </c>
      <c r="E66" s="2">
        <f t="shared" si="2"/>
        <v>1.1264561134318043</v>
      </c>
      <c r="F66" s="2">
        <f t="shared" ref="F66:F97" si="6">(D66-$K$9)/$M$9</f>
        <v>0.68850750304557418</v>
      </c>
      <c r="G66">
        <v>2.0099999999999998</v>
      </c>
      <c r="H66" s="2">
        <f t="shared" si="3"/>
        <v>0.47856649559384334</v>
      </c>
      <c r="I66" s="2">
        <f t="shared" ref="I66:I97" si="7">(G66-$K$12)/$M$12</f>
        <v>-0.16860881979223552</v>
      </c>
    </row>
    <row r="67" spans="1:9" x14ac:dyDescent="0.2">
      <c r="A67" t="s">
        <v>42</v>
      </c>
      <c r="B67" t="s">
        <v>43</v>
      </c>
      <c r="C67">
        <v>2005</v>
      </c>
      <c r="D67">
        <v>12.58</v>
      </c>
      <c r="E67" s="2">
        <f t="shared" ref="E67:E130" si="8">LOG(D67+1)</f>
        <v>1.1328997699444829</v>
      </c>
      <c r="F67" s="2">
        <f t="shared" si="6"/>
        <v>0.7493080297643816</v>
      </c>
      <c r="G67">
        <v>1.63</v>
      </c>
      <c r="H67" s="2">
        <f t="shared" ref="H67:H130" si="9">LOG(G67+1)</f>
        <v>0.41995574848975786</v>
      </c>
      <c r="I67" s="2">
        <f t="shared" si="7"/>
        <v>-0.30976304712289127</v>
      </c>
    </row>
    <row r="68" spans="1:9" x14ac:dyDescent="0.2">
      <c r="A68" t="s">
        <v>42</v>
      </c>
      <c r="B68" t="s">
        <v>43</v>
      </c>
      <c r="C68">
        <v>2010</v>
      </c>
      <c r="D68">
        <v>10.84</v>
      </c>
      <c r="E68" s="2">
        <f t="shared" si="8"/>
        <v>1.073351702386901</v>
      </c>
      <c r="F68" s="2">
        <f t="shared" si="6"/>
        <v>0.22034344731075517</v>
      </c>
      <c r="G68">
        <v>1.38</v>
      </c>
      <c r="H68" s="2">
        <f t="shared" si="9"/>
        <v>0.37657695705651195</v>
      </c>
      <c r="I68" s="2">
        <f t="shared" si="7"/>
        <v>-0.4026276703667438</v>
      </c>
    </row>
    <row r="69" spans="1:9" x14ac:dyDescent="0.2">
      <c r="A69" t="s">
        <v>42</v>
      </c>
      <c r="B69" t="s">
        <v>43</v>
      </c>
      <c r="C69">
        <v>2019</v>
      </c>
      <c r="D69">
        <v>10.6</v>
      </c>
      <c r="E69" s="2">
        <f t="shared" si="8"/>
        <v>1.0644579892269184</v>
      </c>
      <c r="F69" s="2">
        <f t="shared" si="6"/>
        <v>0.14738281524818594</v>
      </c>
      <c r="G69">
        <v>0.67</v>
      </c>
      <c r="H69" s="2">
        <f t="shared" si="9"/>
        <v>0.22271647114758325</v>
      </c>
      <c r="I69" s="2">
        <f t="shared" si="7"/>
        <v>-0.66636320037928487</v>
      </c>
    </row>
    <row r="70" spans="1:9" x14ac:dyDescent="0.2">
      <c r="A70" t="s">
        <v>44</v>
      </c>
      <c r="B70" t="s">
        <v>45</v>
      </c>
      <c r="C70">
        <v>2000</v>
      </c>
      <c r="D70">
        <v>6.92</v>
      </c>
      <c r="E70" s="2">
        <f t="shared" si="8"/>
        <v>0.89872518158949355</v>
      </c>
      <c r="F70" s="2">
        <f t="shared" si="6"/>
        <v>-0.97134687637787431</v>
      </c>
      <c r="G70">
        <v>1.78</v>
      </c>
      <c r="H70" s="2">
        <f t="shared" si="9"/>
        <v>0.44404479591807633</v>
      </c>
      <c r="I70" s="2">
        <f t="shared" si="7"/>
        <v>-0.25404427317657974</v>
      </c>
    </row>
    <row r="71" spans="1:9" x14ac:dyDescent="0.2">
      <c r="A71" t="s">
        <v>44</v>
      </c>
      <c r="B71" t="s">
        <v>45</v>
      </c>
      <c r="C71">
        <v>2005</v>
      </c>
      <c r="D71">
        <v>7.52</v>
      </c>
      <c r="E71" s="2">
        <f t="shared" si="8"/>
        <v>0.93043959476670013</v>
      </c>
      <c r="F71" s="2">
        <f t="shared" si="6"/>
        <v>-0.7889452962214516</v>
      </c>
      <c r="G71">
        <v>1.01</v>
      </c>
      <c r="H71" s="2">
        <f t="shared" si="9"/>
        <v>0.30319605742048883</v>
      </c>
      <c r="I71" s="2">
        <f t="shared" si="7"/>
        <v>-0.54006731276764541</v>
      </c>
    </row>
    <row r="72" spans="1:9" x14ac:dyDescent="0.2">
      <c r="A72" t="s">
        <v>44</v>
      </c>
      <c r="B72" t="s">
        <v>45</v>
      </c>
      <c r="C72">
        <v>2010</v>
      </c>
      <c r="D72">
        <v>7.47</v>
      </c>
      <c r="E72" s="2">
        <f t="shared" si="8"/>
        <v>0.92788341033070687</v>
      </c>
      <c r="F72" s="2">
        <f t="shared" si="6"/>
        <v>-0.8041454279011534</v>
      </c>
      <c r="G72">
        <v>0.63</v>
      </c>
      <c r="H72" s="2">
        <f t="shared" si="9"/>
        <v>0.21218760440395779</v>
      </c>
      <c r="I72" s="2">
        <f t="shared" si="7"/>
        <v>-0.68122154009830127</v>
      </c>
    </row>
    <row r="73" spans="1:9" x14ac:dyDescent="0.2">
      <c r="A73" t="s">
        <v>44</v>
      </c>
      <c r="B73" t="s">
        <v>45</v>
      </c>
      <c r="C73">
        <v>2019</v>
      </c>
      <c r="D73">
        <v>8.07</v>
      </c>
      <c r="E73" s="2">
        <f t="shared" si="8"/>
        <v>0.95760728706009524</v>
      </c>
      <c r="F73" s="2">
        <f t="shared" si="6"/>
        <v>-0.62174384774473035</v>
      </c>
      <c r="G73">
        <v>0.28000000000000003</v>
      </c>
      <c r="H73" s="2">
        <f t="shared" si="9"/>
        <v>0.10720996964786837</v>
      </c>
      <c r="I73" s="2">
        <f t="shared" si="7"/>
        <v>-0.8112320126396948</v>
      </c>
    </row>
    <row r="74" spans="1:9" x14ac:dyDescent="0.2">
      <c r="A74" t="s">
        <v>46</v>
      </c>
      <c r="B74" t="s">
        <v>47</v>
      </c>
      <c r="C74">
        <v>2000</v>
      </c>
      <c r="D74">
        <v>15.03</v>
      </c>
      <c r="E74" s="2">
        <f t="shared" si="8"/>
        <v>1.2049335223541449</v>
      </c>
      <c r="F74" s="2">
        <f t="shared" si="6"/>
        <v>1.4941144820697749</v>
      </c>
      <c r="G74">
        <v>0.98</v>
      </c>
      <c r="H74" s="2">
        <f t="shared" si="9"/>
        <v>0.2966651902615311</v>
      </c>
      <c r="I74" s="2">
        <f t="shared" si="7"/>
        <v>-0.55121106755690774</v>
      </c>
    </row>
    <row r="75" spans="1:9" x14ac:dyDescent="0.2">
      <c r="A75" t="s">
        <v>46</v>
      </c>
      <c r="B75" t="s">
        <v>47</v>
      </c>
      <c r="C75">
        <v>2005</v>
      </c>
      <c r="D75">
        <v>14.14</v>
      </c>
      <c r="E75" s="2">
        <f t="shared" si="8"/>
        <v>1.180125875164054</v>
      </c>
      <c r="F75" s="2">
        <f t="shared" si="6"/>
        <v>1.2235521381710812</v>
      </c>
      <c r="G75">
        <v>1.26</v>
      </c>
      <c r="H75" s="2">
        <f t="shared" si="9"/>
        <v>0.35410843914740087</v>
      </c>
      <c r="I75" s="2">
        <f t="shared" si="7"/>
        <v>-0.44720268952379294</v>
      </c>
    </row>
    <row r="76" spans="1:9" x14ac:dyDescent="0.2">
      <c r="A76" t="s">
        <v>46</v>
      </c>
      <c r="B76" t="s">
        <v>47</v>
      </c>
      <c r="C76">
        <v>2010</v>
      </c>
      <c r="D76">
        <v>12.21</v>
      </c>
      <c r="E76" s="2">
        <f t="shared" si="8"/>
        <v>1.1209028176145273</v>
      </c>
      <c r="F76" s="2">
        <f t="shared" si="6"/>
        <v>0.63682705533458772</v>
      </c>
      <c r="G76">
        <v>1.19</v>
      </c>
      <c r="H76" s="2">
        <f t="shared" si="9"/>
        <v>0.34044411484011833</v>
      </c>
      <c r="I76" s="2">
        <f t="shared" si="7"/>
        <v>-0.47320478403207167</v>
      </c>
    </row>
    <row r="77" spans="1:9" x14ac:dyDescent="0.2">
      <c r="A77" t="s">
        <v>46</v>
      </c>
      <c r="B77" t="s">
        <v>47</v>
      </c>
      <c r="C77">
        <v>2019</v>
      </c>
      <c r="D77">
        <v>11.7</v>
      </c>
      <c r="E77" s="2">
        <f t="shared" si="8"/>
        <v>1.1038037209559568</v>
      </c>
      <c r="F77" s="2">
        <f t="shared" si="6"/>
        <v>0.4817857122016278</v>
      </c>
      <c r="G77">
        <v>0.65</v>
      </c>
      <c r="H77" s="2">
        <f t="shared" si="9"/>
        <v>0.21748394421390627</v>
      </c>
      <c r="I77" s="2">
        <f t="shared" si="7"/>
        <v>-0.67379237023879301</v>
      </c>
    </row>
    <row r="78" spans="1:9" x14ac:dyDescent="0.2">
      <c r="A78" t="s">
        <v>48</v>
      </c>
      <c r="B78" t="s">
        <v>49</v>
      </c>
      <c r="C78">
        <v>2000</v>
      </c>
      <c r="D78">
        <v>9.9499999999999993</v>
      </c>
      <c r="E78" s="2">
        <f t="shared" si="8"/>
        <v>1.039414119176137</v>
      </c>
      <c r="F78" s="2">
        <f t="shared" si="6"/>
        <v>-5.0218896587938953E-2</v>
      </c>
      <c r="G78">
        <v>1.34</v>
      </c>
      <c r="H78" s="2">
        <f t="shared" si="9"/>
        <v>0.36921585741014279</v>
      </c>
      <c r="I78" s="2">
        <f t="shared" si="7"/>
        <v>-0.41748601008576008</v>
      </c>
    </row>
    <row r="79" spans="1:9" x14ac:dyDescent="0.2">
      <c r="A79" t="s">
        <v>48</v>
      </c>
      <c r="B79" t="s">
        <v>49</v>
      </c>
      <c r="C79">
        <v>2005</v>
      </c>
      <c r="D79">
        <v>8.32</v>
      </c>
      <c r="E79" s="2">
        <f t="shared" si="8"/>
        <v>0.96941591235398139</v>
      </c>
      <c r="F79" s="2">
        <f t="shared" si="6"/>
        <v>-0.54574318934622079</v>
      </c>
      <c r="G79">
        <v>1.05</v>
      </c>
      <c r="H79" s="2">
        <f t="shared" si="9"/>
        <v>0.31175386105575426</v>
      </c>
      <c r="I79" s="2">
        <f t="shared" si="7"/>
        <v>-0.52520897304862901</v>
      </c>
    </row>
    <row r="80" spans="1:9" x14ac:dyDescent="0.2">
      <c r="A80" t="s">
        <v>48</v>
      </c>
      <c r="B80" t="s">
        <v>49</v>
      </c>
      <c r="C80">
        <v>2010</v>
      </c>
      <c r="D80">
        <v>7.22</v>
      </c>
      <c r="E80" s="2">
        <f t="shared" si="8"/>
        <v>0.91487181754005031</v>
      </c>
      <c r="F80" s="2">
        <f t="shared" si="6"/>
        <v>-0.88014608629966296</v>
      </c>
      <c r="G80">
        <v>0.88</v>
      </c>
      <c r="H80" s="2">
        <f t="shared" si="9"/>
        <v>0.27415784926367981</v>
      </c>
      <c r="I80" s="2">
        <f t="shared" si="7"/>
        <v>-0.5883569168544488</v>
      </c>
    </row>
    <row r="81" spans="1:9" x14ac:dyDescent="0.2">
      <c r="A81" t="s">
        <v>48</v>
      </c>
      <c r="B81" t="s">
        <v>49</v>
      </c>
      <c r="C81">
        <v>2019</v>
      </c>
      <c r="D81">
        <v>7.97</v>
      </c>
      <c r="E81" s="2">
        <f t="shared" si="8"/>
        <v>0.95279244304409205</v>
      </c>
      <c r="F81" s="2">
        <f t="shared" si="6"/>
        <v>-0.65214411110413439</v>
      </c>
      <c r="G81">
        <v>0.53</v>
      </c>
      <c r="H81" s="2">
        <f t="shared" si="9"/>
        <v>0.18469143081759881</v>
      </c>
      <c r="I81" s="2">
        <f t="shared" si="7"/>
        <v>-0.71836738939584222</v>
      </c>
    </row>
    <row r="82" spans="1:9" x14ac:dyDescent="0.2">
      <c r="A82" t="s">
        <v>50</v>
      </c>
      <c r="B82" t="s">
        <v>51</v>
      </c>
      <c r="C82">
        <v>2000</v>
      </c>
      <c r="D82">
        <v>6.64</v>
      </c>
      <c r="E82" s="2">
        <f t="shared" si="8"/>
        <v>0.88309335857568994</v>
      </c>
      <c r="F82" s="2">
        <f t="shared" si="6"/>
        <v>-1.0564676137842051</v>
      </c>
      <c r="G82">
        <v>15.26</v>
      </c>
      <c r="H82" s="2">
        <f t="shared" si="9"/>
        <v>1.2111205412580492</v>
      </c>
      <c r="I82" s="2">
        <f t="shared" si="7"/>
        <v>4.7532162121319468</v>
      </c>
    </row>
    <row r="83" spans="1:9" x14ac:dyDescent="0.2">
      <c r="A83" t="s">
        <v>50</v>
      </c>
      <c r="B83" t="s">
        <v>51</v>
      </c>
      <c r="C83">
        <v>2010</v>
      </c>
      <c r="D83">
        <v>4.2</v>
      </c>
      <c r="E83" s="2">
        <f t="shared" si="8"/>
        <v>0.71600334363479923</v>
      </c>
      <c r="F83" s="2">
        <f t="shared" si="6"/>
        <v>-1.798234039753658</v>
      </c>
      <c r="G83">
        <v>8.34</v>
      </c>
      <c r="H83" s="2">
        <f t="shared" si="9"/>
        <v>0.9703468762300933</v>
      </c>
      <c r="I83" s="2">
        <f t="shared" si="7"/>
        <v>2.1827234407421097</v>
      </c>
    </row>
    <row r="84" spans="1:9" x14ac:dyDescent="0.2">
      <c r="A84" t="s">
        <v>52</v>
      </c>
      <c r="B84" t="s">
        <v>53</v>
      </c>
      <c r="C84">
        <v>2000</v>
      </c>
      <c r="D84">
        <v>8.9</v>
      </c>
      <c r="E84" s="2">
        <f t="shared" si="8"/>
        <v>0.9956351945975499</v>
      </c>
      <c r="F84" s="2">
        <f t="shared" si="6"/>
        <v>-0.36942166186167869</v>
      </c>
      <c r="G84">
        <v>9.9499999999999993</v>
      </c>
      <c r="H84" s="2">
        <f t="shared" si="9"/>
        <v>1.039414119176137</v>
      </c>
      <c r="I84" s="2">
        <f t="shared" si="7"/>
        <v>2.7807716144325196</v>
      </c>
    </row>
    <row r="85" spans="1:9" x14ac:dyDescent="0.2">
      <c r="A85" t="s">
        <v>52</v>
      </c>
      <c r="B85" t="s">
        <v>53</v>
      </c>
      <c r="C85">
        <v>2019</v>
      </c>
      <c r="D85">
        <v>13.09</v>
      </c>
      <c r="E85" s="2">
        <f t="shared" si="8"/>
        <v>1.1489109931093564</v>
      </c>
      <c r="F85" s="2">
        <f t="shared" si="6"/>
        <v>0.90434937289734096</v>
      </c>
      <c r="G85">
        <v>3.39</v>
      </c>
      <c r="H85" s="2">
        <f t="shared" si="9"/>
        <v>0.64246452024212142</v>
      </c>
      <c r="I85" s="2">
        <f t="shared" si="7"/>
        <v>0.3440039005138304</v>
      </c>
    </row>
    <row r="86" spans="1:9" x14ac:dyDescent="0.2">
      <c r="A86" t="s">
        <v>54</v>
      </c>
      <c r="B86" t="s">
        <v>55</v>
      </c>
      <c r="C86">
        <v>2000</v>
      </c>
      <c r="D86">
        <v>11.5</v>
      </c>
      <c r="E86" s="2">
        <f t="shared" si="8"/>
        <v>1.0969100130080565</v>
      </c>
      <c r="F86" s="2">
        <f t="shared" si="6"/>
        <v>0.42098518548282038</v>
      </c>
      <c r="G86">
        <v>10.28</v>
      </c>
      <c r="H86" s="2">
        <f t="shared" si="9"/>
        <v>1.0523090996473234</v>
      </c>
      <c r="I86" s="2">
        <f t="shared" si="7"/>
        <v>2.9033529171144052</v>
      </c>
    </row>
    <row r="87" spans="1:9" x14ac:dyDescent="0.2">
      <c r="A87" t="s">
        <v>54</v>
      </c>
      <c r="B87" t="s">
        <v>55</v>
      </c>
      <c r="C87">
        <v>2005</v>
      </c>
      <c r="D87">
        <v>13.53</v>
      </c>
      <c r="E87" s="2">
        <f t="shared" si="8"/>
        <v>1.1622656142980214</v>
      </c>
      <c r="F87" s="2">
        <f t="shared" si="6"/>
        <v>1.0381105316787176</v>
      </c>
      <c r="G87">
        <v>11.03</v>
      </c>
      <c r="H87" s="2">
        <f t="shared" si="9"/>
        <v>1.0802656273398448</v>
      </c>
      <c r="I87" s="2">
        <f t="shared" si="7"/>
        <v>3.1819467868459625</v>
      </c>
    </row>
    <row r="88" spans="1:9" x14ac:dyDescent="0.2">
      <c r="A88" t="s">
        <v>54</v>
      </c>
      <c r="B88" t="s">
        <v>55</v>
      </c>
      <c r="C88">
        <v>2010</v>
      </c>
      <c r="D88">
        <v>14.05</v>
      </c>
      <c r="E88" s="2">
        <f t="shared" si="8"/>
        <v>1.1775364999298621</v>
      </c>
      <c r="F88" s="2">
        <f t="shared" si="6"/>
        <v>1.1961919011476179</v>
      </c>
      <c r="G88">
        <v>6.98</v>
      </c>
      <c r="H88" s="2">
        <f t="shared" si="9"/>
        <v>0.90200289135072942</v>
      </c>
      <c r="I88" s="2">
        <f t="shared" si="7"/>
        <v>1.6775398902955525</v>
      </c>
    </row>
    <row r="89" spans="1:9" x14ac:dyDescent="0.2">
      <c r="A89" t="s">
        <v>54</v>
      </c>
      <c r="B89" t="s">
        <v>55</v>
      </c>
      <c r="C89">
        <v>2019</v>
      </c>
      <c r="D89">
        <v>11.79</v>
      </c>
      <c r="E89" s="2">
        <f t="shared" si="8"/>
        <v>1.106870544478654</v>
      </c>
      <c r="F89" s="2">
        <f t="shared" si="6"/>
        <v>0.50914594922509115</v>
      </c>
      <c r="G89">
        <v>3.3</v>
      </c>
      <c r="H89" s="2">
        <f t="shared" si="9"/>
        <v>0.63346845557958653</v>
      </c>
      <c r="I89" s="2">
        <f t="shared" si="7"/>
        <v>0.31057263614604336</v>
      </c>
    </row>
    <row r="90" spans="1:9" x14ac:dyDescent="0.2">
      <c r="A90" t="s">
        <v>56</v>
      </c>
      <c r="B90" t="s">
        <v>57</v>
      </c>
      <c r="C90">
        <v>2000</v>
      </c>
      <c r="D90">
        <v>13.65</v>
      </c>
      <c r="E90" s="2">
        <f t="shared" si="8"/>
        <v>1.1658376246901283</v>
      </c>
      <c r="F90" s="2">
        <f t="shared" si="6"/>
        <v>1.0745908477100026</v>
      </c>
      <c r="G90">
        <v>0.92</v>
      </c>
      <c r="H90" s="2">
        <f t="shared" si="9"/>
        <v>0.28330122870354957</v>
      </c>
      <c r="I90" s="2">
        <f t="shared" si="7"/>
        <v>-0.5734985771354324</v>
      </c>
    </row>
    <row r="91" spans="1:9" x14ac:dyDescent="0.2">
      <c r="A91" t="s">
        <v>56</v>
      </c>
      <c r="B91" t="s">
        <v>57</v>
      </c>
      <c r="C91">
        <v>2005</v>
      </c>
      <c r="D91">
        <v>12.75</v>
      </c>
      <c r="E91" s="2">
        <f t="shared" si="8"/>
        <v>1.1383026981662814</v>
      </c>
      <c r="F91" s="2">
        <f t="shared" si="6"/>
        <v>0.80098847747536805</v>
      </c>
      <c r="G91">
        <v>0.86</v>
      </c>
      <c r="H91" s="2">
        <f t="shared" si="9"/>
        <v>0.26951294421791627</v>
      </c>
      <c r="I91" s="2">
        <f t="shared" si="7"/>
        <v>-0.59578608671395694</v>
      </c>
    </row>
    <row r="92" spans="1:9" x14ac:dyDescent="0.2">
      <c r="A92" t="s">
        <v>56</v>
      </c>
      <c r="B92" t="s">
        <v>57</v>
      </c>
      <c r="C92">
        <v>2010</v>
      </c>
      <c r="D92">
        <v>12.13</v>
      </c>
      <c r="E92" s="2">
        <f t="shared" si="8"/>
        <v>1.1182647260894794</v>
      </c>
      <c r="F92" s="2">
        <f t="shared" si="6"/>
        <v>0.61250684464706462</v>
      </c>
      <c r="G92">
        <v>1.97</v>
      </c>
      <c r="H92" s="2">
        <f t="shared" si="9"/>
        <v>0.47275644931721233</v>
      </c>
      <c r="I92" s="2">
        <f t="shared" si="7"/>
        <v>-0.18346715951125186</v>
      </c>
    </row>
    <row r="93" spans="1:9" x14ac:dyDescent="0.2">
      <c r="A93" t="s">
        <v>56</v>
      </c>
      <c r="B93" t="s">
        <v>57</v>
      </c>
      <c r="C93">
        <v>2019</v>
      </c>
      <c r="D93">
        <v>11.53</v>
      </c>
      <c r="E93" s="2">
        <f t="shared" si="8"/>
        <v>1.09795107099415</v>
      </c>
      <c r="F93" s="2">
        <f t="shared" si="6"/>
        <v>0.43010526449064135</v>
      </c>
      <c r="G93">
        <v>0.65</v>
      </c>
      <c r="H93" s="2">
        <f t="shared" si="9"/>
        <v>0.21748394421390627</v>
      </c>
      <c r="I93" s="2">
        <f t="shared" si="7"/>
        <v>-0.67379237023879301</v>
      </c>
    </row>
    <row r="94" spans="1:9" x14ac:dyDescent="0.2">
      <c r="A94" t="s">
        <v>58</v>
      </c>
      <c r="B94" t="s">
        <v>59</v>
      </c>
      <c r="C94">
        <v>2000</v>
      </c>
      <c r="D94">
        <v>5.7</v>
      </c>
      <c r="E94" s="2">
        <f t="shared" si="8"/>
        <v>0.82607480270082645</v>
      </c>
      <c r="F94" s="2">
        <f t="shared" si="6"/>
        <v>-1.3422300893626009</v>
      </c>
      <c r="G94">
        <v>1</v>
      </c>
      <c r="H94" s="2">
        <f t="shared" si="9"/>
        <v>0.3010299956639812</v>
      </c>
      <c r="I94" s="2">
        <f t="shared" si="7"/>
        <v>-0.54378189769739949</v>
      </c>
    </row>
    <row r="95" spans="1:9" x14ac:dyDescent="0.2">
      <c r="A95" t="s">
        <v>58</v>
      </c>
      <c r="B95" t="s">
        <v>59</v>
      </c>
      <c r="C95">
        <v>2005</v>
      </c>
      <c r="D95">
        <v>6.77</v>
      </c>
      <c r="E95" s="2">
        <f t="shared" si="8"/>
        <v>0.89042101880091429</v>
      </c>
      <c r="F95" s="2">
        <f t="shared" si="6"/>
        <v>-1.0169472714169803</v>
      </c>
      <c r="G95">
        <v>0.98</v>
      </c>
      <c r="H95" s="2">
        <f t="shared" si="9"/>
        <v>0.2966651902615311</v>
      </c>
      <c r="I95" s="2">
        <f t="shared" si="7"/>
        <v>-0.55121106755690774</v>
      </c>
    </row>
    <row r="96" spans="1:9" x14ac:dyDescent="0.2">
      <c r="A96" t="s">
        <v>58</v>
      </c>
      <c r="B96" t="s">
        <v>59</v>
      </c>
      <c r="C96">
        <v>2010</v>
      </c>
      <c r="D96">
        <v>6.91</v>
      </c>
      <c r="E96" s="2">
        <f t="shared" si="8"/>
        <v>0.89817648349767654</v>
      </c>
      <c r="F96" s="2">
        <f t="shared" si="6"/>
        <v>-0.97438690271381467</v>
      </c>
      <c r="G96">
        <v>0.96</v>
      </c>
      <c r="H96" s="2">
        <f t="shared" si="9"/>
        <v>0.29225607135647602</v>
      </c>
      <c r="I96" s="2">
        <f t="shared" si="7"/>
        <v>-0.55864023741641589</v>
      </c>
    </row>
    <row r="97" spans="1:9" x14ac:dyDescent="0.2">
      <c r="A97" t="s">
        <v>58</v>
      </c>
      <c r="B97" t="s">
        <v>59</v>
      </c>
      <c r="C97">
        <v>2019</v>
      </c>
      <c r="D97">
        <v>8.52</v>
      </c>
      <c r="E97" s="2">
        <f t="shared" si="8"/>
        <v>0.97863694838447435</v>
      </c>
      <c r="F97" s="2">
        <f t="shared" si="6"/>
        <v>-0.48494266262741342</v>
      </c>
      <c r="G97">
        <v>0.99</v>
      </c>
      <c r="H97" s="2">
        <f t="shared" si="9"/>
        <v>0.29885307640970665</v>
      </c>
      <c r="I97" s="2">
        <f t="shared" si="7"/>
        <v>-0.54749648262715367</v>
      </c>
    </row>
    <row r="98" spans="1:9" x14ac:dyDescent="0.2">
      <c r="A98" t="s">
        <v>60</v>
      </c>
      <c r="B98" t="s">
        <v>61</v>
      </c>
      <c r="C98">
        <v>2000</v>
      </c>
      <c r="D98">
        <v>10.36</v>
      </c>
      <c r="E98" s="2">
        <f t="shared" si="8"/>
        <v>1.055378331375</v>
      </c>
      <c r="F98" s="2">
        <f t="shared" ref="F98:F129" si="10">(D98-$K$9)/$M$9</f>
        <v>7.4422183185616733E-2</v>
      </c>
      <c r="G98">
        <v>10.18</v>
      </c>
      <c r="H98" s="2">
        <f t="shared" si="9"/>
        <v>1.0484418035504044</v>
      </c>
      <c r="I98" s="2">
        <f t="shared" ref="I98:I129" si="11">(G98-$K$12)/$M$12</f>
        <v>2.8662070678168643</v>
      </c>
    </row>
    <row r="99" spans="1:9" x14ac:dyDescent="0.2">
      <c r="A99" t="s">
        <v>60</v>
      </c>
      <c r="B99" t="s">
        <v>61</v>
      </c>
      <c r="C99">
        <v>2005</v>
      </c>
      <c r="D99">
        <v>12.95</v>
      </c>
      <c r="E99" s="2">
        <f t="shared" si="8"/>
        <v>1.1445742076096164</v>
      </c>
      <c r="F99" s="2">
        <f t="shared" si="10"/>
        <v>0.86178900419417548</v>
      </c>
      <c r="G99">
        <v>7.4</v>
      </c>
      <c r="H99" s="2">
        <f t="shared" si="9"/>
        <v>0.9242792860618817</v>
      </c>
      <c r="I99" s="2">
        <f t="shared" si="11"/>
        <v>1.8335524573452247</v>
      </c>
    </row>
    <row r="100" spans="1:9" x14ac:dyDescent="0.2">
      <c r="A100" t="s">
        <v>60</v>
      </c>
      <c r="B100" t="s">
        <v>61</v>
      </c>
      <c r="C100">
        <v>2010</v>
      </c>
      <c r="D100">
        <v>11.43</v>
      </c>
      <c r="E100" s="2">
        <f t="shared" si="8"/>
        <v>1.0944711286416449</v>
      </c>
      <c r="F100" s="2">
        <f t="shared" si="10"/>
        <v>0.39970500113123764</v>
      </c>
      <c r="G100">
        <v>7.2</v>
      </c>
      <c r="H100" s="2">
        <f t="shared" si="9"/>
        <v>0.91381385238371671</v>
      </c>
      <c r="I100" s="2">
        <f t="shared" si="11"/>
        <v>1.7592607587501423</v>
      </c>
    </row>
    <row r="101" spans="1:9" x14ac:dyDescent="0.2">
      <c r="A101" t="s">
        <v>60</v>
      </c>
      <c r="B101" t="s">
        <v>61</v>
      </c>
      <c r="C101">
        <v>2019</v>
      </c>
      <c r="D101">
        <v>11.36</v>
      </c>
      <c r="E101" s="2">
        <f t="shared" si="8"/>
        <v>1.0920184707527971</v>
      </c>
      <c r="F101" s="2">
        <f t="shared" si="10"/>
        <v>0.37842481677965489</v>
      </c>
      <c r="G101">
        <v>3.89</v>
      </c>
      <c r="H101" s="2">
        <f t="shared" si="9"/>
        <v>0.68930885912362028</v>
      </c>
      <c r="I101" s="2">
        <f t="shared" si="11"/>
        <v>0.5297331470015354</v>
      </c>
    </row>
    <row r="102" spans="1:9" x14ac:dyDescent="0.2">
      <c r="A102" t="s">
        <v>62</v>
      </c>
      <c r="B102" t="s">
        <v>63</v>
      </c>
      <c r="C102">
        <v>2010</v>
      </c>
      <c r="D102">
        <v>10.4</v>
      </c>
      <c r="E102" s="2">
        <f t="shared" si="8"/>
        <v>1.0569048513364727</v>
      </c>
      <c r="F102" s="2">
        <f t="shared" si="10"/>
        <v>8.6582288529378534E-2</v>
      </c>
      <c r="G102">
        <v>2.38</v>
      </c>
      <c r="H102" s="2">
        <f t="shared" si="9"/>
        <v>0.52891670027765469</v>
      </c>
      <c r="I102" s="2">
        <f t="shared" si="11"/>
        <v>-3.1169177391333788E-2</v>
      </c>
    </row>
    <row r="103" spans="1:9" x14ac:dyDescent="0.2">
      <c r="A103" t="s">
        <v>62</v>
      </c>
      <c r="B103" t="s">
        <v>63</v>
      </c>
      <c r="C103">
        <v>2019</v>
      </c>
      <c r="D103">
        <v>10.34</v>
      </c>
      <c r="E103" s="2">
        <f t="shared" si="8"/>
        <v>1.0546130545568877</v>
      </c>
      <c r="F103" s="2">
        <f t="shared" si="10"/>
        <v>6.8342130513736096E-2</v>
      </c>
      <c r="G103">
        <v>3.65</v>
      </c>
      <c r="H103" s="2">
        <f t="shared" si="9"/>
        <v>0.66745295288995399</v>
      </c>
      <c r="I103" s="2">
        <f t="shared" si="11"/>
        <v>0.44058310868743689</v>
      </c>
    </row>
    <row r="104" spans="1:9" x14ac:dyDescent="0.2">
      <c r="A104" t="s">
        <v>64</v>
      </c>
      <c r="B104" t="s">
        <v>65</v>
      </c>
      <c r="C104">
        <v>2000</v>
      </c>
      <c r="D104">
        <v>11.14</v>
      </c>
      <c r="E104" s="2">
        <f t="shared" si="8"/>
        <v>1.0842186867392387</v>
      </c>
      <c r="F104" s="2">
        <f t="shared" si="10"/>
        <v>0.31154423738896686</v>
      </c>
      <c r="G104">
        <v>1.1299999999999999</v>
      </c>
      <c r="H104" s="2">
        <f t="shared" si="9"/>
        <v>0.32837960343873768</v>
      </c>
      <c r="I104" s="2">
        <f t="shared" si="11"/>
        <v>-0.49549229361059627</v>
      </c>
    </row>
    <row r="105" spans="1:9" x14ac:dyDescent="0.2">
      <c r="A105" t="s">
        <v>64</v>
      </c>
      <c r="B105" t="s">
        <v>65</v>
      </c>
      <c r="C105">
        <v>2005</v>
      </c>
      <c r="D105">
        <v>10.75</v>
      </c>
      <c r="E105" s="2">
        <f t="shared" si="8"/>
        <v>1.070037866607755</v>
      </c>
      <c r="F105" s="2">
        <f t="shared" si="10"/>
        <v>0.19298321028729179</v>
      </c>
      <c r="G105">
        <v>1.07</v>
      </c>
      <c r="H105" s="2">
        <f t="shared" si="9"/>
        <v>0.31597034545691782</v>
      </c>
      <c r="I105" s="2">
        <f t="shared" si="11"/>
        <v>-0.51777980318912076</v>
      </c>
    </row>
    <row r="106" spans="1:9" x14ac:dyDescent="0.2">
      <c r="A106" t="s">
        <v>64</v>
      </c>
      <c r="B106" t="s">
        <v>65</v>
      </c>
      <c r="C106">
        <v>2010</v>
      </c>
      <c r="D106">
        <v>10.199999999999999</v>
      </c>
      <c r="E106" s="2">
        <f t="shared" si="8"/>
        <v>1.0492180226701815</v>
      </c>
      <c r="F106" s="2">
        <f t="shared" si="10"/>
        <v>2.5781761810570587E-2</v>
      </c>
      <c r="G106">
        <v>0.87</v>
      </c>
      <c r="H106" s="2">
        <f t="shared" si="9"/>
        <v>0.27184160653649897</v>
      </c>
      <c r="I106" s="2">
        <f t="shared" si="11"/>
        <v>-0.59207150178420276</v>
      </c>
    </row>
    <row r="107" spans="1:9" x14ac:dyDescent="0.2">
      <c r="A107" t="s">
        <v>64</v>
      </c>
      <c r="B107" t="s">
        <v>65</v>
      </c>
      <c r="C107">
        <v>2019</v>
      </c>
      <c r="D107">
        <v>9.3000000000000007</v>
      </c>
      <c r="E107" s="2">
        <f t="shared" si="8"/>
        <v>1.0128372247051722</v>
      </c>
      <c r="F107" s="2">
        <f t="shared" si="10"/>
        <v>-0.24782060842406331</v>
      </c>
      <c r="G107">
        <v>0.72</v>
      </c>
      <c r="H107" s="2">
        <f t="shared" si="9"/>
        <v>0.2355284469075489</v>
      </c>
      <c r="I107" s="2">
        <f t="shared" si="11"/>
        <v>-0.64779027573051429</v>
      </c>
    </row>
    <row r="108" spans="1:9" x14ac:dyDescent="0.2">
      <c r="A108" t="s">
        <v>66</v>
      </c>
      <c r="B108" t="s">
        <v>67</v>
      </c>
      <c r="C108">
        <v>2000</v>
      </c>
      <c r="D108">
        <v>4.46</v>
      </c>
      <c r="E108" s="2">
        <f t="shared" si="8"/>
        <v>0.73719264270473728</v>
      </c>
      <c r="F108" s="2">
        <f t="shared" si="10"/>
        <v>-1.7191933550192082</v>
      </c>
      <c r="G108">
        <v>2.31</v>
      </c>
      <c r="H108" s="2">
        <f t="shared" si="9"/>
        <v>0.51982799377571876</v>
      </c>
      <c r="I108" s="2">
        <f t="shared" si="11"/>
        <v>-5.7171271899612429E-2</v>
      </c>
    </row>
    <row r="109" spans="1:9" x14ac:dyDescent="0.2">
      <c r="A109" t="s">
        <v>66</v>
      </c>
      <c r="B109" t="s">
        <v>67</v>
      </c>
      <c r="C109">
        <v>2010</v>
      </c>
      <c r="D109">
        <v>4.32</v>
      </c>
      <c r="E109" s="2">
        <f t="shared" si="8"/>
        <v>0.72591163229504818</v>
      </c>
      <c r="F109" s="2">
        <f t="shared" si="10"/>
        <v>-1.7617537237223735</v>
      </c>
      <c r="G109">
        <v>2.0499999999999998</v>
      </c>
      <c r="H109" s="2">
        <f t="shared" si="9"/>
        <v>0.48429983934678583</v>
      </c>
      <c r="I109" s="2">
        <f t="shared" si="11"/>
        <v>-0.15375048007321912</v>
      </c>
    </row>
    <row r="110" spans="1:9" x14ac:dyDescent="0.2">
      <c r="A110" t="s">
        <v>66</v>
      </c>
      <c r="B110" t="s">
        <v>67</v>
      </c>
      <c r="C110">
        <v>2019</v>
      </c>
      <c r="D110">
        <v>4.62</v>
      </c>
      <c r="E110" s="2">
        <f t="shared" si="8"/>
        <v>0.74973631556906106</v>
      </c>
      <c r="F110" s="2">
        <f t="shared" si="10"/>
        <v>-1.670552933644162</v>
      </c>
      <c r="G110">
        <v>1.0900000000000001</v>
      </c>
      <c r="H110" s="2">
        <f t="shared" si="9"/>
        <v>0.32014628611105395</v>
      </c>
      <c r="I110" s="2">
        <f t="shared" si="11"/>
        <v>-0.51035063332961261</v>
      </c>
    </row>
    <row r="111" spans="1:9" x14ac:dyDescent="0.2">
      <c r="A111" t="s">
        <v>68</v>
      </c>
      <c r="B111" t="s">
        <v>69</v>
      </c>
      <c r="C111">
        <v>2000</v>
      </c>
      <c r="D111">
        <v>6.63</v>
      </c>
      <c r="E111" s="2">
        <f t="shared" si="8"/>
        <v>0.88252453795488051</v>
      </c>
      <c r="F111" s="2">
        <f t="shared" si="10"/>
        <v>-1.0595076401201453</v>
      </c>
      <c r="G111">
        <v>1.07</v>
      </c>
      <c r="H111" s="2">
        <f t="shared" si="9"/>
        <v>0.31597034545691782</v>
      </c>
      <c r="I111" s="2">
        <f t="shared" si="11"/>
        <v>-0.51777980318912076</v>
      </c>
    </row>
    <row r="112" spans="1:9" x14ac:dyDescent="0.2">
      <c r="A112" t="s">
        <v>68</v>
      </c>
      <c r="B112" t="s">
        <v>69</v>
      </c>
      <c r="C112">
        <v>2005</v>
      </c>
      <c r="D112">
        <v>7.27</v>
      </c>
      <c r="E112" s="2">
        <f t="shared" si="8"/>
        <v>0.91750550955254662</v>
      </c>
      <c r="F112" s="2">
        <f t="shared" si="10"/>
        <v>-0.86494595461996115</v>
      </c>
      <c r="G112">
        <v>0.71</v>
      </c>
      <c r="H112" s="2">
        <f t="shared" si="9"/>
        <v>0.23299611039215382</v>
      </c>
      <c r="I112" s="2">
        <f t="shared" si="11"/>
        <v>-0.65150486066026847</v>
      </c>
    </row>
    <row r="113" spans="1:9" x14ac:dyDescent="0.2">
      <c r="A113" t="s">
        <v>68</v>
      </c>
      <c r="B113" t="s">
        <v>69</v>
      </c>
      <c r="C113">
        <v>2010</v>
      </c>
      <c r="D113">
        <v>7.43</v>
      </c>
      <c r="E113" s="2">
        <f t="shared" si="8"/>
        <v>0.9258275746247423</v>
      </c>
      <c r="F113" s="2">
        <f t="shared" si="10"/>
        <v>-0.81630553324491495</v>
      </c>
      <c r="G113">
        <v>0.59</v>
      </c>
      <c r="H113" s="2">
        <f t="shared" si="9"/>
        <v>0.20139712432045145</v>
      </c>
      <c r="I113" s="2">
        <f t="shared" si="11"/>
        <v>-0.69607987981731767</v>
      </c>
    </row>
    <row r="114" spans="1:9" x14ac:dyDescent="0.2">
      <c r="A114" t="s">
        <v>68</v>
      </c>
      <c r="B114" t="s">
        <v>69</v>
      </c>
      <c r="C114">
        <v>2019</v>
      </c>
      <c r="D114">
        <v>6.8</v>
      </c>
      <c r="E114" s="2">
        <f t="shared" si="8"/>
        <v>0.89209460269048035</v>
      </c>
      <c r="F114" s="2">
        <f t="shared" si="10"/>
        <v>-1.0078271924091589</v>
      </c>
      <c r="G114">
        <v>0.52</v>
      </c>
      <c r="H114" s="2">
        <f t="shared" si="9"/>
        <v>0.18184358794477254</v>
      </c>
      <c r="I114" s="2">
        <f t="shared" si="11"/>
        <v>-0.72208197432559629</v>
      </c>
    </row>
    <row r="115" spans="1:9" x14ac:dyDescent="0.2">
      <c r="A115" t="s">
        <v>70</v>
      </c>
      <c r="B115" t="s">
        <v>71</v>
      </c>
      <c r="C115">
        <v>2000</v>
      </c>
      <c r="D115">
        <v>9.65</v>
      </c>
      <c r="E115" s="2">
        <f t="shared" si="8"/>
        <v>1.0273496077747566</v>
      </c>
      <c r="F115" s="2">
        <f t="shared" si="10"/>
        <v>-0.14141968666615007</v>
      </c>
      <c r="G115">
        <v>2.2200000000000002</v>
      </c>
      <c r="H115" s="2">
        <f t="shared" si="9"/>
        <v>0.50785587169583091</v>
      </c>
      <c r="I115" s="2">
        <f t="shared" si="11"/>
        <v>-9.0602536267399281E-2</v>
      </c>
    </row>
    <row r="116" spans="1:9" x14ac:dyDescent="0.2">
      <c r="A116" t="s">
        <v>70</v>
      </c>
      <c r="B116" t="s">
        <v>71</v>
      </c>
      <c r="C116">
        <v>2010</v>
      </c>
      <c r="D116">
        <v>11.3</v>
      </c>
      <c r="E116" s="2">
        <f t="shared" si="8"/>
        <v>1.0899051114393981</v>
      </c>
      <c r="F116" s="2">
        <f t="shared" si="10"/>
        <v>0.36018465876401295</v>
      </c>
      <c r="G116">
        <v>0.99</v>
      </c>
      <c r="H116" s="2">
        <f t="shared" si="9"/>
        <v>0.29885307640970665</v>
      </c>
      <c r="I116" s="2">
        <f t="shared" si="11"/>
        <v>-0.54749648262715367</v>
      </c>
    </row>
    <row r="117" spans="1:9" x14ac:dyDescent="0.2">
      <c r="A117" t="s">
        <v>70</v>
      </c>
      <c r="B117" t="s">
        <v>71</v>
      </c>
      <c r="C117">
        <v>2019</v>
      </c>
      <c r="D117">
        <v>11.63</v>
      </c>
      <c r="E117" s="2">
        <f t="shared" si="8"/>
        <v>1.1014033505553307</v>
      </c>
      <c r="F117" s="2">
        <f t="shared" si="10"/>
        <v>0.46050552785004562</v>
      </c>
      <c r="G117">
        <v>0.66</v>
      </c>
      <c r="H117" s="2">
        <f t="shared" si="9"/>
        <v>0.22010808804005513</v>
      </c>
      <c r="I117" s="2">
        <f t="shared" si="11"/>
        <v>-0.67007778530903883</v>
      </c>
    </row>
    <row r="118" spans="1:9" x14ac:dyDescent="0.2">
      <c r="A118" t="s">
        <v>72</v>
      </c>
      <c r="B118" t="s">
        <v>73</v>
      </c>
      <c r="C118">
        <v>2000</v>
      </c>
      <c r="D118">
        <v>12.77</v>
      </c>
      <c r="E118" s="2">
        <f t="shared" si="8"/>
        <v>1.1389339402569236</v>
      </c>
      <c r="F118" s="2">
        <f t="shared" si="10"/>
        <v>0.80706853014724866</v>
      </c>
      <c r="G118">
        <v>1.1299999999999999</v>
      </c>
      <c r="H118" s="2">
        <f t="shared" si="9"/>
        <v>0.32837960343873768</v>
      </c>
      <c r="I118" s="2">
        <f t="shared" si="11"/>
        <v>-0.49549229361059627</v>
      </c>
    </row>
    <row r="119" spans="1:9" x14ac:dyDescent="0.2">
      <c r="A119" t="s">
        <v>72</v>
      </c>
      <c r="B119" t="s">
        <v>73</v>
      </c>
      <c r="C119">
        <v>2005</v>
      </c>
      <c r="D119">
        <v>12.18</v>
      </c>
      <c r="E119" s="2">
        <f t="shared" si="8"/>
        <v>1.1199154102579911</v>
      </c>
      <c r="F119" s="2">
        <f t="shared" si="10"/>
        <v>0.6277069763267662</v>
      </c>
      <c r="G119">
        <v>1.28</v>
      </c>
      <c r="H119" s="2">
        <f t="shared" si="9"/>
        <v>0.35793484700045386</v>
      </c>
      <c r="I119" s="2">
        <f t="shared" si="11"/>
        <v>-0.43977351966428474</v>
      </c>
    </row>
    <row r="120" spans="1:9" x14ac:dyDescent="0.2">
      <c r="A120" t="s">
        <v>72</v>
      </c>
      <c r="B120" t="s">
        <v>73</v>
      </c>
      <c r="C120">
        <v>2010</v>
      </c>
      <c r="D120">
        <v>11.4</v>
      </c>
      <c r="E120" s="2">
        <f t="shared" si="8"/>
        <v>1.0934216851622351</v>
      </c>
      <c r="F120" s="2">
        <f t="shared" si="10"/>
        <v>0.39058492212341667</v>
      </c>
      <c r="G120">
        <v>1.17</v>
      </c>
      <c r="H120" s="2">
        <f t="shared" si="9"/>
        <v>0.33645973384852951</v>
      </c>
      <c r="I120" s="2">
        <f t="shared" si="11"/>
        <v>-0.48063395389157987</v>
      </c>
    </row>
    <row r="121" spans="1:9" x14ac:dyDescent="0.2">
      <c r="A121" t="s">
        <v>72</v>
      </c>
      <c r="B121" t="s">
        <v>73</v>
      </c>
      <c r="C121">
        <v>2019</v>
      </c>
      <c r="D121">
        <v>10.45</v>
      </c>
      <c r="E121" s="2">
        <f t="shared" si="8"/>
        <v>1.0588054866759067</v>
      </c>
      <c r="F121" s="2">
        <f t="shared" si="10"/>
        <v>0.10178242020908013</v>
      </c>
      <c r="G121">
        <v>0.71</v>
      </c>
      <c r="H121" s="2">
        <f t="shared" si="9"/>
        <v>0.23299611039215382</v>
      </c>
      <c r="I121" s="2">
        <f t="shared" si="11"/>
        <v>-0.65150486066026847</v>
      </c>
    </row>
    <row r="122" spans="1:9" x14ac:dyDescent="0.2">
      <c r="A122" t="s">
        <v>74</v>
      </c>
      <c r="B122" t="s">
        <v>75</v>
      </c>
      <c r="C122">
        <v>2000</v>
      </c>
      <c r="D122">
        <v>19.05</v>
      </c>
      <c r="E122" s="2">
        <f t="shared" si="8"/>
        <v>1.3021143769562011</v>
      </c>
      <c r="F122" s="2">
        <f t="shared" si="10"/>
        <v>2.7162050691178088</v>
      </c>
      <c r="G122">
        <v>2.54</v>
      </c>
      <c r="H122" s="2">
        <f t="shared" si="9"/>
        <v>0.54900326202578786</v>
      </c>
      <c r="I122" s="2">
        <f t="shared" si="11"/>
        <v>2.8264181484731862E-2</v>
      </c>
    </row>
    <row r="123" spans="1:9" x14ac:dyDescent="0.2">
      <c r="A123" t="s">
        <v>74</v>
      </c>
      <c r="B123" t="s">
        <v>75</v>
      </c>
      <c r="C123">
        <v>2005</v>
      </c>
      <c r="D123">
        <v>18.32</v>
      </c>
      <c r="E123" s="2">
        <f t="shared" si="8"/>
        <v>1.2860071220794747</v>
      </c>
      <c r="F123" s="2">
        <f t="shared" si="10"/>
        <v>2.4942831465941606</v>
      </c>
      <c r="G123">
        <v>2.0499999999999998</v>
      </c>
      <c r="H123" s="2">
        <f t="shared" si="9"/>
        <v>0.48429983934678583</v>
      </c>
      <c r="I123" s="2">
        <f t="shared" si="11"/>
        <v>-0.15375048007321912</v>
      </c>
    </row>
    <row r="124" spans="1:9" x14ac:dyDescent="0.2">
      <c r="A124" t="s">
        <v>74</v>
      </c>
      <c r="B124" t="s">
        <v>75</v>
      </c>
      <c r="C124">
        <v>2010</v>
      </c>
      <c r="D124">
        <v>17.62</v>
      </c>
      <c r="E124" s="2">
        <f t="shared" si="8"/>
        <v>1.2699796766453237</v>
      </c>
      <c r="F124" s="2">
        <f t="shared" si="10"/>
        <v>2.2814813030783343</v>
      </c>
      <c r="G124">
        <v>1.31</v>
      </c>
      <c r="H124" s="2">
        <f t="shared" si="9"/>
        <v>0.36361197989214433</v>
      </c>
      <c r="I124" s="2">
        <f t="shared" si="11"/>
        <v>-0.42862976487502241</v>
      </c>
    </row>
    <row r="125" spans="1:9" x14ac:dyDescent="0.2">
      <c r="A125" t="s">
        <v>74</v>
      </c>
      <c r="B125" t="s">
        <v>75</v>
      </c>
      <c r="C125">
        <v>2019</v>
      </c>
      <c r="D125">
        <v>16.989999999999998</v>
      </c>
      <c r="E125" s="2">
        <f t="shared" si="8"/>
        <v>1.2550311633455513</v>
      </c>
      <c r="F125" s="2">
        <f t="shared" si="10"/>
        <v>2.0899596439140895</v>
      </c>
      <c r="G125">
        <v>1.25</v>
      </c>
      <c r="H125" s="2">
        <f t="shared" si="9"/>
        <v>0.35218251811136247</v>
      </c>
      <c r="I125" s="2">
        <f t="shared" si="11"/>
        <v>-0.45091727445354701</v>
      </c>
    </row>
    <row r="126" spans="1:9" x14ac:dyDescent="0.2">
      <c r="A126" t="s">
        <v>76</v>
      </c>
      <c r="B126" t="s">
        <v>77</v>
      </c>
      <c r="C126">
        <v>2010</v>
      </c>
      <c r="D126">
        <v>13.76</v>
      </c>
      <c r="E126" s="2">
        <f t="shared" si="8"/>
        <v>1.1690863574870227</v>
      </c>
      <c r="F126" s="2">
        <f t="shared" si="10"/>
        <v>1.1080311374053466</v>
      </c>
      <c r="G126">
        <v>11.65</v>
      </c>
      <c r="H126" s="2">
        <f t="shared" si="9"/>
        <v>1.1020905255118367</v>
      </c>
      <c r="I126" s="2">
        <f t="shared" si="11"/>
        <v>3.412251052490717</v>
      </c>
    </row>
    <row r="127" spans="1:9" x14ac:dyDescent="0.2">
      <c r="A127" t="s">
        <v>76</v>
      </c>
      <c r="B127" t="s">
        <v>77</v>
      </c>
      <c r="C127">
        <v>2019</v>
      </c>
      <c r="D127">
        <v>10.42</v>
      </c>
      <c r="E127" s="2">
        <f t="shared" si="8"/>
        <v>1.0576661039098292</v>
      </c>
      <c r="F127" s="2">
        <f t="shared" si="10"/>
        <v>9.2662341201259171E-2</v>
      </c>
      <c r="G127">
        <v>7.69</v>
      </c>
      <c r="H127" s="2">
        <f t="shared" si="9"/>
        <v>0.93901977644866652</v>
      </c>
      <c r="I127" s="2">
        <f t="shared" si="11"/>
        <v>1.9412754203080933</v>
      </c>
    </row>
    <row r="128" spans="1:9" x14ac:dyDescent="0.2">
      <c r="A128" t="s">
        <v>78</v>
      </c>
      <c r="B128" t="s">
        <v>79</v>
      </c>
      <c r="C128">
        <v>2010</v>
      </c>
      <c r="D128">
        <v>9.93</v>
      </c>
      <c r="E128" s="2">
        <f t="shared" si="8"/>
        <v>1.0386201619497029</v>
      </c>
      <c r="F128" s="2">
        <f t="shared" si="10"/>
        <v>-5.6298949259819583E-2</v>
      </c>
      <c r="G128">
        <v>1.72</v>
      </c>
      <c r="H128" s="2">
        <f t="shared" si="9"/>
        <v>0.43456890403419868</v>
      </c>
      <c r="I128" s="2">
        <f t="shared" si="11"/>
        <v>-0.27633178275510434</v>
      </c>
    </row>
    <row r="129" spans="1:9" x14ac:dyDescent="0.2">
      <c r="A129" t="s">
        <v>78</v>
      </c>
      <c r="B129" t="s">
        <v>79</v>
      </c>
      <c r="C129">
        <v>2019</v>
      </c>
      <c r="D129">
        <v>7.89</v>
      </c>
      <c r="E129" s="2">
        <f t="shared" si="8"/>
        <v>0.94890176097021373</v>
      </c>
      <c r="F129" s="2">
        <f t="shared" si="10"/>
        <v>-0.67646432179165739</v>
      </c>
      <c r="G129">
        <v>1.19</v>
      </c>
      <c r="H129" s="2">
        <f t="shared" si="9"/>
        <v>0.34044411484011833</v>
      </c>
      <c r="I129" s="2">
        <f t="shared" si="11"/>
        <v>-0.47320478403207167</v>
      </c>
    </row>
    <row r="130" spans="1:9" x14ac:dyDescent="0.2">
      <c r="A130" t="s">
        <v>80</v>
      </c>
      <c r="B130" t="s">
        <v>81</v>
      </c>
      <c r="C130">
        <v>2000</v>
      </c>
      <c r="D130">
        <v>11.09</v>
      </c>
      <c r="E130" s="2">
        <f t="shared" si="8"/>
        <v>1.082426300860772</v>
      </c>
      <c r="F130" s="2">
        <f t="shared" ref="F130:F157" si="12">(D130-$K$9)/$M$9</f>
        <v>0.29634410570926473</v>
      </c>
      <c r="G130">
        <v>2.4</v>
      </c>
      <c r="H130" s="2">
        <f t="shared" si="9"/>
        <v>0.53147891704225514</v>
      </c>
      <c r="I130" s="2">
        <f t="shared" ref="I130:I157" si="13">(G130-$K$12)/$M$12</f>
        <v>-2.3740007531825584E-2</v>
      </c>
    </row>
    <row r="131" spans="1:9" x14ac:dyDescent="0.2">
      <c r="A131" t="s">
        <v>80</v>
      </c>
      <c r="B131" t="s">
        <v>81</v>
      </c>
      <c r="C131">
        <v>2005</v>
      </c>
      <c r="D131">
        <v>10.62</v>
      </c>
      <c r="E131" s="2">
        <f t="shared" ref="E131:E157" si="14">LOG(D131+1)</f>
        <v>1.0652061280543119</v>
      </c>
      <c r="F131" s="2">
        <f t="shared" si="12"/>
        <v>0.15346286792006658</v>
      </c>
      <c r="G131">
        <v>1.73</v>
      </c>
      <c r="H131" s="2">
        <f t="shared" ref="H131:H157" si="15">LOG(G131+1)</f>
        <v>0.43616264704075602</v>
      </c>
      <c r="I131" s="2">
        <f t="shared" si="13"/>
        <v>-0.27261719782535027</v>
      </c>
    </row>
    <row r="132" spans="1:9" x14ac:dyDescent="0.2">
      <c r="A132" t="s">
        <v>80</v>
      </c>
      <c r="B132" t="s">
        <v>81</v>
      </c>
      <c r="C132">
        <v>2010</v>
      </c>
      <c r="D132">
        <v>10.54</v>
      </c>
      <c r="E132" s="2">
        <f t="shared" si="14"/>
        <v>1.0622058088197126</v>
      </c>
      <c r="F132" s="2">
        <f t="shared" si="12"/>
        <v>0.12914265723254351</v>
      </c>
      <c r="G132">
        <v>1.65</v>
      </c>
      <c r="H132" s="2">
        <f t="shared" si="15"/>
        <v>0.42324587393680785</v>
      </c>
      <c r="I132" s="2">
        <f t="shared" si="13"/>
        <v>-0.30233387726338307</v>
      </c>
    </row>
    <row r="133" spans="1:9" x14ac:dyDescent="0.2">
      <c r="A133" t="s">
        <v>80</v>
      </c>
      <c r="B133" t="s">
        <v>81</v>
      </c>
      <c r="C133">
        <v>2019</v>
      </c>
      <c r="D133">
        <v>10.48</v>
      </c>
      <c r="E133" s="2">
        <f t="shared" si="14"/>
        <v>1.0599418880619547</v>
      </c>
      <c r="F133" s="2">
        <f t="shared" si="12"/>
        <v>0.11090249921690161</v>
      </c>
      <c r="G133">
        <v>1.39</v>
      </c>
      <c r="H133" s="2">
        <f t="shared" si="15"/>
        <v>0.37839790094813763</v>
      </c>
      <c r="I133" s="2">
        <f t="shared" si="13"/>
        <v>-0.39891308543698967</v>
      </c>
    </row>
    <row r="134" spans="1:9" x14ac:dyDescent="0.2">
      <c r="A134" t="s">
        <v>82</v>
      </c>
      <c r="B134" t="s">
        <v>83</v>
      </c>
      <c r="C134">
        <v>2000</v>
      </c>
      <c r="D134">
        <v>12.1</v>
      </c>
      <c r="E134" s="2">
        <f t="shared" si="14"/>
        <v>1.1172712956557642</v>
      </c>
      <c r="F134" s="2">
        <f t="shared" si="12"/>
        <v>0.60338676563924321</v>
      </c>
      <c r="G134">
        <v>1.81</v>
      </c>
      <c r="H134" s="2">
        <f t="shared" si="15"/>
        <v>0.44870631990507992</v>
      </c>
      <c r="I134" s="2">
        <f t="shared" si="13"/>
        <v>-0.24290051838731741</v>
      </c>
    </row>
    <row r="135" spans="1:9" x14ac:dyDescent="0.2">
      <c r="A135" t="s">
        <v>82</v>
      </c>
      <c r="B135" t="s">
        <v>83</v>
      </c>
      <c r="C135">
        <v>2005</v>
      </c>
      <c r="D135">
        <v>11.81</v>
      </c>
      <c r="E135" s="2">
        <f t="shared" si="14"/>
        <v>1.1075491297446862</v>
      </c>
      <c r="F135" s="2">
        <f t="shared" si="12"/>
        <v>0.51522600189697232</v>
      </c>
      <c r="G135">
        <v>1</v>
      </c>
      <c r="H135" s="2">
        <f t="shared" si="15"/>
        <v>0.3010299956639812</v>
      </c>
      <c r="I135" s="2">
        <f t="shared" si="13"/>
        <v>-0.54378189769739949</v>
      </c>
    </row>
    <row r="136" spans="1:9" x14ac:dyDescent="0.2">
      <c r="A136" t="s">
        <v>82</v>
      </c>
      <c r="B136" t="s">
        <v>83</v>
      </c>
      <c r="C136">
        <v>2010</v>
      </c>
      <c r="D136">
        <v>11.14</v>
      </c>
      <c r="E136" s="2">
        <f t="shared" si="14"/>
        <v>1.0842186867392387</v>
      </c>
      <c r="F136" s="2">
        <f t="shared" si="12"/>
        <v>0.31154423738896686</v>
      </c>
      <c r="G136">
        <v>0.73</v>
      </c>
      <c r="H136" s="2">
        <f t="shared" si="15"/>
        <v>0.2380461031287954</v>
      </c>
      <c r="I136" s="2">
        <f t="shared" si="13"/>
        <v>-0.64407569080076021</v>
      </c>
    </row>
    <row r="137" spans="1:9" x14ac:dyDescent="0.2">
      <c r="A137" t="s">
        <v>82</v>
      </c>
      <c r="B137" t="s">
        <v>83</v>
      </c>
      <c r="C137">
        <v>2019</v>
      </c>
      <c r="D137">
        <v>10.98</v>
      </c>
      <c r="E137" s="2">
        <f t="shared" si="14"/>
        <v>1.0784568180532925</v>
      </c>
      <c r="F137" s="2">
        <f t="shared" si="12"/>
        <v>0.26290381601392071</v>
      </c>
      <c r="G137">
        <v>0.66</v>
      </c>
      <c r="H137" s="2">
        <f t="shared" si="15"/>
        <v>0.22010808804005513</v>
      </c>
      <c r="I137" s="2">
        <f t="shared" si="13"/>
        <v>-0.67007778530903883</v>
      </c>
    </row>
    <row r="138" spans="1:9" x14ac:dyDescent="0.2">
      <c r="A138" t="s">
        <v>84</v>
      </c>
      <c r="B138" t="s">
        <v>85</v>
      </c>
      <c r="C138">
        <v>2000</v>
      </c>
      <c r="D138">
        <v>11.67</v>
      </c>
      <c r="E138" s="2">
        <f t="shared" si="14"/>
        <v>1.1027766148834413</v>
      </c>
      <c r="F138" s="2">
        <f t="shared" si="12"/>
        <v>0.47266563319380683</v>
      </c>
      <c r="G138">
        <v>1.36</v>
      </c>
      <c r="H138" s="2">
        <f t="shared" si="15"/>
        <v>0.37291200297010663</v>
      </c>
      <c r="I138" s="2">
        <f t="shared" si="13"/>
        <v>-0.41005684022625188</v>
      </c>
    </row>
    <row r="139" spans="1:9" x14ac:dyDescent="0.2">
      <c r="A139" t="s">
        <v>84</v>
      </c>
      <c r="B139" t="s">
        <v>85</v>
      </c>
      <c r="C139">
        <v>2005</v>
      </c>
      <c r="D139">
        <v>11.95</v>
      </c>
      <c r="E139" s="2">
        <f t="shared" si="14"/>
        <v>1.1122697684172707</v>
      </c>
      <c r="F139" s="2">
        <f t="shared" si="12"/>
        <v>0.55778637060013736</v>
      </c>
      <c r="G139">
        <v>1.19</v>
      </c>
      <c r="H139" s="2">
        <f t="shared" si="15"/>
        <v>0.34044411484011833</v>
      </c>
      <c r="I139" s="2">
        <f t="shared" si="13"/>
        <v>-0.47320478403207167</v>
      </c>
    </row>
    <row r="140" spans="1:9" x14ac:dyDescent="0.2">
      <c r="A140" t="s">
        <v>84</v>
      </c>
      <c r="B140" t="s">
        <v>85</v>
      </c>
      <c r="C140">
        <v>2010</v>
      </c>
      <c r="D140">
        <v>9.49</v>
      </c>
      <c r="E140" s="2">
        <f t="shared" si="14"/>
        <v>1.0207754881935578</v>
      </c>
      <c r="F140" s="2">
        <f t="shared" si="12"/>
        <v>-0.19006010804119622</v>
      </c>
      <c r="G140">
        <v>0.86</v>
      </c>
      <c r="H140" s="2">
        <f t="shared" si="15"/>
        <v>0.26951294421791627</v>
      </c>
      <c r="I140" s="2">
        <f t="shared" si="13"/>
        <v>-0.59578608671395694</v>
      </c>
    </row>
    <row r="141" spans="1:9" x14ac:dyDescent="0.2">
      <c r="A141" t="s">
        <v>84</v>
      </c>
      <c r="B141" t="s">
        <v>85</v>
      </c>
      <c r="C141">
        <v>2019</v>
      </c>
      <c r="D141">
        <v>10.91</v>
      </c>
      <c r="E141" s="2">
        <f t="shared" si="14"/>
        <v>1.0759117614827776</v>
      </c>
      <c r="F141" s="2">
        <f t="shared" si="12"/>
        <v>0.24162363166233794</v>
      </c>
      <c r="G141">
        <v>0.7</v>
      </c>
      <c r="H141" s="2">
        <f t="shared" si="15"/>
        <v>0.23044892137827391</v>
      </c>
      <c r="I141" s="2">
        <f t="shared" si="13"/>
        <v>-0.65521944559002254</v>
      </c>
    </row>
    <row r="142" spans="1:9" x14ac:dyDescent="0.2">
      <c r="A142" t="s">
        <v>86</v>
      </c>
      <c r="B142" t="s">
        <v>87</v>
      </c>
      <c r="C142">
        <v>2000</v>
      </c>
      <c r="D142">
        <v>9.3699999999999992</v>
      </c>
      <c r="E142" s="2">
        <f t="shared" si="14"/>
        <v>1.015778756389041</v>
      </c>
      <c r="F142" s="2">
        <f t="shared" si="12"/>
        <v>-0.22654042407248109</v>
      </c>
      <c r="G142">
        <v>1.08</v>
      </c>
      <c r="H142" s="2">
        <f t="shared" si="15"/>
        <v>0.31806333496276157</v>
      </c>
      <c r="I142" s="2">
        <f t="shared" si="13"/>
        <v>-0.51406521825936669</v>
      </c>
    </row>
    <row r="143" spans="1:9" x14ac:dyDescent="0.2">
      <c r="A143" t="s">
        <v>86</v>
      </c>
      <c r="B143" t="s">
        <v>87</v>
      </c>
      <c r="C143">
        <v>2005</v>
      </c>
      <c r="D143">
        <v>9.31</v>
      </c>
      <c r="E143" s="2">
        <f t="shared" si="14"/>
        <v>1.0132586652835165</v>
      </c>
      <c r="F143" s="2">
        <f t="shared" si="12"/>
        <v>-0.24478058208812301</v>
      </c>
      <c r="G143">
        <v>0.92</v>
      </c>
      <c r="H143" s="2">
        <f t="shared" si="15"/>
        <v>0.28330122870354957</v>
      </c>
      <c r="I143" s="2">
        <f t="shared" si="13"/>
        <v>-0.5734985771354324</v>
      </c>
    </row>
    <row r="144" spans="1:9" x14ac:dyDescent="0.2">
      <c r="A144" t="s">
        <v>86</v>
      </c>
      <c r="B144" t="s">
        <v>87</v>
      </c>
      <c r="C144">
        <v>2010</v>
      </c>
      <c r="D144">
        <v>9.7899999999999991</v>
      </c>
      <c r="E144" s="2">
        <f t="shared" si="14"/>
        <v>1.0330214446829107</v>
      </c>
      <c r="F144" s="2">
        <f t="shared" si="12"/>
        <v>-9.8859317962985097E-2</v>
      </c>
      <c r="G144">
        <v>0.97</v>
      </c>
      <c r="H144" s="2">
        <f t="shared" si="15"/>
        <v>0.2944662261615929</v>
      </c>
      <c r="I144" s="2">
        <f t="shared" si="13"/>
        <v>-0.55492565248666181</v>
      </c>
    </row>
    <row r="145" spans="1:9" x14ac:dyDescent="0.2">
      <c r="A145" t="s">
        <v>86</v>
      </c>
      <c r="B145" t="s">
        <v>87</v>
      </c>
      <c r="C145">
        <v>2019</v>
      </c>
      <c r="D145">
        <v>9.3000000000000007</v>
      </c>
      <c r="E145" s="2">
        <f t="shared" si="14"/>
        <v>1.0128372247051722</v>
      </c>
      <c r="F145" s="2">
        <f t="shared" si="12"/>
        <v>-0.24782060842406331</v>
      </c>
      <c r="G145">
        <v>1.08</v>
      </c>
      <c r="H145" s="2">
        <f t="shared" si="15"/>
        <v>0.31806333496276157</v>
      </c>
      <c r="I145" s="2">
        <f t="shared" si="13"/>
        <v>-0.51406521825936669</v>
      </c>
    </row>
    <row r="146" spans="1:9" x14ac:dyDescent="0.2">
      <c r="A146" t="s">
        <v>88</v>
      </c>
      <c r="B146" t="s">
        <v>89</v>
      </c>
      <c r="C146">
        <v>2000</v>
      </c>
      <c r="D146">
        <v>12.48</v>
      </c>
      <c r="E146" s="2">
        <f t="shared" si="14"/>
        <v>1.129689892199301</v>
      </c>
      <c r="F146" s="2">
        <f t="shared" si="12"/>
        <v>0.71890776640497789</v>
      </c>
      <c r="G146">
        <v>0.96</v>
      </c>
      <c r="H146" s="2">
        <f t="shared" si="15"/>
        <v>0.29225607135647602</v>
      </c>
      <c r="I146" s="2">
        <f t="shared" si="13"/>
        <v>-0.55864023741641589</v>
      </c>
    </row>
    <row r="147" spans="1:9" x14ac:dyDescent="0.2">
      <c r="A147" t="s">
        <v>88</v>
      </c>
      <c r="B147" t="s">
        <v>89</v>
      </c>
      <c r="C147">
        <v>2010</v>
      </c>
      <c r="D147">
        <v>11.32</v>
      </c>
      <c r="E147" s="2">
        <f t="shared" si="14"/>
        <v>1.0906107078284066</v>
      </c>
      <c r="F147" s="2">
        <f t="shared" si="12"/>
        <v>0.36626471143589362</v>
      </c>
      <c r="G147">
        <v>0.66</v>
      </c>
      <c r="H147" s="2">
        <f t="shared" si="15"/>
        <v>0.22010808804005513</v>
      </c>
      <c r="I147" s="2">
        <f t="shared" si="13"/>
        <v>-0.67007778530903883</v>
      </c>
    </row>
    <row r="148" spans="1:9" x14ac:dyDescent="0.2">
      <c r="A148" t="s">
        <v>88</v>
      </c>
      <c r="B148" t="s">
        <v>89</v>
      </c>
      <c r="C148">
        <v>2019</v>
      </c>
      <c r="D148">
        <v>10.4</v>
      </c>
      <c r="E148" s="2">
        <f t="shared" si="14"/>
        <v>1.0569048513364727</v>
      </c>
      <c r="F148" s="2">
        <f t="shared" si="12"/>
        <v>8.6582288529378534E-2</v>
      </c>
      <c r="G148">
        <v>0.54</v>
      </c>
      <c r="H148" s="2">
        <f t="shared" si="15"/>
        <v>0.18752072083646307</v>
      </c>
      <c r="I148" s="2">
        <f t="shared" si="13"/>
        <v>-0.71465280446608814</v>
      </c>
    </row>
    <row r="149" spans="1:9" x14ac:dyDescent="0.2">
      <c r="A149" t="s">
        <v>90</v>
      </c>
      <c r="B149" t="s">
        <v>91</v>
      </c>
      <c r="C149">
        <v>2005</v>
      </c>
      <c r="D149">
        <v>2.06</v>
      </c>
      <c r="E149" s="2">
        <f t="shared" si="14"/>
        <v>0.48572142648158001</v>
      </c>
      <c r="F149" s="2">
        <f t="shared" si="12"/>
        <v>-2.4487996756448998</v>
      </c>
      <c r="G149">
        <v>4.8099999999999996</v>
      </c>
      <c r="H149" s="2">
        <f t="shared" si="15"/>
        <v>0.76417613239033066</v>
      </c>
      <c r="I149" s="2">
        <f t="shared" si="13"/>
        <v>0.87147496053891238</v>
      </c>
    </row>
    <row r="150" spans="1:9" x14ac:dyDescent="0.2">
      <c r="A150" t="s">
        <v>90</v>
      </c>
      <c r="B150" t="s">
        <v>91</v>
      </c>
      <c r="C150">
        <v>2010</v>
      </c>
      <c r="D150">
        <v>2.12</v>
      </c>
      <c r="E150" s="2">
        <f t="shared" si="14"/>
        <v>0.49415459401844281</v>
      </c>
      <c r="F150" s="2">
        <f t="shared" si="12"/>
        <v>-2.4305595176292574</v>
      </c>
      <c r="G150">
        <v>4.1900000000000004</v>
      </c>
      <c r="H150" s="2">
        <f t="shared" si="15"/>
        <v>0.71516735784845786</v>
      </c>
      <c r="I150" s="2">
        <f t="shared" si="13"/>
        <v>0.64117069489415845</v>
      </c>
    </row>
    <row r="151" spans="1:9" x14ac:dyDescent="0.2">
      <c r="A151" t="s">
        <v>90</v>
      </c>
      <c r="B151" t="s">
        <v>91</v>
      </c>
      <c r="C151">
        <v>2019</v>
      </c>
      <c r="D151">
        <v>1.82</v>
      </c>
      <c r="E151" s="2">
        <f t="shared" si="14"/>
        <v>0.45024910831936116</v>
      </c>
      <c r="F151" s="2">
        <f t="shared" si="12"/>
        <v>-2.5217603077074688</v>
      </c>
      <c r="G151">
        <v>2.4500000000000002</v>
      </c>
      <c r="H151" s="2">
        <f t="shared" si="15"/>
        <v>0.53781909507327419</v>
      </c>
      <c r="I151" s="2">
        <f t="shared" si="13"/>
        <v>-5.167082883054985E-3</v>
      </c>
    </row>
    <row r="152" spans="1:9" x14ac:dyDescent="0.2">
      <c r="A152" t="s">
        <v>92</v>
      </c>
      <c r="B152" t="s">
        <v>93</v>
      </c>
      <c r="C152">
        <v>2000</v>
      </c>
      <c r="D152">
        <v>10.58</v>
      </c>
      <c r="E152" s="2">
        <f t="shared" si="14"/>
        <v>1.0637085593914173</v>
      </c>
      <c r="F152" s="2">
        <f t="shared" si="12"/>
        <v>0.14130276257630531</v>
      </c>
      <c r="G152">
        <v>9.0399999999999991</v>
      </c>
      <c r="H152" s="2">
        <f t="shared" si="15"/>
        <v>1.0017337128090005</v>
      </c>
      <c r="I152" s="2">
        <f t="shared" si="13"/>
        <v>2.4427443858248967</v>
      </c>
    </row>
    <row r="153" spans="1:9" x14ac:dyDescent="0.2">
      <c r="A153" t="s">
        <v>92</v>
      </c>
      <c r="B153" t="s">
        <v>93</v>
      </c>
      <c r="C153">
        <v>2005</v>
      </c>
      <c r="D153">
        <v>10.28</v>
      </c>
      <c r="E153" s="2">
        <f t="shared" si="14"/>
        <v>1.0523090996473234</v>
      </c>
      <c r="F153" s="2">
        <f t="shared" si="12"/>
        <v>5.0101972498093658E-2</v>
      </c>
      <c r="G153">
        <v>6.46</v>
      </c>
      <c r="H153" s="2">
        <f t="shared" si="15"/>
        <v>0.87273882747266884</v>
      </c>
      <c r="I153" s="2">
        <f t="shared" si="13"/>
        <v>1.484381473948339</v>
      </c>
    </row>
    <row r="154" spans="1:9" x14ac:dyDescent="0.2">
      <c r="A154" t="s">
        <v>92</v>
      </c>
      <c r="B154" t="s">
        <v>93</v>
      </c>
      <c r="C154">
        <v>2010</v>
      </c>
      <c r="D154">
        <v>11.66</v>
      </c>
      <c r="E154" s="2">
        <f t="shared" si="14"/>
        <v>1.1024337056813363</v>
      </c>
      <c r="F154" s="2">
        <f t="shared" si="12"/>
        <v>0.46962560685786653</v>
      </c>
      <c r="G154">
        <v>4.3499999999999996</v>
      </c>
      <c r="H154" s="2">
        <f t="shared" si="15"/>
        <v>0.72835378202122847</v>
      </c>
      <c r="I154" s="2">
        <f t="shared" si="13"/>
        <v>0.70060405377022383</v>
      </c>
    </row>
    <row r="155" spans="1:9" x14ac:dyDescent="0.2">
      <c r="A155" t="s">
        <v>94</v>
      </c>
      <c r="B155" t="s">
        <v>95</v>
      </c>
      <c r="C155">
        <v>2005</v>
      </c>
      <c r="D155">
        <v>12.38</v>
      </c>
      <c r="E155" s="2">
        <f t="shared" si="14"/>
        <v>1.1264561134318043</v>
      </c>
      <c r="F155" s="2">
        <f t="shared" si="12"/>
        <v>0.68850750304557418</v>
      </c>
      <c r="G155">
        <v>1.38</v>
      </c>
      <c r="H155" s="2">
        <f t="shared" si="15"/>
        <v>0.37657695705651195</v>
      </c>
      <c r="I155" s="2">
        <f t="shared" si="13"/>
        <v>-0.4026276703667438</v>
      </c>
    </row>
    <row r="156" spans="1:9" x14ac:dyDescent="0.2">
      <c r="A156" t="s">
        <v>94</v>
      </c>
      <c r="B156" t="s">
        <v>95</v>
      </c>
      <c r="C156">
        <v>2010</v>
      </c>
      <c r="D156">
        <v>10.95</v>
      </c>
      <c r="E156" s="2">
        <f t="shared" si="14"/>
        <v>1.0773679052841565</v>
      </c>
      <c r="F156" s="2">
        <f t="shared" si="12"/>
        <v>0.25378373700609919</v>
      </c>
      <c r="G156">
        <v>1.2</v>
      </c>
      <c r="H156" s="2">
        <f t="shared" si="15"/>
        <v>0.34242268082220628</v>
      </c>
      <c r="I156" s="2">
        <f t="shared" si="13"/>
        <v>-0.46949019910231754</v>
      </c>
    </row>
    <row r="157" spans="1:9" x14ac:dyDescent="0.2">
      <c r="A157" t="s">
        <v>94</v>
      </c>
      <c r="B157" t="s">
        <v>95</v>
      </c>
      <c r="C157">
        <v>2019</v>
      </c>
      <c r="D157">
        <v>10.82</v>
      </c>
      <c r="E157" s="2">
        <f t="shared" si="14"/>
        <v>1.0726174765452365</v>
      </c>
      <c r="F157" s="2">
        <f t="shared" si="12"/>
        <v>0.21426339463887453</v>
      </c>
      <c r="G157">
        <v>1.1499999999999999</v>
      </c>
      <c r="H157" s="2">
        <f t="shared" si="15"/>
        <v>0.33243845991560533</v>
      </c>
      <c r="I157" s="2">
        <f t="shared" si="13"/>
        <v>-0.48806312375108807</v>
      </c>
    </row>
    <row r="163" spans="4:5" x14ac:dyDescent="0.2">
      <c r="D163" s="1"/>
      <c r="E163" s="1"/>
    </row>
  </sheetData>
  <mergeCells count="7">
    <mergeCell ref="K15:O15"/>
    <mergeCell ref="K18:O18"/>
    <mergeCell ref="K1:M1"/>
    <mergeCell ref="K7:O7"/>
    <mergeCell ref="K10:O10"/>
    <mergeCell ref="K6:O6"/>
    <mergeCell ref="K14:O14"/>
  </mergeCells>
  <conditionalFormatting sqref="F2:F157 I2:I157">
    <cfRule type="cellIs" dxfId="9" priority="1" operator="lessThan">
      <formula>-3</formula>
    </cfRule>
    <cfRule type="cellIs" dxfId="8" priority="2" operator="greaterThan">
      <formula>3</formula>
    </cfRule>
  </conditionalFormatting>
  <pageMargins left="0.7" right="0.7" top="0.75" bottom="0.75" header="0.3" footer="0.3"/>
  <drawing r:id="rId1"/>
  <mc:AlternateContent xmlns:mc="http://schemas.openxmlformats.org/markup-compatibility/2006">
    <mc:Choice Requires="v">
      <legacyDrawing r:id="rId2"/>
    </mc:Choice>
  </mc:AlternateContent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16B5D-A2FB-C748-AE40-B1E417764787}">
  <dimension ref="A1:I12"/>
  <sheetViews>
    <sheetView showGridLines="0" zoomScale="75" workbookViewId="0">
      <selection activeCell="N44" sqref="N44"/>
    </sheetView>
  </sheetViews>
  <sheetFormatPr baseColWidth="10" defaultRowHeight="16" x14ac:dyDescent="0.2"/>
  <cols>
    <col min="1" max="1" width="18.5" customWidth="1"/>
  </cols>
  <sheetData>
    <row r="1" spans="1:9" x14ac:dyDescent="0.2">
      <c r="A1" s="26" t="s">
        <v>102</v>
      </c>
      <c r="B1" s="26"/>
      <c r="C1" s="26"/>
      <c r="D1" s="26"/>
      <c r="E1" s="26"/>
      <c r="F1" s="26"/>
      <c r="G1" s="26"/>
      <c r="H1" s="26"/>
      <c r="I1" s="26"/>
    </row>
    <row r="2" spans="1:9" ht="17" thickBot="1" x14ac:dyDescent="0.25">
      <c r="A2" s="26"/>
      <c r="B2" s="26"/>
      <c r="C2" s="26"/>
      <c r="D2" s="26"/>
      <c r="E2" s="26"/>
      <c r="F2" s="26"/>
      <c r="G2" s="26"/>
      <c r="H2" s="26"/>
      <c r="I2" s="26"/>
    </row>
    <row r="3" spans="1:9" ht="17" thickBot="1" x14ac:dyDescent="0.25">
      <c r="A3" s="36" t="s">
        <v>103</v>
      </c>
      <c r="B3" s="36"/>
      <c r="C3" s="26"/>
      <c r="D3" s="26" t="s">
        <v>109</v>
      </c>
      <c r="E3" s="26"/>
      <c r="F3" s="26"/>
      <c r="G3" s="26"/>
      <c r="H3" s="26"/>
      <c r="I3" s="26"/>
    </row>
    <row r="4" spans="1:9" x14ac:dyDescent="0.2">
      <c r="A4" s="26" t="s">
        <v>104</v>
      </c>
      <c r="B4" s="26">
        <v>6.1736994439374936E-2</v>
      </c>
      <c r="C4" s="26"/>
      <c r="D4" s="35"/>
      <c r="E4" s="35" t="s">
        <v>114</v>
      </c>
      <c r="F4" s="35" t="s">
        <v>115</v>
      </c>
      <c r="G4" s="35" t="s">
        <v>116</v>
      </c>
      <c r="H4" s="35" t="s">
        <v>117</v>
      </c>
      <c r="I4" s="35" t="s">
        <v>118</v>
      </c>
    </row>
    <row r="5" spans="1:9" x14ac:dyDescent="0.2">
      <c r="A5" s="26" t="s">
        <v>105</v>
      </c>
      <c r="B5" s="26">
        <v>3.8114564824074117E-3</v>
      </c>
      <c r="C5" s="26"/>
      <c r="D5" s="26" t="s">
        <v>110</v>
      </c>
      <c r="E5" s="26">
        <v>1</v>
      </c>
      <c r="F5" s="26">
        <v>3.4297898329109344E-2</v>
      </c>
      <c r="G5" s="26">
        <v>3.4297898329109344E-2</v>
      </c>
      <c r="H5" s="26">
        <v>0.58921004674289912</v>
      </c>
      <c r="I5" s="26">
        <v>0.44390006697088424</v>
      </c>
    </row>
    <row r="6" spans="1:9" x14ac:dyDescent="0.2">
      <c r="A6" s="26" t="s">
        <v>106</v>
      </c>
      <c r="B6" s="26">
        <v>-2.6573002936808518E-3</v>
      </c>
      <c r="C6" s="26"/>
      <c r="D6" s="26" t="s">
        <v>111</v>
      </c>
      <c r="E6" s="26">
        <v>154</v>
      </c>
      <c r="F6" s="26">
        <v>8.964335166857019</v>
      </c>
      <c r="G6" s="26">
        <v>5.820996861595467E-2</v>
      </c>
      <c r="H6" s="26"/>
      <c r="I6" s="26"/>
    </row>
    <row r="7" spans="1:9" ht="17" thickBot="1" x14ac:dyDescent="0.25">
      <c r="A7" s="26" t="s">
        <v>107</v>
      </c>
      <c r="B7" s="26">
        <v>0.24126742137295426</v>
      </c>
      <c r="C7" s="26"/>
      <c r="D7" s="34" t="s">
        <v>112</v>
      </c>
      <c r="E7" s="34">
        <v>155</v>
      </c>
      <c r="F7" s="34">
        <v>8.9986330651861284</v>
      </c>
      <c r="G7" s="34"/>
      <c r="H7" s="34"/>
      <c r="I7" s="34"/>
    </row>
    <row r="8" spans="1:9" ht="17" thickBot="1" x14ac:dyDescent="0.25">
      <c r="A8" s="34" t="s">
        <v>108</v>
      </c>
      <c r="B8" s="34">
        <v>156</v>
      </c>
      <c r="C8" s="26"/>
      <c r="D8" s="26"/>
      <c r="E8" s="26"/>
      <c r="F8" s="26"/>
      <c r="G8" s="26"/>
      <c r="H8" s="26"/>
      <c r="I8" s="26"/>
    </row>
    <row r="9" spans="1:9" ht="17" thickBot="1" x14ac:dyDescent="0.25">
      <c r="A9" s="26"/>
      <c r="B9" s="26"/>
      <c r="C9" s="26"/>
      <c r="D9" s="26"/>
      <c r="E9" s="26"/>
      <c r="F9" s="26"/>
      <c r="G9" s="26"/>
      <c r="H9" s="26"/>
      <c r="I9" s="26"/>
    </row>
    <row r="10" spans="1:9" x14ac:dyDescent="0.2">
      <c r="A10" s="35"/>
      <c r="B10" s="35" t="s">
        <v>119</v>
      </c>
      <c r="C10" s="35" t="s">
        <v>107</v>
      </c>
      <c r="D10" s="35" t="s">
        <v>120</v>
      </c>
      <c r="E10" s="35" t="s">
        <v>121</v>
      </c>
      <c r="F10" s="35" t="s">
        <v>122</v>
      </c>
      <c r="G10" s="35" t="s">
        <v>123</v>
      </c>
      <c r="H10" s="35" t="s">
        <v>124</v>
      </c>
      <c r="I10" s="35" t="s">
        <v>125</v>
      </c>
    </row>
    <row r="11" spans="1:9" x14ac:dyDescent="0.2">
      <c r="A11" s="26" t="s">
        <v>113</v>
      </c>
      <c r="B11" s="26">
        <v>0.54986561971519388</v>
      </c>
      <c r="C11" s="26">
        <v>0.12127173885819449</v>
      </c>
      <c r="D11" s="26">
        <v>4.534161255477362</v>
      </c>
      <c r="E11" s="26">
        <v>1.1554252064691956E-5</v>
      </c>
      <c r="F11" s="26">
        <v>0.31029474779951732</v>
      </c>
      <c r="G11" s="26">
        <v>0.78943649163087048</v>
      </c>
      <c r="H11" s="26">
        <v>0.31029474779951732</v>
      </c>
      <c r="I11" s="26">
        <v>0.78943649163087048</v>
      </c>
    </row>
    <row r="12" spans="1:9" ht="49" customHeight="1" thickBot="1" x14ac:dyDescent="0.25">
      <c r="A12" s="49" t="s">
        <v>175</v>
      </c>
      <c r="B12" s="50">
        <v>-9.0075042291756585E-2</v>
      </c>
      <c r="C12" s="50">
        <v>0.117346300643505</v>
      </c>
      <c r="D12" s="50">
        <v>-0.76760018677880792</v>
      </c>
      <c r="E12" s="50">
        <v>0.44390006697089912</v>
      </c>
      <c r="F12" s="50">
        <v>-0.32189125789097733</v>
      </c>
      <c r="G12" s="50">
        <v>0.14174117330746416</v>
      </c>
      <c r="H12" s="50">
        <v>-0.32189125789097733</v>
      </c>
      <c r="I12" s="50">
        <v>0.14174117330746416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3E193-347F-744E-8E9C-833C3757C318}">
  <dimension ref="A1:I12"/>
  <sheetViews>
    <sheetView showGridLines="0" zoomScale="90" workbookViewId="0">
      <selection activeCell="G15" sqref="G15"/>
    </sheetView>
  </sheetViews>
  <sheetFormatPr baseColWidth="10" defaultRowHeight="16" x14ac:dyDescent="0.2"/>
  <cols>
    <col min="1" max="1" width="17.83203125" style="26" bestFit="1" customWidth="1"/>
    <col min="2" max="2" width="13.6640625" style="26" bestFit="1" customWidth="1"/>
    <col min="3" max="8" width="10.83203125" style="26"/>
    <col min="9" max="9" width="13.6640625" style="26" bestFit="1" customWidth="1"/>
    <col min="10" max="16384" width="10.83203125" style="26"/>
  </cols>
  <sheetData>
    <row r="1" spans="1:9" x14ac:dyDescent="0.2">
      <c r="A1" s="26" t="s">
        <v>102</v>
      </c>
    </row>
    <row r="2" spans="1:9" ht="17" thickBot="1" x14ac:dyDescent="0.25"/>
    <row r="3" spans="1:9" x14ac:dyDescent="0.2">
      <c r="A3" s="36" t="s">
        <v>103</v>
      </c>
      <c r="B3" s="36"/>
    </row>
    <row r="4" spans="1:9" ht="17" thickBot="1" x14ac:dyDescent="0.25">
      <c r="A4" s="26" t="s">
        <v>104</v>
      </c>
      <c r="B4" s="26">
        <v>1.1503956229713055E-2</v>
      </c>
      <c r="D4" s="26" t="s">
        <v>109</v>
      </c>
    </row>
    <row r="5" spans="1:9" x14ac:dyDescent="0.2">
      <c r="A5" s="26" t="s">
        <v>105</v>
      </c>
      <c r="B5" s="26">
        <v>1.3234100893515401E-4</v>
      </c>
      <c r="D5" s="35"/>
      <c r="E5" s="35" t="s">
        <v>114</v>
      </c>
      <c r="F5" s="35" t="s">
        <v>115</v>
      </c>
      <c r="G5" s="35" t="s">
        <v>116</v>
      </c>
      <c r="H5" s="35" t="s">
        <v>117</v>
      </c>
      <c r="I5" s="35" t="s">
        <v>118</v>
      </c>
    </row>
    <row r="6" spans="1:9" x14ac:dyDescent="0.2">
      <c r="A6" s="26" t="s">
        <v>106</v>
      </c>
      <c r="B6" s="26">
        <v>-6.3603061273704619E-3</v>
      </c>
      <c r="D6" s="26" t="s">
        <v>110</v>
      </c>
      <c r="E6" s="26">
        <v>1</v>
      </c>
      <c r="F6" s="26">
        <v>0.14866391122609457</v>
      </c>
      <c r="G6" s="26">
        <v>0.14866391122609457</v>
      </c>
      <c r="H6" s="26">
        <v>2.0383212910975664E-2</v>
      </c>
      <c r="I6" s="26">
        <v>0.88665862285515396</v>
      </c>
    </row>
    <row r="7" spans="1:9" x14ac:dyDescent="0.2">
      <c r="A7" s="26" t="s">
        <v>107</v>
      </c>
      <c r="B7" s="26">
        <v>2.700638513764539</v>
      </c>
      <c r="D7" s="26" t="s">
        <v>111</v>
      </c>
      <c r="E7" s="26">
        <v>154</v>
      </c>
      <c r="F7" s="26">
        <v>1123.191050832364</v>
      </c>
      <c r="G7" s="26">
        <v>7.2934483820283376</v>
      </c>
    </row>
    <row r="8" spans="1:9" ht="17" thickBot="1" x14ac:dyDescent="0.25">
      <c r="A8" s="34" t="s">
        <v>108</v>
      </c>
      <c r="B8" s="34">
        <v>156</v>
      </c>
      <c r="D8" s="34" t="s">
        <v>112</v>
      </c>
      <c r="E8" s="34">
        <v>155</v>
      </c>
      <c r="F8" s="34">
        <v>1123.3397147435901</v>
      </c>
      <c r="G8" s="34"/>
      <c r="H8" s="34"/>
      <c r="I8" s="34"/>
    </row>
    <row r="9" spans="1:9" ht="17" thickBot="1" x14ac:dyDescent="0.25"/>
    <row r="10" spans="1:9" x14ac:dyDescent="0.2">
      <c r="A10" s="35"/>
      <c r="B10" s="35" t="s">
        <v>119</v>
      </c>
      <c r="C10" s="35" t="s">
        <v>107</v>
      </c>
      <c r="D10" s="35" t="s">
        <v>120</v>
      </c>
      <c r="E10" s="35" t="s">
        <v>121</v>
      </c>
      <c r="F10" s="35" t="s">
        <v>122</v>
      </c>
      <c r="G10" s="35" t="s">
        <v>123</v>
      </c>
      <c r="H10" s="35" t="s">
        <v>124</v>
      </c>
      <c r="I10" s="35" t="s">
        <v>125</v>
      </c>
    </row>
    <row r="11" spans="1:9" x14ac:dyDescent="0.2">
      <c r="A11" s="26" t="s">
        <v>113</v>
      </c>
      <c r="B11" s="26">
        <v>2.3686770475497836</v>
      </c>
      <c r="C11" s="26">
        <v>0.70121015838892087</v>
      </c>
      <c r="D11" s="26">
        <v>3.3779845018103902</v>
      </c>
      <c r="E11" s="26">
        <v>9.248135005256149E-4</v>
      </c>
      <c r="F11" s="26">
        <v>0.98344475333986048</v>
      </c>
      <c r="G11" s="26">
        <v>3.7539093417597069</v>
      </c>
      <c r="H11" s="26">
        <v>0.98344475333986048</v>
      </c>
      <c r="I11" s="26">
        <v>3.7539093417597069</v>
      </c>
    </row>
    <row r="12" spans="1:9" ht="52" thickBot="1" x14ac:dyDescent="0.25">
      <c r="A12" s="71" t="s">
        <v>174</v>
      </c>
      <c r="B12" s="50">
        <v>9.414868839226119E-3</v>
      </c>
      <c r="C12" s="50">
        <v>6.5944404941429308E-2</v>
      </c>
      <c r="D12" s="50">
        <v>0.14276978990997408</v>
      </c>
      <c r="E12" s="50">
        <v>0.88665862285525765</v>
      </c>
      <c r="F12" s="50">
        <v>-0.12085751562993705</v>
      </c>
      <c r="G12" s="50">
        <v>0.1396872533083893</v>
      </c>
      <c r="H12" s="50">
        <v>-0.12085751562993705</v>
      </c>
      <c r="I12" s="50">
        <v>0.1396872533083893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CCAE6-A69E-D149-BDC8-6116FC723EFA}">
  <dimension ref="A1:J47"/>
  <sheetViews>
    <sheetView zoomScale="75" workbookViewId="0">
      <selection activeCell="E2" sqref="E2:E47"/>
    </sheetView>
  </sheetViews>
  <sheetFormatPr baseColWidth="10" defaultRowHeight="16" x14ac:dyDescent="0.2"/>
  <cols>
    <col min="2" max="2" width="31.83203125" bestFit="1" customWidth="1"/>
    <col min="3" max="3" width="38" bestFit="1" customWidth="1"/>
    <col min="4" max="4" width="24.33203125" bestFit="1" customWidth="1"/>
    <col min="5" max="5" width="17.1640625" bestFit="1" customWidth="1"/>
    <col min="7" max="7" width="24.33203125" bestFit="1" customWidth="1"/>
  </cols>
  <sheetData>
    <row r="1" spans="1:10" ht="69" customHeight="1" x14ac:dyDescent="0.2">
      <c r="A1" s="7" t="s">
        <v>0</v>
      </c>
      <c r="B1" s="7" t="s">
        <v>139</v>
      </c>
      <c r="C1" s="7" t="s">
        <v>3</v>
      </c>
      <c r="D1" s="7" t="s">
        <v>140</v>
      </c>
      <c r="E1" s="7" t="s">
        <v>141</v>
      </c>
    </row>
    <row r="2" spans="1:10" x14ac:dyDescent="0.2">
      <c r="A2" t="s">
        <v>4</v>
      </c>
      <c r="B2" s="26">
        <f>AVERAGEIFS('Alcohol Data  - BDD FINALE'!$D$2:$D$159, 'Alcohol Data  - BDD FINALE'!$A$2:$A$159,'Categorized Datas (Chi2)'!A2)</f>
        <v>5.1849999999999996</v>
      </c>
      <c r="C2" s="26">
        <f>AVERAGEIFS('Alcohol Data  - BDD FINALE'!$G$2:$G$159, 'Alcohol Data  - BDD FINALE'!$A$2:$A$159,'Categorized Datas (Chi2)'!A2)</f>
        <v>3.8849999999999998</v>
      </c>
      <c r="D2" t="str">
        <f t="shared" ref="D2:D47" si="0">IF(B2&lt;=_xlfn.PERCENTILE.INC($B:$B,0.33), "Low", IF(B2&lt;=_xlfn.PERCENTILE.INC($B:$B, 0.67), "Medium", "High"))</f>
        <v>Low</v>
      </c>
      <c r="E2" t="str">
        <f t="shared" ref="E2:E47" si="1">IF(C2&lt;=_xlfn.PERCENTILE.INC(C2:C47,0.33), "Low", IF(C2&lt;=_xlfn.PERCENTILE.INC(C2:C47, 0.67), "Medium","High"))</f>
        <v>High</v>
      </c>
      <c r="G2" s="7"/>
      <c r="H2" s="45"/>
      <c r="I2" s="45"/>
      <c r="J2" s="45"/>
    </row>
    <row r="3" spans="1:10" x14ac:dyDescent="0.2">
      <c r="A3" t="s">
        <v>6</v>
      </c>
      <c r="B3" s="26">
        <f>AVERAGEIFS('Alcohol Data  - BDD FINALE'!$D$2:$D$159, 'Alcohol Data  - BDD FINALE'!$A$2:$A$159,'Categorized Datas (Chi2)'!A3)</f>
        <v>10.78</v>
      </c>
      <c r="C3" s="26">
        <f>AVERAGEIFS('Alcohol Data  - BDD FINALE'!$G$2:$G$159, 'Alcohol Data  - BDD FINALE'!$A$2:$A$159,'Categorized Datas (Chi2)'!A3)</f>
        <v>0</v>
      </c>
      <c r="D3" t="str">
        <f t="shared" si="0"/>
        <v>Medium</v>
      </c>
      <c r="E3" t="str">
        <f t="shared" si="1"/>
        <v>Low</v>
      </c>
      <c r="H3" s="27"/>
      <c r="I3" s="27"/>
    </row>
    <row r="4" spans="1:10" x14ac:dyDescent="0.2">
      <c r="A4" t="s">
        <v>8</v>
      </c>
      <c r="B4" s="26">
        <f>AVERAGEIFS('Alcohol Data  - BDD FINALE'!$D$2:$D$159, 'Alcohol Data  - BDD FINALE'!$A$2:$A$159,'Categorized Datas (Chi2)'!A4)</f>
        <v>4.6475</v>
      </c>
      <c r="C4" s="26">
        <f>AVERAGEIFS('Alcohol Data  - BDD FINALE'!$G$2:$G$159, 'Alcohol Data  - BDD FINALE'!$A$2:$A$159,'Categorized Datas (Chi2)'!A4)</f>
        <v>2.3150000000000004</v>
      </c>
      <c r="D4" t="str">
        <f t="shared" si="0"/>
        <v>Low</v>
      </c>
      <c r="E4" t="str">
        <f t="shared" si="1"/>
        <v>High</v>
      </c>
      <c r="G4" s="27"/>
    </row>
    <row r="5" spans="1:10" x14ac:dyDescent="0.2">
      <c r="A5" t="s">
        <v>10</v>
      </c>
      <c r="B5" s="26">
        <f>AVERAGEIFS('Alcohol Data  - BDD FINALE'!$D$2:$D$159, 'Alcohol Data  - BDD FINALE'!$A$2:$A$159,'Categorized Datas (Chi2)'!A5)</f>
        <v>12.425000000000001</v>
      </c>
      <c r="C5" s="26">
        <f>AVERAGEIFS('Alcohol Data  - BDD FINALE'!$G$2:$G$159, 'Alcohol Data  - BDD FINALE'!$A$2:$A$159,'Categorized Datas (Chi2)'!A5)</f>
        <v>0.82000000000000006</v>
      </c>
      <c r="D5" t="str">
        <f t="shared" si="0"/>
        <v>High</v>
      </c>
      <c r="E5" t="str">
        <f t="shared" si="1"/>
        <v>Low</v>
      </c>
      <c r="G5" s="27"/>
    </row>
    <row r="6" spans="1:10" x14ac:dyDescent="0.2">
      <c r="A6" t="s">
        <v>12</v>
      </c>
      <c r="B6" s="26">
        <f>AVERAGEIFS('Alcohol Data  - BDD FINALE'!$D$2:$D$159, 'Alcohol Data  - BDD FINALE'!$A$2:$A$159,'Categorized Datas (Chi2)'!A6)</f>
        <v>1.7833333333333334</v>
      </c>
      <c r="C6" s="26">
        <f>AVERAGEIFS('Alcohol Data  - BDD FINALE'!$G$2:$G$159, 'Alcohol Data  - BDD FINALE'!$A$2:$A$159,'Categorized Datas (Chi2)'!A6)</f>
        <v>2.21</v>
      </c>
      <c r="D6" t="str">
        <f t="shared" si="0"/>
        <v>Low</v>
      </c>
      <c r="E6" t="str">
        <f t="shared" si="1"/>
        <v>High</v>
      </c>
      <c r="G6" s="27"/>
    </row>
    <row r="7" spans="1:10" x14ac:dyDescent="0.2">
      <c r="A7" t="s">
        <v>14</v>
      </c>
      <c r="B7" s="26">
        <f>AVERAGEIFS('Alcohol Data  - BDD FINALE'!$D$2:$D$159, 'Alcohol Data  - BDD FINALE'!$A$2:$A$159,'Categorized Datas (Chi2)'!A7)</f>
        <v>12.840000000000002</v>
      </c>
      <c r="C7" s="26">
        <f>AVERAGEIFS('Alcohol Data  - BDD FINALE'!$G$2:$G$159, 'Alcohol Data  - BDD FINALE'!$A$2:$A$159,'Categorized Datas (Chi2)'!A7)</f>
        <v>5.4433333333333325</v>
      </c>
      <c r="D7" t="str">
        <f t="shared" si="0"/>
        <v>High</v>
      </c>
      <c r="E7" t="str">
        <f t="shared" si="1"/>
        <v>High</v>
      </c>
      <c r="G7" s="27"/>
    </row>
    <row r="8" spans="1:10" x14ac:dyDescent="0.2">
      <c r="A8" t="s">
        <v>16</v>
      </c>
      <c r="B8" s="26">
        <f>AVERAGEIFS('Alcohol Data  - BDD FINALE'!$D$2:$D$159, 'Alcohol Data  - BDD FINALE'!$A$2:$A$159,'Categorized Datas (Chi2)'!A8)</f>
        <v>11.42</v>
      </c>
      <c r="C8" s="26">
        <f>AVERAGEIFS('Alcohol Data  - BDD FINALE'!$G$2:$G$159, 'Alcohol Data  - BDD FINALE'!$A$2:$A$159,'Categorized Datas (Chi2)'!A8)</f>
        <v>2.0699999999999998</v>
      </c>
      <c r="D8" t="str">
        <f t="shared" si="0"/>
        <v>Medium</v>
      </c>
      <c r="E8" t="str">
        <f t="shared" si="1"/>
        <v>High</v>
      </c>
    </row>
    <row r="9" spans="1:10" x14ac:dyDescent="0.2">
      <c r="A9" t="s">
        <v>18</v>
      </c>
      <c r="B9" s="26">
        <f>AVERAGEIFS('Alcohol Data  - BDD FINALE'!$D$2:$D$159, 'Alcohol Data  - BDD FINALE'!$A$2:$A$159,'Categorized Datas (Chi2)'!A9)</f>
        <v>5.68</v>
      </c>
      <c r="C9" s="26">
        <f>AVERAGEIFS('Alcohol Data  - BDD FINALE'!$G$2:$G$159, 'Alcohol Data  - BDD FINALE'!$A$2:$A$159,'Categorized Datas (Chi2)'!A9)</f>
        <v>1.6966666666666665</v>
      </c>
      <c r="D9" t="str">
        <f t="shared" si="0"/>
        <v>Low</v>
      </c>
      <c r="E9" t="str">
        <f t="shared" si="1"/>
        <v>Medium</v>
      </c>
    </row>
    <row r="10" spans="1:10" x14ac:dyDescent="0.2">
      <c r="A10" t="s">
        <v>20</v>
      </c>
      <c r="B10" s="26">
        <f>AVERAGEIFS('Alcohol Data  - BDD FINALE'!$D$2:$D$159, 'Alcohol Data  - BDD FINALE'!$A$2:$A$159,'Categorized Datas (Chi2)'!A10)</f>
        <v>11.157499999999999</v>
      </c>
      <c r="C10" s="26">
        <f>AVERAGEIFS('Alcohol Data  - BDD FINALE'!$G$2:$G$159, 'Alcohol Data  - BDD FINALE'!$A$2:$A$159,'Categorized Datas (Chi2)'!A10)</f>
        <v>2.4449999999999998</v>
      </c>
      <c r="D10" t="str">
        <f t="shared" si="0"/>
        <v>Medium</v>
      </c>
      <c r="E10" t="str">
        <f t="shared" si="1"/>
        <v>High</v>
      </c>
    </row>
    <row r="11" spans="1:10" x14ac:dyDescent="0.2">
      <c r="A11" t="s">
        <v>22</v>
      </c>
      <c r="B11" s="26">
        <f>AVERAGEIFS('Alcohol Data  - BDD FINALE'!$D$2:$D$159, 'Alcohol Data  - BDD FINALE'!$A$2:$A$159,'Categorized Datas (Chi2)'!A11)</f>
        <v>9.6050000000000004</v>
      </c>
      <c r="C11" s="26">
        <f>AVERAGEIFS('Alcohol Data  - BDD FINALE'!$G$2:$G$159, 'Alcohol Data  - BDD FINALE'!$A$2:$A$159,'Categorized Datas (Chi2)'!A11)</f>
        <v>1.4949999999999999</v>
      </c>
      <c r="D11" t="str">
        <f t="shared" si="0"/>
        <v>Medium</v>
      </c>
      <c r="E11" t="str">
        <f t="shared" si="1"/>
        <v>Medium</v>
      </c>
    </row>
    <row r="12" spans="1:10" x14ac:dyDescent="0.2">
      <c r="A12" t="s">
        <v>24</v>
      </c>
      <c r="B12" s="26">
        <f>AVERAGEIFS('Alcohol Data  - BDD FINALE'!$D$2:$D$159, 'Alcohol Data  - BDD FINALE'!$A$2:$A$159,'Categorized Datas (Chi2)'!A12)</f>
        <v>8.9774999999999991</v>
      </c>
      <c r="C12" s="26">
        <f>AVERAGEIFS('Alcohol Data  - BDD FINALE'!$G$2:$G$159, 'Alcohol Data  - BDD FINALE'!$A$2:$A$159,'Categorized Datas (Chi2)'!A12)</f>
        <v>1.1749999999999998</v>
      </c>
      <c r="D12" t="str">
        <f t="shared" si="0"/>
        <v>Low</v>
      </c>
      <c r="E12" t="str">
        <f t="shared" si="1"/>
        <v>Medium</v>
      </c>
    </row>
    <row r="13" spans="1:10" x14ac:dyDescent="0.2">
      <c r="A13" t="s">
        <v>26</v>
      </c>
      <c r="B13" s="26">
        <f>AVERAGEIFS('Alcohol Data  - BDD FINALE'!$D$2:$D$159, 'Alcohol Data  - BDD FINALE'!$A$2:$A$159,'Categorized Datas (Chi2)'!A13)</f>
        <v>13.7075</v>
      </c>
      <c r="C13" s="26">
        <f>AVERAGEIFS('Alcohol Data  - BDD FINALE'!$G$2:$G$159, 'Alcohol Data  - BDD FINALE'!$A$2:$A$159,'Categorized Datas (Chi2)'!A13)</f>
        <v>1.19</v>
      </c>
      <c r="D13" t="str">
        <f t="shared" si="0"/>
        <v>High</v>
      </c>
      <c r="E13" t="str">
        <f t="shared" si="1"/>
        <v>Medium</v>
      </c>
    </row>
    <row r="14" spans="1:10" x14ac:dyDescent="0.2">
      <c r="A14" t="s">
        <v>28</v>
      </c>
      <c r="B14" s="26">
        <f>AVERAGEIFS('Alcohol Data  - BDD FINALE'!$D$2:$D$159, 'Alcohol Data  - BDD FINALE'!$A$2:$A$159,'Categorized Datas (Chi2)'!A14)</f>
        <v>10.493333333333332</v>
      </c>
      <c r="C14" s="26">
        <f>AVERAGEIFS('Alcohol Data  - BDD FINALE'!$G$2:$G$159, 'Alcohol Data  - BDD FINALE'!$A$2:$A$159,'Categorized Datas (Chi2)'!A14)</f>
        <v>0.90333333333333332</v>
      </c>
      <c r="D14" t="str">
        <f t="shared" si="0"/>
        <v>Medium</v>
      </c>
      <c r="E14" t="str">
        <f t="shared" si="1"/>
        <v>Low</v>
      </c>
    </row>
    <row r="15" spans="1:10" x14ac:dyDescent="0.2">
      <c r="A15" t="s">
        <v>30</v>
      </c>
      <c r="B15" s="26">
        <f>AVERAGEIFS('Alcohol Data  - BDD FINALE'!$D$2:$D$159, 'Alcohol Data  - BDD FINALE'!$A$2:$A$159,'Categorized Datas (Chi2)'!A15)</f>
        <v>11.979999999999999</v>
      </c>
      <c r="C15" s="26">
        <f>AVERAGEIFS('Alcohol Data  - BDD FINALE'!$G$2:$G$159, 'Alcohol Data  - BDD FINALE'!$A$2:$A$159,'Categorized Datas (Chi2)'!A15)</f>
        <v>5.82</v>
      </c>
      <c r="D15" t="str">
        <f t="shared" si="0"/>
        <v>High</v>
      </c>
      <c r="E15" t="str">
        <f t="shared" si="1"/>
        <v>High</v>
      </c>
    </row>
    <row r="16" spans="1:10" x14ac:dyDescent="0.2">
      <c r="A16" t="s">
        <v>32</v>
      </c>
      <c r="B16" s="26">
        <f>AVERAGEIFS('Alcohol Data  - BDD FINALE'!$D$2:$D$159, 'Alcohol Data  - BDD FINALE'!$A$2:$A$159,'Categorized Datas (Chi2)'!A16)</f>
        <v>10.212499999999999</v>
      </c>
      <c r="C16" s="26">
        <f>AVERAGEIFS('Alcohol Data  - BDD FINALE'!$G$2:$G$159, 'Alcohol Data  - BDD FINALE'!$A$2:$A$159,'Categorized Datas (Chi2)'!A16)</f>
        <v>2.2000000000000002</v>
      </c>
      <c r="D16" t="str">
        <f t="shared" si="0"/>
        <v>Medium</v>
      </c>
      <c r="E16" t="str">
        <f t="shared" si="1"/>
        <v>High</v>
      </c>
    </row>
    <row r="17" spans="1:5" x14ac:dyDescent="0.2">
      <c r="A17" t="s">
        <v>34</v>
      </c>
      <c r="B17" s="26">
        <f>AVERAGEIFS('Alcohol Data  - BDD FINALE'!$D$2:$D$159, 'Alcohol Data  - BDD FINALE'!$A$2:$A$159,'Categorized Datas (Chi2)'!A17)</f>
        <v>12.52</v>
      </c>
      <c r="C17" s="26">
        <f>AVERAGEIFS('Alcohol Data  - BDD FINALE'!$G$2:$G$159, 'Alcohol Data  - BDD FINALE'!$A$2:$A$159,'Categorized Datas (Chi2)'!A17)</f>
        <v>1.46</v>
      </c>
      <c r="D17" t="str">
        <f t="shared" si="0"/>
        <v>High</v>
      </c>
      <c r="E17" t="str">
        <f t="shared" si="1"/>
        <v>Medium</v>
      </c>
    </row>
    <row r="18" spans="1:5" x14ac:dyDescent="0.2">
      <c r="A18" t="s">
        <v>36</v>
      </c>
      <c r="B18" s="26">
        <f>AVERAGEIFS('Alcohol Data  - BDD FINALE'!$D$2:$D$159, 'Alcohol Data  - BDD FINALE'!$A$2:$A$159,'Categorized Datas (Chi2)'!A18)</f>
        <v>13</v>
      </c>
      <c r="C18" s="26">
        <f>AVERAGEIFS('Alcohol Data  - BDD FINALE'!$G$2:$G$159, 'Alcohol Data  - BDD FINALE'!$A$2:$A$159,'Categorized Datas (Chi2)'!A18)</f>
        <v>5.67</v>
      </c>
      <c r="D18" t="str">
        <f t="shared" si="0"/>
        <v>High</v>
      </c>
      <c r="E18" t="str">
        <f t="shared" si="1"/>
        <v>High</v>
      </c>
    </row>
    <row r="19" spans="1:5" x14ac:dyDescent="0.2">
      <c r="A19" t="s">
        <v>38</v>
      </c>
      <c r="B19" s="26">
        <f>AVERAGEIFS('Alcohol Data  - BDD FINALE'!$D$2:$D$159, 'Alcohol Data  - BDD FINALE'!$A$2:$A$159,'Categorized Datas (Chi2)'!A19)</f>
        <v>12.864999999999998</v>
      </c>
      <c r="C19" s="26">
        <f>AVERAGEIFS('Alcohol Data  - BDD FINALE'!$G$2:$G$159, 'Alcohol Data  - BDD FINALE'!$A$2:$A$159,'Categorized Datas (Chi2)'!A19)</f>
        <v>1.1724999999999999</v>
      </c>
      <c r="D19" t="str">
        <f t="shared" si="0"/>
        <v>High</v>
      </c>
      <c r="E19" t="str">
        <f t="shared" si="1"/>
        <v>Medium</v>
      </c>
    </row>
    <row r="20" spans="1:5" x14ac:dyDescent="0.2">
      <c r="A20" t="s">
        <v>40</v>
      </c>
      <c r="B20" s="26">
        <f>AVERAGEIFS('Alcohol Data  - BDD FINALE'!$D$2:$D$159, 'Alcohol Data  - BDD FINALE'!$A$2:$A$159,'Categorized Datas (Chi2)'!A20)</f>
        <v>8.370000000000001</v>
      </c>
      <c r="C20" s="26">
        <f>AVERAGEIFS('Alcohol Data  - BDD FINALE'!$G$2:$G$159, 'Alcohol Data  - BDD FINALE'!$A$2:$A$159,'Categorized Datas (Chi2)'!A20)</f>
        <v>1.1766666666666667</v>
      </c>
      <c r="D20" t="str">
        <f t="shared" si="0"/>
        <v>Low</v>
      </c>
      <c r="E20" t="str">
        <f t="shared" si="1"/>
        <v>Medium</v>
      </c>
    </row>
    <row r="21" spans="1:5" x14ac:dyDescent="0.2">
      <c r="A21" t="s">
        <v>42</v>
      </c>
      <c r="B21" s="26">
        <f>AVERAGEIFS('Alcohol Data  - BDD FINALE'!$D$2:$D$159, 'Alcohol Data  - BDD FINALE'!$A$2:$A$159,'Categorized Datas (Chi2)'!A21)</f>
        <v>11.6</v>
      </c>
      <c r="C21" s="26">
        <f>AVERAGEIFS('Alcohol Data  - BDD FINALE'!$G$2:$G$159, 'Alcohol Data  - BDD FINALE'!$A$2:$A$159,'Categorized Datas (Chi2)'!A21)</f>
        <v>1.4224999999999999</v>
      </c>
      <c r="D21" t="str">
        <f t="shared" si="0"/>
        <v>High</v>
      </c>
      <c r="E21" t="str">
        <f t="shared" si="1"/>
        <v>Medium</v>
      </c>
    </row>
    <row r="22" spans="1:5" x14ac:dyDescent="0.2">
      <c r="A22" t="s">
        <v>44</v>
      </c>
      <c r="B22" s="26">
        <f>AVERAGEIFS('Alcohol Data  - BDD FINALE'!$D$2:$D$159, 'Alcohol Data  - BDD FINALE'!$A$2:$A$159,'Categorized Datas (Chi2)'!A22)</f>
        <v>7.4949999999999992</v>
      </c>
      <c r="C22" s="26">
        <f>AVERAGEIFS('Alcohol Data  - BDD FINALE'!$G$2:$G$159, 'Alcohol Data  - BDD FINALE'!$A$2:$A$159,'Categorized Datas (Chi2)'!A22)</f>
        <v>0.92500000000000004</v>
      </c>
      <c r="D22" t="str">
        <f t="shared" si="0"/>
        <v>Low</v>
      </c>
      <c r="E22" t="str">
        <f t="shared" si="1"/>
        <v>Low</v>
      </c>
    </row>
    <row r="23" spans="1:5" x14ac:dyDescent="0.2">
      <c r="A23" t="s">
        <v>46</v>
      </c>
      <c r="B23" s="26">
        <f>AVERAGEIFS('Alcohol Data  - BDD FINALE'!$D$2:$D$159, 'Alcohol Data  - BDD FINALE'!$A$2:$A$159,'Categorized Datas (Chi2)'!A23)</f>
        <v>13.27</v>
      </c>
      <c r="C23" s="26">
        <f>AVERAGEIFS('Alcohol Data  - BDD FINALE'!$G$2:$G$159, 'Alcohol Data  - BDD FINALE'!$A$2:$A$159,'Categorized Datas (Chi2)'!A23)</f>
        <v>1.02</v>
      </c>
      <c r="D23" t="str">
        <f t="shared" si="0"/>
        <v>High</v>
      </c>
      <c r="E23" t="str">
        <f t="shared" si="1"/>
        <v>Low</v>
      </c>
    </row>
    <row r="24" spans="1:5" x14ac:dyDescent="0.2">
      <c r="A24" t="s">
        <v>48</v>
      </c>
      <c r="B24" s="26">
        <f>AVERAGEIFS('Alcohol Data  - BDD FINALE'!$D$2:$D$159, 'Alcohol Data  - BDD FINALE'!$A$2:$A$159,'Categorized Datas (Chi2)'!A24)</f>
        <v>8.3650000000000002</v>
      </c>
      <c r="C24" s="26">
        <f>AVERAGEIFS('Alcohol Data  - BDD FINALE'!$G$2:$G$159, 'Alcohol Data  - BDD FINALE'!$A$2:$A$159,'Categorized Datas (Chi2)'!A24)</f>
        <v>0.95</v>
      </c>
      <c r="D24" t="str">
        <f t="shared" si="0"/>
        <v>Low</v>
      </c>
      <c r="E24" t="str">
        <f t="shared" si="1"/>
        <v>Low</v>
      </c>
    </row>
    <row r="25" spans="1:5" x14ac:dyDescent="0.2">
      <c r="A25" t="s">
        <v>50</v>
      </c>
      <c r="B25" s="26">
        <f>AVERAGEIFS('Alcohol Data  - BDD FINALE'!$D$2:$D$159, 'Alcohol Data  - BDD FINALE'!$A$2:$A$159,'Categorized Datas (Chi2)'!A25)</f>
        <v>5.42</v>
      </c>
      <c r="C25" s="26">
        <f>AVERAGEIFS('Alcohol Data  - BDD FINALE'!$G$2:$G$159, 'Alcohol Data  - BDD FINALE'!$A$2:$A$159,'Categorized Datas (Chi2)'!A25)</f>
        <v>11.8</v>
      </c>
      <c r="D25" t="str">
        <f t="shared" si="0"/>
        <v>Low</v>
      </c>
      <c r="E25" t="str">
        <f t="shared" si="1"/>
        <v>High</v>
      </c>
    </row>
    <row r="26" spans="1:5" x14ac:dyDescent="0.2">
      <c r="A26" t="s">
        <v>52</v>
      </c>
      <c r="B26" s="26">
        <f>AVERAGEIFS('Alcohol Data  - BDD FINALE'!$D$2:$D$159, 'Alcohol Data  - BDD FINALE'!$A$2:$A$159,'Categorized Datas (Chi2)'!A26)</f>
        <v>10.995000000000001</v>
      </c>
      <c r="C26" s="26">
        <f>AVERAGEIFS('Alcohol Data  - BDD FINALE'!$G$2:$G$159, 'Alcohol Data  - BDD FINALE'!$A$2:$A$159,'Categorized Datas (Chi2)'!A26)</f>
        <v>6.67</v>
      </c>
      <c r="D26" t="str">
        <f t="shared" si="0"/>
        <v>Medium</v>
      </c>
      <c r="E26" t="str">
        <f t="shared" si="1"/>
        <v>High</v>
      </c>
    </row>
    <row r="27" spans="1:5" x14ac:dyDescent="0.2">
      <c r="A27" t="s">
        <v>54</v>
      </c>
      <c r="B27" s="26">
        <f>AVERAGEIFS('Alcohol Data  - BDD FINALE'!$D$2:$D$159, 'Alcohol Data  - BDD FINALE'!$A$2:$A$159,'Categorized Datas (Chi2)'!A27)</f>
        <v>12.717499999999999</v>
      </c>
      <c r="C27" s="26">
        <f>AVERAGEIFS('Alcohol Data  - BDD FINALE'!$G$2:$G$159, 'Alcohol Data  - BDD FINALE'!$A$2:$A$159,'Categorized Datas (Chi2)'!A27)</f>
        <v>7.8974999999999991</v>
      </c>
      <c r="D27" t="str">
        <f t="shared" si="0"/>
        <v>High</v>
      </c>
      <c r="E27" t="str">
        <f t="shared" si="1"/>
        <v>High</v>
      </c>
    </row>
    <row r="28" spans="1:5" x14ac:dyDescent="0.2">
      <c r="A28" t="s">
        <v>56</v>
      </c>
      <c r="B28" s="26">
        <f>AVERAGEIFS('Alcohol Data  - BDD FINALE'!$D$2:$D$159, 'Alcohol Data  - BDD FINALE'!$A$2:$A$159,'Categorized Datas (Chi2)'!A28)</f>
        <v>12.515000000000001</v>
      </c>
      <c r="C28" s="26">
        <f>AVERAGEIFS('Alcohol Data  - BDD FINALE'!$G$2:$G$159, 'Alcohol Data  - BDD FINALE'!$A$2:$A$159,'Categorized Datas (Chi2)'!A28)</f>
        <v>1.1000000000000001</v>
      </c>
      <c r="D28" t="str">
        <f t="shared" si="0"/>
        <v>High</v>
      </c>
      <c r="E28" t="str">
        <f t="shared" si="1"/>
        <v>Medium</v>
      </c>
    </row>
    <row r="29" spans="1:5" x14ac:dyDescent="0.2">
      <c r="A29" t="s">
        <v>58</v>
      </c>
      <c r="B29" s="26">
        <f>AVERAGEIFS('Alcohol Data  - BDD FINALE'!$D$2:$D$159, 'Alcohol Data  - BDD FINALE'!$A$2:$A$159,'Categorized Datas (Chi2)'!A29)</f>
        <v>6.9749999999999996</v>
      </c>
      <c r="C29" s="26">
        <f>AVERAGEIFS('Alcohol Data  - BDD FINALE'!$G$2:$G$159, 'Alcohol Data  - BDD FINALE'!$A$2:$A$159,'Categorized Datas (Chi2)'!A29)</f>
        <v>0.98249999999999993</v>
      </c>
      <c r="D29" t="str">
        <f t="shared" si="0"/>
        <v>Low</v>
      </c>
      <c r="E29" t="str">
        <f t="shared" si="1"/>
        <v>Low</v>
      </c>
    </row>
    <row r="30" spans="1:5" x14ac:dyDescent="0.2">
      <c r="A30" t="s">
        <v>60</v>
      </c>
      <c r="B30" s="26">
        <f>AVERAGEIFS('Alcohol Data  - BDD FINALE'!$D$2:$D$159, 'Alcohol Data  - BDD FINALE'!$A$2:$A$159,'Categorized Datas (Chi2)'!A30)</f>
        <v>11.524999999999999</v>
      </c>
      <c r="C30" s="26">
        <f>AVERAGEIFS('Alcohol Data  - BDD FINALE'!$G$2:$G$159, 'Alcohol Data  - BDD FINALE'!$A$2:$A$159,'Categorized Datas (Chi2)'!A30)</f>
        <v>7.1675000000000004</v>
      </c>
      <c r="D30" t="str">
        <f t="shared" si="0"/>
        <v>High</v>
      </c>
      <c r="E30" t="str">
        <f t="shared" si="1"/>
        <v>High</v>
      </c>
    </row>
    <row r="31" spans="1:5" x14ac:dyDescent="0.2">
      <c r="A31" t="s">
        <v>62</v>
      </c>
      <c r="B31" s="26">
        <f>AVERAGEIFS('Alcohol Data  - BDD FINALE'!$D$2:$D$159, 'Alcohol Data  - BDD FINALE'!$A$2:$A$159,'Categorized Datas (Chi2)'!A31)</f>
        <v>10.370000000000001</v>
      </c>
      <c r="C31" s="26">
        <f>AVERAGEIFS('Alcohol Data  - BDD FINALE'!$G$2:$G$159, 'Alcohol Data  - BDD FINALE'!$A$2:$A$159,'Categorized Datas (Chi2)'!A31)</f>
        <v>3.0149999999999997</v>
      </c>
      <c r="D31" t="str">
        <f t="shared" si="0"/>
        <v>Medium</v>
      </c>
      <c r="E31" t="str">
        <f t="shared" si="1"/>
        <v>High</v>
      </c>
    </row>
    <row r="32" spans="1:5" x14ac:dyDescent="0.2">
      <c r="A32" t="s">
        <v>64</v>
      </c>
      <c r="B32" s="26">
        <f>AVERAGEIFS('Alcohol Data  - BDD FINALE'!$D$2:$D$159, 'Alcohol Data  - BDD FINALE'!$A$2:$A$159,'Categorized Datas (Chi2)'!A32)</f>
        <v>10.3475</v>
      </c>
      <c r="C32" s="26">
        <f>AVERAGEIFS('Alcohol Data  - BDD FINALE'!$G$2:$G$159, 'Alcohol Data  - BDD FINALE'!$A$2:$A$159,'Categorized Datas (Chi2)'!A32)</f>
        <v>0.94750000000000001</v>
      </c>
      <c r="D32" t="str">
        <f t="shared" si="0"/>
        <v>Medium</v>
      </c>
      <c r="E32" t="str">
        <f t="shared" si="1"/>
        <v>Low</v>
      </c>
    </row>
    <row r="33" spans="1:5" x14ac:dyDescent="0.2">
      <c r="A33" t="s">
        <v>66</v>
      </c>
      <c r="B33" s="26">
        <f>AVERAGEIFS('Alcohol Data  - BDD FINALE'!$D$2:$D$159, 'Alcohol Data  - BDD FINALE'!$A$2:$A$159,'Categorized Datas (Chi2)'!A33)</f>
        <v>4.4666666666666668</v>
      </c>
      <c r="C33" s="26">
        <f>AVERAGEIFS('Alcohol Data  - BDD FINALE'!$G$2:$G$159, 'Alcohol Data  - BDD FINALE'!$A$2:$A$159,'Categorized Datas (Chi2)'!A33)</f>
        <v>1.8166666666666667</v>
      </c>
      <c r="D33" t="str">
        <f t="shared" si="0"/>
        <v>Low</v>
      </c>
      <c r="E33" t="str">
        <f t="shared" si="1"/>
        <v>High</v>
      </c>
    </row>
    <row r="34" spans="1:5" x14ac:dyDescent="0.2">
      <c r="A34" t="s">
        <v>68</v>
      </c>
      <c r="B34" s="26">
        <f>AVERAGEIFS('Alcohol Data  - BDD FINALE'!$D$2:$D$159, 'Alcohol Data  - BDD FINALE'!$A$2:$A$159,'Categorized Datas (Chi2)'!A34)</f>
        <v>7.0324999999999998</v>
      </c>
      <c r="C34" s="26">
        <f>AVERAGEIFS('Alcohol Data  - BDD FINALE'!$G$2:$G$159, 'Alcohol Data  - BDD FINALE'!$A$2:$A$159,'Categorized Datas (Chi2)'!A34)</f>
        <v>0.72249999999999992</v>
      </c>
      <c r="D34" t="str">
        <f t="shared" si="0"/>
        <v>Low</v>
      </c>
      <c r="E34" t="str">
        <f t="shared" si="1"/>
        <v>Low</v>
      </c>
    </row>
    <row r="35" spans="1:5" x14ac:dyDescent="0.2">
      <c r="A35" t="s">
        <v>70</v>
      </c>
      <c r="B35" s="26">
        <f>AVERAGEIFS('Alcohol Data  - BDD FINALE'!$D$2:$D$159, 'Alcohol Data  - BDD FINALE'!$A$2:$A$159,'Categorized Datas (Chi2)'!A35)</f>
        <v>10.86</v>
      </c>
      <c r="C35" s="26">
        <f>AVERAGEIFS('Alcohol Data  - BDD FINALE'!$G$2:$G$159, 'Alcohol Data  - BDD FINALE'!$A$2:$A$159,'Categorized Datas (Chi2)'!A35)</f>
        <v>1.29</v>
      </c>
      <c r="D35" t="str">
        <f t="shared" si="0"/>
        <v>Medium</v>
      </c>
      <c r="E35" t="str">
        <f t="shared" si="1"/>
        <v>Medium</v>
      </c>
    </row>
    <row r="36" spans="1:5" x14ac:dyDescent="0.2">
      <c r="A36" t="s">
        <v>72</v>
      </c>
      <c r="B36" s="26">
        <f>AVERAGEIFS('Alcohol Data  - BDD FINALE'!$D$2:$D$159, 'Alcohol Data  - BDD FINALE'!$A$2:$A$159,'Categorized Datas (Chi2)'!A36)</f>
        <v>11.7</v>
      </c>
      <c r="C36" s="26">
        <f>AVERAGEIFS('Alcohol Data  - BDD FINALE'!$G$2:$G$159, 'Alcohol Data  - BDD FINALE'!$A$2:$A$159,'Categorized Datas (Chi2)'!A36)</f>
        <v>1.0725</v>
      </c>
      <c r="D36" t="str">
        <f t="shared" si="0"/>
        <v>High</v>
      </c>
      <c r="E36" t="str">
        <f t="shared" si="1"/>
        <v>Medium</v>
      </c>
    </row>
    <row r="37" spans="1:5" x14ac:dyDescent="0.2">
      <c r="A37" t="s">
        <v>74</v>
      </c>
      <c r="B37" s="26">
        <f>AVERAGEIFS('Alcohol Data  - BDD FINALE'!$D$2:$D$159, 'Alcohol Data  - BDD FINALE'!$A$2:$A$159,'Categorized Datas (Chi2)'!A37)</f>
        <v>17.995000000000001</v>
      </c>
      <c r="C37" s="26">
        <f>AVERAGEIFS('Alcohol Data  - BDD FINALE'!$G$2:$G$159, 'Alcohol Data  - BDD FINALE'!$A$2:$A$159,'Categorized Datas (Chi2)'!A37)</f>
        <v>1.7875000000000001</v>
      </c>
      <c r="D37" t="str">
        <f t="shared" si="0"/>
        <v>High</v>
      </c>
      <c r="E37" t="str">
        <f t="shared" si="1"/>
        <v>Medium</v>
      </c>
    </row>
    <row r="38" spans="1:5" x14ac:dyDescent="0.2">
      <c r="A38" t="s">
        <v>76</v>
      </c>
      <c r="B38" s="26">
        <f>AVERAGEIFS('Alcohol Data  - BDD FINALE'!$D$2:$D$159, 'Alcohol Data  - BDD FINALE'!$A$2:$A$159,'Categorized Datas (Chi2)'!A38)</f>
        <v>13.135</v>
      </c>
      <c r="C38" s="26">
        <f>AVERAGEIFS('Alcohol Data  - BDD FINALE'!$G$2:$G$159, 'Alcohol Data  - BDD FINALE'!$A$2:$A$159,'Categorized Datas (Chi2)'!A38)</f>
        <v>18.025000000000002</v>
      </c>
      <c r="D38" t="str">
        <f t="shared" si="0"/>
        <v>High</v>
      </c>
      <c r="E38" t="str">
        <f t="shared" si="1"/>
        <v>High</v>
      </c>
    </row>
    <row r="39" spans="1:5" x14ac:dyDescent="0.2">
      <c r="A39" t="s">
        <v>78</v>
      </c>
      <c r="B39" s="26">
        <f>AVERAGEIFS('Alcohol Data  - BDD FINALE'!$D$2:$D$159, 'Alcohol Data  - BDD FINALE'!$A$2:$A$159,'Categorized Datas (Chi2)'!A39)</f>
        <v>8.91</v>
      </c>
      <c r="C39" s="26">
        <f>AVERAGEIFS('Alcohol Data  - BDD FINALE'!$G$2:$G$159, 'Alcohol Data  - BDD FINALE'!$A$2:$A$159,'Categorized Datas (Chi2)'!A39)</f>
        <v>1.4550000000000001</v>
      </c>
      <c r="D39" t="str">
        <f t="shared" si="0"/>
        <v>Low</v>
      </c>
      <c r="E39" t="str">
        <f t="shared" si="1"/>
        <v>Medium</v>
      </c>
    </row>
    <row r="40" spans="1:5" x14ac:dyDescent="0.2">
      <c r="A40" t="s">
        <v>80</v>
      </c>
      <c r="B40" s="26">
        <f>AVERAGEIFS('Alcohol Data  - BDD FINALE'!$D$2:$D$159, 'Alcohol Data  - BDD FINALE'!$A$2:$A$159,'Categorized Datas (Chi2)'!A40)</f>
        <v>10.682500000000001</v>
      </c>
      <c r="C40" s="26">
        <f>AVERAGEIFS('Alcohol Data  - BDD FINALE'!$G$2:$G$159, 'Alcohol Data  - BDD FINALE'!$A$2:$A$159,'Categorized Datas (Chi2)'!A40)</f>
        <v>1.7924999999999998</v>
      </c>
      <c r="D40" t="str">
        <f t="shared" si="0"/>
        <v>Medium</v>
      </c>
      <c r="E40" t="str">
        <f t="shared" si="1"/>
        <v>High</v>
      </c>
    </row>
    <row r="41" spans="1:5" x14ac:dyDescent="0.2">
      <c r="A41" t="s">
        <v>82</v>
      </c>
      <c r="B41" s="26">
        <f>AVERAGEIFS('Alcohol Data  - BDD FINALE'!$D$2:$D$159, 'Alcohol Data  - BDD FINALE'!$A$2:$A$159,'Categorized Datas (Chi2)'!A41)</f>
        <v>11.5075</v>
      </c>
      <c r="C41" s="26">
        <f>AVERAGEIFS('Alcohol Data  - BDD FINALE'!$G$2:$G$159, 'Alcohol Data  - BDD FINALE'!$A$2:$A$159,'Categorized Datas (Chi2)'!A41)</f>
        <v>1.05</v>
      </c>
      <c r="D41" t="str">
        <f t="shared" si="0"/>
        <v>Medium</v>
      </c>
      <c r="E41" t="str">
        <f t="shared" si="1"/>
        <v>Medium</v>
      </c>
    </row>
    <row r="42" spans="1:5" x14ac:dyDescent="0.2">
      <c r="A42" t="s">
        <v>84</v>
      </c>
      <c r="B42" s="26">
        <f>AVERAGEIFS('Alcohol Data  - BDD FINALE'!$D$2:$D$159, 'Alcohol Data  - BDD FINALE'!$A$2:$A$159,'Categorized Datas (Chi2)'!A42)</f>
        <v>11.005000000000001</v>
      </c>
      <c r="C42" s="26">
        <f>AVERAGEIFS('Alcohol Data  - BDD FINALE'!$G$2:$G$159, 'Alcohol Data  - BDD FINALE'!$A$2:$A$159,'Categorized Datas (Chi2)'!A42)</f>
        <v>1.0275000000000001</v>
      </c>
      <c r="D42" t="str">
        <f t="shared" si="0"/>
        <v>Medium</v>
      </c>
      <c r="E42" t="str">
        <f t="shared" si="1"/>
        <v>Medium</v>
      </c>
    </row>
    <row r="43" spans="1:5" x14ac:dyDescent="0.2">
      <c r="A43" t="s">
        <v>86</v>
      </c>
      <c r="B43" s="26">
        <f>AVERAGEIFS('Alcohol Data  - BDD FINALE'!$D$2:$D$159, 'Alcohol Data  - BDD FINALE'!$A$2:$A$159,'Categorized Datas (Chi2)'!A43)</f>
        <v>9.442499999999999</v>
      </c>
      <c r="C43" s="26">
        <f>AVERAGEIFS('Alcohol Data  - BDD FINALE'!$G$2:$G$159, 'Alcohol Data  - BDD FINALE'!$A$2:$A$159,'Categorized Datas (Chi2)'!A43)</f>
        <v>1.0125</v>
      </c>
      <c r="D43" t="str">
        <f t="shared" si="0"/>
        <v>Low</v>
      </c>
      <c r="E43" t="str">
        <f t="shared" si="1"/>
        <v>Low</v>
      </c>
    </row>
    <row r="44" spans="1:5" x14ac:dyDescent="0.2">
      <c r="A44" t="s">
        <v>88</v>
      </c>
      <c r="B44" s="26">
        <f>AVERAGEIFS('Alcohol Data  - BDD FINALE'!$D$2:$D$159, 'Alcohol Data  - BDD FINALE'!$A$2:$A$159,'Categorized Datas (Chi2)'!A44)</f>
        <v>11.4</v>
      </c>
      <c r="C44" s="26">
        <f>AVERAGEIFS('Alcohol Data  - BDD FINALE'!$G$2:$G$159, 'Alcohol Data  - BDD FINALE'!$A$2:$A$159,'Categorized Datas (Chi2)'!A44)</f>
        <v>0.72000000000000008</v>
      </c>
      <c r="D44" t="str">
        <f t="shared" si="0"/>
        <v>Medium</v>
      </c>
      <c r="E44" t="str">
        <f t="shared" si="1"/>
        <v>Low</v>
      </c>
    </row>
    <row r="45" spans="1:5" x14ac:dyDescent="0.2">
      <c r="A45" t="s">
        <v>90</v>
      </c>
      <c r="B45" s="26">
        <f>AVERAGEIFS('Alcohol Data  - BDD FINALE'!$D$2:$D$159, 'Alcohol Data  - BDD FINALE'!$A$2:$A$159,'Categorized Datas (Chi2)'!A45)</f>
        <v>2</v>
      </c>
      <c r="C45" s="26">
        <f>AVERAGEIFS('Alcohol Data  - BDD FINALE'!$G$2:$G$159, 'Alcohol Data  - BDD FINALE'!$A$2:$A$159,'Categorized Datas (Chi2)'!A45)</f>
        <v>3.8166666666666664</v>
      </c>
      <c r="D45" t="str">
        <f t="shared" si="0"/>
        <v>Low</v>
      </c>
      <c r="E45" t="str">
        <f t="shared" si="1"/>
        <v>Medium</v>
      </c>
    </row>
    <row r="46" spans="1:5" x14ac:dyDescent="0.2">
      <c r="A46" t="s">
        <v>92</v>
      </c>
      <c r="B46" s="26">
        <f>AVERAGEIFS('Alcohol Data  - BDD FINALE'!$D$2:$D$159, 'Alcohol Data  - BDD FINALE'!$A$2:$A$159,'Categorized Datas (Chi2)'!A46)</f>
        <v>10.840000000000002</v>
      </c>
      <c r="C46" s="26">
        <f>AVERAGEIFS('Alcohol Data  - BDD FINALE'!$G$2:$G$159, 'Alcohol Data  - BDD FINALE'!$A$2:$A$159,'Categorized Datas (Chi2)'!A46)</f>
        <v>6.6166666666666663</v>
      </c>
      <c r="D46" t="str">
        <f t="shared" si="0"/>
        <v>Medium</v>
      </c>
      <c r="E46" t="str">
        <f t="shared" si="1"/>
        <v>High</v>
      </c>
    </row>
    <row r="47" spans="1:5" x14ac:dyDescent="0.2">
      <c r="A47" t="s">
        <v>94</v>
      </c>
      <c r="B47" s="26">
        <f>AVERAGEIFS('Alcohol Data  - BDD FINALE'!$D$2:$D$159, 'Alcohol Data  - BDD FINALE'!$A$2:$A$159,'Categorized Datas (Chi2)'!A47)</f>
        <v>11.383333333333333</v>
      </c>
      <c r="C47" s="26">
        <f>AVERAGEIFS('Alcohol Data  - BDD FINALE'!$G$2:$G$159, 'Alcohol Data  - BDD FINALE'!$A$2:$A$159,'Categorized Datas (Chi2)'!A47)</f>
        <v>1.2433333333333334</v>
      </c>
      <c r="D47" t="str">
        <f t="shared" si="0"/>
        <v>Medium</v>
      </c>
      <c r="E47" t="str">
        <f t="shared" si="1"/>
        <v>Low</v>
      </c>
    </row>
  </sheetData>
  <autoFilter ref="A1:D1" xr:uid="{846CCAE6-A69E-D149-BDC8-6116FC723EFA}"/>
  <mergeCells count="1">
    <mergeCell ref="H2:J2"/>
  </mergeCells>
  <pageMargins left="0.7" right="0.7" top="0.75" bottom="0.75" header="0.3" footer="0.3"/>
  <drawing r:id="rId1"/>
  <mc:AlternateContent xmlns:mc="http://schemas.openxmlformats.org/markup-compatibility/2006">
    <mc:Choice Requires="v">
      <legacyDrawing r:id="rId2"/>
    </mc:Choice>
  </mc:AlternateContent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8A1D4-E458-EE44-B94D-0AE07BBA4E6E}">
  <dimension ref="A1:R54"/>
  <sheetViews>
    <sheetView zoomScale="89" zoomScaleNormal="200" workbookViewId="0">
      <selection activeCell="T15" sqref="T15"/>
    </sheetView>
  </sheetViews>
  <sheetFormatPr baseColWidth="10" defaultRowHeight="16" x14ac:dyDescent="0.2"/>
  <cols>
    <col min="1" max="1" width="14.83203125" style="26" bestFit="1" customWidth="1"/>
    <col min="2" max="2" width="7.5" style="26" bestFit="1" customWidth="1"/>
    <col min="3" max="3" width="8.33203125" style="26" bestFit="1" customWidth="1"/>
    <col min="4" max="4" width="7.5" style="26" bestFit="1" customWidth="1"/>
    <col min="5" max="6" width="11.1640625" style="26" bestFit="1" customWidth="1"/>
    <col min="7" max="7" width="10.83203125" style="26"/>
    <col min="8" max="10" width="11.1640625" style="26" bestFit="1" customWidth="1"/>
    <col min="11" max="11" width="10.83203125" style="26"/>
    <col min="12" max="12" width="24" style="26" bestFit="1" customWidth="1"/>
    <col min="13" max="13" width="10.83203125" style="26"/>
    <col min="14" max="14" width="16.33203125" style="26" bestFit="1" customWidth="1"/>
    <col min="15" max="18" width="7.5" style="26" bestFit="1" customWidth="1"/>
    <col min="19" max="19" width="10.83203125" style="26"/>
    <col min="20" max="20" width="15" style="26" bestFit="1" customWidth="1"/>
    <col min="21" max="16384" width="10.83203125" style="26"/>
  </cols>
  <sheetData>
    <row r="1" spans="1:18" ht="17" thickBot="1" x14ac:dyDescent="0.25">
      <c r="A1" s="73"/>
      <c r="B1" s="74" t="s">
        <v>176</v>
      </c>
      <c r="C1" s="75"/>
      <c r="D1" s="75"/>
      <c r="E1" s="76"/>
    </row>
    <row r="2" spans="1:18" ht="17" thickBot="1" x14ac:dyDescent="0.25">
      <c r="A2" s="77"/>
      <c r="B2" s="78" t="s">
        <v>166</v>
      </c>
      <c r="C2" s="79"/>
      <c r="D2" s="80"/>
      <c r="E2" s="81"/>
      <c r="G2" s="82" t="s">
        <v>173</v>
      </c>
      <c r="H2" s="83"/>
      <c r="I2" s="83"/>
      <c r="J2" s="84"/>
    </row>
    <row r="3" spans="1:18" ht="17" thickBot="1" x14ac:dyDescent="0.25">
      <c r="A3" s="85" t="s">
        <v>167</v>
      </c>
      <c r="B3" s="67" t="s">
        <v>168</v>
      </c>
      <c r="C3" s="86" t="s">
        <v>169</v>
      </c>
      <c r="D3" s="86" t="s">
        <v>170</v>
      </c>
      <c r="E3" s="87" t="s">
        <v>112</v>
      </c>
      <c r="G3" s="88" t="s">
        <v>167</v>
      </c>
      <c r="H3" s="89" t="s">
        <v>166</v>
      </c>
      <c r="I3" s="89"/>
      <c r="J3" s="90"/>
      <c r="L3" s="72" t="s">
        <v>143</v>
      </c>
    </row>
    <row r="4" spans="1:18" x14ac:dyDescent="0.2">
      <c r="A4" s="91" t="s">
        <v>168</v>
      </c>
      <c r="B4" s="116">
        <v>5</v>
      </c>
      <c r="C4" s="117">
        <v>5</v>
      </c>
      <c r="D4" s="117">
        <v>5</v>
      </c>
      <c r="E4" s="118">
        <v>15</v>
      </c>
      <c r="G4" s="88"/>
      <c r="H4" s="93" t="s">
        <v>168</v>
      </c>
      <c r="I4" s="93" t="s">
        <v>169</v>
      </c>
      <c r="J4" s="92" t="s">
        <v>171</v>
      </c>
      <c r="L4" s="26">
        <f>(3-1)*(3-1)</f>
        <v>4</v>
      </c>
    </row>
    <row r="5" spans="1:18" ht="17" thickBot="1" x14ac:dyDescent="0.25">
      <c r="A5" s="94" t="s">
        <v>169</v>
      </c>
      <c r="B5" s="116">
        <v>5</v>
      </c>
      <c r="C5" s="117">
        <v>4</v>
      </c>
      <c r="D5" s="117">
        <v>7</v>
      </c>
      <c r="E5" s="118">
        <v>16</v>
      </c>
      <c r="G5" s="88" t="s">
        <v>168</v>
      </c>
      <c r="H5" s="13">
        <f>(GETPIVOTDATA("Pays",$N$7,"Alcohol consumption level","Low")*GETPIVOTDATA("Pays",$N$7,"Murder Rate Level","Low"))/GETPIVOTDATA("Pays",$N$7)</f>
        <v>3.9130434782608696</v>
      </c>
      <c r="I5" s="13">
        <f>(GETPIVOTDATA("Pays",$N$7,"Alcohol consumption level","Low")*GETPIVOTDATA("Pays",$N$7,"Murder Rate Level","Medium"))/GETPIVOTDATA("Pays",$N$7)</f>
        <v>5.2173913043478262</v>
      </c>
      <c r="J5" s="14">
        <f>(GETPIVOTDATA("Pays",$N$7,"Alcohol consumption level","Low")*GETPIVOTDATA("Pays",$N$7,"Murder Rate Level","High"))/GETPIVOTDATA("Pays",$N$7)</f>
        <v>5.8695652173913047</v>
      </c>
      <c r="L5" s="72" t="s">
        <v>147</v>
      </c>
    </row>
    <row r="6" spans="1:18" ht="17" thickBot="1" x14ac:dyDescent="0.25">
      <c r="A6" s="95" t="s">
        <v>171</v>
      </c>
      <c r="B6" s="116">
        <v>2</v>
      </c>
      <c r="C6" s="117">
        <v>7</v>
      </c>
      <c r="D6" s="117">
        <v>6</v>
      </c>
      <c r="E6" s="118">
        <v>15</v>
      </c>
      <c r="G6" s="88" t="s">
        <v>169</v>
      </c>
      <c r="H6" s="13">
        <f>(GETPIVOTDATA("Pays",$N$7,"Alcohol consumption level","Medium")*GETPIVOTDATA("Pays",$N$7,"Murder Rate Level","Low"))/GETPIVOTDATA("Pays",$N$7)</f>
        <v>4.1739130434782608</v>
      </c>
      <c r="I6" s="13">
        <f>(GETPIVOTDATA("Pays",$N$7,"Alcohol consumption level","Medium")*GETPIVOTDATA("Pays",$N$7,"Murder Rate Level","Medium"))/GETPIVOTDATA("Pays",$N$7)</f>
        <v>5.5652173913043477</v>
      </c>
      <c r="J6" s="14">
        <f>(GETPIVOTDATA("Pays",$N$7,"Alcohol consumption level","Medium")*GETPIVOTDATA("Pays",$N$7,"Murder Rate Level","High"))/GETPIVOTDATA("Pays",$N$7)</f>
        <v>6.2608695652173916</v>
      </c>
      <c r="L6" s="26" cm="1">
        <f t="array" ref="L6">SUM((O9:Q11 - H5:J7)^2 / H5:J7)</f>
        <v>2.6780092592592593</v>
      </c>
      <c r="N6" s="67"/>
      <c r="O6" s="57" t="s">
        <v>166</v>
      </c>
      <c r="P6" s="57"/>
      <c r="Q6" s="57"/>
      <c r="R6" s="58"/>
    </row>
    <row r="7" spans="1:18" ht="17" thickBot="1" x14ac:dyDescent="0.25">
      <c r="A7" s="96" t="s">
        <v>112</v>
      </c>
      <c r="B7" s="119">
        <v>12</v>
      </c>
      <c r="C7" s="120">
        <v>16</v>
      </c>
      <c r="D7" s="120">
        <v>18</v>
      </c>
      <c r="E7" s="121">
        <v>46</v>
      </c>
      <c r="G7" s="97" t="s">
        <v>171</v>
      </c>
      <c r="H7" s="15">
        <f>(GETPIVOTDATA("Pays",$N$7,"Alcohol consumption level","High")*GETPIVOTDATA("Pays",$N$7,"Murder Rate Level","Low"))/GETPIVOTDATA("Pays",$N$7)</f>
        <v>3.9130434782608696</v>
      </c>
      <c r="I7" s="15">
        <f>(GETPIVOTDATA("Pays",$N$7,"Alcohol consumption level","High")*GETPIVOTDATA("Pays",$N$7,"Murder Rate Level","Medium"))/GETPIVOTDATA("Pays",$N$7)</f>
        <v>5.2173913043478262</v>
      </c>
      <c r="J7" s="16">
        <f>(GETPIVOTDATA("Pays",$N$7,"Alcohol consumption level","High")*GETPIVOTDATA("Pays",$N$7,"Murder Rate Level","High"))/GETPIVOTDATA("Pays",$N$7)</f>
        <v>5.8695652173913047</v>
      </c>
      <c r="L7" s="72" t="s">
        <v>144</v>
      </c>
      <c r="N7" s="98" t="s">
        <v>172</v>
      </c>
      <c r="O7" s="98" t="s">
        <v>142</v>
      </c>
      <c r="P7" s="99"/>
      <c r="Q7" s="100"/>
      <c r="R7" s="101"/>
    </row>
    <row r="8" spans="1:18" ht="17" thickBot="1" x14ac:dyDescent="0.25">
      <c r="L8" s="26">
        <f>_xlfn.CHISQ.DIST.RT(L6,L4)</f>
        <v>0.61306815733504705</v>
      </c>
      <c r="N8" s="98" t="s">
        <v>167</v>
      </c>
      <c r="O8" s="99" t="s">
        <v>168</v>
      </c>
      <c r="P8" s="100" t="s">
        <v>169</v>
      </c>
      <c r="Q8" s="101" t="s">
        <v>170</v>
      </c>
      <c r="R8" s="102" t="s">
        <v>112</v>
      </c>
    </row>
    <row r="9" spans="1:18" x14ac:dyDescent="0.2">
      <c r="L9" s="72" t="s">
        <v>157</v>
      </c>
      <c r="N9" s="103" t="s">
        <v>168</v>
      </c>
      <c r="O9" s="107">
        <v>5</v>
      </c>
      <c r="P9" s="108">
        <v>5</v>
      </c>
      <c r="Q9" s="108">
        <v>5</v>
      </c>
      <c r="R9" s="109">
        <v>15</v>
      </c>
    </row>
    <row r="10" spans="1:18" x14ac:dyDescent="0.2">
      <c r="L10" s="26">
        <f>CORREL('Alcohol Data  - BDD FINALE'!D2:D159,'Alcohol Data  - BDD FINALE'!G2:G159)</f>
        <v>0.10521006447902971</v>
      </c>
      <c r="N10" s="104" t="s">
        <v>169</v>
      </c>
      <c r="O10" s="110">
        <v>5</v>
      </c>
      <c r="P10" s="111">
        <v>4</v>
      </c>
      <c r="Q10" s="111">
        <v>7</v>
      </c>
      <c r="R10" s="112">
        <v>16</v>
      </c>
    </row>
    <row r="11" spans="1:18" ht="17" thickBot="1" x14ac:dyDescent="0.25">
      <c r="N11" s="105" t="s">
        <v>171</v>
      </c>
      <c r="O11" s="110">
        <v>2</v>
      </c>
      <c r="P11" s="111">
        <v>7</v>
      </c>
      <c r="Q11" s="111">
        <v>6</v>
      </c>
      <c r="R11" s="112">
        <v>15</v>
      </c>
    </row>
    <row r="12" spans="1:18" ht="17" thickBot="1" x14ac:dyDescent="0.25">
      <c r="N12" s="106" t="s">
        <v>112</v>
      </c>
      <c r="O12" s="113">
        <v>12</v>
      </c>
      <c r="P12" s="114">
        <v>16</v>
      </c>
      <c r="Q12" s="114">
        <v>18</v>
      </c>
      <c r="R12" s="115">
        <v>46</v>
      </c>
    </row>
    <row r="13" spans="1:18" x14ac:dyDescent="0.2">
      <c r="A13" s="26" t="s">
        <v>156</v>
      </c>
      <c r="B13" s="26" t="s">
        <v>145</v>
      </c>
      <c r="C13" s="26" t="s">
        <v>146</v>
      </c>
      <c r="E13" s="26" t="s">
        <v>147</v>
      </c>
    </row>
    <row r="14" spans="1:18" x14ac:dyDescent="0.2">
      <c r="A14" s="26">
        <v>0</v>
      </c>
      <c r="B14" s="26">
        <f>_xlfn.CHISQ.DIST(A14,$L$4,FALSE)</f>
        <v>0</v>
      </c>
      <c r="C14" s="26">
        <v>9.4879999999999995</v>
      </c>
      <c r="D14" s="26">
        <v>0</v>
      </c>
      <c r="E14" s="26">
        <v>2.6780092592592593</v>
      </c>
      <c r="F14" s="26">
        <v>0</v>
      </c>
    </row>
    <row r="15" spans="1:18" x14ac:dyDescent="0.2">
      <c r="A15" s="26">
        <v>0.5</v>
      </c>
      <c r="B15" s="26">
        <f t="shared" ref="B15:B54" si="0">_xlfn.CHISQ.DIST(A15,$L$4,FALSE)</f>
        <v>9.735009788392561E-2</v>
      </c>
      <c r="C15" s="26">
        <v>9.4879999999999995</v>
      </c>
      <c r="D15" s="26">
        <v>5.175490731707317E-4</v>
      </c>
      <c r="E15" s="26">
        <v>2.6780092592592593</v>
      </c>
      <c r="F15" s="26">
        <v>0</v>
      </c>
    </row>
    <row r="16" spans="1:18" x14ac:dyDescent="0.2">
      <c r="A16" s="26">
        <v>1</v>
      </c>
      <c r="B16" s="26">
        <f t="shared" si="0"/>
        <v>0.15163266492815836</v>
      </c>
      <c r="C16" s="26">
        <v>9.4879999999999995</v>
      </c>
      <c r="D16" s="26">
        <v>1.0350981463414599E-3</v>
      </c>
      <c r="E16" s="26">
        <v>2.6780092592592601</v>
      </c>
      <c r="F16" s="26">
        <v>0</v>
      </c>
    </row>
    <row r="17" spans="1:6" x14ac:dyDescent="0.2">
      <c r="A17" s="26">
        <v>1.5</v>
      </c>
      <c r="B17" s="26">
        <f t="shared" si="0"/>
        <v>0.17713745727788049</v>
      </c>
      <c r="C17" s="26">
        <v>9.4879999999999995</v>
      </c>
      <c r="D17" s="26">
        <v>1.5526472195122E-3</v>
      </c>
      <c r="E17" s="26">
        <v>2.6780092592592601</v>
      </c>
      <c r="F17" s="26">
        <v>0</v>
      </c>
    </row>
    <row r="18" spans="1:6" x14ac:dyDescent="0.2">
      <c r="A18" s="26">
        <v>2</v>
      </c>
      <c r="B18" s="26">
        <f t="shared" si="0"/>
        <v>0.18393972058572114</v>
      </c>
      <c r="C18" s="26">
        <v>9.4879999999999995</v>
      </c>
      <c r="D18" s="26">
        <v>2.0701962926829298E-3</v>
      </c>
      <c r="E18" s="26">
        <v>2.6780092592592601</v>
      </c>
      <c r="F18" s="26">
        <v>0</v>
      </c>
    </row>
    <row r="19" spans="1:6" x14ac:dyDescent="0.2">
      <c r="A19" s="26">
        <v>2.5</v>
      </c>
      <c r="B19" s="26">
        <f t="shared" si="0"/>
        <v>0.17906549803761881</v>
      </c>
      <c r="C19" s="26">
        <v>9.4879999999999995</v>
      </c>
      <c r="D19" s="26">
        <v>2.5877453658536601E-3</v>
      </c>
      <c r="E19" s="26">
        <v>2.6780092592592601</v>
      </c>
      <c r="F19" s="26">
        <v>0</v>
      </c>
    </row>
    <row r="20" spans="1:6" x14ac:dyDescent="0.2">
      <c r="A20" s="26">
        <v>3</v>
      </c>
      <c r="B20" s="26">
        <f t="shared" si="0"/>
        <v>0.16734762011132237</v>
      </c>
      <c r="C20" s="26">
        <v>9.4879999999999995</v>
      </c>
      <c r="D20" s="26">
        <v>3.10529443902439E-3</v>
      </c>
      <c r="E20" s="26">
        <v>2.6780092592592601</v>
      </c>
      <c r="F20" s="26">
        <v>0</v>
      </c>
    </row>
    <row r="21" spans="1:6" x14ac:dyDescent="0.2">
      <c r="A21" s="26">
        <v>3.5</v>
      </c>
      <c r="B21" s="26">
        <f t="shared" si="0"/>
        <v>0.15205220051913951</v>
      </c>
      <c r="C21" s="26">
        <v>9.4879999999999995</v>
      </c>
      <c r="D21" s="26">
        <v>3.6228435121951198E-3</v>
      </c>
      <c r="E21" s="26">
        <v>2.6780092592592601</v>
      </c>
      <c r="F21" s="26">
        <v>0</v>
      </c>
    </row>
    <row r="22" spans="1:6" x14ac:dyDescent="0.2">
      <c r="A22" s="26">
        <v>4</v>
      </c>
      <c r="B22" s="26">
        <f t="shared" si="0"/>
        <v>0.13533528323661273</v>
      </c>
      <c r="C22" s="26">
        <v>9.4879999999999995</v>
      </c>
      <c r="D22" s="26">
        <v>4.1403925853658501E-3</v>
      </c>
      <c r="E22" s="26">
        <v>2.6780092592592601</v>
      </c>
      <c r="F22" s="26">
        <v>0</v>
      </c>
    </row>
    <row r="23" spans="1:6" x14ac:dyDescent="0.2">
      <c r="A23" s="26">
        <v>4.5</v>
      </c>
      <c r="B23" s="26">
        <f t="shared" si="0"/>
        <v>0.11857412763209739</v>
      </c>
      <c r="C23" s="26">
        <v>9.4879999999999995</v>
      </c>
      <c r="D23" s="26">
        <v>4.6579416585365904E-3</v>
      </c>
      <c r="E23" s="26">
        <v>2.6780092592592601</v>
      </c>
      <c r="F23" s="26">
        <v>0</v>
      </c>
    </row>
    <row r="24" spans="1:6" x14ac:dyDescent="0.2">
      <c r="A24" s="26">
        <v>5</v>
      </c>
      <c r="B24" s="26">
        <f t="shared" si="0"/>
        <v>0.10260624827987351</v>
      </c>
      <c r="C24" s="26">
        <v>9.4879999999999995</v>
      </c>
      <c r="D24" s="26">
        <v>5.1754907317073202E-3</v>
      </c>
      <c r="E24" s="26">
        <v>2.6780092592592601</v>
      </c>
      <c r="F24" s="26">
        <v>0</v>
      </c>
    </row>
    <row r="25" spans="1:6" x14ac:dyDescent="0.2">
      <c r="A25" s="26">
        <v>5.5</v>
      </c>
      <c r="B25" s="26">
        <f t="shared" si="0"/>
        <v>8.7900809159222923E-2</v>
      </c>
      <c r="C25" s="26">
        <v>9.4879999999999995</v>
      </c>
      <c r="D25" s="26">
        <v>5.6930398048780501E-3</v>
      </c>
      <c r="E25" s="26">
        <v>2.6780092592592601</v>
      </c>
      <c r="F25" s="26">
        <v>0</v>
      </c>
    </row>
    <row r="26" spans="1:6" x14ac:dyDescent="0.2">
      <c r="A26" s="26">
        <v>6</v>
      </c>
      <c r="B26" s="26">
        <f t="shared" si="0"/>
        <v>7.4680602551795913E-2</v>
      </c>
      <c r="C26" s="26">
        <v>9.4879999999999995</v>
      </c>
      <c r="D26" s="26">
        <v>6.2105888780487799E-3</v>
      </c>
      <c r="E26" s="26">
        <v>2.6780092592592601</v>
      </c>
      <c r="F26" s="26">
        <v>0</v>
      </c>
    </row>
    <row r="27" spans="1:6" x14ac:dyDescent="0.2">
      <c r="A27" s="26">
        <v>6.5</v>
      </c>
      <c r="B27" s="26">
        <f t="shared" si="0"/>
        <v>6.3008087726548284E-2</v>
      </c>
      <c r="C27" s="26">
        <v>9.4879999999999995</v>
      </c>
      <c r="D27" s="26">
        <v>6.7281379512195098E-3</v>
      </c>
      <c r="E27" s="26">
        <v>2.6780092592592601</v>
      </c>
      <c r="F27" s="26">
        <v>0</v>
      </c>
    </row>
    <row r="28" spans="1:6" x14ac:dyDescent="0.2">
      <c r="A28" s="26">
        <v>7</v>
      </c>
      <c r="B28" s="26">
        <f t="shared" si="0"/>
        <v>5.2845420989057396E-2</v>
      </c>
      <c r="C28" s="26">
        <v>9.4879999999999995</v>
      </c>
      <c r="D28" s="26">
        <v>7.2456870243902396E-3</v>
      </c>
      <c r="E28" s="26">
        <v>2.6780092592592601</v>
      </c>
      <c r="F28" s="26">
        <v>0</v>
      </c>
    </row>
    <row r="29" spans="1:6" x14ac:dyDescent="0.2">
      <c r="A29" s="26">
        <v>7.5</v>
      </c>
      <c r="B29" s="26">
        <f t="shared" si="0"/>
        <v>4.4095773480017086E-2</v>
      </c>
      <c r="C29" s="26">
        <v>9.4879999999999995</v>
      </c>
      <c r="D29" s="26">
        <v>7.7632360975609799E-3</v>
      </c>
      <c r="E29" s="26">
        <v>2.6780092592592601</v>
      </c>
      <c r="F29" s="26">
        <v>0</v>
      </c>
    </row>
    <row r="30" spans="1:6" x14ac:dyDescent="0.2">
      <c r="A30" s="26">
        <v>8</v>
      </c>
      <c r="B30" s="26">
        <f t="shared" si="0"/>
        <v>3.6631277777468364E-2</v>
      </c>
      <c r="C30" s="26">
        <v>9.4879999999999995</v>
      </c>
      <c r="D30" s="26">
        <v>8.2807851707317106E-3</v>
      </c>
      <c r="E30" s="26">
        <v>2.6780092592592601</v>
      </c>
      <c r="F30" s="26">
        <v>0</v>
      </c>
    </row>
    <row r="31" spans="1:6" x14ac:dyDescent="0.2">
      <c r="A31" s="26">
        <v>8.5</v>
      </c>
      <c r="B31" s="26">
        <f t="shared" si="0"/>
        <v>3.0311497056623424E-2</v>
      </c>
      <c r="C31" s="26">
        <v>9.4879999999999995</v>
      </c>
      <c r="D31" s="26">
        <v>8.7983342439024396E-3</v>
      </c>
      <c r="E31" s="26">
        <v>2.6780092592592601</v>
      </c>
      <c r="F31" s="26">
        <v>0</v>
      </c>
    </row>
    <row r="32" spans="1:6" x14ac:dyDescent="0.2">
      <c r="A32" s="26">
        <v>9</v>
      </c>
      <c r="B32" s="26">
        <f t="shared" si="0"/>
        <v>2.4995242211045189E-2</v>
      </c>
      <c r="C32" s="26">
        <v>9.4879999999999995</v>
      </c>
      <c r="D32" s="26">
        <v>9.3158833170731703E-3</v>
      </c>
      <c r="E32" s="26">
        <v>2.6780092592592601</v>
      </c>
      <c r="F32" s="26">
        <v>0</v>
      </c>
    </row>
    <row r="33" spans="1:6" x14ac:dyDescent="0.2">
      <c r="A33" s="26">
        <v>9.5</v>
      </c>
      <c r="B33" s="26">
        <f t="shared" si="0"/>
        <v>2.054777610741151E-2</v>
      </c>
      <c r="C33" s="26">
        <v>9.4879999999999995</v>
      </c>
      <c r="D33" s="26">
        <v>9.8334323902438993E-3</v>
      </c>
      <c r="E33" s="26">
        <v>2.6780092592592601</v>
      </c>
      <c r="F33" s="26">
        <v>0</v>
      </c>
    </row>
    <row r="34" spans="1:6" x14ac:dyDescent="0.2">
      <c r="A34" s="26">
        <v>10</v>
      </c>
      <c r="B34" s="26">
        <f t="shared" si="0"/>
        <v>1.6844867497713668E-2</v>
      </c>
      <c r="C34" s="26">
        <v>9.4879999999999995</v>
      </c>
      <c r="D34" s="26">
        <v>1.0350981463414601E-2</v>
      </c>
      <c r="E34" s="26">
        <v>2.6780092592592601</v>
      </c>
      <c r="F34" s="26">
        <v>0</v>
      </c>
    </row>
    <row r="35" spans="1:6" x14ac:dyDescent="0.2">
      <c r="A35" s="26">
        <v>10.5</v>
      </c>
      <c r="B35" s="26">
        <f t="shared" si="0"/>
        <v>1.3774735797851137E-2</v>
      </c>
      <c r="C35" s="26">
        <v>9.4879999999999995</v>
      </c>
      <c r="D35" s="26">
        <v>1.0868530536585401E-2</v>
      </c>
      <c r="E35" s="26">
        <v>2.6780092592592601</v>
      </c>
      <c r="F35" s="26">
        <v>0</v>
      </c>
    </row>
    <row r="36" spans="1:6" x14ac:dyDescent="0.2">
      <c r="A36" s="26">
        <v>11</v>
      </c>
      <c r="B36" s="26">
        <f t="shared" si="0"/>
        <v>1.1238621455776185E-2</v>
      </c>
      <c r="C36" s="26">
        <v>9.4879999999999995</v>
      </c>
      <c r="D36" s="26">
        <v>1.13860796097561E-2</v>
      </c>
      <c r="E36" s="26">
        <v>2.6780092592592601</v>
      </c>
      <c r="F36" s="26">
        <v>0</v>
      </c>
    </row>
    <row r="37" spans="1:6" x14ac:dyDescent="0.2">
      <c r="A37" s="26">
        <v>11.5</v>
      </c>
      <c r="B37" s="26">
        <f t="shared" si="0"/>
        <v>9.1504947899652914E-3</v>
      </c>
      <c r="C37" s="26">
        <v>9.4879999999999995</v>
      </c>
      <c r="D37" s="26">
        <v>1.19036286829268E-2</v>
      </c>
      <c r="E37" s="26">
        <v>2.6780092592592601</v>
      </c>
      <c r="F37" s="26">
        <v>0</v>
      </c>
    </row>
    <row r="38" spans="1:6" x14ac:dyDescent="0.2">
      <c r="A38" s="26">
        <v>12</v>
      </c>
      <c r="B38" s="26">
        <f t="shared" si="0"/>
        <v>7.4362565299990763E-3</v>
      </c>
      <c r="C38" s="26">
        <v>9.4879999999999995</v>
      </c>
      <c r="D38" s="26">
        <v>1.24211777560976E-2</v>
      </c>
      <c r="E38" s="26">
        <v>2.6780092592592601</v>
      </c>
      <c r="F38" s="26">
        <v>0</v>
      </c>
    </row>
    <row r="39" spans="1:6" x14ac:dyDescent="0.2">
      <c r="A39" s="26">
        <v>12.5</v>
      </c>
      <c r="B39" s="26">
        <f t="shared" si="0"/>
        <v>6.0326691757115912E-3</v>
      </c>
      <c r="C39" s="26">
        <v>9.4879999999999995</v>
      </c>
      <c r="D39" s="26">
        <v>1.2938726829268299E-2</v>
      </c>
      <c r="E39" s="26">
        <v>2.6780092592592601</v>
      </c>
      <c r="F39" s="26">
        <v>0</v>
      </c>
    </row>
    <row r="40" spans="1:6" x14ac:dyDescent="0.2">
      <c r="A40" s="26">
        <v>13</v>
      </c>
      <c r="B40" s="26">
        <f t="shared" si="0"/>
        <v>4.8861773771771118E-3</v>
      </c>
      <c r="C40" s="26">
        <v>9.4879999999999995</v>
      </c>
      <c r="D40" s="26">
        <v>1.3456275902439E-2</v>
      </c>
      <c r="E40" s="26">
        <v>2.6780092592592601</v>
      </c>
      <c r="F40" s="26">
        <v>0</v>
      </c>
    </row>
    <row r="41" spans="1:6" x14ac:dyDescent="0.2">
      <c r="A41" s="26">
        <v>13.5</v>
      </c>
      <c r="B41" s="26">
        <f t="shared" si="0"/>
        <v>3.9517187201702142E-3</v>
      </c>
      <c r="C41" s="26">
        <v>9.4879999999999995</v>
      </c>
      <c r="D41" s="26">
        <v>1.3973824975609801E-2</v>
      </c>
      <c r="E41" s="26">
        <v>2.6780092592592601</v>
      </c>
      <c r="F41" s="26">
        <v>0</v>
      </c>
    </row>
    <row r="42" spans="1:6" x14ac:dyDescent="0.2">
      <c r="A42" s="26">
        <v>14</v>
      </c>
      <c r="B42" s="26">
        <f t="shared" si="0"/>
        <v>3.1915868794408072E-3</v>
      </c>
      <c r="C42" s="26">
        <v>9.4879999999999995</v>
      </c>
      <c r="D42" s="26">
        <v>1.44913740487805E-2</v>
      </c>
      <c r="E42" s="26">
        <v>2.6780092592592601</v>
      </c>
      <c r="F42" s="26">
        <v>0</v>
      </c>
    </row>
    <row r="43" spans="1:6" x14ac:dyDescent="0.2">
      <c r="A43" s="26">
        <v>14.5</v>
      </c>
      <c r="B43" s="26">
        <f t="shared" si="0"/>
        <v>2.574382159554241E-3</v>
      </c>
      <c r="C43" s="26">
        <v>9.4879999999999995</v>
      </c>
      <c r="D43" s="26">
        <v>1.50089231219512E-2</v>
      </c>
      <c r="E43" s="26">
        <v>2.6780092592592601</v>
      </c>
      <c r="F43" s="26">
        <v>0</v>
      </c>
    </row>
    <row r="44" spans="1:6" x14ac:dyDescent="0.2">
      <c r="A44" s="26">
        <v>15</v>
      </c>
      <c r="B44" s="26">
        <f t="shared" si="0"/>
        <v>2.0740663880543762E-3</v>
      </c>
      <c r="C44" s="26">
        <v>9.4879999999999995</v>
      </c>
      <c r="D44" s="26">
        <v>1.5526472195122E-2</v>
      </c>
      <c r="E44" s="26">
        <v>2.6780092592592601</v>
      </c>
      <c r="F44" s="26">
        <v>0</v>
      </c>
    </row>
    <row r="45" spans="1:6" x14ac:dyDescent="0.2">
      <c r="A45" s="26">
        <v>15.5</v>
      </c>
      <c r="B45" s="26">
        <f t="shared" si="0"/>
        <v>1.6691273447307893E-3</v>
      </c>
      <c r="C45" s="26">
        <v>9.4879999999999995</v>
      </c>
      <c r="D45" s="26">
        <v>1.6044021268292699E-2</v>
      </c>
      <c r="E45" s="26">
        <v>2.6780092592592601</v>
      </c>
      <c r="F45" s="26">
        <v>0</v>
      </c>
    </row>
    <row r="46" spans="1:6" x14ac:dyDescent="0.2">
      <c r="A46" s="26">
        <v>16</v>
      </c>
      <c r="B46" s="26">
        <f t="shared" si="0"/>
        <v>1.3418505116100474E-3</v>
      </c>
      <c r="C46" s="26">
        <v>9.4879999999999995</v>
      </c>
      <c r="D46" s="26">
        <v>1.65615703414634E-2</v>
      </c>
      <c r="E46" s="26">
        <v>2.6780092592592601</v>
      </c>
      <c r="F46" s="26">
        <v>0</v>
      </c>
    </row>
    <row r="47" spans="1:6" x14ac:dyDescent="0.2">
      <c r="A47" s="26">
        <v>16.5</v>
      </c>
      <c r="B47" s="26">
        <f t="shared" si="0"/>
        <v>1.0776915488693785E-3</v>
      </c>
      <c r="C47" s="26">
        <v>9.4879999999999995</v>
      </c>
      <c r="D47" s="26">
        <v>1.7079119414634102E-2</v>
      </c>
      <c r="E47" s="26">
        <v>2.6780092592592601</v>
      </c>
      <c r="F47" s="26">
        <v>0</v>
      </c>
    </row>
    <row r="48" spans="1:6" x14ac:dyDescent="0.2">
      <c r="A48" s="26">
        <v>17</v>
      </c>
      <c r="B48" s="26">
        <f t="shared" si="0"/>
        <v>8.6474056829523771E-4</v>
      </c>
      <c r="C48" s="26">
        <v>9.4879999999999995</v>
      </c>
      <c r="D48" s="26">
        <v>1.75966684878049E-2</v>
      </c>
      <c r="E48" s="26">
        <v>2.6780092592592601</v>
      </c>
      <c r="F48" s="26">
        <v>0</v>
      </c>
    </row>
    <row r="49" spans="1:6" x14ac:dyDescent="0.2">
      <c r="A49" s="26">
        <v>17.5</v>
      </c>
      <c r="B49" s="26">
        <f t="shared" si="0"/>
        <v>6.9326829738141184E-4</v>
      </c>
      <c r="C49" s="26">
        <v>9.4879999999999995</v>
      </c>
      <c r="D49" s="26">
        <v>1.8114217560975601E-2</v>
      </c>
      <c r="E49" s="26">
        <v>2.6780092592592601</v>
      </c>
      <c r="F49" s="26">
        <v>0</v>
      </c>
    </row>
    <row r="50" spans="1:6" x14ac:dyDescent="0.2">
      <c r="A50" s="26">
        <v>18</v>
      </c>
      <c r="B50" s="26">
        <f t="shared" si="0"/>
        <v>5.5534411839005843E-4</v>
      </c>
      <c r="C50" s="26">
        <v>9.4879999999999995</v>
      </c>
      <c r="D50" s="26">
        <v>1.8631766634146299E-2</v>
      </c>
      <c r="E50" s="26">
        <v>2.6780092592592601</v>
      </c>
      <c r="F50" s="26">
        <v>0</v>
      </c>
    </row>
    <row r="51" spans="1:6" x14ac:dyDescent="0.2">
      <c r="A51" s="26">
        <v>18.5</v>
      </c>
      <c r="B51" s="26">
        <f t="shared" si="0"/>
        <v>4.4451639078395082E-4</v>
      </c>
      <c r="C51" s="26">
        <v>9.4879999999999995</v>
      </c>
      <c r="D51" s="26">
        <v>1.9149315707317101E-2</v>
      </c>
      <c r="E51" s="26">
        <v>2.6780092592592601</v>
      </c>
      <c r="F51" s="26">
        <v>0</v>
      </c>
    </row>
    <row r="52" spans="1:6" x14ac:dyDescent="0.2">
      <c r="A52" s="26">
        <v>19</v>
      </c>
      <c r="B52" s="26">
        <f t="shared" si="0"/>
        <v>3.5554619196657804E-4</v>
      </c>
      <c r="C52" s="26">
        <v>9.4879999999999995</v>
      </c>
      <c r="D52" s="26">
        <v>1.9666864780487799E-2</v>
      </c>
      <c r="E52" s="26">
        <v>2.6780092592592601</v>
      </c>
      <c r="F52" s="26">
        <v>0</v>
      </c>
    </row>
    <row r="53" spans="1:6" x14ac:dyDescent="0.2">
      <c r="A53" s="26">
        <v>19.5</v>
      </c>
      <c r="B53" s="26">
        <f t="shared" si="0"/>
        <v>2.8418648568798567E-4</v>
      </c>
      <c r="C53" s="26">
        <v>9.4879999999999995</v>
      </c>
      <c r="D53" s="26">
        <v>2.01844138536585E-2</v>
      </c>
      <c r="E53" s="26">
        <v>2.6780092592592601</v>
      </c>
      <c r="F53" s="26">
        <v>0</v>
      </c>
    </row>
    <row r="54" spans="1:6" x14ac:dyDescent="0.2">
      <c r="A54" s="26">
        <v>20</v>
      </c>
      <c r="B54" s="26">
        <f t="shared" si="0"/>
        <v>2.2699964881242444E-4</v>
      </c>
      <c r="C54" s="26">
        <v>9.4879999999999995</v>
      </c>
      <c r="D54" s="26">
        <v>2.0701962926829302E-2</v>
      </c>
      <c r="E54" s="26">
        <v>2.6780092592592601</v>
      </c>
      <c r="F54" s="26">
        <v>0.17549999999999999</v>
      </c>
    </row>
  </sheetData>
  <mergeCells count="5">
    <mergeCell ref="B2:D2"/>
    <mergeCell ref="B1:E1"/>
    <mergeCell ref="G2:J2"/>
    <mergeCell ref="H3:J3"/>
    <mergeCell ref="O6:R6"/>
  </mergeCells>
  <conditionalFormatting pivot="1" sqref="O9:Q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J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D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94409-3F2C-2D4B-B905-8ED4B9D59260}">
  <dimension ref="A1:O48"/>
  <sheetViews>
    <sheetView topLeftCell="G1" zoomScale="82" zoomScaleNormal="100" workbookViewId="0">
      <selection activeCell="V17" sqref="V17"/>
    </sheetView>
  </sheetViews>
  <sheetFormatPr baseColWidth="10" defaultRowHeight="16" x14ac:dyDescent="0.2"/>
  <cols>
    <col min="4" max="4" width="32.83203125" customWidth="1"/>
    <col min="5" max="5" width="12.33203125" bestFit="1" customWidth="1"/>
    <col min="6" max="6" width="27.6640625" bestFit="1" customWidth="1"/>
    <col min="7" max="7" width="38" bestFit="1" customWidth="1"/>
    <col min="9" max="9" width="17.1640625" bestFit="1" customWidth="1"/>
    <col min="10" max="10" width="20" bestFit="1" customWidth="1"/>
    <col min="11" max="11" width="18.5" bestFit="1" customWidth="1"/>
    <col min="12" max="12" width="20" bestFit="1" customWidth="1"/>
    <col min="13" max="13" width="14.5" bestFit="1" customWidth="1"/>
    <col min="14" max="14" width="19.83203125" bestFit="1" customWidth="1"/>
  </cols>
  <sheetData>
    <row r="1" spans="1:15" ht="69" customHeight="1" thickBot="1" x14ac:dyDescent="0.25">
      <c r="A1" s="7" t="s">
        <v>0</v>
      </c>
      <c r="B1" s="7" t="s">
        <v>1</v>
      </c>
      <c r="C1" s="7" t="s">
        <v>2</v>
      </c>
      <c r="D1" s="8" t="s">
        <v>97</v>
      </c>
      <c r="E1" s="7" t="s">
        <v>100</v>
      </c>
      <c r="F1" s="7" t="s">
        <v>135</v>
      </c>
      <c r="G1" s="7" t="s">
        <v>3</v>
      </c>
      <c r="H1" s="7" t="s">
        <v>101</v>
      </c>
      <c r="I1" s="7" t="s">
        <v>136</v>
      </c>
      <c r="K1" s="122" t="s">
        <v>127</v>
      </c>
      <c r="L1" s="123"/>
      <c r="M1" s="124"/>
      <c r="N1" s="72" t="s">
        <v>157</v>
      </c>
      <c r="O1" s="26"/>
    </row>
    <row r="2" spans="1:15" x14ac:dyDescent="0.2">
      <c r="A2" t="s">
        <v>74</v>
      </c>
      <c r="B2" t="s">
        <v>75</v>
      </c>
      <c r="C2">
        <v>2000</v>
      </c>
      <c r="D2">
        <v>19.05</v>
      </c>
      <c r="E2" s="2">
        <f t="shared" ref="E2:E41" si="0">(D2-$K$8)/$M$8</f>
        <v>2.4747748972169465</v>
      </c>
      <c r="F2" s="2">
        <f t="shared" ref="F2:F41" si="1">LOG(D2+1)</f>
        <v>1.3021143769562011</v>
      </c>
      <c r="G2">
        <v>2.54</v>
      </c>
      <c r="H2" s="2">
        <f t="shared" ref="H2:H41" si="2">(G2-$K$11)/$M$11</f>
        <v>-0.30639991103081382</v>
      </c>
      <c r="I2" s="2">
        <f>LOG(G2+1)</f>
        <v>0.54900326202578786</v>
      </c>
      <c r="K2" s="51"/>
      <c r="L2" s="52" t="s">
        <v>128</v>
      </c>
      <c r="M2" s="53" t="s">
        <v>129</v>
      </c>
      <c r="N2" s="26">
        <f>CORREL(D2:D41,G2:G41)</f>
        <v>4.4888940855216858E-2</v>
      </c>
      <c r="O2" s="26"/>
    </row>
    <row r="3" spans="1:15" x14ac:dyDescent="0.2">
      <c r="A3" t="s">
        <v>46</v>
      </c>
      <c r="B3" t="s">
        <v>47</v>
      </c>
      <c r="C3">
        <v>2000</v>
      </c>
      <c r="D3">
        <v>15.03</v>
      </c>
      <c r="E3" s="2">
        <f t="shared" si="0"/>
        <v>1.3342406520749761</v>
      </c>
      <c r="F3" s="2">
        <f t="shared" si="1"/>
        <v>1.2049335223541449</v>
      </c>
      <c r="G3">
        <v>0.98</v>
      </c>
      <c r="H3" s="2">
        <f t="shared" si="2"/>
        <v>-0.60282401100481064</v>
      </c>
      <c r="I3" s="2">
        <f t="shared" ref="I3:I41" si="3">LOG(G3+1)</f>
        <v>0.2966651902615311</v>
      </c>
      <c r="K3" s="54" t="s">
        <v>128</v>
      </c>
      <c r="L3" s="13">
        <f>1</f>
        <v>1</v>
      </c>
      <c r="M3" s="14">
        <f>CORREL(D2:D41,G2:G41)</f>
        <v>4.4888940855216858E-2</v>
      </c>
      <c r="N3" s="26"/>
      <c r="O3" s="26"/>
    </row>
    <row r="4" spans="1:15" ht="17" thickBot="1" x14ac:dyDescent="0.25">
      <c r="A4" t="s">
        <v>26</v>
      </c>
      <c r="B4" t="s">
        <v>27</v>
      </c>
      <c r="C4">
        <v>2000</v>
      </c>
      <c r="D4">
        <v>14.22</v>
      </c>
      <c r="E4" s="2">
        <f t="shared" si="0"/>
        <v>1.1044315131284601</v>
      </c>
      <c r="F4" s="2">
        <f t="shared" si="1"/>
        <v>1.182414652434554</v>
      </c>
      <c r="G4">
        <v>1.87</v>
      </c>
      <c r="H4" s="2">
        <f t="shared" si="2"/>
        <v>-0.43371026166067139</v>
      </c>
      <c r="I4" s="2">
        <f t="shared" si="3"/>
        <v>0.45788189673399232</v>
      </c>
      <c r="K4" s="55" t="s">
        <v>129</v>
      </c>
      <c r="L4" s="15">
        <f>M3</f>
        <v>4.4888940855216858E-2</v>
      </c>
      <c r="M4" s="16">
        <f>L3</f>
        <v>1</v>
      </c>
      <c r="N4" s="26"/>
      <c r="O4" s="26"/>
    </row>
    <row r="5" spans="1:15" ht="17" thickBot="1" x14ac:dyDescent="0.25">
      <c r="A5" t="s">
        <v>76</v>
      </c>
      <c r="B5" t="s">
        <v>77</v>
      </c>
      <c r="C5">
        <v>2000</v>
      </c>
      <c r="D5">
        <v>13.86</v>
      </c>
      <c r="E5" s="2">
        <f t="shared" si="0"/>
        <v>1.0022941180411191</v>
      </c>
      <c r="F5" s="2">
        <f t="shared" si="1"/>
        <v>1.1720188094245565</v>
      </c>
      <c r="G5">
        <v>27.98</v>
      </c>
      <c r="H5" s="2">
        <f t="shared" si="2"/>
        <v>4.5275931039297497</v>
      </c>
      <c r="I5" s="2">
        <f t="shared" si="3"/>
        <v>1.4620983811351558</v>
      </c>
      <c r="K5" s="26"/>
      <c r="L5" s="26"/>
      <c r="M5" s="26"/>
      <c r="N5" s="26"/>
      <c r="O5" s="26"/>
    </row>
    <row r="6" spans="1:15" x14ac:dyDescent="0.2">
      <c r="A6" t="s">
        <v>38</v>
      </c>
      <c r="B6" t="s">
        <v>39</v>
      </c>
      <c r="C6">
        <v>2000</v>
      </c>
      <c r="D6">
        <v>13.82</v>
      </c>
      <c r="E6" s="2">
        <f t="shared" si="0"/>
        <v>0.99094551858697055</v>
      </c>
      <c r="F6" s="2">
        <f t="shared" si="1"/>
        <v>1.1708482036433094</v>
      </c>
      <c r="G6">
        <v>1.67</v>
      </c>
      <c r="H6" s="2">
        <f t="shared" si="2"/>
        <v>-0.47171335140092746</v>
      </c>
      <c r="I6" s="2">
        <f t="shared" si="3"/>
        <v>0.42651126136457523</v>
      </c>
      <c r="K6" s="56" t="s">
        <v>132</v>
      </c>
      <c r="L6" s="57"/>
      <c r="M6" s="57"/>
      <c r="N6" s="57"/>
      <c r="O6" s="58"/>
    </row>
    <row r="7" spans="1:15" x14ac:dyDescent="0.2">
      <c r="A7" t="s">
        <v>34</v>
      </c>
      <c r="B7" t="s">
        <v>35</v>
      </c>
      <c r="C7">
        <v>2000</v>
      </c>
      <c r="D7">
        <v>13.72</v>
      </c>
      <c r="E7" s="2">
        <f t="shared" si="0"/>
        <v>0.96257401995159819</v>
      </c>
      <c r="F7" s="2">
        <f t="shared" si="1"/>
        <v>1.1679078100014801</v>
      </c>
      <c r="G7">
        <v>1.79</v>
      </c>
      <c r="H7" s="2">
        <f t="shared" si="2"/>
        <v>-0.44891149755677384</v>
      </c>
      <c r="I7" s="2">
        <f t="shared" si="3"/>
        <v>0.44560420327359757</v>
      </c>
      <c r="K7" s="59" t="s">
        <v>98</v>
      </c>
      <c r="L7" s="60" t="s">
        <v>126</v>
      </c>
      <c r="M7" s="60" t="s">
        <v>99</v>
      </c>
      <c r="N7" s="60" t="s">
        <v>131</v>
      </c>
      <c r="O7" s="61" t="s">
        <v>96</v>
      </c>
    </row>
    <row r="8" spans="1:15" x14ac:dyDescent="0.2">
      <c r="A8" t="s">
        <v>56</v>
      </c>
      <c r="B8" t="s">
        <v>57</v>
      </c>
      <c r="C8">
        <v>2000</v>
      </c>
      <c r="D8">
        <v>13.65</v>
      </c>
      <c r="E8" s="2">
        <f t="shared" si="0"/>
        <v>0.94271397090683751</v>
      </c>
      <c r="F8" s="2">
        <f t="shared" si="1"/>
        <v>1.1658376246901283</v>
      </c>
      <c r="G8">
        <v>0.92</v>
      </c>
      <c r="H8" s="2">
        <f t="shared" si="2"/>
        <v>-0.61422493792688748</v>
      </c>
      <c r="I8" s="2">
        <f t="shared" si="3"/>
        <v>0.28330122870354957</v>
      </c>
      <c r="K8" s="62">
        <f>AVERAGE(D2:D41)</f>
        <v>10.327249999999996</v>
      </c>
      <c r="L8" s="13">
        <f>MEDIAN(D2:D41)</f>
        <v>11.015000000000001</v>
      </c>
      <c r="M8" s="13">
        <f>STDEV(D2:D41)</f>
        <v>3.5246640047178968</v>
      </c>
      <c r="N8" s="13">
        <f>SKEW(D2:D41)</f>
        <v>-0.43516433061865767</v>
      </c>
      <c r="O8" s="14">
        <f>KURT(D2:D41)</f>
        <v>0.48652249627102506</v>
      </c>
    </row>
    <row r="9" spans="1:15" x14ac:dyDescent="0.2">
      <c r="A9" t="s">
        <v>10</v>
      </c>
      <c r="B9" t="s">
        <v>11</v>
      </c>
      <c r="C9">
        <v>2000</v>
      </c>
      <c r="D9">
        <v>12.89</v>
      </c>
      <c r="E9" s="2">
        <f t="shared" si="0"/>
        <v>0.7270905812780073</v>
      </c>
      <c r="F9" s="2">
        <f t="shared" si="1"/>
        <v>1.1427022457376157</v>
      </c>
      <c r="G9">
        <v>1.02</v>
      </c>
      <c r="H9" s="2">
        <f t="shared" si="2"/>
        <v>-0.59522339305675942</v>
      </c>
      <c r="I9" s="2">
        <f t="shared" si="3"/>
        <v>0.30535136944662378</v>
      </c>
      <c r="K9" s="63" t="s">
        <v>133</v>
      </c>
      <c r="L9" s="64"/>
      <c r="M9" s="64"/>
      <c r="N9" s="64"/>
      <c r="O9" s="65"/>
    </row>
    <row r="10" spans="1:15" x14ac:dyDescent="0.2">
      <c r="A10" t="s">
        <v>72</v>
      </c>
      <c r="B10" t="s">
        <v>73</v>
      </c>
      <c r="C10">
        <v>2000</v>
      </c>
      <c r="D10">
        <v>12.77</v>
      </c>
      <c r="E10" s="2">
        <f t="shared" si="0"/>
        <v>0.69304478291556015</v>
      </c>
      <c r="F10" s="2">
        <f t="shared" si="1"/>
        <v>1.1389339402569236</v>
      </c>
      <c r="G10">
        <v>1.1299999999999999</v>
      </c>
      <c r="H10" s="2">
        <f t="shared" si="2"/>
        <v>-0.57432169369961872</v>
      </c>
      <c r="I10" s="2">
        <f t="shared" si="3"/>
        <v>0.32837960343873768</v>
      </c>
      <c r="K10" s="59" t="s">
        <v>98</v>
      </c>
      <c r="L10" s="60" t="s">
        <v>126</v>
      </c>
      <c r="M10" s="60" t="s">
        <v>99</v>
      </c>
      <c r="N10" s="60" t="s">
        <v>131</v>
      </c>
      <c r="O10" s="61" t="s">
        <v>96</v>
      </c>
    </row>
    <row r="11" spans="1:15" x14ac:dyDescent="0.2">
      <c r="A11" t="s">
        <v>14</v>
      </c>
      <c r="B11" t="s">
        <v>15</v>
      </c>
      <c r="C11">
        <v>2000</v>
      </c>
      <c r="D11">
        <v>12.63</v>
      </c>
      <c r="E11" s="2">
        <f t="shared" si="0"/>
        <v>0.65332468482603923</v>
      </c>
      <c r="F11" s="2">
        <f t="shared" si="1"/>
        <v>1.1344958558346736</v>
      </c>
      <c r="G11">
        <v>9.8800000000000008</v>
      </c>
      <c r="H11" s="2">
        <f t="shared" si="2"/>
        <v>1.0883134824365817</v>
      </c>
      <c r="I11" s="2">
        <f t="shared" si="3"/>
        <v>1.0366288953621612</v>
      </c>
      <c r="K11" s="62">
        <f>AVERAGE(G2:G41)</f>
        <v>4.152499999999999</v>
      </c>
      <c r="L11" s="13">
        <f>MEDIAN(G2:G41)</f>
        <v>2.145</v>
      </c>
      <c r="M11" s="13">
        <f>STDEV(G2:G41)</f>
        <v>5.2627299876658062</v>
      </c>
      <c r="N11" s="13">
        <f>SKEW(G2:G41)</f>
        <v>2.8821042700124866</v>
      </c>
      <c r="O11" s="14">
        <f>KURT(G2:G41)</f>
        <v>10.241372003070541</v>
      </c>
    </row>
    <row r="12" spans="1:15" x14ac:dyDescent="0.2">
      <c r="A12" t="s">
        <v>88</v>
      </c>
      <c r="B12" t="s">
        <v>89</v>
      </c>
      <c r="C12">
        <v>2000</v>
      </c>
      <c r="D12">
        <v>12.48</v>
      </c>
      <c r="E12" s="2">
        <f t="shared" si="0"/>
        <v>0.61076743687298052</v>
      </c>
      <c r="F12" s="2">
        <f t="shared" si="1"/>
        <v>1.129689892199301</v>
      </c>
      <c r="G12">
        <v>0.96</v>
      </c>
      <c r="H12" s="2">
        <f t="shared" si="2"/>
        <v>-0.60662431997883626</v>
      </c>
      <c r="I12" s="2">
        <f t="shared" si="3"/>
        <v>0.29225607135647602</v>
      </c>
      <c r="K12" s="63" t="s">
        <v>137</v>
      </c>
      <c r="L12" s="64"/>
      <c r="M12" s="64"/>
      <c r="N12" s="64"/>
      <c r="O12" s="65"/>
    </row>
    <row r="13" spans="1:15" x14ac:dyDescent="0.2">
      <c r="A13" t="s">
        <v>42</v>
      </c>
      <c r="B13" t="s">
        <v>43</v>
      </c>
      <c r="C13">
        <v>2000</v>
      </c>
      <c r="D13">
        <v>12.38</v>
      </c>
      <c r="E13" s="2">
        <f t="shared" si="0"/>
        <v>0.58239593823760816</v>
      </c>
      <c r="F13" s="2">
        <f t="shared" si="1"/>
        <v>1.1264561134318043</v>
      </c>
      <c r="G13">
        <v>2.0099999999999998</v>
      </c>
      <c r="H13" s="2">
        <f t="shared" si="2"/>
        <v>-0.40710809884249227</v>
      </c>
      <c r="I13" s="2">
        <f t="shared" si="3"/>
        <v>0.47856649559384334</v>
      </c>
      <c r="K13" s="59" t="s">
        <v>98</v>
      </c>
      <c r="L13" s="60" t="s">
        <v>126</v>
      </c>
      <c r="M13" s="60" t="s">
        <v>99</v>
      </c>
      <c r="N13" s="60" t="s">
        <v>131</v>
      </c>
      <c r="O13" s="61" t="s">
        <v>96</v>
      </c>
    </row>
    <row r="14" spans="1:15" ht="17" thickBot="1" x14ac:dyDescent="0.25">
      <c r="A14" t="s">
        <v>82</v>
      </c>
      <c r="B14" t="s">
        <v>83</v>
      </c>
      <c r="C14">
        <v>2000</v>
      </c>
      <c r="D14">
        <v>12.1</v>
      </c>
      <c r="E14" s="2">
        <f t="shared" si="0"/>
        <v>0.50295574205856519</v>
      </c>
      <c r="F14" s="2">
        <f t="shared" si="1"/>
        <v>1.1172712956557642</v>
      </c>
      <c r="G14">
        <v>1.81</v>
      </c>
      <c r="H14" s="2">
        <f t="shared" si="2"/>
        <v>-0.44511118858274823</v>
      </c>
      <c r="I14" s="2">
        <f t="shared" si="3"/>
        <v>0.44870631990507992</v>
      </c>
      <c r="K14" s="66">
        <f>AVERAGE(I2:I41)</f>
        <v>0.58292442322521276</v>
      </c>
      <c r="L14" s="15">
        <f>MEDIAN(I2:I41)</f>
        <v>0.49749712358650866</v>
      </c>
      <c r="M14" s="15">
        <f>STDEV(I2:I41)</f>
        <v>0.30309812007661346</v>
      </c>
      <c r="N14" s="15">
        <f>SKEW(I2:I41)</f>
        <v>1.199773136923326</v>
      </c>
      <c r="O14" s="16">
        <f>KURT(I2:I41)</f>
        <v>0.61933602806592303</v>
      </c>
    </row>
    <row r="15" spans="1:15" ht="17" thickBot="1" x14ac:dyDescent="0.25">
      <c r="A15" t="s">
        <v>28</v>
      </c>
      <c r="B15" t="s">
        <v>29</v>
      </c>
      <c r="C15">
        <v>2000</v>
      </c>
      <c r="D15">
        <v>11.69</v>
      </c>
      <c r="E15" s="2">
        <f t="shared" si="0"/>
        <v>0.3866325976535383</v>
      </c>
      <c r="F15" s="2">
        <f t="shared" si="1"/>
        <v>1.1034616220947047</v>
      </c>
      <c r="G15">
        <v>1.0900000000000001</v>
      </c>
      <c r="H15" s="2">
        <f t="shared" si="2"/>
        <v>-0.58192231164766983</v>
      </c>
      <c r="I15" s="2">
        <f t="shared" si="3"/>
        <v>0.32014628611105395</v>
      </c>
      <c r="K15" s="26"/>
      <c r="L15" s="26"/>
      <c r="M15" s="26"/>
      <c r="N15" s="26"/>
      <c r="O15" s="26"/>
    </row>
    <row r="16" spans="1:15" ht="51" x14ac:dyDescent="0.2">
      <c r="A16" t="s">
        <v>84</v>
      </c>
      <c r="B16" t="s">
        <v>85</v>
      </c>
      <c r="C16">
        <v>2000</v>
      </c>
      <c r="D16">
        <v>11.67</v>
      </c>
      <c r="E16" s="2">
        <f t="shared" si="0"/>
        <v>0.38095829792646396</v>
      </c>
      <c r="F16" s="2">
        <f t="shared" si="1"/>
        <v>1.1027766148834413</v>
      </c>
      <c r="G16">
        <v>1.36</v>
      </c>
      <c r="H16" s="2">
        <f t="shared" si="2"/>
        <v>-0.53061814049832423</v>
      </c>
      <c r="I16" s="2">
        <f t="shared" si="3"/>
        <v>0.37291200297010663</v>
      </c>
      <c r="K16" s="125" t="s">
        <v>97</v>
      </c>
      <c r="L16" s="36"/>
      <c r="M16" s="26"/>
      <c r="N16" s="36" t="s">
        <v>3</v>
      </c>
      <c r="O16" s="36"/>
    </row>
    <row r="17" spans="1:15" x14ac:dyDescent="0.2">
      <c r="A17" t="s">
        <v>54</v>
      </c>
      <c r="B17" t="s">
        <v>55</v>
      </c>
      <c r="C17">
        <v>2000</v>
      </c>
      <c r="D17">
        <v>11.5</v>
      </c>
      <c r="E17" s="2">
        <f t="shared" si="0"/>
        <v>0.33272675024633092</v>
      </c>
      <c r="F17" s="2">
        <f t="shared" si="1"/>
        <v>1.0969100130080565</v>
      </c>
      <c r="G17">
        <v>10.28</v>
      </c>
      <c r="H17" s="2">
        <f t="shared" si="2"/>
        <v>1.1643196619170935</v>
      </c>
      <c r="I17" s="2">
        <f t="shared" si="3"/>
        <v>1.0523090996473234</v>
      </c>
      <c r="K17" s="26"/>
      <c r="L17" s="26"/>
      <c r="M17" s="26"/>
      <c r="N17" s="26"/>
      <c r="O17" s="26"/>
    </row>
    <row r="18" spans="1:15" x14ac:dyDescent="0.2">
      <c r="A18" t="s">
        <v>16</v>
      </c>
      <c r="B18" t="s">
        <v>17</v>
      </c>
      <c r="C18">
        <v>2000</v>
      </c>
      <c r="D18">
        <v>11.42</v>
      </c>
      <c r="E18" s="2">
        <f t="shared" si="0"/>
        <v>0.310029551338033</v>
      </c>
      <c r="F18" s="2">
        <f t="shared" si="1"/>
        <v>1.0941215958405615</v>
      </c>
      <c r="G18">
        <v>2.0699999999999998</v>
      </c>
      <c r="H18" s="2">
        <f t="shared" si="2"/>
        <v>-0.39570717192041543</v>
      </c>
      <c r="I18" s="2">
        <f t="shared" si="3"/>
        <v>0.48713837547718647</v>
      </c>
      <c r="K18" s="26" t="s">
        <v>98</v>
      </c>
      <c r="L18" s="26">
        <v>10.166645569620254</v>
      </c>
      <c r="M18" s="26"/>
      <c r="N18" s="26" t="s">
        <v>98</v>
      </c>
      <c r="O18" s="26">
        <v>2.7666455696202523</v>
      </c>
    </row>
    <row r="19" spans="1:15" x14ac:dyDescent="0.2">
      <c r="A19" t="s">
        <v>20</v>
      </c>
      <c r="B19" t="s">
        <v>21</v>
      </c>
      <c r="C19">
        <v>2000</v>
      </c>
      <c r="D19">
        <v>11.37</v>
      </c>
      <c r="E19" s="2">
        <f t="shared" si="0"/>
        <v>0.2958438020203466</v>
      </c>
      <c r="F19" s="2">
        <f t="shared" si="1"/>
        <v>1.0923696996291206</v>
      </c>
      <c r="G19">
        <v>4.0999999999999996</v>
      </c>
      <c r="H19" s="2">
        <f t="shared" si="2"/>
        <v>-9.975811056817073E-3</v>
      </c>
      <c r="I19" s="2">
        <f t="shared" si="3"/>
        <v>0.70757017609793638</v>
      </c>
      <c r="K19" s="26" t="s">
        <v>107</v>
      </c>
      <c r="L19" s="26">
        <v>0.26255474944969937</v>
      </c>
      <c r="M19" s="26"/>
      <c r="N19" s="26" t="s">
        <v>107</v>
      </c>
      <c r="O19" s="26">
        <v>0.30170161095961634</v>
      </c>
    </row>
    <row r="20" spans="1:15" x14ac:dyDescent="0.2">
      <c r="A20" t="s">
        <v>64</v>
      </c>
      <c r="B20" t="s">
        <v>65</v>
      </c>
      <c r="C20">
        <v>2000</v>
      </c>
      <c r="D20">
        <v>11.14</v>
      </c>
      <c r="E20" s="2">
        <f t="shared" si="0"/>
        <v>0.23058935515899046</v>
      </c>
      <c r="F20" s="2">
        <f t="shared" si="1"/>
        <v>1.0842186867392387</v>
      </c>
      <c r="G20">
        <v>1.1299999999999999</v>
      </c>
      <c r="H20" s="2">
        <f t="shared" si="2"/>
        <v>-0.57432169369961872</v>
      </c>
      <c r="I20" s="2">
        <f t="shared" si="3"/>
        <v>0.32837960343873768</v>
      </c>
      <c r="K20" s="26" t="s">
        <v>126</v>
      </c>
      <c r="L20" s="26">
        <v>10.71</v>
      </c>
      <c r="M20" s="26"/>
      <c r="N20" s="26" t="s">
        <v>126</v>
      </c>
      <c r="O20" s="26">
        <v>1.3849999999999998</v>
      </c>
    </row>
    <row r="21" spans="1:15" x14ac:dyDescent="0.2">
      <c r="A21" t="s">
        <v>80</v>
      </c>
      <c r="B21" t="s">
        <v>81</v>
      </c>
      <c r="C21">
        <v>2000</v>
      </c>
      <c r="D21">
        <v>11.09</v>
      </c>
      <c r="E21" s="2">
        <f t="shared" si="0"/>
        <v>0.21640360584130408</v>
      </c>
      <c r="F21" s="2">
        <f t="shared" si="1"/>
        <v>1.082426300860772</v>
      </c>
      <c r="G21">
        <v>2.4</v>
      </c>
      <c r="H21" s="2">
        <f t="shared" si="2"/>
        <v>-0.33300207384899305</v>
      </c>
      <c r="I21" s="2">
        <f t="shared" si="3"/>
        <v>0.53147891704225514</v>
      </c>
      <c r="K21" s="26" t="s">
        <v>148</v>
      </c>
      <c r="L21" s="26">
        <v>10.45</v>
      </c>
      <c r="M21" s="26"/>
      <c r="N21" s="26" t="s">
        <v>148</v>
      </c>
      <c r="O21" s="26">
        <v>0.66</v>
      </c>
    </row>
    <row r="22" spans="1:15" x14ac:dyDescent="0.2">
      <c r="A22" t="s">
        <v>22</v>
      </c>
      <c r="B22" t="s">
        <v>23</v>
      </c>
      <c r="C22">
        <v>2000</v>
      </c>
      <c r="D22">
        <v>10.94</v>
      </c>
      <c r="E22" s="2">
        <f t="shared" si="0"/>
        <v>0.17384635788824537</v>
      </c>
      <c r="F22" s="2">
        <f t="shared" si="1"/>
        <v>1.0770043267933502</v>
      </c>
      <c r="G22">
        <v>2.2200000000000002</v>
      </c>
      <c r="H22" s="2">
        <f t="shared" si="2"/>
        <v>-0.3672048546152234</v>
      </c>
      <c r="I22" s="2">
        <f t="shared" si="3"/>
        <v>0.50785587169583091</v>
      </c>
      <c r="K22" s="26" t="s">
        <v>149</v>
      </c>
      <c r="L22" s="26">
        <v>3.300262026030345</v>
      </c>
      <c r="M22" s="26"/>
      <c r="N22" s="26" t="s">
        <v>149</v>
      </c>
      <c r="O22" s="26">
        <v>3.7923304450943056</v>
      </c>
    </row>
    <row r="23" spans="1:15" x14ac:dyDescent="0.2">
      <c r="A23" t="s">
        <v>92</v>
      </c>
      <c r="B23" t="s">
        <v>93</v>
      </c>
      <c r="C23">
        <v>2000</v>
      </c>
      <c r="D23">
        <v>10.58</v>
      </c>
      <c r="E23" s="2">
        <f t="shared" si="0"/>
        <v>7.1708962800904927E-2</v>
      </c>
      <c r="F23" s="2">
        <f t="shared" si="1"/>
        <v>1.0637085593914173</v>
      </c>
      <c r="G23">
        <v>9.0399999999999991</v>
      </c>
      <c r="H23" s="2">
        <f t="shared" si="2"/>
        <v>0.92870050552750605</v>
      </c>
      <c r="I23" s="2">
        <f t="shared" si="3"/>
        <v>1.0017337128090005</v>
      </c>
      <c r="K23" s="26" t="s">
        <v>150</v>
      </c>
      <c r="L23" s="26">
        <v>10.891729440457919</v>
      </c>
      <c r="M23" s="26"/>
      <c r="N23" s="26" t="s">
        <v>150</v>
      </c>
      <c r="O23" s="26">
        <v>14.381770204789174</v>
      </c>
    </row>
    <row r="24" spans="1:15" x14ac:dyDescent="0.2">
      <c r="A24" t="s">
        <v>36</v>
      </c>
      <c r="B24" t="s">
        <v>37</v>
      </c>
      <c r="C24">
        <v>2000</v>
      </c>
      <c r="D24">
        <v>10.57</v>
      </c>
      <c r="E24" s="2">
        <f t="shared" si="0"/>
        <v>6.8871812937367743E-2</v>
      </c>
      <c r="F24" s="2">
        <f t="shared" si="1"/>
        <v>1.0633333589517495</v>
      </c>
      <c r="G24">
        <v>5.6</v>
      </c>
      <c r="H24" s="2">
        <f t="shared" si="2"/>
        <v>0.27504736199510293</v>
      </c>
      <c r="I24" s="2">
        <f t="shared" si="3"/>
        <v>0.81954393554186866</v>
      </c>
      <c r="K24" s="26" t="s">
        <v>96</v>
      </c>
      <c r="L24" s="26">
        <v>0.49305920446205054</v>
      </c>
      <c r="M24" s="26"/>
      <c r="N24" s="26" t="s">
        <v>96</v>
      </c>
      <c r="O24" s="26">
        <v>19.255834621562094</v>
      </c>
    </row>
    <row r="25" spans="1:15" x14ac:dyDescent="0.2">
      <c r="A25" t="s">
        <v>30</v>
      </c>
      <c r="B25" t="s">
        <v>31</v>
      </c>
      <c r="C25">
        <v>2000</v>
      </c>
      <c r="D25">
        <v>10.45</v>
      </c>
      <c r="E25" s="2">
        <f t="shared" si="0"/>
        <v>3.4826014574920593E-2</v>
      </c>
      <c r="F25" s="2">
        <f t="shared" si="1"/>
        <v>1.0588054866759067</v>
      </c>
      <c r="G25">
        <v>10.24</v>
      </c>
      <c r="H25" s="2">
        <f t="shared" si="2"/>
        <v>1.1567190439690422</v>
      </c>
      <c r="I25" s="2">
        <f t="shared" si="3"/>
        <v>1.0507663112330423</v>
      </c>
      <c r="K25" s="26" t="s">
        <v>131</v>
      </c>
      <c r="L25" s="26">
        <v>-0.48872343230084686</v>
      </c>
      <c r="M25" s="26"/>
      <c r="N25" s="26" t="s">
        <v>131</v>
      </c>
      <c r="O25" s="26">
        <v>3.8667607219931441</v>
      </c>
    </row>
    <row r="26" spans="1:15" x14ac:dyDescent="0.2">
      <c r="A26" t="s">
        <v>60</v>
      </c>
      <c r="B26" t="s">
        <v>61</v>
      </c>
      <c r="C26">
        <v>2000</v>
      </c>
      <c r="D26">
        <v>10.36</v>
      </c>
      <c r="E26" s="2">
        <f t="shared" si="0"/>
        <v>9.2916658030854828E-3</v>
      </c>
      <c r="F26" s="2">
        <f t="shared" si="1"/>
        <v>1.055378331375</v>
      </c>
      <c r="G26">
        <v>10.18</v>
      </c>
      <c r="H26" s="2">
        <f t="shared" si="2"/>
        <v>1.1453181170469655</v>
      </c>
      <c r="I26" s="2">
        <f t="shared" si="3"/>
        <v>1.0484418035504044</v>
      </c>
      <c r="K26" s="26" t="s">
        <v>151</v>
      </c>
      <c r="L26" s="26">
        <v>17.48</v>
      </c>
      <c r="M26" s="26"/>
      <c r="N26" s="26" t="s">
        <v>151</v>
      </c>
      <c r="O26" s="26">
        <v>27.98</v>
      </c>
    </row>
    <row r="27" spans="1:15" x14ac:dyDescent="0.2">
      <c r="A27" t="s">
        <v>32</v>
      </c>
      <c r="B27" t="s">
        <v>33</v>
      </c>
      <c r="C27">
        <v>2000</v>
      </c>
      <c r="D27">
        <v>10</v>
      </c>
      <c r="E27" s="2">
        <f t="shared" si="0"/>
        <v>-9.2845729284254969E-2</v>
      </c>
      <c r="F27" s="2">
        <f t="shared" si="1"/>
        <v>1.0413926851582251</v>
      </c>
      <c r="G27">
        <v>2.86</v>
      </c>
      <c r="H27" s="2">
        <f t="shared" si="2"/>
        <v>-0.24559496744640424</v>
      </c>
      <c r="I27" s="2">
        <f t="shared" si="3"/>
        <v>0.58658730467175491</v>
      </c>
      <c r="K27" s="26" t="s">
        <v>152</v>
      </c>
      <c r="L27" s="26">
        <v>1.57</v>
      </c>
      <c r="M27" s="26"/>
      <c r="N27" s="26" t="s">
        <v>152</v>
      </c>
      <c r="O27" s="26">
        <v>0</v>
      </c>
    </row>
    <row r="28" spans="1:15" x14ac:dyDescent="0.2">
      <c r="A28" t="s">
        <v>48</v>
      </c>
      <c r="B28" t="s">
        <v>49</v>
      </c>
      <c r="C28">
        <v>2000</v>
      </c>
      <c r="D28">
        <v>9.9499999999999993</v>
      </c>
      <c r="E28" s="2">
        <f t="shared" si="0"/>
        <v>-0.10703147860194137</v>
      </c>
      <c r="F28" s="2">
        <f t="shared" si="1"/>
        <v>1.039414119176137</v>
      </c>
      <c r="G28">
        <v>1.34</v>
      </c>
      <c r="H28" s="2">
        <f t="shared" si="2"/>
        <v>-0.53441844947234984</v>
      </c>
      <c r="I28" s="2">
        <f t="shared" si="3"/>
        <v>0.36921585741014279</v>
      </c>
      <c r="K28" s="26" t="s">
        <v>153</v>
      </c>
      <c r="L28" s="26">
        <v>19.05</v>
      </c>
      <c r="M28" s="26"/>
      <c r="N28" s="26" t="s">
        <v>153</v>
      </c>
      <c r="O28" s="26">
        <v>27.98</v>
      </c>
    </row>
    <row r="29" spans="1:15" x14ac:dyDescent="0.2">
      <c r="A29" t="s">
        <v>70</v>
      </c>
      <c r="B29" t="s">
        <v>71</v>
      </c>
      <c r="C29">
        <v>2000</v>
      </c>
      <c r="D29">
        <v>9.65</v>
      </c>
      <c r="E29" s="2">
        <f t="shared" si="0"/>
        <v>-0.19214597450805823</v>
      </c>
      <c r="F29" s="2">
        <f t="shared" si="1"/>
        <v>1.0273496077747566</v>
      </c>
      <c r="G29">
        <v>2.2200000000000002</v>
      </c>
      <c r="H29" s="2">
        <f t="shared" si="2"/>
        <v>-0.3672048546152234</v>
      </c>
      <c r="I29" s="2">
        <f t="shared" si="3"/>
        <v>0.50785587169583091</v>
      </c>
      <c r="K29" s="26" t="s">
        <v>154</v>
      </c>
      <c r="L29" s="26">
        <v>1606.3300000000002</v>
      </c>
      <c r="M29" s="26"/>
      <c r="N29" s="26" t="s">
        <v>154</v>
      </c>
      <c r="O29" s="26">
        <v>437.12999999999988</v>
      </c>
    </row>
    <row r="30" spans="1:15" ht="17" thickBot="1" x14ac:dyDescent="0.25">
      <c r="A30" t="s">
        <v>86</v>
      </c>
      <c r="B30" t="s">
        <v>87</v>
      </c>
      <c r="C30">
        <v>2000</v>
      </c>
      <c r="D30">
        <v>9.3699999999999992</v>
      </c>
      <c r="E30" s="2">
        <f t="shared" si="0"/>
        <v>-0.27158617068710128</v>
      </c>
      <c r="F30" s="2">
        <f t="shared" si="1"/>
        <v>1.015778756389041</v>
      </c>
      <c r="G30">
        <v>1.08</v>
      </c>
      <c r="H30" s="2">
        <f t="shared" si="2"/>
        <v>-0.58382246613468258</v>
      </c>
      <c r="I30" s="2">
        <f t="shared" si="3"/>
        <v>0.31806333496276157</v>
      </c>
      <c r="K30" s="34" t="s">
        <v>155</v>
      </c>
      <c r="L30" s="34">
        <v>158</v>
      </c>
      <c r="M30" s="26"/>
      <c r="N30" s="34" t="s">
        <v>155</v>
      </c>
      <c r="O30" s="34">
        <v>158</v>
      </c>
    </row>
    <row r="31" spans="1:15" ht="17" thickBot="1" x14ac:dyDescent="0.25">
      <c r="A31" t="s">
        <v>52</v>
      </c>
      <c r="B31" t="s">
        <v>53</v>
      </c>
      <c r="C31">
        <v>2000</v>
      </c>
      <c r="D31">
        <v>8.9</v>
      </c>
      <c r="E31" s="2">
        <f t="shared" si="0"/>
        <v>-0.40493221427335119</v>
      </c>
      <c r="F31" s="2">
        <f t="shared" si="1"/>
        <v>0.9956351945975499</v>
      </c>
      <c r="G31">
        <v>9.9499999999999993</v>
      </c>
      <c r="H31" s="2">
        <f t="shared" si="2"/>
        <v>1.1016145638456709</v>
      </c>
      <c r="I31" s="2">
        <f t="shared" si="3"/>
        <v>1.039414119176137</v>
      </c>
      <c r="K31" s="26"/>
      <c r="L31" s="26"/>
      <c r="M31" s="26"/>
      <c r="N31" s="26"/>
      <c r="O31" s="26"/>
    </row>
    <row r="32" spans="1:15" x14ac:dyDescent="0.2">
      <c r="A32" t="s">
        <v>24</v>
      </c>
      <c r="B32" t="s">
        <v>25</v>
      </c>
      <c r="C32">
        <v>2000</v>
      </c>
      <c r="D32">
        <v>8.86</v>
      </c>
      <c r="E32" s="2">
        <f t="shared" si="0"/>
        <v>-0.41628081372750042</v>
      </c>
      <c r="F32" s="2">
        <f t="shared" si="1"/>
        <v>0.99387691494121122</v>
      </c>
      <c r="G32">
        <v>0.84</v>
      </c>
      <c r="H32" s="2">
        <f t="shared" si="2"/>
        <v>-0.62942617382298982</v>
      </c>
      <c r="I32" s="2">
        <f t="shared" si="3"/>
        <v>0.26481782300953643</v>
      </c>
      <c r="K32" s="36" t="s">
        <v>135</v>
      </c>
      <c r="L32" s="36"/>
      <c r="M32" s="26"/>
      <c r="N32" s="36" t="s">
        <v>136</v>
      </c>
      <c r="O32" s="36"/>
    </row>
    <row r="33" spans="1:15" x14ac:dyDescent="0.2">
      <c r="A33" t="s">
        <v>44</v>
      </c>
      <c r="B33" t="s">
        <v>45</v>
      </c>
      <c r="C33">
        <v>2000</v>
      </c>
      <c r="D33">
        <v>6.92</v>
      </c>
      <c r="E33" s="2">
        <f t="shared" si="0"/>
        <v>-0.96668788725372468</v>
      </c>
      <c r="F33" s="2">
        <f t="shared" si="1"/>
        <v>0.89872518158949355</v>
      </c>
      <c r="G33">
        <v>1.78</v>
      </c>
      <c r="H33" s="2">
        <f t="shared" si="2"/>
        <v>-0.45081165204378659</v>
      </c>
      <c r="I33" s="2">
        <f t="shared" si="3"/>
        <v>0.44404479591807633</v>
      </c>
      <c r="K33" s="26"/>
      <c r="L33" s="26"/>
      <c r="M33" s="26"/>
      <c r="N33" s="26"/>
      <c r="O33" s="26"/>
    </row>
    <row r="34" spans="1:15" x14ac:dyDescent="0.2">
      <c r="A34" t="s">
        <v>50</v>
      </c>
      <c r="B34" t="s">
        <v>51</v>
      </c>
      <c r="C34">
        <v>2000</v>
      </c>
      <c r="D34">
        <v>6.64</v>
      </c>
      <c r="E34" s="2">
        <f t="shared" si="0"/>
        <v>-1.0461280834327675</v>
      </c>
      <c r="F34" s="2">
        <f t="shared" si="1"/>
        <v>0.88309335857568994</v>
      </c>
      <c r="G34">
        <v>15.26</v>
      </c>
      <c r="H34" s="2">
        <f t="shared" si="2"/>
        <v>2.1105965964494682</v>
      </c>
      <c r="I34" s="2">
        <f t="shared" si="3"/>
        <v>1.2111205412580492</v>
      </c>
      <c r="K34" s="26" t="s">
        <v>98</v>
      </c>
      <c r="L34" s="26">
        <v>1.0222941151885943</v>
      </c>
      <c r="M34" s="26"/>
      <c r="N34" s="26" t="s">
        <v>98</v>
      </c>
      <c r="O34" s="26">
        <v>0.47035483200814288</v>
      </c>
    </row>
    <row r="35" spans="1:15" x14ac:dyDescent="0.2">
      <c r="A35" t="s">
        <v>68</v>
      </c>
      <c r="B35" t="s">
        <v>69</v>
      </c>
      <c r="C35">
        <v>2000</v>
      </c>
      <c r="D35">
        <v>6.63</v>
      </c>
      <c r="E35" s="2">
        <f t="shared" si="0"/>
        <v>-1.0489652332963046</v>
      </c>
      <c r="F35" s="2">
        <f t="shared" si="1"/>
        <v>0.88252453795488051</v>
      </c>
      <c r="G35">
        <v>1.07</v>
      </c>
      <c r="H35" s="2">
        <f t="shared" si="2"/>
        <v>-0.58572262062169544</v>
      </c>
      <c r="I35" s="2">
        <f t="shared" si="3"/>
        <v>0.31597034545691782</v>
      </c>
      <c r="K35" s="26" t="s">
        <v>107</v>
      </c>
      <c r="L35" s="26">
        <v>1.3133192662607604E-2</v>
      </c>
      <c r="M35" s="26"/>
      <c r="N35" s="26" t="s">
        <v>107</v>
      </c>
      <c r="O35" s="26">
        <v>2.0953908042661538E-2</v>
      </c>
    </row>
    <row r="36" spans="1:15" x14ac:dyDescent="0.2">
      <c r="A36" t="s">
        <v>58</v>
      </c>
      <c r="B36" t="s">
        <v>59</v>
      </c>
      <c r="C36">
        <v>2000</v>
      </c>
      <c r="D36">
        <v>5.7</v>
      </c>
      <c r="E36" s="2">
        <f t="shared" si="0"/>
        <v>-1.3128201706052678</v>
      </c>
      <c r="F36" s="2">
        <f t="shared" si="1"/>
        <v>0.82607480270082645</v>
      </c>
      <c r="G36">
        <v>1</v>
      </c>
      <c r="H36" s="2">
        <f t="shared" si="2"/>
        <v>-0.59902370203078503</v>
      </c>
      <c r="I36" s="2">
        <f t="shared" si="3"/>
        <v>0.3010299956639812</v>
      </c>
      <c r="K36" s="26" t="s">
        <v>126</v>
      </c>
      <c r="L36" s="26">
        <v>1.0685554698439881</v>
      </c>
      <c r="M36" s="26"/>
      <c r="N36" s="26" t="s">
        <v>126</v>
      </c>
      <c r="O36" s="26">
        <v>0.37748742900232479</v>
      </c>
    </row>
    <row r="37" spans="1:15" x14ac:dyDescent="0.2">
      <c r="A37" t="s">
        <v>18</v>
      </c>
      <c r="B37" t="s">
        <v>19</v>
      </c>
      <c r="C37">
        <v>2000</v>
      </c>
      <c r="D37">
        <v>4.92</v>
      </c>
      <c r="E37" s="2">
        <f t="shared" si="0"/>
        <v>-1.5341178599611724</v>
      </c>
      <c r="F37" s="2">
        <f t="shared" si="1"/>
        <v>0.77232170672291978</v>
      </c>
      <c r="G37">
        <v>2.37</v>
      </c>
      <c r="H37" s="2">
        <f t="shared" si="2"/>
        <v>-0.33870253731003142</v>
      </c>
      <c r="I37" s="2">
        <f t="shared" si="3"/>
        <v>0.52762990087133865</v>
      </c>
      <c r="K37" s="26" t="s">
        <v>148</v>
      </c>
      <c r="L37" s="26">
        <v>1.0588054866759067</v>
      </c>
      <c r="M37" s="26"/>
      <c r="N37" s="26" t="s">
        <v>148</v>
      </c>
      <c r="O37" s="26">
        <v>0.22010808804005513</v>
      </c>
    </row>
    <row r="38" spans="1:15" x14ac:dyDescent="0.2">
      <c r="A38" t="s">
        <v>66</v>
      </c>
      <c r="B38" t="s">
        <v>67</v>
      </c>
      <c r="C38">
        <v>2000</v>
      </c>
      <c r="D38">
        <v>4.46</v>
      </c>
      <c r="E38" s="2">
        <f t="shared" si="0"/>
        <v>-1.6646267536838855</v>
      </c>
      <c r="F38" s="2">
        <f t="shared" si="1"/>
        <v>0.73719264270473728</v>
      </c>
      <c r="G38">
        <v>2.31</v>
      </c>
      <c r="H38" s="2">
        <f t="shared" si="2"/>
        <v>-0.3501034642321082</v>
      </c>
      <c r="I38" s="2">
        <f t="shared" si="3"/>
        <v>0.51982799377571876</v>
      </c>
      <c r="K38" s="26" t="s">
        <v>149</v>
      </c>
      <c r="L38" s="26">
        <v>0.16508167197808754</v>
      </c>
      <c r="M38" s="26"/>
      <c r="N38" s="26" t="s">
        <v>149</v>
      </c>
      <c r="O38" s="26">
        <v>0.26338653996954725</v>
      </c>
    </row>
    <row r="39" spans="1:15" x14ac:dyDescent="0.2">
      <c r="A39" t="s">
        <v>4</v>
      </c>
      <c r="B39" t="s">
        <v>5</v>
      </c>
      <c r="C39">
        <v>2000</v>
      </c>
      <c r="D39">
        <v>4.43</v>
      </c>
      <c r="E39" s="2">
        <f t="shared" si="0"/>
        <v>-1.6731382032744972</v>
      </c>
      <c r="F39" s="2">
        <f t="shared" si="1"/>
        <v>0.73479982958884693</v>
      </c>
      <c r="G39">
        <v>4.12</v>
      </c>
      <c r="H39" s="2">
        <f t="shared" si="2"/>
        <v>-6.1755020827913842E-3</v>
      </c>
      <c r="I39" s="2">
        <f t="shared" si="3"/>
        <v>0.70926996097583073</v>
      </c>
      <c r="K39" s="26" t="s">
        <v>150</v>
      </c>
      <c r="L39" s="26">
        <v>2.725195842308089E-2</v>
      </c>
      <c r="M39" s="26"/>
      <c r="N39" s="26" t="s">
        <v>150</v>
      </c>
      <c r="O39" s="26">
        <v>6.9372469437129922E-2</v>
      </c>
    </row>
    <row r="40" spans="1:15" x14ac:dyDescent="0.2">
      <c r="A40" t="s">
        <v>8</v>
      </c>
      <c r="B40" t="s">
        <v>9</v>
      </c>
      <c r="C40">
        <v>2000</v>
      </c>
      <c r="D40">
        <v>3.71</v>
      </c>
      <c r="E40" s="2">
        <f t="shared" si="0"/>
        <v>-1.8774129934491786</v>
      </c>
      <c r="F40" s="2">
        <f t="shared" si="1"/>
        <v>0.67302090712889617</v>
      </c>
      <c r="G40">
        <v>2.87</v>
      </c>
      <c r="H40" s="2">
        <f t="shared" si="2"/>
        <v>-0.24369481295939141</v>
      </c>
      <c r="I40" s="2">
        <f t="shared" si="3"/>
        <v>0.5877109650189114</v>
      </c>
      <c r="K40" s="26" t="s">
        <v>96</v>
      </c>
      <c r="L40" s="26">
        <v>3.3484195679260589</v>
      </c>
      <c r="M40" s="26"/>
      <c r="N40" s="26" t="s">
        <v>96</v>
      </c>
      <c r="O40" s="26">
        <v>1.9084414245124925</v>
      </c>
    </row>
    <row r="41" spans="1:15" x14ac:dyDescent="0.2">
      <c r="A41" t="s">
        <v>12</v>
      </c>
      <c r="B41" t="s">
        <v>13</v>
      </c>
      <c r="C41">
        <v>2000</v>
      </c>
      <c r="D41">
        <v>1.57</v>
      </c>
      <c r="E41" s="2">
        <f t="shared" si="0"/>
        <v>-2.4845630642461476</v>
      </c>
      <c r="F41" s="2">
        <f t="shared" si="1"/>
        <v>0.40993312333129456</v>
      </c>
      <c r="G41">
        <v>2.76</v>
      </c>
      <c r="H41" s="2">
        <f t="shared" si="2"/>
        <v>-0.26459651231653225</v>
      </c>
      <c r="I41" s="2">
        <f t="shared" si="3"/>
        <v>0.57518784492766106</v>
      </c>
      <c r="K41" s="26" t="s">
        <v>131</v>
      </c>
      <c r="L41" s="26">
        <v>-1.7064309373670765</v>
      </c>
      <c r="M41" s="26"/>
      <c r="N41" s="26" t="s">
        <v>131</v>
      </c>
      <c r="O41" s="26">
        <v>1.4470419065614244</v>
      </c>
    </row>
    <row r="42" spans="1:15" x14ac:dyDescent="0.2">
      <c r="K42" s="26" t="s">
        <v>151</v>
      </c>
      <c r="L42" s="26">
        <v>0.89218125362490652</v>
      </c>
      <c r="M42" s="26"/>
      <c r="N42" s="26" t="s">
        <v>151</v>
      </c>
      <c r="O42" s="26">
        <v>1.4620983811351558</v>
      </c>
    </row>
    <row r="43" spans="1:15" x14ac:dyDescent="0.2">
      <c r="K43" s="26" t="s">
        <v>152</v>
      </c>
      <c r="L43" s="26">
        <v>0.40993312333129456</v>
      </c>
      <c r="M43" s="26"/>
      <c r="N43" s="26" t="s">
        <v>152</v>
      </c>
      <c r="O43" s="26">
        <v>0</v>
      </c>
    </row>
    <row r="44" spans="1:15" x14ac:dyDescent="0.2">
      <c r="K44" s="26" t="s">
        <v>153</v>
      </c>
      <c r="L44" s="26">
        <v>1.3021143769562011</v>
      </c>
      <c r="M44" s="26"/>
      <c r="N44" s="26" t="s">
        <v>153</v>
      </c>
      <c r="O44" s="26">
        <v>1.4620983811351558</v>
      </c>
    </row>
    <row r="45" spans="1:15" x14ac:dyDescent="0.2">
      <c r="K45" s="26" t="s">
        <v>154</v>
      </c>
      <c r="L45" s="26">
        <v>161.52247019979788</v>
      </c>
      <c r="M45" s="26"/>
      <c r="N45" s="26" t="s">
        <v>154</v>
      </c>
      <c r="O45" s="26">
        <v>74.316063457286575</v>
      </c>
    </row>
    <row r="46" spans="1:15" ht="17" thickBot="1" x14ac:dyDescent="0.25">
      <c r="K46" s="34" t="s">
        <v>155</v>
      </c>
      <c r="L46" s="34">
        <v>158</v>
      </c>
      <c r="M46" s="26"/>
      <c r="N46" s="34" t="s">
        <v>155</v>
      </c>
      <c r="O46" s="34">
        <v>158</v>
      </c>
    </row>
    <row r="47" spans="1:15" x14ac:dyDescent="0.2">
      <c r="D47" s="1"/>
      <c r="K47" s="26"/>
      <c r="L47" s="26"/>
      <c r="M47" s="26"/>
      <c r="N47" s="26"/>
      <c r="O47" s="26"/>
    </row>
    <row r="48" spans="1:15" x14ac:dyDescent="0.2">
      <c r="K48" s="26"/>
      <c r="L48" s="26"/>
      <c r="M48" s="26"/>
      <c r="N48" s="26"/>
      <c r="O48" s="26"/>
    </row>
  </sheetData>
  <autoFilter ref="A1:H1" xr:uid="{00000000-0001-0000-0000-000000000000}">
    <sortState xmlns:xlrd2="http://schemas.microsoft.com/office/spreadsheetml/2017/richdata2" ref="A2:H159">
      <sortCondition ref="C1:C159"/>
    </sortState>
  </autoFilter>
  <mergeCells count="4">
    <mergeCell ref="K1:M1"/>
    <mergeCell ref="K6:O6"/>
    <mergeCell ref="K9:O9"/>
    <mergeCell ref="K12:O12"/>
  </mergeCells>
  <conditionalFormatting sqref="H2:H41 E2:F41">
    <cfRule type="cellIs" dxfId="7" priority="1" operator="lessThan">
      <formula>-3</formula>
    </cfRule>
    <cfRule type="cellIs" dxfId="6" priority="2" operator="greaterThan">
      <formula>3</formula>
    </cfRule>
  </conditionalFormatting>
  <pageMargins left="0.7" right="0.7" top="0.75" bottom="0.75" header="0.3" footer="0.3"/>
  <drawing r:id="rId1"/>
  <mc:AlternateContent xmlns:mc="http://schemas.openxmlformats.org/markup-compatibility/2006">
    <mc:Choice Requires="v">
      <legacyDrawing r:id="rId2"/>
    </mc:Choice>
  </mc:AlternateContent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6D2A-4CE1-AD47-8ABC-426B0A64C001}">
  <dimension ref="A1:I18"/>
  <sheetViews>
    <sheetView workbookViewId="0">
      <selection activeCell="L16" sqref="L16"/>
    </sheetView>
  </sheetViews>
  <sheetFormatPr baseColWidth="10" defaultRowHeight="16" x14ac:dyDescent="0.2"/>
  <cols>
    <col min="1" max="1" width="17.83203125" bestFit="1" customWidth="1"/>
    <col min="2" max="2" width="12.83203125" bestFit="1" customWidth="1"/>
    <col min="3" max="3" width="13.5" bestFit="1" customWidth="1"/>
    <col min="4" max="5" width="12.1640625" bestFit="1" customWidth="1"/>
    <col min="6" max="6" width="13" bestFit="1" customWidth="1"/>
    <col min="7" max="7" width="12.1640625" bestFit="1" customWidth="1"/>
    <col min="8" max="8" width="12.83203125" bestFit="1" customWidth="1"/>
    <col min="9" max="9" width="12.33203125" bestFit="1" customWidth="1"/>
  </cols>
  <sheetData>
    <row r="1" spans="1:9" x14ac:dyDescent="0.2">
      <c r="A1" s="26" t="s">
        <v>102</v>
      </c>
      <c r="B1" s="26"/>
      <c r="C1" s="26"/>
      <c r="D1" s="26"/>
      <c r="E1" s="26"/>
      <c r="F1" s="26"/>
      <c r="G1" s="26"/>
      <c r="H1" s="26"/>
      <c r="I1" s="26"/>
    </row>
    <row r="2" spans="1:9" ht="17" thickBot="1" x14ac:dyDescent="0.25">
      <c r="A2" s="26"/>
      <c r="B2" s="26"/>
      <c r="C2" s="26"/>
      <c r="D2" s="26"/>
      <c r="E2" s="26"/>
      <c r="F2" s="26"/>
      <c r="G2" s="26"/>
      <c r="H2" s="26"/>
      <c r="I2" s="26"/>
    </row>
    <row r="3" spans="1:9" x14ac:dyDescent="0.2">
      <c r="A3" s="36" t="s">
        <v>103</v>
      </c>
      <c r="B3" s="36"/>
      <c r="C3" s="26"/>
      <c r="D3" s="26"/>
      <c r="E3" s="26"/>
      <c r="F3" s="26"/>
      <c r="G3" s="26"/>
      <c r="H3" s="26"/>
      <c r="I3" s="26"/>
    </row>
    <row r="4" spans="1:9" x14ac:dyDescent="0.2">
      <c r="A4" s="26" t="s">
        <v>104</v>
      </c>
      <c r="B4" s="26">
        <v>4.4888940855215248E-2</v>
      </c>
      <c r="C4" s="26"/>
      <c r="D4" s="26"/>
      <c r="E4" s="26"/>
      <c r="F4" s="26"/>
      <c r="G4" s="26"/>
      <c r="H4" s="26"/>
      <c r="I4" s="26"/>
    </row>
    <row r="5" spans="1:9" x14ac:dyDescent="0.2">
      <c r="A5" s="26" t="s">
        <v>105</v>
      </c>
      <c r="B5" s="26">
        <v>2.0150170111030126E-3</v>
      </c>
      <c r="C5" s="26"/>
      <c r="D5" s="26"/>
      <c r="E5" s="26"/>
      <c r="F5" s="26"/>
      <c r="G5" s="26"/>
      <c r="H5" s="26"/>
      <c r="I5" s="26"/>
    </row>
    <row r="6" spans="1:9" x14ac:dyDescent="0.2">
      <c r="A6" s="26" t="s">
        <v>106</v>
      </c>
      <c r="B6" s="26">
        <v>-2.4247745699131119E-2</v>
      </c>
      <c r="C6" s="26"/>
      <c r="D6" s="26"/>
      <c r="E6" s="26"/>
      <c r="F6" s="26"/>
      <c r="G6" s="26"/>
      <c r="H6" s="26"/>
      <c r="I6" s="26"/>
    </row>
    <row r="7" spans="1:9" x14ac:dyDescent="0.2">
      <c r="A7" s="26" t="s">
        <v>107</v>
      </c>
      <c r="B7" s="26">
        <v>5.326152496418751</v>
      </c>
      <c r="C7" s="26"/>
      <c r="D7" s="26"/>
      <c r="E7" s="26"/>
      <c r="F7" s="26"/>
      <c r="G7" s="26"/>
      <c r="H7" s="26"/>
      <c r="I7" s="26"/>
    </row>
    <row r="8" spans="1:9" ht="17" thickBot="1" x14ac:dyDescent="0.25">
      <c r="A8" s="34" t="s">
        <v>108</v>
      </c>
      <c r="B8" s="34">
        <v>40</v>
      </c>
      <c r="C8" s="26"/>
      <c r="D8" s="26"/>
      <c r="E8" s="26"/>
      <c r="F8" s="26"/>
      <c r="G8" s="26"/>
      <c r="H8" s="26"/>
      <c r="I8" s="26"/>
    </row>
    <row r="9" spans="1:9" x14ac:dyDescent="0.2">
      <c r="A9" s="26"/>
      <c r="B9" s="26"/>
      <c r="C9" s="26"/>
      <c r="D9" s="26"/>
      <c r="E9" s="26"/>
      <c r="F9" s="26"/>
      <c r="G9" s="26"/>
      <c r="H9" s="26"/>
      <c r="I9" s="26"/>
    </row>
    <row r="10" spans="1:9" ht="17" thickBot="1" x14ac:dyDescent="0.25">
      <c r="A10" s="26" t="s">
        <v>109</v>
      </c>
      <c r="B10" s="26"/>
      <c r="C10" s="26"/>
      <c r="D10" s="26"/>
      <c r="E10" s="26"/>
      <c r="F10" s="26"/>
      <c r="G10" s="26"/>
      <c r="H10" s="26"/>
      <c r="I10" s="26"/>
    </row>
    <row r="11" spans="1:9" x14ac:dyDescent="0.2">
      <c r="A11" s="35"/>
      <c r="B11" s="35" t="s">
        <v>114</v>
      </c>
      <c r="C11" s="35" t="s">
        <v>115</v>
      </c>
      <c r="D11" s="35" t="s">
        <v>116</v>
      </c>
      <c r="E11" s="35" t="s">
        <v>117</v>
      </c>
      <c r="F11" s="35" t="s">
        <v>118</v>
      </c>
      <c r="G11" s="26"/>
      <c r="H11" s="26"/>
      <c r="I11" s="26"/>
    </row>
    <row r="12" spans="1:9" x14ac:dyDescent="0.2">
      <c r="A12" s="26" t="s">
        <v>110</v>
      </c>
      <c r="B12" s="26">
        <v>1</v>
      </c>
      <c r="C12" s="26">
        <v>2.1765342259077443</v>
      </c>
      <c r="D12" s="26">
        <v>2.1765342259077443</v>
      </c>
      <c r="E12" s="26">
        <v>7.672524910404023E-2</v>
      </c>
      <c r="F12" s="26">
        <v>0.78328654154844923</v>
      </c>
      <c r="G12" s="26"/>
      <c r="H12" s="26"/>
      <c r="I12" s="26"/>
    </row>
    <row r="13" spans="1:9" x14ac:dyDescent="0.2">
      <c r="A13" s="26" t="s">
        <v>111</v>
      </c>
      <c r="B13" s="26">
        <v>38</v>
      </c>
      <c r="C13" s="26">
        <v>1077.9802157740924</v>
      </c>
      <c r="D13" s="26">
        <v>28.367900415107695</v>
      </c>
      <c r="E13" s="26"/>
      <c r="F13" s="26"/>
      <c r="G13" s="26"/>
      <c r="H13" s="26"/>
      <c r="I13" s="26"/>
    </row>
    <row r="14" spans="1:9" ht="17" thickBot="1" x14ac:dyDescent="0.25">
      <c r="A14" s="34" t="s">
        <v>112</v>
      </c>
      <c r="B14" s="34">
        <v>39</v>
      </c>
      <c r="C14" s="34">
        <v>1080.1567500000001</v>
      </c>
      <c r="D14" s="34"/>
      <c r="E14" s="34"/>
      <c r="F14" s="34"/>
      <c r="G14" s="26"/>
      <c r="H14" s="26"/>
      <c r="I14" s="26"/>
    </row>
    <row r="15" spans="1:9" ht="17" thickBot="1" x14ac:dyDescent="0.25">
      <c r="A15" s="26"/>
      <c r="B15" s="26"/>
      <c r="C15" s="26"/>
      <c r="D15" s="26"/>
      <c r="E15" s="26"/>
      <c r="F15" s="26"/>
      <c r="G15" s="26"/>
      <c r="H15" s="26"/>
      <c r="I15" s="26"/>
    </row>
    <row r="16" spans="1:9" x14ac:dyDescent="0.2">
      <c r="A16" s="35"/>
      <c r="B16" s="35" t="s">
        <v>119</v>
      </c>
      <c r="C16" s="35" t="s">
        <v>107</v>
      </c>
      <c r="D16" s="35" t="s">
        <v>120</v>
      </c>
      <c r="E16" s="35" t="s">
        <v>121</v>
      </c>
      <c r="F16" s="35" t="s">
        <v>122</v>
      </c>
      <c r="G16" s="35" t="s">
        <v>123</v>
      </c>
      <c r="H16" s="35" t="s">
        <v>124</v>
      </c>
      <c r="I16" s="35" t="s">
        <v>125</v>
      </c>
    </row>
    <row r="17" spans="1:9" x14ac:dyDescent="0.2">
      <c r="A17" s="26" t="s">
        <v>113</v>
      </c>
      <c r="B17" s="26">
        <v>3.4603226019454967</v>
      </c>
      <c r="C17" s="26">
        <v>2.6369833121204738</v>
      </c>
      <c r="D17" s="26">
        <v>1.3122277209873399</v>
      </c>
      <c r="E17" s="26">
        <v>0.19731490552283848</v>
      </c>
      <c r="F17" s="26">
        <v>-1.8779710254444479</v>
      </c>
      <c r="G17" s="26">
        <v>8.7986162293354404</v>
      </c>
      <c r="H17" s="26">
        <v>-1.8779710254444479</v>
      </c>
      <c r="I17" s="26">
        <v>8.7986162293354404</v>
      </c>
    </row>
    <row r="18" spans="1:9" s="29" customFormat="1" ht="120" thickBot="1" x14ac:dyDescent="0.25">
      <c r="A18" s="71" t="s">
        <v>97</v>
      </c>
      <c r="B18" s="50">
        <v>6.7024367382846589E-2</v>
      </c>
      <c r="C18" s="50">
        <v>0.24197113965878761</v>
      </c>
      <c r="D18" s="50">
        <v>0.27699322934693826</v>
      </c>
      <c r="E18" s="50">
        <v>0.78328654154844202</v>
      </c>
      <c r="F18" s="50">
        <v>-0.42282059557753138</v>
      </c>
      <c r="G18" s="50">
        <v>0.5568693303432245</v>
      </c>
      <c r="H18" s="50">
        <v>-0.42282059557753138</v>
      </c>
      <c r="I18" s="50">
        <v>0.5568693303432245</v>
      </c>
    </row>
  </sheetData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B7EEE-19C6-784E-9124-3D7B8B836482}">
  <dimension ref="A1:O50"/>
  <sheetViews>
    <sheetView topLeftCell="F1" zoomScale="82" zoomScaleNormal="100" workbookViewId="0">
      <selection activeCell="W11" sqref="W11"/>
    </sheetView>
  </sheetViews>
  <sheetFormatPr baseColWidth="10" defaultRowHeight="16" x14ac:dyDescent="0.2"/>
  <cols>
    <col min="4" max="4" width="32.83203125" customWidth="1"/>
    <col min="5" max="5" width="12.33203125" bestFit="1" customWidth="1"/>
    <col min="6" max="6" width="27.6640625" bestFit="1" customWidth="1"/>
    <col min="7" max="7" width="38" bestFit="1" customWidth="1"/>
    <col min="9" max="9" width="17.1640625" bestFit="1" customWidth="1"/>
    <col min="10" max="10" width="20" bestFit="1" customWidth="1"/>
    <col min="11" max="11" width="18.5" bestFit="1" customWidth="1"/>
    <col min="12" max="12" width="20" bestFit="1" customWidth="1"/>
    <col min="13" max="13" width="14.5" bestFit="1" customWidth="1"/>
    <col min="14" max="14" width="19.83203125" bestFit="1" customWidth="1"/>
  </cols>
  <sheetData>
    <row r="1" spans="1:15" ht="69" customHeight="1" thickBot="1" x14ac:dyDescent="0.25">
      <c r="A1" s="7" t="s">
        <v>0</v>
      </c>
      <c r="B1" s="7" t="s">
        <v>1</v>
      </c>
      <c r="C1" s="7" t="s">
        <v>2</v>
      </c>
      <c r="D1" s="8" t="s">
        <v>97</v>
      </c>
      <c r="E1" s="7" t="s">
        <v>100</v>
      </c>
      <c r="F1" s="7" t="s">
        <v>135</v>
      </c>
      <c r="G1" s="7" t="s">
        <v>3</v>
      </c>
      <c r="H1" s="7" t="s">
        <v>101</v>
      </c>
      <c r="I1" s="7" t="s">
        <v>136</v>
      </c>
      <c r="K1" s="122" t="s">
        <v>127</v>
      </c>
      <c r="L1" s="123"/>
      <c r="M1" s="124"/>
      <c r="N1" s="72" t="s">
        <v>157</v>
      </c>
      <c r="O1" s="26"/>
    </row>
    <row r="2" spans="1:15" x14ac:dyDescent="0.2">
      <c r="A2" t="s">
        <v>74</v>
      </c>
      <c r="B2" t="s">
        <v>75</v>
      </c>
      <c r="C2">
        <v>2005</v>
      </c>
      <c r="D2">
        <v>18.32</v>
      </c>
      <c r="E2" s="2">
        <f t="shared" ref="E2:E33" si="0">(D2-$K$8)/$M$8</f>
        <v>2.3206881781058177</v>
      </c>
      <c r="F2" s="2">
        <f t="shared" ref="F2:F33" si="1">LOG(D2+1)</f>
        <v>1.2860071220794747</v>
      </c>
      <c r="G2">
        <v>2.0499999999999998</v>
      </c>
      <c r="H2" s="2">
        <f t="shared" ref="H2:H33" si="2">(G2-$K$11)/$M$11</f>
        <v>-0.25149570305563129</v>
      </c>
      <c r="I2" s="2">
        <f t="shared" ref="I2:I26" si="3">LOG(G2+1)</f>
        <v>0.48429983934678583</v>
      </c>
      <c r="K2" s="51"/>
      <c r="L2" s="52" t="s">
        <v>128</v>
      </c>
      <c r="M2" s="53" t="s">
        <v>129</v>
      </c>
      <c r="N2" s="26">
        <f>CORREL(D2:D33,G2:G33)</f>
        <v>0.19043429886779897</v>
      </c>
      <c r="O2" s="26"/>
    </row>
    <row r="3" spans="1:15" x14ac:dyDescent="0.2">
      <c r="A3" t="s">
        <v>76</v>
      </c>
      <c r="B3" t="s">
        <v>77</v>
      </c>
      <c r="C3">
        <v>2005</v>
      </c>
      <c r="D3">
        <v>14.5</v>
      </c>
      <c r="E3" s="2">
        <f t="shared" si="0"/>
        <v>1.1445161855204906</v>
      </c>
      <c r="F3" s="2">
        <f t="shared" si="1"/>
        <v>1.1903316981702914</v>
      </c>
      <c r="G3">
        <v>24.78</v>
      </c>
      <c r="H3" s="2">
        <f t="shared" si="2"/>
        <v>4.5321840713832788</v>
      </c>
      <c r="I3" s="2">
        <f t="shared" si="3"/>
        <v>1.4112829130173843</v>
      </c>
      <c r="K3" s="54" t="s">
        <v>128</v>
      </c>
      <c r="L3" s="13">
        <f>1</f>
        <v>1</v>
      </c>
      <c r="M3" s="14">
        <f>CORREL(D2:D33,G2:G33)</f>
        <v>0.19043429886779897</v>
      </c>
      <c r="N3" s="26"/>
      <c r="O3" s="26"/>
    </row>
    <row r="4" spans="1:15" ht="17" thickBot="1" x14ac:dyDescent="0.25">
      <c r="A4" t="s">
        <v>46</v>
      </c>
      <c r="B4" t="s">
        <v>47</v>
      </c>
      <c r="C4">
        <v>2005</v>
      </c>
      <c r="D4">
        <v>14.14</v>
      </c>
      <c r="E4" s="2">
        <f t="shared" si="0"/>
        <v>1.0336727516642819</v>
      </c>
      <c r="F4" s="2">
        <f t="shared" si="1"/>
        <v>1.180125875164054</v>
      </c>
      <c r="G4">
        <v>1.26</v>
      </c>
      <c r="H4" s="2">
        <f t="shared" si="2"/>
        <v>-0.41775646072420752</v>
      </c>
      <c r="I4" s="2">
        <f t="shared" si="3"/>
        <v>0.35410843914740087</v>
      </c>
      <c r="K4" s="55" t="s">
        <v>129</v>
      </c>
      <c r="L4" s="15">
        <f>M3</f>
        <v>0.19043429886779897</v>
      </c>
      <c r="M4" s="16">
        <f>L3</f>
        <v>1</v>
      </c>
      <c r="N4" s="26"/>
      <c r="O4" s="26"/>
    </row>
    <row r="5" spans="1:15" ht="17" thickBot="1" x14ac:dyDescent="0.25">
      <c r="A5" t="s">
        <v>26</v>
      </c>
      <c r="B5" t="s">
        <v>27</v>
      </c>
      <c r="C5">
        <v>2005</v>
      </c>
      <c r="D5">
        <v>13.99</v>
      </c>
      <c r="E5" s="2">
        <f t="shared" si="0"/>
        <v>0.98748798755752809</v>
      </c>
      <c r="F5" s="2">
        <f t="shared" si="1"/>
        <v>1.1758016328482794</v>
      </c>
      <c r="G5">
        <v>1.05</v>
      </c>
      <c r="H5" s="2">
        <f t="shared" si="2"/>
        <v>-0.46195235833231013</v>
      </c>
      <c r="I5" s="2">
        <f t="shared" si="3"/>
        <v>0.31175386105575426</v>
      </c>
      <c r="K5" s="26"/>
      <c r="L5" s="26"/>
      <c r="M5" s="26"/>
      <c r="N5" s="26"/>
      <c r="O5" s="26"/>
    </row>
    <row r="6" spans="1:15" x14ac:dyDescent="0.2">
      <c r="A6" t="s">
        <v>54</v>
      </c>
      <c r="B6" t="s">
        <v>55</v>
      </c>
      <c r="C6">
        <v>2005</v>
      </c>
      <c r="D6">
        <v>13.53</v>
      </c>
      <c r="E6" s="2">
        <f t="shared" si="0"/>
        <v>0.8458547109634833</v>
      </c>
      <c r="F6" s="2">
        <f t="shared" si="1"/>
        <v>1.1622656142980214</v>
      </c>
      <c r="G6">
        <v>11.03</v>
      </c>
      <c r="H6" s="2">
        <f t="shared" si="2"/>
        <v>1.6384050613289447</v>
      </c>
      <c r="I6" s="2">
        <f t="shared" si="3"/>
        <v>1.0802656273398448</v>
      </c>
      <c r="K6" s="56" t="s">
        <v>132</v>
      </c>
      <c r="L6" s="57"/>
      <c r="M6" s="57"/>
      <c r="N6" s="57"/>
      <c r="O6" s="58"/>
    </row>
    <row r="7" spans="1:15" x14ac:dyDescent="0.2">
      <c r="A7" t="s">
        <v>38</v>
      </c>
      <c r="B7" t="s">
        <v>39</v>
      </c>
      <c r="C7">
        <v>2005</v>
      </c>
      <c r="D7">
        <v>13.01</v>
      </c>
      <c r="E7" s="2">
        <f t="shared" si="0"/>
        <v>0.68574752872673728</v>
      </c>
      <c r="F7" s="2">
        <f t="shared" si="1"/>
        <v>1.1464381352857747</v>
      </c>
      <c r="G7">
        <v>1.29</v>
      </c>
      <c r="H7" s="2">
        <f t="shared" si="2"/>
        <v>-0.41144276106590716</v>
      </c>
      <c r="I7" s="2">
        <f t="shared" si="3"/>
        <v>0.35983548233988799</v>
      </c>
      <c r="K7" s="59" t="s">
        <v>98</v>
      </c>
      <c r="L7" s="60" t="s">
        <v>126</v>
      </c>
      <c r="M7" s="60" t="s">
        <v>99</v>
      </c>
      <c r="N7" s="60" t="s">
        <v>131</v>
      </c>
      <c r="O7" s="61" t="s">
        <v>96</v>
      </c>
    </row>
    <row r="8" spans="1:15" x14ac:dyDescent="0.2">
      <c r="A8" t="s">
        <v>60</v>
      </c>
      <c r="B8" t="s">
        <v>61</v>
      </c>
      <c r="C8">
        <v>2005</v>
      </c>
      <c r="D8">
        <v>12.95</v>
      </c>
      <c r="E8" s="2">
        <f t="shared" si="0"/>
        <v>0.66727362308403571</v>
      </c>
      <c r="F8" s="2">
        <f t="shared" si="1"/>
        <v>1.1445742076096164</v>
      </c>
      <c r="G8">
        <v>7.4</v>
      </c>
      <c r="H8" s="2">
        <f t="shared" si="2"/>
        <v>0.87444740267460064</v>
      </c>
      <c r="I8" s="2">
        <f t="shared" si="3"/>
        <v>0.9242792860618817</v>
      </c>
      <c r="K8" s="62">
        <f>AVERAGE(D2:D33)</f>
        <v>10.782812499999997</v>
      </c>
      <c r="L8" s="13">
        <f>MEDIAN(D2:D33)</f>
        <v>11.379999999999999</v>
      </c>
      <c r="M8" s="13">
        <f>STDEV(D2:D33)</f>
        <v>3.2478243182813018</v>
      </c>
      <c r="N8" s="13">
        <f>SKEW(D2:D33)</f>
        <v>-0.57549339734646265</v>
      </c>
      <c r="O8" s="14">
        <f>KURT(D2:D33)</f>
        <v>1.0292403375360997</v>
      </c>
    </row>
    <row r="9" spans="1:15" x14ac:dyDescent="0.2">
      <c r="A9" t="s">
        <v>34</v>
      </c>
      <c r="B9" t="s">
        <v>35</v>
      </c>
      <c r="C9">
        <v>2005</v>
      </c>
      <c r="D9">
        <v>12.81</v>
      </c>
      <c r="E9" s="2">
        <f t="shared" si="0"/>
        <v>0.62416784325106589</v>
      </c>
      <c r="F9" s="2">
        <f t="shared" si="1"/>
        <v>1.1401936785786313</v>
      </c>
      <c r="G9">
        <v>1.61</v>
      </c>
      <c r="H9" s="2">
        <f t="shared" si="2"/>
        <v>-0.3440966313773699</v>
      </c>
      <c r="I9" s="2">
        <f t="shared" si="3"/>
        <v>0.41664050733828101</v>
      </c>
      <c r="K9" s="63" t="s">
        <v>133</v>
      </c>
      <c r="L9" s="64"/>
      <c r="M9" s="64"/>
      <c r="N9" s="64"/>
      <c r="O9" s="65"/>
    </row>
    <row r="10" spans="1:15" x14ac:dyDescent="0.2">
      <c r="A10" t="s">
        <v>56</v>
      </c>
      <c r="B10" t="s">
        <v>57</v>
      </c>
      <c r="C10">
        <v>2005</v>
      </c>
      <c r="D10">
        <v>12.75</v>
      </c>
      <c r="E10" s="2">
        <f t="shared" si="0"/>
        <v>0.60569393760836432</v>
      </c>
      <c r="F10" s="2">
        <f t="shared" si="1"/>
        <v>1.1383026981662814</v>
      </c>
      <c r="G10">
        <v>0.86</v>
      </c>
      <c r="H10" s="2">
        <f t="shared" si="2"/>
        <v>-0.50193912283487907</v>
      </c>
      <c r="I10" s="2">
        <f t="shared" si="3"/>
        <v>0.26951294421791627</v>
      </c>
      <c r="K10" s="59" t="s">
        <v>98</v>
      </c>
      <c r="L10" s="60" t="s">
        <v>126</v>
      </c>
      <c r="M10" s="60" t="s">
        <v>99</v>
      </c>
      <c r="N10" s="60" t="s">
        <v>131</v>
      </c>
      <c r="O10" s="61" t="s">
        <v>96</v>
      </c>
    </row>
    <row r="11" spans="1:15" x14ac:dyDescent="0.2">
      <c r="A11" t="s">
        <v>10</v>
      </c>
      <c r="B11" t="s">
        <v>11</v>
      </c>
      <c r="C11">
        <v>2005</v>
      </c>
      <c r="D11">
        <v>12.61</v>
      </c>
      <c r="E11" s="2">
        <f t="shared" si="0"/>
        <v>0.56258815777539406</v>
      </c>
      <c r="F11" s="2">
        <f t="shared" si="1"/>
        <v>1.1338581252033346</v>
      </c>
      <c r="G11">
        <v>0.66</v>
      </c>
      <c r="H11" s="2">
        <f t="shared" si="2"/>
        <v>-0.54403045389021476</v>
      </c>
      <c r="I11" s="2">
        <f t="shared" si="3"/>
        <v>0.22010808804005513</v>
      </c>
      <c r="K11" s="62">
        <f>AVERAGE(G2:G33)</f>
        <v>3.2450000000000001</v>
      </c>
      <c r="L11" s="13">
        <f>MEDIAN(G2:G33)</f>
        <v>1.46</v>
      </c>
      <c r="M11" s="13">
        <f>STDEV(G2:G33)</f>
        <v>4.7515722355529242</v>
      </c>
      <c r="N11" s="13">
        <f>SKEW(G2:G33)</f>
        <v>3.4348909753326966</v>
      </c>
      <c r="O11" s="14">
        <f>KURT(G2:G33)</f>
        <v>13.730033856994684</v>
      </c>
    </row>
    <row r="12" spans="1:15" x14ac:dyDescent="0.2">
      <c r="A12" t="s">
        <v>42</v>
      </c>
      <c r="B12" t="s">
        <v>43</v>
      </c>
      <c r="C12">
        <v>2005</v>
      </c>
      <c r="D12">
        <v>12.58</v>
      </c>
      <c r="E12" s="2">
        <f t="shared" si="0"/>
        <v>0.55335120495404355</v>
      </c>
      <c r="F12" s="2">
        <f t="shared" si="1"/>
        <v>1.1328997699444829</v>
      </c>
      <c r="G12">
        <v>1.63</v>
      </c>
      <c r="H12" s="2">
        <f t="shared" si="2"/>
        <v>-0.3398874982718364</v>
      </c>
      <c r="I12" s="2">
        <f t="shared" si="3"/>
        <v>0.41995574848975786</v>
      </c>
      <c r="K12" s="63" t="s">
        <v>137</v>
      </c>
      <c r="L12" s="64"/>
      <c r="M12" s="64"/>
      <c r="N12" s="64"/>
      <c r="O12" s="65"/>
    </row>
    <row r="13" spans="1:15" x14ac:dyDescent="0.2">
      <c r="A13" t="s">
        <v>94</v>
      </c>
      <c r="B13" t="s">
        <v>95</v>
      </c>
      <c r="C13">
        <v>2005</v>
      </c>
      <c r="D13">
        <v>12.38</v>
      </c>
      <c r="E13" s="2">
        <f t="shared" si="0"/>
        <v>0.49177151947837217</v>
      </c>
      <c r="F13" s="2">
        <f t="shared" si="1"/>
        <v>1.1264561134318043</v>
      </c>
      <c r="G13">
        <v>1.38</v>
      </c>
      <c r="H13" s="2">
        <f t="shared" si="2"/>
        <v>-0.39250166209100606</v>
      </c>
      <c r="I13" s="2">
        <f t="shared" si="3"/>
        <v>0.37657695705651195</v>
      </c>
      <c r="K13" s="59" t="s">
        <v>98</v>
      </c>
      <c r="L13" s="60" t="s">
        <v>126</v>
      </c>
      <c r="M13" s="60" t="s">
        <v>99</v>
      </c>
      <c r="N13" s="60" t="s">
        <v>131</v>
      </c>
      <c r="O13" s="61" t="s">
        <v>96</v>
      </c>
    </row>
    <row r="14" spans="1:15" ht="17" thickBot="1" x14ac:dyDescent="0.25">
      <c r="A14" t="s">
        <v>36</v>
      </c>
      <c r="B14" t="s">
        <v>37</v>
      </c>
      <c r="C14">
        <v>2005</v>
      </c>
      <c r="D14">
        <v>12.26</v>
      </c>
      <c r="E14" s="2">
        <f t="shared" si="0"/>
        <v>0.45482370819296891</v>
      </c>
      <c r="F14" s="2">
        <f t="shared" si="1"/>
        <v>1.1225435240687542</v>
      </c>
      <c r="G14">
        <v>10.17</v>
      </c>
      <c r="H14" s="2">
        <f t="shared" si="2"/>
        <v>1.4574123377910009</v>
      </c>
      <c r="I14" s="2">
        <f t="shared" si="3"/>
        <v>1.0480531731156091</v>
      </c>
      <c r="K14" s="66">
        <f>AVERAGE(I2:I33)</f>
        <v>0.50050829246771911</v>
      </c>
      <c r="L14" s="15">
        <f>MEDIAN(I2:I33)</f>
        <v>0.390705336838225</v>
      </c>
      <c r="M14" s="15">
        <f>STDEV(I2:I33)</f>
        <v>0.28794030314919444</v>
      </c>
      <c r="N14" s="15">
        <f>SKEW(I2:I33)</f>
        <v>1.6640718840135647</v>
      </c>
      <c r="O14" s="16">
        <f>KURT(I2:I33)</f>
        <v>2.2773966366486946</v>
      </c>
    </row>
    <row r="15" spans="1:15" ht="17" thickBot="1" x14ac:dyDescent="0.25">
      <c r="A15" t="s">
        <v>72</v>
      </c>
      <c r="B15" t="s">
        <v>73</v>
      </c>
      <c r="C15">
        <v>2005</v>
      </c>
      <c r="D15">
        <v>12.18</v>
      </c>
      <c r="E15" s="2">
        <f t="shared" si="0"/>
        <v>0.43019183400270028</v>
      </c>
      <c r="F15" s="2">
        <f t="shared" si="1"/>
        <v>1.1199154102579911</v>
      </c>
      <c r="G15">
        <v>1.28</v>
      </c>
      <c r="H15" s="2">
        <f t="shared" si="2"/>
        <v>-0.41354732761867397</v>
      </c>
      <c r="I15" s="2">
        <f t="shared" si="3"/>
        <v>0.35793484700045386</v>
      </c>
      <c r="K15" s="26"/>
      <c r="L15" s="26"/>
      <c r="M15" s="26"/>
      <c r="N15" s="26"/>
      <c r="O15" s="26"/>
    </row>
    <row r="16" spans="1:15" ht="51" x14ac:dyDescent="0.2">
      <c r="A16" t="s">
        <v>84</v>
      </c>
      <c r="B16" t="s">
        <v>85</v>
      </c>
      <c r="C16">
        <v>2005</v>
      </c>
      <c r="D16">
        <v>11.95</v>
      </c>
      <c r="E16" s="2">
        <f t="shared" si="0"/>
        <v>0.35937519570567783</v>
      </c>
      <c r="F16" s="2">
        <f t="shared" si="1"/>
        <v>1.1122697684172707</v>
      </c>
      <c r="G16">
        <v>1.19</v>
      </c>
      <c r="H16" s="2">
        <f t="shared" si="2"/>
        <v>-0.43248842659357506</v>
      </c>
      <c r="I16" s="2">
        <f t="shared" si="3"/>
        <v>0.34044411484011833</v>
      </c>
      <c r="K16" s="125" t="s">
        <v>97</v>
      </c>
      <c r="L16" s="36"/>
      <c r="M16" s="26"/>
      <c r="N16" s="36" t="s">
        <v>3</v>
      </c>
      <c r="O16" s="36"/>
    </row>
    <row r="17" spans="1:15" x14ac:dyDescent="0.2">
      <c r="A17" t="s">
        <v>82</v>
      </c>
      <c r="B17" t="s">
        <v>83</v>
      </c>
      <c r="C17">
        <v>2005</v>
      </c>
      <c r="D17">
        <v>11.81</v>
      </c>
      <c r="E17" s="2">
        <f t="shared" si="0"/>
        <v>0.31626941587270807</v>
      </c>
      <c r="F17" s="2">
        <f t="shared" si="1"/>
        <v>1.1075491297446862</v>
      </c>
      <c r="G17">
        <v>1</v>
      </c>
      <c r="H17" s="2">
        <f t="shared" si="2"/>
        <v>-0.472475191096144</v>
      </c>
      <c r="I17" s="2">
        <f t="shared" si="3"/>
        <v>0.3010299956639812</v>
      </c>
      <c r="K17" s="26"/>
      <c r="L17" s="26"/>
      <c r="M17" s="26"/>
      <c r="N17" s="26"/>
      <c r="O17" s="26"/>
    </row>
    <row r="18" spans="1:15" x14ac:dyDescent="0.2">
      <c r="A18" t="s">
        <v>32</v>
      </c>
      <c r="B18" t="s">
        <v>33</v>
      </c>
      <c r="C18">
        <v>2005</v>
      </c>
      <c r="D18">
        <v>10.95</v>
      </c>
      <c r="E18" s="2">
        <f t="shared" si="0"/>
        <v>5.1476768327319969E-2</v>
      </c>
      <c r="F18" s="2">
        <f t="shared" si="1"/>
        <v>1.0773679052841565</v>
      </c>
      <c r="G18">
        <v>2.27</v>
      </c>
      <c r="H18" s="2">
        <f t="shared" si="2"/>
        <v>-0.20519523889476188</v>
      </c>
      <c r="I18" s="2">
        <f t="shared" si="3"/>
        <v>0.51454775266028607</v>
      </c>
      <c r="K18" s="26" t="s">
        <v>98</v>
      </c>
      <c r="L18" s="26">
        <v>10.166645569620254</v>
      </c>
      <c r="M18" s="26"/>
      <c r="N18" s="26" t="s">
        <v>98</v>
      </c>
      <c r="O18" s="26">
        <v>2.7666455696202523</v>
      </c>
    </row>
    <row r="19" spans="1:15" x14ac:dyDescent="0.2">
      <c r="A19" t="s">
        <v>64</v>
      </c>
      <c r="B19" t="s">
        <v>65</v>
      </c>
      <c r="C19">
        <v>2005</v>
      </c>
      <c r="D19">
        <v>10.75</v>
      </c>
      <c r="E19" s="2">
        <f t="shared" si="0"/>
        <v>-1.0102917148351383E-2</v>
      </c>
      <c r="F19" s="2">
        <f t="shared" si="1"/>
        <v>1.070037866607755</v>
      </c>
      <c r="G19">
        <v>1.07</v>
      </c>
      <c r="H19" s="2">
        <f t="shared" si="2"/>
        <v>-0.45774322522677646</v>
      </c>
      <c r="I19" s="2">
        <f t="shared" si="3"/>
        <v>0.31597034545691782</v>
      </c>
      <c r="K19" s="26" t="s">
        <v>107</v>
      </c>
      <c r="L19" s="26">
        <v>0.26255474944969937</v>
      </c>
      <c r="M19" s="26"/>
      <c r="N19" s="26" t="s">
        <v>107</v>
      </c>
      <c r="O19" s="26">
        <v>0.30170161095961634</v>
      </c>
    </row>
    <row r="20" spans="1:15" x14ac:dyDescent="0.2">
      <c r="A20" t="s">
        <v>20</v>
      </c>
      <c r="B20" t="s">
        <v>21</v>
      </c>
      <c r="C20">
        <v>2005</v>
      </c>
      <c r="D20">
        <v>10.68</v>
      </c>
      <c r="E20" s="2">
        <f t="shared" si="0"/>
        <v>-3.1655807064836519E-2</v>
      </c>
      <c r="F20" s="2">
        <f t="shared" si="1"/>
        <v>1.0674428427763807</v>
      </c>
      <c r="G20">
        <v>2.5499999999999998</v>
      </c>
      <c r="H20" s="2">
        <f t="shared" si="2"/>
        <v>-0.14626737541729184</v>
      </c>
      <c r="I20" s="2">
        <f t="shared" si="3"/>
        <v>0.5502283530550941</v>
      </c>
      <c r="K20" s="26" t="s">
        <v>126</v>
      </c>
      <c r="L20" s="26">
        <v>10.71</v>
      </c>
      <c r="M20" s="26"/>
      <c r="N20" s="26" t="s">
        <v>126</v>
      </c>
      <c r="O20" s="26">
        <v>1.3849999999999998</v>
      </c>
    </row>
    <row r="21" spans="1:15" x14ac:dyDescent="0.2">
      <c r="A21" t="s">
        <v>80</v>
      </c>
      <c r="B21" t="s">
        <v>81</v>
      </c>
      <c r="C21">
        <v>2005</v>
      </c>
      <c r="D21">
        <v>10.62</v>
      </c>
      <c r="E21" s="2">
        <f t="shared" si="0"/>
        <v>-5.0129712707538146E-2</v>
      </c>
      <c r="F21" s="2">
        <f t="shared" si="1"/>
        <v>1.0652061280543119</v>
      </c>
      <c r="G21">
        <v>1.73</v>
      </c>
      <c r="H21" s="2">
        <f t="shared" si="2"/>
        <v>-0.3188418327441685</v>
      </c>
      <c r="I21" s="2">
        <f t="shared" si="3"/>
        <v>0.43616264704075602</v>
      </c>
      <c r="K21" s="26" t="s">
        <v>148</v>
      </c>
      <c r="L21" s="26">
        <v>10.45</v>
      </c>
      <c r="M21" s="26"/>
      <c r="N21" s="26" t="s">
        <v>148</v>
      </c>
      <c r="O21" s="26">
        <v>0.66</v>
      </c>
    </row>
    <row r="22" spans="1:15" x14ac:dyDescent="0.2">
      <c r="A22" t="s">
        <v>92</v>
      </c>
      <c r="B22" t="s">
        <v>93</v>
      </c>
      <c r="C22">
        <v>2005</v>
      </c>
      <c r="D22">
        <v>10.28</v>
      </c>
      <c r="E22" s="2">
        <f t="shared" si="0"/>
        <v>-0.15481517801617978</v>
      </c>
      <c r="F22" s="2">
        <f t="shared" si="1"/>
        <v>1.0523090996473234</v>
      </c>
      <c r="G22">
        <v>6.46</v>
      </c>
      <c r="H22" s="2">
        <f t="shared" si="2"/>
        <v>0.67661814671452247</v>
      </c>
      <c r="I22" s="2">
        <f t="shared" si="3"/>
        <v>0.87273882747266884</v>
      </c>
      <c r="K22" s="26" t="s">
        <v>149</v>
      </c>
      <c r="L22" s="26">
        <v>3.300262026030345</v>
      </c>
      <c r="M22" s="26"/>
      <c r="N22" s="26" t="s">
        <v>149</v>
      </c>
      <c r="O22" s="26">
        <v>3.7923304450943056</v>
      </c>
    </row>
    <row r="23" spans="1:15" x14ac:dyDescent="0.2">
      <c r="A23" t="s">
        <v>24</v>
      </c>
      <c r="B23" t="s">
        <v>25</v>
      </c>
      <c r="C23">
        <v>2005</v>
      </c>
      <c r="D23">
        <v>9.8800000000000008</v>
      </c>
      <c r="E23" s="2">
        <f t="shared" si="0"/>
        <v>-0.27797454896752249</v>
      </c>
      <c r="F23" s="2">
        <f t="shared" si="1"/>
        <v>1.0366288953621612</v>
      </c>
      <c r="G23">
        <v>1.93</v>
      </c>
      <c r="H23" s="2">
        <f t="shared" si="2"/>
        <v>-0.2767505016888327</v>
      </c>
      <c r="I23" s="2">
        <f t="shared" si="3"/>
        <v>0.46686762035410939</v>
      </c>
      <c r="K23" s="26" t="s">
        <v>150</v>
      </c>
      <c r="L23" s="26">
        <v>10.891729440457919</v>
      </c>
      <c r="M23" s="26"/>
      <c r="N23" s="26" t="s">
        <v>150</v>
      </c>
      <c r="O23" s="26">
        <v>14.381770204789174</v>
      </c>
    </row>
    <row r="24" spans="1:15" x14ac:dyDescent="0.2">
      <c r="A24" t="s">
        <v>22</v>
      </c>
      <c r="B24" t="s">
        <v>23</v>
      </c>
      <c r="C24">
        <v>2005</v>
      </c>
      <c r="D24">
        <v>9.4600000000000009</v>
      </c>
      <c r="E24" s="2">
        <f t="shared" si="0"/>
        <v>-0.40729188846643277</v>
      </c>
      <c r="F24" s="2">
        <f t="shared" si="1"/>
        <v>1.0195316845312554</v>
      </c>
      <c r="G24">
        <v>1.54</v>
      </c>
      <c r="H24" s="2">
        <f t="shared" si="2"/>
        <v>-0.35882859724673744</v>
      </c>
      <c r="I24" s="2">
        <f t="shared" si="3"/>
        <v>0.40483371661993806</v>
      </c>
      <c r="K24" s="26" t="s">
        <v>96</v>
      </c>
      <c r="L24" s="26">
        <v>0.49305920446205054</v>
      </c>
      <c r="M24" s="26"/>
      <c r="N24" s="26" t="s">
        <v>96</v>
      </c>
      <c r="O24" s="26">
        <v>19.255834621562094</v>
      </c>
    </row>
    <row r="25" spans="1:15" x14ac:dyDescent="0.2">
      <c r="A25" t="s">
        <v>86</v>
      </c>
      <c r="B25" t="s">
        <v>87</v>
      </c>
      <c r="C25">
        <v>2005</v>
      </c>
      <c r="D25">
        <v>9.31</v>
      </c>
      <c r="E25" s="2">
        <f t="shared" si="0"/>
        <v>-0.45347665257318653</v>
      </c>
      <c r="F25" s="2">
        <f t="shared" si="1"/>
        <v>1.0132586652835165</v>
      </c>
      <c r="G25">
        <v>0.92</v>
      </c>
      <c r="H25" s="2">
        <f t="shared" si="2"/>
        <v>-0.48931172351827834</v>
      </c>
      <c r="I25" s="2">
        <f t="shared" si="3"/>
        <v>0.28330122870354957</v>
      </c>
      <c r="K25" s="26" t="s">
        <v>131</v>
      </c>
      <c r="L25" s="26">
        <v>-0.48872343230084686</v>
      </c>
      <c r="M25" s="26"/>
      <c r="N25" s="26" t="s">
        <v>131</v>
      </c>
      <c r="O25" s="26">
        <v>3.8667607219931441</v>
      </c>
    </row>
    <row r="26" spans="1:15" x14ac:dyDescent="0.2">
      <c r="A26" t="s">
        <v>40</v>
      </c>
      <c r="B26" t="s">
        <v>41</v>
      </c>
      <c r="C26">
        <v>2005</v>
      </c>
      <c r="D26">
        <v>9.27</v>
      </c>
      <c r="E26" s="2">
        <f t="shared" si="0"/>
        <v>-0.46579258966832116</v>
      </c>
      <c r="F26" s="2">
        <f t="shared" si="1"/>
        <v>1.0115704435972781</v>
      </c>
      <c r="G26">
        <v>1.19</v>
      </c>
      <c r="H26" s="2">
        <f t="shared" si="2"/>
        <v>-0.43248842659357506</v>
      </c>
      <c r="I26" s="2">
        <f t="shared" si="3"/>
        <v>0.34044411484011833</v>
      </c>
      <c r="K26" s="26" t="s">
        <v>151</v>
      </c>
      <c r="L26" s="26">
        <v>17.48</v>
      </c>
      <c r="M26" s="26"/>
      <c r="N26" s="26" t="s">
        <v>151</v>
      </c>
      <c r="O26" s="26">
        <v>27.98</v>
      </c>
    </row>
    <row r="27" spans="1:15" x14ac:dyDescent="0.2">
      <c r="A27" t="s">
        <v>48</v>
      </c>
      <c r="B27" t="s">
        <v>49</v>
      </c>
      <c r="C27">
        <v>2005</v>
      </c>
      <c r="D27">
        <v>8.32</v>
      </c>
      <c r="E27" s="2">
        <f t="shared" si="0"/>
        <v>-0.75829609567776091</v>
      </c>
      <c r="F27" s="2">
        <f t="shared" si="1"/>
        <v>0.96941591235398139</v>
      </c>
      <c r="G27">
        <v>1.05</v>
      </c>
      <c r="H27" s="2">
        <f t="shared" si="2"/>
        <v>-0.46195235833231013</v>
      </c>
      <c r="I27" s="2">
        <f t="shared" ref="I27:I33" si="4">LOG(G27+1)</f>
        <v>0.31175386105575426</v>
      </c>
      <c r="K27" s="26" t="s">
        <v>152</v>
      </c>
      <c r="L27" s="26">
        <v>1.57</v>
      </c>
      <c r="M27" s="26"/>
      <c r="N27" s="26" t="s">
        <v>152</v>
      </c>
      <c r="O27" s="26">
        <v>0</v>
      </c>
    </row>
    <row r="28" spans="1:15" x14ac:dyDescent="0.2">
      <c r="A28" t="s">
        <v>44</v>
      </c>
      <c r="B28" t="s">
        <v>45</v>
      </c>
      <c r="C28">
        <v>2005</v>
      </c>
      <c r="D28">
        <v>7.52</v>
      </c>
      <c r="E28" s="2">
        <f t="shared" si="0"/>
        <v>-1.0046148375804473</v>
      </c>
      <c r="F28" s="2">
        <f t="shared" si="1"/>
        <v>0.93043959476670013</v>
      </c>
      <c r="G28">
        <v>1.01</v>
      </c>
      <c r="H28" s="2">
        <f t="shared" si="2"/>
        <v>-0.4703706245433773</v>
      </c>
      <c r="I28" s="2">
        <f t="shared" si="4"/>
        <v>0.30319605742048883</v>
      </c>
      <c r="K28" s="26" t="s">
        <v>153</v>
      </c>
      <c r="L28" s="26">
        <v>19.05</v>
      </c>
      <c r="M28" s="26"/>
      <c r="N28" s="26" t="s">
        <v>153</v>
      </c>
      <c r="O28" s="26">
        <v>27.98</v>
      </c>
    </row>
    <row r="29" spans="1:15" x14ac:dyDescent="0.2">
      <c r="A29" t="s">
        <v>68</v>
      </c>
      <c r="B29" t="s">
        <v>69</v>
      </c>
      <c r="C29">
        <v>2005</v>
      </c>
      <c r="D29">
        <v>7.27</v>
      </c>
      <c r="E29" s="2">
        <f t="shared" si="0"/>
        <v>-1.0815894444250369</v>
      </c>
      <c r="F29" s="2">
        <f t="shared" si="1"/>
        <v>0.91750550955254662</v>
      </c>
      <c r="G29">
        <v>0.71</v>
      </c>
      <c r="H29" s="2">
        <f t="shared" si="2"/>
        <v>-0.53350762112638084</v>
      </c>
      <c r="I29" s="2">
        <f t="shared" si="4"/>
        <v>0.23299611039215382</v>
      </c>
      <c r="K29" s="26" t="s">
        <v>154</v>
      </c>
      <c r="L29" s="26">
        <v>1606.3300000000002</v>
      </c>
      <c r="M29" s="26"/>
      <c r="N29" s="26" t="s">
        <v>154</v>
      </c>
      <c r="O29" s="26">
        <v>437.12999999999988</v>
      </c>
    </row>
    <row r="30" spans="1:15" ht="17" thickBot="1" x14ac:dyDescent="0.25">
      <c r="A30" t="s">
        <v>58</v>
      </c>
      <c r="B30" t="s">
        <v>59</v>
      </c>
      <c r="C30">
        <v>2005</v>
      </c>
      <c r="D30">
        <v>6.77</v>
      </c>
      <c r="E30" s="2">
        <f t="shared" si="0"/>
        <v>-1.2355386581142158</v>
      </c>
      <c r="F30" s="2">
        <f t="shared" si="1"/>
        <v>0.89042101880091429</v>
      </c>
      <c r="G30">
        <v>0.98</v>
      </c>
      <c r="H30" s="2">
        <f t="shared" si="2"/>
        <v>-0.47668432420167761</v>
      </c>
      <c r="I30" s="2">
        <f t="shared" si="4"/>
        <v>0.2966651902615311</v>
      </c>
      <c r="K30" s="34" t="s">
        <v>155</v>
      </c>
      <c r="L30" s="34">
        <v>158</v>
      </c>
      <c r="M30" s="26"/>
      <c r="N30" s="34" t="s">
        <v>155</v>
      </c>
      <c r="O30" s="34">
        <v>158</v>
      </c>
    </row>
    <row r="31" spans="1:15" ht="17" thickBot="1" x14ac:dyDescent="0.25">
      <c r="A31" t="s">
        <v>4</v>
      </c>
      <c r="B31" t="s">
        <v>5</v>
      </c>
      <c r="C31">
        <v>2005</v>
      </c>
      <c r="D31">
        <v>5.3</v>
      </c>
      <c r="E31" s="2">
        <f t="shared" si="0"/>
        <v>-1.6881493463604018</v>
      </c>
      <c r="F31" s="2">
        <f t="shared" si="1"/>
        <v>0.79934054945358168</v>
      </c>
      <c r="G31">
        <v>5.08</v>
      </c>
      <c r="H31" s="2">
        <f t="shared" si="2"/>
        <v>0.38618796243270564</v>
      </c>
      <c r="I31" s="2">
        <f t="shared" si="4"/>
        <v>0.78390357927273491</v>
      </c>
      <c r="K31" s="26"/>
      <c r="L31" s="26"/>
      <c r="M31" s="26"/>
      <c r="N31" s="26"/>
      <c r="O31" s="26"/>
    </row>
    <row r="32" spans="1:15" x14ac:dyDescent="0.2">
      <c r="A32" t="s">
        <v>8</v>
      </c>
      <c r="B32" t="s">
        <v>9</v>
      </c>
      <c r="C32">
        <v>2005</v>
      </c>
      <c r="D32">
        <v>4.84</v>
      </c>
      <c r="E32" s="2">
        <f t="shared" si="0"/>
        <v>-1.8297826229544463</v>
      </c>
      <c r="F32" s="2">
        <f t="shared" si="1"/>
        <v>0.76641284711239943</v>
      </c>
      <c r="G32">
        <v>1.9</v>
      </c>
      <c r="H32" s="2">
        <f t="shared" si="2"/>
        <v>-0.28306420134713306</v>
      </c>
      <c r="I32" s="2">
        <f t="shared" si="4"/>
        <v>0.46239799789895608</v>
      </c>
      <c r="K32" s="36" t="s">
        <v>135</v>
      </c>
      <c r="L32" s="36"/>
      <c r="M32" s="26"/>
      <c r="N32" s="36" t="s">
        <v>136</v>
      </c>
      <c r="O32" s="36"/>
    </row>
    <row r="33" spans="1:15" x14ac:dyDescent="0.2">
      <c r="A33" t="s">
        <v>90</v>
      </c>
      <c r="B33" t="s">
        <v>91</v>
      </c>
      <c r="C33">
        <v>2005</v>
      </c>
      <c r="D33">
        <v>2.06</v>
      </c>
      <c r="E33" s="2">
        <f t="shared" si="0"/>
        <v>-2.6857402510662811</v>
      </c>
      <c r="F33" s="2">
        <f t="shared" si="1"/>
        <v>0.48572142648158001</v>
      </c>
      <c r="G33">
        <v>4.8099999999999996</v>
      </c>
      <c r="H33" s="2">
        <f t="shared" si="2"/>
        <v>0.32936466550800231</v>
      </c>
      <c r="I33" s="2">
        <f t="shared" si="4"/>
        <v>0.76417613239033066</v>
      </c>
      <c r="K33" s="26"/>
      <c r="L33" s="26"/>
      <c r="M33" s="26"/>
      <c r="N33" s="26"/>
      <c r="O33" s="26"/>
    </row>
    <row r="34" spans="1:15" x14ac:dyDescent="0.2">
      <c r="K34" s="26" t="s">
        <v>98</v>
      </c>
      <c r="L34" s="26">
        <v>1.0222941151885943</v>
      </c>
      <c r="M34" s="26"/>
      <c r="N34" s="26" t="s">
        <v>98</v>
      </c>
      <c r="O34" s="26">
        <v>0.47035483200814288</v>
      </c>
    </row>
    <row r="35" spans="1:15" x14ac:dyDescent="0.2">
      <c r="K35" s="26" t="s">
        <v>107</v>
      </c>
      <c r="L35" s="26">
        <v>1.3133192662607604E-2</v>
      </c>
      <c r="M35" s="26"/>
      <c r="N35" s="26" t="s">
        <v>107</v>
      </c>
      <c r="O35" s="26">
        <v>2.0953908042661538E-2</v>
      </c>
    </row>
    <row r="36" spans="1:15" x14ac:dyDescent="0.2">
      <c r="K36" s="26" t="s">
        <v>126</v>
      </c>
      <c r="L36" s="26">
        <v>1.0685554698439881</v>
      </c>
      <c r="M36" s="26"/>
      <c r="N36" s="26" t="s">
        <v>126</v>
      </c>
      <c r="O36" s="26">
        <v>0.37748742900232479</v>
      </c>
    </row>
    <row r="37" spans="1:15" x14ac:dyDescent="0.2">
      <c r="K37" s="26" t="s">
        <v>148</v>
      </c>
      <c r="L37" s="26">
        <v>1.0588054866759067</v>
      </c>
      <c r="M37" s="26"/>
      <c r="N37" s="26" t="s">
        <v>148</v>
      </c>
      <c r="O37" s="26">
        <v>0.22010808804005513</v>
      </c>
    </row>
    <row r="38" spans="1:15" x14ac:dyDescent="0.2">
      <c r="K38" s="26" t="s">
        <v>149</v>
      </c>
      <c r="L38" s="26">
        <v>0.16508167197808754</v>
      </c>
      <c r="M38" s="26"/>
      <c r="N38" s="26" t="s">
        <v>149</v>
      </c>
      <c r="O38" s="26">
        <v>0.26338653996954725</v>
      </c>
    </row>
    <row r="39" spans="1:15" x14ac:dyDescent="0.2">
      <c r="D39" s="1"/>
      <c r="K39" s="26" t="s">
        <v>150</v>
      </c>
      <c r="L39" s="26">
        <v>2.725195842308089E-2</v>
      </c>
      <c r="M39" s="26"/>
      <c r="N39" s="26" t="s">
        <v>150</v>
      </c>
      <c r="O39" s="26">
        <v>6.9372469437129922E-2</v>
      </c>
    </row>
    <row r="40" spans="1:15" x14ac:dyDescent="0.2">
      <c r="K40" s="26" t="s">
        <v>96</v>
      </c>
      <c r="L40" s="26">
        <v>3.3484195679260589</v>
      </c>
      <c r="M40" s="26"/>
      <c r="N40" s="26" t="s">
        <v>96</v>
      </c>
      <c r="O40" s="26">
        <v>1.9084414245124925</v>
      </c>
    </row>
    <row r="41" spans="1:15" x14ac:dyDescent="0.2">
      <c r="K41" s="26" t="s">
        <v>131</v>
      </c>
      <c r="L41" s="26">
        <v>-1.7064309373670765</v>
      </c>
      <c r="M41" s="26"/>
      <c r="N41" s="26" t="s">
        <v>131</v>
      </c>
      <c r="O41" s="26">
        <v>1.4470419065614244</v>
      </c>
    </row>
    <row r="42" spans="1:15" x14ac:dyDescent="0.2">
      <c r="K42" s="26" t="s">
        <v>151</v>
      </c>
      <c r="L42" s="26">
        <v>0.89218125362490652</v>
      </c>
      <c r="M42" s="26"/>
      <c r="N42" s="26" t="s">
        <v>151</v>
      </c>
      <c r="O42" s="26">
        <v>1.4620983811351558</v>
      </c>
    </row>
    <row r="43" spans="1:15" x14ac:dyDescent="0.2">
      <c r="K43" s="26" t="s">
        <v>152</v>
      </c>
      <c r="L43" s="26">
        <v>0.40993312333129456</v>
      </c>
      <c r="M43" s="26"/>
      <c r="N43" s="26" t="s">
        <v>152</v>
      </c>
      <c r="O43" s="26">
        <v>0</v>
      </c>
    </row>
    <row r="44" spans="1:15" x14ac:dyDescent="0.2">
      <c r="K44" s="26" t="s">
        <v>153</v>
      </c>
      <c r="L44" s="26">
        <v>1.3021143769562011</v>
      </c>
      <c r="M44" s="26"/>
      <c r="N44" s="26" t="s">
        <v>153</v>
      </c>
      <c r="O44" s="26">
        <v>1.4620983811351558</v>
      </c>
    </row>
    <row r="45" spans="1:15" x14ac:dyDescent="0.2">
      <c r="K45" s="26" t="s">
        <v>154</v>
      </c>
      <c r="L45" s="26">
        <v>161.52247019979788</v>
      </c>
      <c r="M45" s="26"/>
      <c r="N45" s="26" t="s">
        <v>154</v>
      </c>
      <c r="O45" s="26">
        <v>74.316063457286575</v>
      </c>
    </row>
    <row r="46" spans="1:15" ht="17" thickBot="1" x14ac:dyDescent="0.25">
      <c r="K46" s="34" t="s">
        <v>155</v>
      </c>
      <c r="L46" s="34">
        <v>158</v>
      </c>
      <c r="M46" s="26"/>
      <c r="N46" s="34" t="s">
        <v>155</v>
      </c>
      <c r="O46" s="34">
        <v>158</v>
      </c>
    </row>
    <row r="47" spans="1:15" x14ac:dyDescent="0.2">
      <c r="K47" s="26"/>
      <c r="L47" s="26"/>
      <c r="M47" s="26"/>
      <c r="N47" s="26"/>
      <c r="O47" s="26"/>
    </row>
    <row r="48" spans="1:15" x14ac:dyDescent="0.2">
      <c r="K48" s="26"/>
      <c r="L48" s="26"/>
      <c r="M48" s="26"/>
      <c r="N48" s="26"/>
      <c r="O48" s="26"/>
    </row>
    <row r="49" spans="11:15" x14ac:dyDescent="0.2">
      <c r="K49" s="26"/>
      <c r="L49" s="26"/>
      <c r="M49" s="26"/>
      <c r="N49" s="26"/>
      <c r="O49" s="26"/>
    </row>
    <row r="50" spans="11:15" x14ac:dyDescent="0.2">
      <c r="K50" s="26"/>
      <c r="L50" s="26"/>
      <c r="M50" s="26"/>
      <c r="N50" s="26"/>
      <c r="O50" s="26"/>
    </row>
  </sheetData>
  <autoFilter ref="A1:H1" xr:uid="{00000000-0001-0000-0000-000000000000}">
    <sortState xmlns:xlrd2="http://schemas.microsoft.com/office/spreadsheetml/2017/richdata2" ref="A2:H159">
      <sortCondition ref="C1:C159"/>
    </sortState>
  </autoFilter>
  <mergeCells count="4">
    <mergeCell ref="K1:M1"/>
    <mergeCell ref="K6:O6"/>
    <mergeCell ref="K9:O9"/>
    <mergeCell ref="K12:O12"/>
  </mergeCells>
  <conditionalFormatting sqref="H2:H33 E2:F33">
    <cfRule type="cellIs" dxfId="5" priority="1" operator="lessThan">
      <formula>-3</formula>
    </cfRule>
    <cfRule type="cellIs" dxfId="4" priority="2" operator="greaterThan">
      <formula>3</formula>
    </cfRule>
  </conditionalFormatting>
  <pageMargins left="0.7" right="0.7" top="0.75" bottom="0.75" header="0.3" footer="0.3"/>
  <drawing r:id="rId1"/>
  <mc:AlternateContent xmlns:mc="http://schemas.openxmlformats.org/markup-compatibility/2006">
    <mc:Choice Requires="v">
      <legacyDrawing r:id="rId2"/>
    </mc:Choice>
  </mc:AlternateContent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1AF4C-6E1E-0241-B343-CCCB7718E0EF}">
  <dimension ref="A1:I18"/>
  <sheetViews>
    <sheetView workbookViewId="0">
      <selection activeCell="M13" sqref="M13"/>
    </sheetView>
  </sheetViews>
  <sheetFormatPr baseColWidth="10" defaultRowHeight="16" x14ac:dyDescent="0.2"/>
  <cols>
    <col min="1" max="1" width="17.83203125" style="29" bestFit="1" customWidth="1"/>
    <col min="2" max="2" width="12.1640625" style="29" bestFit="1" customWidth="1"/>
    <col min="3" max="3" width="13.5" style="29" bestFit="1" customWidth="1"/>
    <col min="4" max="5" width="12.1640625" style="29" bestFit="1" customWidth="1"/>
    <col min="6" max="6" width="13" style="29" bestFit="1" customWidth="1"/>
    <col min="7" max="7" width="12.1640625" style="29" bestFit="1" customWidth="1"/>
    <col min="8" max="8" width="12.83203125" style="29" bestFit="1" customWidth="1"/>
    <col min="9" max="9" width="12.33203125" style="29" bestFit="1" customWidth="1"/>
    <col min="10" max="16384" width="10.83203125" style="29"/>
  </cols>
  <sheetData>
    <row r="1" spans="1:9" x14ac:dyDescent="0.2">
      <c r="A1" s="126" t="s">
        <v>102</v>
      </c>
      <c r="B1" s="126"/>
      <c r="C1" s="126"/>
      <c r="D1" s="126"/>
      <c r="E1" s="126"/>
      <c r="F1" s="126"/>
      <c r="G1" s="126"/>
      <c r="H1" s="126"/>
      <c r="I1" s="126"/>
    </row>
    <row r="2" spans="1:9" ht="17" thickBot="1" x14ac:dyDescent="0.25">
      <c r="A2" s="126"/>
      <c r="B2" s="126"/>
      <c r="C2" s="126"/>
      <c r="D2" s="126"/>
      <c r="E2" s="126"/>
      <c r="F2" s="126"/>
      <c r="G2" s="126"/>
      <c r="H2" s="126"/>
      <c r="I2" s="126"/>
    </row>
    <row r="3" spans="1:9" x14ac:dyDescent="0.2">
      <c r="A3" s="127" t="s">
        <v>103</v>
      </c>
      <c r="B3" s="127"/>
      <c r="C3" s="126"/>
      <c r="D3" s="126"/>
      <c r="E3" s="126"/>
      <c r="F3" s="126"/>
      <c r="G3" s="126"/>
      <c r="H3" s="126"/>
      <c r="I3" s="126"/>
    </row>
    <row r="4" spans="1:9" x14ac:dyDescent="0.2">
      <c r="A4" s="126" t="s">
        <v>104</v>
      </c>
      <c r="B4" s="126">
        <v>0.19043429886780075</v>
      </c>
      <c r="C4" s="126"/>
      <c r="D4" s="126"/>
      <c r="E4" s="126"/>
      <c r="F4" s="126"/>
      <c r="G4" s="126"/>
      <c r="H4" s="126"/>
      <c r="I4" s="126"/>
    </row>
    <row r="5" spans="1:9" x14ac:dyDescent="0.2">
      <c r="A5" s="126" t="s">
        <v>105</v>
      </c>
      <c r="B5" s="126">
        <v>3.6265222185270854E-2</v>
      </c>
      <c r="C5" s="126"/>
      <c r="D5" s="126"/>
      <c r="E5" s="126"/>
      <c r="F5" s="126"/>
      <c r="G5" s="126"/>
      <c r="H5" s="126"/>
      <c r="I5" s="126"/>
    </row>
    <row r="6" spans="1:9" x14ac:dyDescent="0.2">
      <c r="A6" s="126" t="s">
        <v>106</v>
      </c>
      <c r="B6" s="126">
        <v>4.1407295914465498E-3</v>
      </c>
      <c r="C6" s="126"/>
      <c r="D6" s="126"/>
      <c r="E6" s="126"/>
      <c r="F6" s="126"/>
      <c r="G6" s="126"/>
      <c r="H6" s="126"/>
      <c r="I6" s="126"/>
    </row>
    <row r="7" spans="1:9" x14ac:dyDescent="0.2">
      <c r="A7" s="126" t="s">
        <v>107</v>
      </c>
      <c r="B7" s="126">
        <v>4.7417245429393287</v>
      </c>
      <c r="C7" s="126"/>
      <c r="D7" s="126"/>
      <c r="E7" s="126"/>
      <c r="F7" s="126"/>
      <c r="G7" s="126"/>
      <c r="H7" s="126"/>
      <c r="I7" s="126"/>
    </row>
    <row r="8" spans="1:9" ht="17" thickBot="1" x14ac:dyDescent="0.25">
      <c r="A8" s="50" t="s">
        <v>108</v>
      </c>
      <c r="B8" s="50">
        <v>32</v>
      </c>
      <c r="C8" s="126"/>
      <c r="D8" s="126"/>
      <c r="E8" s="126"/>
      <c r="F8" s="126"/>
      <c r="G8" s="126"/>
      <c r="H8" s="126"/>
      <c r="I8" s="126"/>
    </row>
    <row r="9" spans="1:9" x14ac:dyDescent="0.2">
      <c r="A9" s="126"/>
      <c r="B9" s="126"/>
      <c r="C9" s="126"/>
      <c r="D9" s="126"/>
      <c r="E9" s="126"/>
      <c r="F9" s="126"/>
      <c r="G9" s="126"/>
      <c r="H9" s="126"/>
      <c r="I9" s="126"/>
    </row>
    <row r="10" spans="1:9" ht="17" thickBot="1" x14ac:dyDescent="0.25">
      <c r="A10" s="126" t="s">
        <v>109</v>
      </c>
      <c r="B10" s="126"/>
      <c r="C10" s="126"/>
      <c r="D10" s="126"/>
      <c r="E10" s="126"/>
      <c r="F10" s="126"/>
      <c r="G10" s="126"/>
      <c r="H10" s="126"/>
      <c r="I10" s="126"/>
    </row>
    <row r="11" spans="1:9" x14ac:dyDescent="0.2">
      <c r="A11" s="127"/>
      <c r="B11" s="127" t="s">
        <v>114</v>
      </c>
      <c r="C11" s="127" t="s">
        <v>115</v>
      </c>
      <c r="D11" s="127" t="s">
        <v>116</v>
      </c>
      <c r="E11" s="127" t="s">
        <v>117</v>
      </c>
      <c r="F11" s="127" t="s">
        <v>118</v>
      </c>
      <c r="G11" s="126"/>
      <c r="H11" s="126"/>
      <c r="I11" s="126"/>
    </row>
    <row r="12" spans="1:9" x14ac:dyDescent="0.2">
      <c r="A12" s="126" t="s">
        <v>110</v>
      </c>
      <c r="B12" s="126">
        <v>1</v>
      </c>
      <c r="C12" s="126">
        <v>25.38205076660438</v>
      </c>
      <c r="D12" s="126">
        <v>25.38205076660438</v>
      </c>
      <c r="E12" s="126">
        <v>1.1288963422333578</v>
      </c>
      <c r="F12" s="126">
        <v>0.29648934787349385</v>
      </c>
      <c r="G12" s="126"/>
      <c r="H12" s="126"/>
      <c r="I12" s="126"/>
    </row>
    <row r="13" spans="1:9" x14ac:dyDescent="0.2">
      <c r="A13" s="126" t="s">
        <v>111</v>
      </c>
      <c r="B13" s="126">
        <v>30</v>
      </c>
      <c r="C13" s="126">
        <v>674.51854923339556</v>
      </c>
      <c r="D13" s="126">
        <v>22.483951641113187</v>
      </c>
      <c r="E13" s="126"/>
      <c r="F13" s="126"/>
      <c r="G13" s="126"/>
      <c r="H13" s="126"/>
      <c r="I13" s="126"/>
    </row>
    <row r="14" spans="1:9" ht="17" thickBot="1" x14ac:dyDescent="0.25">
      <c r="A14" s="50" t="s">
        <v>112</v>
      </c>
      <c r="B14" s="50">
        <v>31</v>
      </c>
      <c r="C14" s="50">
        <v>699.90059999999994</v>
      </c>
      <c r="D14" s="50"/>
      <c r="E14" s="50"/>
      <c r="F14" s="50"/>
      <c r="G14" s="126"/>
      <c r="H14" s="126"/>
      <c r="I14" s="126"/>
    </row>
    <row r="15" spans="1:9" ht="17" thickBot="1" x14ac:dyDescent="0.25">
      <c r="A15" s="126"/>
      <c r="B15" s="126"/>
      <c r="C15" s="126"/>
      <c r="D15" s="126"/>
      <c r="E15" s="126"/>
      <c r="F15" s="126"/>
      <c r="G15" s="126"/>
      <c r="H15" s="126"/>
      <c r="I15" s="126"/>
    </row>
    <row r="16" spans="1:9" x14ac:dyDescent="0.2">
      <c r="A16" s="127"/>
      <c r="B16" s="127" t="s">
        <v>119</v>
      </c>
      <c r="C16" s="127" t="s">
        <v>107</v>
      </c>
      <c r="D16" s="127" t="s">
        <v>120</v>
      </c>
      <c r="E16" s="127" t="s">
        <v>121</v>
      </c>
      <c r="F16" s="127" t="s">
        <v>122</v>
      </c>
      <c r="G16" s="127" t="s">
        <v>123</v>
      </c>
      <c r="H16" s="127" t="s">
        <v>124</v>
      </c>
      <c r="I16" s="127" t="s">
        <v>125</v>
      </c>
    </row>
    <row r="17" spans="1:9" x14ac:dyDescent="0.2">
      <c r="A17" s="126" t="s">
        <v>113</v>
      </c>
      <c r="B17" s="126">
        <v>0.24084710984474622</v>
      </c>
      <c r="C17" s="126">
        <v>2.9490844979834945</v>
      </c>
      <c r="D17" s="126">
        <v>8.166843303724633E-2</v>
      </c>
      <c r="E17" s="126">
        <v>0.93545282616306125</v>
      </c>
      <c r="F17" s="126">
        <v>-5.7819869316919075</v>
      </c>
      <c r="G17" s="126">
        <v>6.2636811513813999</v>
      </c>
      <c r="H17" s="126">
        <v>-5.7819869316919075</v>
      </c>
      <c r="I17" s="126">
        <v>6.2636811513813999</v>
      </c>
    </row>
    <row r="18" spans="1:9" ht="120" thickBot="1" x14ac:dyDescent="0.25">
      <c r="A18" s="71" t="s">
        <v>97</v>
      </c>
      <c r="B18" s="50">
        <v>0.27860568753794568</v>
      </c>
      <c r="C18" s="50">
        <v>0.2622182683554341</v>
      </c>
      <c r="D18" s="50">
        <v>1.0624953375113384</v>
      </c>
      <c r="E18" s="50">
        <v>0.29648934787349912</v>
      </c>
      <c r="F18" s="50">
        <v>-0.2569154594633638</v>
      </c>
      <c r="G18" s="50">
        <v>0.81412683453925516</v>
      </c>
      <c r="H18" s="50">
        <v>-0.2569154594633638</v>
      </c>
      <c r="I18" s="50">
        <v>0.81412683453925516</v>
      </c>
    </row>
  </sheetData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9F020-7B75-4749-95F6-37918FA86794}">
  <dimension ref="A1:O52"/>
  <sheetViews>
    <sheetView topLeftCell="G3" zoomScale="82" zoomScaleNormal="100" workbookViewId="0">
      <selection activeCell="S39" sqref="S39"/>
    </sheetView>
  </sheetViews>
  <sheetFormatPr baseColWidth="10" defaultRowHeight="16" x14ac:dyDescent="0.2"/>
  <cols>
    <col min="4" max="4" width="32.83203125" customWidth="1"/>
    <col min="5" max="5" width="12.33203125" bestFit="1" customWidth="1"/>
    <col min="6" max="6" width="27.6640625" bestFit="1" customWidth="1"/>
    <col min="7" max="7" width="38" bestFit="1" customWidth="1"/>
    <col min="9" max="9" width="17.1640625" bestFit="1" customWidth="1"/>
    <col min="10" max="10" width="20" bestFit="1" customWidth="1"/>
    <col min="11" max="11" width="18.5" bestFit="1" customWidth="1"/>
    <col min="12" max="12" width="20" bestFit="1" customWidth="1"/>
    <col min="13" max="13" width="14.5" bestFit="1" customWidth="1"/>
    <col min="14" max="14" width="19.83203125" bestFit="1" customWidth="1"/>
  </cols>
  <sheetData>
    <row r="1" spans="1:15" ht="69" customHeight="1" thickBot="1" x14ac:dyDescent="0.25">
      <c r="A1" s="7" t="s">
        <v>0</v>
      </c>
      <c r="B1" s="7" t="s">
        <v>1</v>
      </c>
      <c r="C1" s="7" t="s">
        <v>2</v>
      </c>
      <c r="D1" s="8" t="s">
        <v>97</v>
      </c>
      <c r="E1" s="7" t="s">
        <v>100</v>
      </c>
      <c r="F1" s="7" t="s">
        <v>135</v>
      </c>
      <c r="G1" s="7" t="s">
        <v>3</v>
      </c>
      <c r="H1" s="7" t="s">
        <v>101</v>
      </c>
      <c r="I1" s="7" t="s">
        <v>136</v>
      </c>
      <c r="K1" s="122" t="s">
        <v>127</v>
      </c>
      <c r="L1" s="123"/>
      <c r="M1" s="124"/>
      <c r="N1" s="72" t="s">
        <v>157</v>
      </c>
      <c r="O1" s="26"/>
    </row>
    <row r="2" spans="1:15" x14ac:dyDescent="0.2">
      <c r="A2" t="s">
        <v>74</v>
      </c>
      <c r="B2" t="s">
        <v>75</v>
      </c>
      <c r="C2">
        <v>2010</v>
      </c>
      <c r="D2">
        <v>17.62</v>
      </c>
      <c r="E2" s="2">
        <f t="shared" ref="E2:E45" si="0">(D2-$K$8)/$M$8</f>
        <v>2.2311460337679518</v>
      </c>
      <c r="F2" s="2">
        <f t="shared" ref="F2:F45" si="1">LOG(D2+1)</f>
        <v>1.2699796766453237</v>
      </c>
      <c r="G2">
        <v>1.31</v>
      </c>
      <c r="H2" s="2">
        <f t="shared" ref="H2:H45" si="2">(G2-$K$11)/$M$11</f>
        <v>-0.43345182776293717</v>
      </c>
      <c r="I2" s="2">
        <f t="shared" ref="I2:I45" si="3">LOG(G2+1)</f>
        <v>0.36361197989214433</v>
      </c>
      <c r="K2" s="51"/>
      <c r="L2" s="52" t="s">
        <v>128</v>
      </c>
      <c r="M2" s="53" t="s">
        <v>129</v>
      </c>
      <c r="N2" s="26">
        <f>CORREL(D2:D45,G2:G45)</f>
        <v>9.3718974144398295E-2</v>
      </c>
      <c r="O2" s="26"/>
    </row>
    <row r="3" spans="1:15" x14ac:dyDescent="0.2">
      <c r="A3" t="s">
        <v>14</v>
      </c>
      <c r="B3" t="s">
        <v>15</v>
      </c>
      <c r="C3">
        <v>2010</v>
      </c>
      <c r="D3">
        <v>14.99</v>
      </c>
      <c r="E3" s="2">
        <f t="shared" si="0"/>
        <v>1.4552701464354774</v>
      </c>
      <c r="F3" s="2">
        <f t="shared" si="1"/>
        <v>1.2038484637462348</v>
      </c>
      <c r="G3">
        <v>4.12</v>
      </c>
      <c r="H3" s="2">
        <f t="shared" si="2"/>
        <v>0.73770166840423013</v>
      </c>
      <c r="I3" s="2">
        <f t="shared" si="3"/>
        <v>0.70926996097583073</v>
      </c>
      <c r="K3" s="54" t="s">
        <v>128</v>
      </c>
      <c r="L3" s="13">
        <f>1</f>
        <v>1</v>
      </c>
      <c r="M3" s="14">
        <f>CORREL(D2:D45,G2:G45)</f>
        <v>9.3718974144398295E-2</v>
      </c>
      <c r="N3" s="26"/>
      <c r="O3" s="26"/>
    </row>
    <row r="4" spans="1:15" ht="17" thickBot="1" x14ac:dyDescent="0.25">
      <c r="A4" t="s">
        <v>36</v>
      </c>
      <c r="B4" t="s">
        <v>37</v>
      </c>
      <c r="C4">
        <v>2010</v>
      </c>
      <c r="D4">
        <v>14.84</v>
      </c>
      <c r="E4" s="2">
        <f t="shared" si="0"/>
        <v>1.411018669971648</v>
      </c>
      <c r="F4" s="2">
        <f t="shared" si="1"/>
        <v>1.1997551772534747</v>
      </c>
      <c r="G4">
        <v>4.87</v>
      </c>
      <c r="H4" s="2">
        <f t="shared" si="2"/>
        <v>1.0502871211178868</v>
      </c>
      <c r="I4" s="2">
        <f t="shared" si="3"/>
        <v>0.76863810124761445</v>
      </c>
      <c r="K4" s="55" t="s">
        <v>129</v>
      </c>
      <c r="L4" s="15">
        <f>M3</f>
        <v>9.3718974144398295E-2</v>
      </c>
      <c r="M4" s="16">
        <f>L3</f>
        <v>1</v>
      </c>
      <c r="N4" s="26"/>
      <c r="O4" s="26"/>
    </row>
    <row r="5" spans="1:15" ht="17" thickBot="1" x14ac:dyDescent="0.25">
      <c r="A5" t="s">
        <v>30</v>
      </c>
      <c r="B5" t="s">
        <v>31</v>
      </c>
      <c r="C5">
        <v>2010</v>
      </c>
      <c r="D5">
        <v>14.23</v>
      </c>
      <c r="E5" s="2">
        <f t="shared" si="0"/>
        <v>1.2310626656854089</v>
      </c>
      <c r="F5" s="2">
        <f t="shared" si="1"/>
        <v>1.1826999033360426</v>
      </c>
      <c r="G5">
        <v>5.26</v>
      </c>
      <c r="H5" s="2">
        <f t="shared" si="2"/>
        <v>1.2128315565289882</v>
      </c>
      <c r="I5" s="2">
        <f t="shared" si="3"/>
        <v>0.7965743332104297</v>
      </c>
      <c r="K5" s="26"/>
      <c r="L5" s="26"/>
      <c r="M5" s="26"/>
      <c r="N5" s="26"/>
      <c r="O5" s="26"/>
    </row>
    <row r="6" spans="1:15" x14ac:dyDescent="0.2">
      <c r="A6" t="s">
        <v>54</v>
      </c>
      <c r="B6" t="s">
        <v>55</v>
      </c>
      <c r="C6">
        <v>2010</v>
      </c>
      <c r="D6">
        <v>14.05</v>
      </c>
      <c r="E6" s="2">
        <f t="shared" si="0"/>
        <v>1.1779608939288138</v>
      </c>
      <c r="F6" s="2">
        <f t="shared" si="1"/>
        <v>1.1775364999298621</v>
      </c>
      <c r="G6">
        <v>6.98</v>
      </c>
      <c r="H6" s="2">
        <f t="shared" si="2"/>
        <v>1.9296941947523079</v>
      </c>
      <c r="I6" s="2">
        <f t="shared" si="3"/>
        <v>0.90200289135072942</v>
      </c>
      <c r="K6" s="56" t="s">
        <v>132</v>
      </c>
      <c r="L6" s="57"/>
      <c r="M6" s="57"/>
      <c r="N6" s="57"/>
      <c r="O6" s="58"/>
    </row>
    <row r="7" spans="1:15" x14ac:dyDescent="0.2">
      <c r="A7" t="s">
        <v>76</v>
      </c>
      <c r="B7" t="s">
        <v>77</v>
      </c>
      <c r="C7">
        <v>2010</v>
      </c>
      <c r="D7">
        <v>13.76</v>
      </c>
      <c r="E7" s="2">
        <f t="shared" si="0"/>
        <v>1.0924080394320768</v>
      </c>
      <c r="F7" s="2">
        <f t="shared" si="1"/>
        <v>1.1690863574870227</v>
      </c>
      <c r="G7">
        <v>11.65</v>
      </c>
      <c r="H7" s="2">
        <f t="shared" si="2"/>
        <v>3.8760596136493439</v>
      </c>
      <c r="I7" s="2">
        <f t="shared" si="3"/>
        <v>1.1020905255118367</v>
      </c>
      <c r="K7" s="59" t="s">
        <v>98</v>
      </c>
      <c r="L7" s="60" t="s">
        <v>126</v>
      </c>
      <c r="M7" s="60" t="s">
        <v>99</v>
      </c>
      <c r="N7" s="60" t="s">
        <v>131</v>
      </c>
      <c r="O7" s="61" t="s">
        <v>96</v>
      </c>
    </row>
    <row r="8" spans="1:15" x14ac:dyDescent="0.2">
      <c r="A8" t="s">
        <v>26</v>
      </c>
      <c r="B8" t="s">
        <v>27</v>
      </c>
      <c r="C8">
        <v>2010</v>
      </c>
      <c r="D8">
        <v>13.33</v>
      </c>
      <c r="E8" s="2">
        <f t="shared" si="0"/>
        <v>0.96555380690243275</v>
      </c>
      <c r="F8" s="2">
        <f t="shared" si="1"/>
        <v>1.1562461903973444</v>
      </c>
      <c r="G8">
        <v>0.98</v>
      </c>
      <c r="H8" s="2">
        <f t="shared" si="2"/>
        <v>-0.57098942695694621</v>
      </c>
      <c r="I8" s="2">
        <f t="shared" si="3"/>
        <v>0.2966651902615311</v>
      </c>
      <c r="K8" s="62">
        <f>AVERAGE(D2:D45)</f>
        <v>10.057045454545458</v>
      </c>
      <c r="L8" s="13">
        <f>MEDIAN(D2:D45)</f>
        <v>10.7</v>
      </c>
      <c r="M8" s="13">
        <f>STDEV(D2:D45)</f>
        <v>3.3897174057595194</v>
      </c>
      <c r="N8" s="13">
        <f>SKEW(D2:D45)</f>
        <v>-0.54248000634838434</v>
      </c>
      <c r="O8" s="14">
        <f>KURT(D2:D45)</f>
        <v>0.3775378928175761</v>
      </c>
    </row>
    <row r="9" spans="1:15" x14ac:dyDescent="0.2">
      <c r="A9" t="s">
        <v>38</v>
      </c>
      <c r="B9" t="s">
        <v>39</v>
      </c>
      <c r="C9">
        <v>2010</v>
      </c>
      <c r="D9">
        <v>12.41</v>
      </c>
      <c r="E9" s="2">
        <f t="shared" si="0"/>
        <v>0.69414475125761288</v>
      </c>
      <c r="F9" s="2">
        <f t="shared" si="1"/>
        <v>1.127428777851599</v>
      </c>
      <c r="G9">
        <v>0.98</v>
      </c>
      <c r="H9" s="2">
        <f t="shared" si="2"/>
        <v>-0.57098942695694621</v>
      </c>
      <c r="I9" s="2">
        <f t="shared" si="3"/>
        <v>0.2966651902615311</v>
      </c>
      <c r="K9" s="63" t="s">
        <v>133</v>
      </c>
      <c r="L9" s="64"/>
      <c r="M9" s="64"/>
      <c r="N9" s="64"/>
      <c r="O9" s="65"/>
    </row>
    <row r="10" spans="1:15" x14ac:dyDescent="0.2">
      <c r="A10" t="s">
        <v>34</v>
      </c>
      <c r="B10" t="s">
        <v>35</v>
      </c>
      <c r="C10">
        <v>2010</v>
      </c>
      <c r="D10">
        <v>12.25</v>
      </c>
      <c r="E10" s="2">
        <f t="shared" si="0"/>
        <v>0.64694317636286158</v>
      </c>
      <c r="F10" s="2">
        <f t="shared" si="1"/>
        <v>1.1222158782728267</v>
      </c>
      <c r="G10">
        <v>1.27</v>
      </c>
      <c r="H10" s="2">
        <f t="shared" si="2"/>
        <v>-0.45012305190766555</v>
      </c>
      <c r="I10" s="2">
        <f t="shared" si="3"/>
        <v>0.35602585719312274</v>
      </c>
      <c r="K10" s="59" t="s">
        <v>98</v>
      </c>
      <c r="L10" s="60" t="s">
        <v>126</v>
      </c>
      <c r="M10" s="60" t="s">
        <v>99</v>
      </c>
      <c r="N10" s="60" t="s">
        <v>131</v>
      </c>
      <c r="O10" s="61" t="s">
        <v>96</v>
      </c>
    </row>
    <row r="11" spans="1:15" x14ac:dyDescent="0.2">
      <c r="A11" t="s">
        <v>10</v>
      </c>
      <c r="B11" t="s">
        <v>11</v>
      </c>
      <c r="C11">
        <v>2010</v>
      </c>
      <c r="D11">
        <v>12.23</v>
      </c>
      <c r="E11" s="2">
        <f t="shared" si="0"/>
        <v>0.64104297950101774</v>
      </c>
      <c r="F11" s="2">
        <f t="shared" si="1"/>
        <v>1.121559844187501</v>
      </c>
      <c r="G11">
        <v>0.73</v>
      </c>
      <c r="H11" s="2">
        <f t="shared" si="2"/>
        <v>-0.67518457786149844</v>
      </c>
      <c r="I11" s="2">
        <f t="shared" si="3"/>
        <v>0.2380461031287954</v>
      </c>
      <c r="K11" s="62">
        <f>AVERAGE(G2:G45)</f>
        <v>2.3499999999999996</v>
      </c>
      <c r="L11" s="13">
        <f>MEDIAN(G2:G45)</f>
        <v>1.4</v>
      </c>
      <c r="M11" s="13">
        <f>STDEV(G2:G45)</f>
        <v>2.3993439025680954</v>
      </c>
      <c r="N11" s="13">
        <f>SKEW(G2:G45)</f>
        <v>2.1509444712371018</v>
      </c>
      <c r="O11" s="14">
        <f>KURT(G2:G45)</f>
        <v>4.9010923245255178</v>
      </c>
    </row>
    <row r="12" spans="1:15" x14ac:dyDescent="0.2">
      <c r="A12" t="s">
        <v>46</v>
      </c>
      <c r="B12" t="s">
        <v>47</v>
      </c>
      <c r="C12">
        <v>2010</v>
      </c>
      <c r="D12">
        <v>12.21</v>
      </c>
      <c r="E12" s="2">
        <f t="shared" si="0"/>
        <v>0.63514278263917401</v>
      </c>
      <c r="F12" s="2">
        <f t="shared" si="1"/>
        <v>1.1209028176145273</v>
      </c>
      <c r="G12">
        <v>1.19</v>
      </c>
      <c r="H12" s="2">
        <f t="shared" si="2"/>
        <v>-0.48346550019712231</v>
      </c>
      <c r="I12" s="2">
        <f t="shared" si="3"/>
        <v>0.34044411484011833</v>
      </c>
      <c r="K12" s="63" t="s">
        <v>137</v>
      </c>
      <c r="L12" s="64"/>
      <c r="M12" s="64"/>
      <c r="N12" s="64"/>
      <c r="O12" s="65"/>
    </row>
    <row r="13" spans="1:15" x14ac:dyDescent="0.2">
      <c r="A13" t="s">
        <v>56</v>
      </c>
      <c r="B13" t="s">
        <v>57</v>
      </c>
      <c r="C13">
        <v>2010</v>
      </c>
      <c r="D13">
        <v>12.13</v>
      </c>
      <c r="E13" s="2">
        <f t="shared" si="0"/>
        <v>0.6115419951917983</v>
      </c>
      <c r="F13" s="2">
        <f t="shared" si="1"/>
        <v>1.1182647260894794</v>
      </c>
      <c r="G13">
        <v>1.97</v>
      </c>
      <c r="H13" s="2">
        <f t="shared" si="2"/>
        <v>-0.15837662937491928</v>
      </c>
      <c r="I13" s="2">
        <f t="shared" si="3"/>
        <v>0.47275644931721233</v>
      </c>
      <c r="K13" s="59" t="s">
        <v>98</v>
      </c>
      <c r="L13" s="60" t="s">
        <v>126</v>
      </c>
      <c r="M13" s="60" t="s">
        <v>99</v>
      </c>
      <c r="N13" s="60" t="s">
        <v>131</v>
      </c>
      <c r="O13" s="61" t="s">
        <v>96</v>
      </c>
    </row>
    <row r="14" spans="1:15" ht="17" thickBot="1" x14ac:dyDescent="0.25">
      <c r="A14" t="s">
        <v>92</v>
      </c>
      <c r="B14" t="s">
        <v>93</v>
      </c>
      <c r="C14">
        <v>2010</v>
      </c>
      <c r="D14">
        <v>11.66</v>
      </c>
      <c r="E14" s="2">
        <f t="shared" si="0"/>
        <v>0.47288736893846622</v>
      </c>
      <c r="F14" s="2">
        <f t="shared" si="1"/>
        <v>1.1024337056813363</v>
      </c>
      <c r="G14">
        <v>4.3499999999999996</v>
      </c>
      <c r="H14" s="2">
        <f t="shared" si="2"/>
        <v>0.83356120723641802</v>
      </c>
      <c r="I14" s="2">
        <f t="shared" si="3"/>
        <v>0.72835378202122847</v>
      </c>
      <c r="K14" s="66">
        <f>AVERAGE(I2:I45)</f>
        <v>0.4498231959333065</v>
      </c>
      <c r="L14" s="15">
        <f>MEDIAN(I2:I45)</f>
        <v>0.38019616151847158</v>
      </c>
      <c r="M14" s="15">
        <f>STDEV(I2:I45)</f>
        <v>0.23953399221044314</v>
      </c>
      <c r="N14" s="15">
        <f>SKEW(I2:I45)</f>
        <v>0.97363826223659611</v>
      </c>
      <c r="O14" s="16">
        <f>KURT(I2:I45)</f>
        <v>0.45338922539344706</v>
      </c>
    </row>
    <row r="15" spans="1:15" ht="17" thickBot="1" x14ac:dyDescent="0.25">
      <c r="A15" t="s">
        <v>60</v>
      </c>
      <c r="B15" t="s">
        <v>61</v>
      </c>
      <c r="C15">
        <v>2010</v>
      </c>
      <c r="D15">
        <v>11.43</v>
      </c>
      <c r="E15" s="2">
        <f t="shared" si="0"/>
        <v>0.40503510502726109</v>
      </c>
      <c r="F15" s="2">
        <f t="shared" si="1"/>
        <v>1.0944711286416449</v>
      </c>
      <c r="G15">
        <v>7.2</v>
      </c>
      <c r="H15" s="2">
        <f t="shared" si="2"/>
        <v>2.0213859275483137</v>
      </c>
      <c r="I15" s="2">
        <f t="shared" si="3"/>
        <v>0.91381385238371671</v>
      </c>
      <c r="K15" s="26"/>
      <c r="L15" s="26"/>
      <c r="M15" s="26"/>
      <c r="N15" s="26"/>
      <c r="O15" s="26"/>
    </row>
    <row r="16" spans="1:15" ht="51" x14ac:dyDescent="0.2">
      <c r="A16" t="s">
        <v>72</v>
      </c>
      <c r="B16" t="s">
        <v>73</v>
      </c>
      <c r="C16">
        <v>2010</v>
      </c>
      <c r="D16">
        <v>11.4</v>
      </c>
      <c r="E16" s="2">
        <f t="shared" si="0"/>
        <v>0.39618480973449544</v>
      </c>
      <c r="F16" s="2">
        <f t="shared" si="1"/>
        <v>1.0934216851622351</v>
      </c>
      <c r="G16">
        <v>1.17</v>
      </c>
      <c r="H16" s="2">
        <f t="shared" si="2"/>
        <v>-0.49180111226948647</v>
      </c>
      <c r="I16" s="2">
        <f t="shared" si="3"/>
        <v>0.33645973384852951</v>
      </c>
      <c r="K16" s="125" t="s">
        <v>97</v>
      </c>
      <c r="L16" s="36"/>
      <c r="M16" s="26"/>
      <c r="N16" s="36" t="s">
        <v>3</v>
      </c>
      <c r="O16" s="36"/>
    </row>
    <row r="17" spans="1:15" x14ac:dyDescent="0.2">
      <c r="A17" t="s">
        <v>88</v>
      </c>
      <c r="B17" t="s">
        <v>89</v>
      </c>
      <c r="C17">
        <v>2010</v>
      </c>
      <c r="D17">
        <v>11.32</v>
      </c>
      <c r="E17" s="2">
        <f t="shared" si="0"/>
        <v>0.37258402228711979</v>
      </c>
      <c r="F17" s="2">
        <f t="shared" si="1"/>
        <v>1.0906107078284066</v>
      </c>
      <c r="G17">
        <v>0.66</v>
      </c>
      <c r="H17" s="2">
        <f t="shared" si="2"/>
        <v>-0.70435922011477303</v>
      </c>
      <c r="I17" s="2">
        <f t="shared" si="3"/>
        <v>0.22010808804005513</v>
      </c>
      <c r="K17" s="26"/>
      <c r="L17" s="26"/>
      <c r="M17" s="26"/>
      <c r="N17" s="26"/>
      <c r="O17" s="26"/>
    </row>
    <row r="18" spans="1:15" x14ac:dyDescent="0.2">
      <c r="A18" t="s">
        <v>70</v>
      </c>
      <c r="B18" t="s">
        <v>71</v>
      </c>
      <c r="C18">
        <v>2010</v>
      </c>
      <c r="D18">
        <v>11.3</v>
      </c>
      <c r="E18" s="2">
        <f t="shared" si="0"/>
        <v>0.366683825425276</v>
      </c>
      <c r="F18" s="2">
        <f t="shared" si="1"/>
        <v>1.0899051114393981</v>
      </c>
      <c r="G18">
        <v>0.99</v>
      </c>
      <c r="H18" s="2">
        <f t="shared" si="2"/>
        <v>-0.56682162092076405</v>
      </c>
      <c r="I18" s="2">
        <f t="shared" si="3"/>
        <v>0.29885307640970665</v>
      </c>
      <c r="K18" s="26" t="s">
        <v>98</v>
      </c>
      <c r="L18" s="26">
        <v>10.166645569620254</v>
      </c>
      <c r="M18" s="26"/>
      <c r="N18" s="26" t="s">
        <v>98</v>
      </c>
      <c r="O18" s="26">
        <v>2.7666455696202523</v>
      </c>
    </row>
    <row r="19" spans="1:15" x14ac:dyDescent="0.2">
      <c r="A19" t="s">
        <v>82</v>
      </c>
      <c r="B19" t="s">
        <v>83</v>
      </c>
      <c r="C19">
        <v>2010</v>
      </c>
      <c r="D19">
        <v>11.14</v>
      </c>
      <c r="E19" s="2">
        <f t="shared" si="0"/>
        <v>0.31948225053052465</v>
      </c>
      <c r="F19" s="2">
        <f t="shared" si="1"/>
        <v>1.0842186867392387</v>
      </c>
      <c r="G19">
        <v>0.73</v>
      </c>
      <c r="H19" s="2">
        <f t="shared" si="2"/>
        <v>-0.67518457786149844</v>
      </c>
      <c r="I19" s="2">
        <f t="shared" si="3"/>
        <v>0.2380461031287954</v>
      </c>
      <c r="K19" s="26" t="s">
        <v>107</v>
      </c>
      <c r="L19" s="26">
        <v>0.26255474944969937</v>
      </c>
      <c r="M19" s="26"/>
      <c r="N19" s="26" t="s">
        <v>107</v>
      </c>
      <c r="O19" s="26">
        <v>0.30170161095961634</v>
      </c>
    </row>
    <row r="20" spans="1:15" x14ac:dyDescent="0.2">
      <c r="A20" t="s">
        <v>94</v>
      </c>
      <c r="B20" t="s">
        <v>95</v>
      </c>
      <c r="C20">
        <v>2010</v>
      </c>
      <c r="D20">
        <v>10.95</v>
      </c>
      <c r="E20" s="2">
        <f t="shared" si="0"/>
        <v>0.26343038034300709</v>
      </c>
      <c r="F20" s="2">
        <f t="shared" si="1"/>
        <v>1.0773679052841565</v>
      </c>
      <c r="G20">
        <v>1.2</v>
      </c>
      <c r="H20" s="2">
        <f t="shared" si="2"/>
        <v>-0.4792976941609402</v>
      </c>
      <c r="I20" s="2">
        <f t="shared" si="3"/>
        <v>0.34242268082220628</v>
      </c>
      <c r="K20" s="26" t="s">
        <v>126</v>
      </c>
      <c r="L20" s="26">
        <v>10.71</v>
      </c>
      <c r="M20" s="26"/>
      <c r="N20" s="26" t="s">
        <v>126</v>
      </c>
      <c r="O20" s="26">
        <v>1.3849999999999998</v>
      </c>
    </row>
    <row r="21" spans="1:15" x14ac:dyDescent="0.2">
      <c r="A21" t="s">
        <v>42</v>
      </c>
      <c r="B21" t="s">
        <v>43</v>
      </c>
      <c r="C21">
        <v>2010</v>
      </c>
      <c r="D21">
        <v>10.84</v>
      </c>
      <c r="E21" s="2">
        <f t="shared" si="0"/>
        <v>0.23097929760286576</v>
      </c>
      <c r="F21" s="2">
        <f t="shared" si="1"/>
        <v>1.073351702386901</v>
      </c>
      <c r="G21">
        <v>1.38</v>
      </c>
      <c r="H21" s="2">
        <f t="shared" si="2"/>
        <v>-0.40427718550966263</v>
      </c>
      <c r="I21" s="2">
        <f t="shared" si="3"/>
        <v>0.37657695705651195</v>
      </c>
      <c r="K21" s="26" t="s">
        <v>148</v>
      </c>
      <c r="L21" s="26">
        <v>10.45</v>
      </c>
      <c r="M21" s="26"/>
      <c r="N21" s="26" t="s">
        <v>148</v>
      </c>
      <c r="O21" s="26">
        <v>0.66</v>
      </c>
    </row>
    <row r="22" spans="1:15" x14ac:dyDescent="0.2">
      <c r="A22" t="s">
        <v>6</v>
      </c>
      <c r="B22" t="s">
        <v>7</v>
      </c>
      <c r="C22">
        <v>2010</v>
      </c>
      <c r="D22">
        <v>10.78</v>
      </c>
      <c r="E22" s="2">
        <f t="shared" si="0"/>
        <v>0.2132787070173339</v>
      </c>
      <c r="F22" s="2">
        <f t="shared" si="1"/>
        <v>1.0711452904510828</v>
      </c>
      <c r="G22">
        <v>0</v>
      </c>
      <c r="H22" s="2">
        <f t="shared" si="2"/>
        <v>-0.979434418502791</v>
      </c>
      <c r="I22" s="2">
        <f t="shared" si="3"/>
        <v>0</v>
      </c>
      <c r="K22" s="26" t="s">
        <v>149</v>
      </c>
      <c r="L22" s="26">
        <v>3.300262026030345</v>
      </c>
      <c r="M22" s="26"/>
      <c r="N22" s="26" t="s">
        <v>149</v>
      </c>
      <c r="O22" s="26">
        <v>3.7923304450943056</v>
      </c>
    </row>
    <row r="23" spans="1:15" x14ac:dyDescent="0.2">
      <c r="A23" t="s">
        <v>32</v>
      </c>
      <c r="B23" t="s">
        <v>33</v>
      </c>
      <c r="C23">
        <v>2010</v>
      </c>
      <c r="D23">
        <v>10.74</v>
      </c>
      <c r="E23" s="2">
        <f t="shared" si="0"/>
        <v>0.20147831329364632</v>
      </c>
      <c r="F23" s="2">
        <f t="shared" si="1"/>
        <v>1.0696680969115957</v>
      </c>
      <c r="G23">
        <v>2.2000000000000002</v>
      </c>
      <c r="H23" s="2">
        <f t="shared" si="2"/>
        <v>-6.2517090542731121E-2</v>
      </c>
      <c r="I23" s="2">
        <f t="shared" si="3"/>
        <v>0.50514997831990605</v>
      </c>
      <c r="K23" s="26" t="s">
        <v>150</v>
      </c>
      <c r="L23" s="26">
        <v>10.891729440457919</v>
      </c>
      <c r="M23" s="26"/>
      <c r="N23" s="26" t="s">
        <v>150</v>
      </c>
      <c r="O23" s="26">
        <v>14.381770204789174</v>
      </c>
    </row>
    <row r="24" spans="1:15" x14ac:dyDescent="0.2">
      <c r="A24" t="s">
        <v>20</v>
      </c>
      <c r="B24" t="s">
        <v>21</v>
      </c>
      <c r="C24">
        <v>2010</v>
      </c>
      <c r="D24">
        <v>10.66</v>
      </c>
      <c r="E24" s="2">
        <f t="shared" si="0"/>
        <v>0.17787752584627065</v>
      </c>
      <c r="F24" s="2">
        <f t="shared" si="1"/>
        <v>1.0666985504229953</v>
      </c>
      <c r="G24">
        <v>1.95</v>
      </c>
      <c r="H24" s="2">
        <f t="shared" si="2"/>
        <v>-0.16671224144728347</v>
      </c>
      <c r="I24" s="2">
        <f t="shared" si="3"/>
        <v>0.46982201597816303</v>
      </c>
      <c r="K24" s="26" t="s">
        <v>96</v>
      </c>
      <c r="L24" s="26">
        <v>0.49305920446205054</v>
      </c>
      <c r="M24" s="26"/>
      <c r="N24" s="26" t="s">
        <v>96</v>
      </c>
      <c r="O24" s="26">
        <v>19.255834621562094</v>
      </c>
    </row>
    <row r="25" spans="1:15" x14ac:dyDescent="0.2">
      <c r="A25" t="s">
        <v>80</v>
      </c>
      <c r="B25" t="s">
        <v>81</v>
      </c>
      <c r="C25">
        <v>2010</v>
      </c>
      <c r="D25">
        <v>10.54</v>
      </c>
      <c r="E25" s="2">
        <f t="shared" si="0"/>
        <v>0.1424763446752069</v>
      </c>
      <c r="F25" s="2">
        <f t="shared" si="1"/>
        <v>1.0622058088197126</v>
      </c>
      <c r="G25">
        <v>1.65</v>
      </c>
      <c r="H25" s="2">
        <f t="shared" si="2"/>
        <v>-0.29174642253274619</v>
      </c>
      <c r="I25" s="2">
        <f t="shared" si="3"/>
        <v>0.42324587393680785</v>
      </c>
      <c r="K25" s="26" t="s">
        <v>131</v>
      </c>
      <c r="L25" s="26">
        <v>-0.48872343230084686</v>
      </c>
      <c r="M25" s="26"/>
      <c r="N25" s="26" t="s">
        <v>131</v>
      </c>
      <c r="O25" s="26">
        <v>3.8667607219931441</v>
      </c>
    </row>
    <row r="26" spans="1:15" x14ac:dyDescent="0.2">
      <c r="A26" t="s">
        <v>62</v>
      </c>
      <c r="B26" t="s">
        <v>63</v>
      </c>
      <c r="C26">
        <v>2010</v>
      </c>
      <c r="D26">
        <v>10.4</v>
      </c>
      <c r="E26" s="2">
        <f t="shared" si="0"/>
        <v>0.10117496664229987</v>
      </c>
      <c r="F26" s="2">
        <f t="shared" si="1"/>
        <v>1.0569048513364727</v>
      </c>
      <c r="G26">
        <v>2.38</v>
      </c>
      <c r="H26" s="2">
        <f t="shared" si="2"/>
        <v>1.2503418108546374E-2</v>
      </c>
      <c r="I26" s="2">
        <f t="shared" si="3"/>
        <v>0.52891670027765469</v>
      </c>
      <c r="K26" s="26" t="s">
        <v>151</v>
      </c>
      <c r="L26" s="26">
        <v>17.48</v>
      </c>
      <c r="M26" s="26"/>
      <c r="N26" s="26" t="s">
        <v>151</v>
      </c>
      <c r="O26" s="26">
        <v>27.98</v>
      </c>
    </row>
    <row r="27" spans="1:15" x14ac:dyDescent="0.2">
      <c r="A27" t="s">
        <v>28</v>
      </c>
      <c r="B27" t="s">
        <v>29</v>
      </c>
      <c r="C27">
        <v>2010</v>
      </c>
      <c r="D27">
        <v>10.39</v>
      </c>
      <c r="E27" s="2">
        <f t="shared" si="0"/>
        <v>9.8224868211377978E-2</v>
      </c>
      <c r="F27" s="2">
        <f t="shared" si="1"/>
        <v>1.0565237240791003</v>
      </c>
      <c r="G27">
        <v>0.76</v>
      </c>
      <c r="H27" s="2">
        <f t="shared" si="2"/>
        <v>-0.66268115975295216</v>
      </c>
      <c r="I27" s="2">
        <f t="shared" si="3"/>
        <v>0.24551266781414982</v>
      </c>
      <c r="K27" s="26" t="s">
        <v>152</v>
      </c>
      <c r="L27" s="26">
        <v>1.57</v>
      </c>
      <c r="M27" s="26"/>
      <c r="N27" s="26" t="s">
        <v>152</v>
      </c>
      <c r="O27" s="26">
        <v>0</v>
      </c>
    </row>
    <row r="28" spans="1:15" x14ac:dyDescent="0.2">
      <c r="A28" t="s">
        <v>64</v>
      </c>
      <c r="B28" t="s">
        <v>65</v>
      </c>
      <c r="C28">
        <v>2010</v>
      </c>
      <c r="D28">
        <v>10.199999999999999</v>
      </c>
      <c r="E28" s="2">
        <f t="shared" si="0"/>
        <v>4.2172998023860445E-2</v>
      </c>
      <c r="F28" s="2">
        <f t="shared" si="1"/>
        <v>1.0492180226701815</v>
      </c>
      <c r="G28">
        <v>0.87</v>
      </c>
      <c r="H28" s="2">
        <f t="shared" si="2"/>
        <v>-0.61683529335494913</v>
      </c>
      <c r="I28" s="2">
        <f t="shared" si="3"/>
        <v>0.27184160653649897</v>
      </c>
      <c r="K28" s="26" t="s">
        <v>153</v>
      </c>
      <c r="L28" s="26">
        <v>19.05</v>
      </c>
      <c r="M28" s="26"/>
      <c r="N28" s="26" t="s">
        <v>153</v>
      </c>
      <c r="O28" s="26">
        <v>27.98</v>
      </c>
    </row>
    <row r="29" spans="1:15" x14ac:dyDescent="0.2">
      <c r="A29" t="s">
        <v>78</v>
      </c>
      <c r="B29" t="s">
        <v>79</v>
      </c>
      <c r="C29">
        <v>2010</v>
      </c>
      <c r="D29">
        <v>9.93</v>
      </c>
      <c r="E29" s="2">
        <f t="shared" si="0"/>
        <v>-3.747965961103223E-2</v>
      </c>
      <c r="F29" s="2">
        <f t="shared" si="1"/>
        <v>1.0386201619497029</v>
      </c>
      <c r="G29">
        <v>1.72</v>
      </c>
      <c r="H29" s="2">
        <f t="shared" si="2"/>
        <v>-0.26257178027947153</v>
      </c>
      <c r="I29" s="2">
        <f t="shared" si="3"/>
        <v>0.43456890403419868</v>
      </c>
      <c r="K29" s="26" t="s">
        <v>154</v>
      </c>
      <c r="L29" s="26">
        <v>1606.3300000000002</v>
      </c>
      <c r="M29" s="26"/>
      <c r="N29" s="26" t="s">
        <v>154</v>
      </c>
      <c r="O29" s="26">
        <v>437.12999999999988</v>
      </c>
    </row>
    <row r="30" spans="1:15" ht="17" thickBot="1" x14ac:dyDescent="0.25">
      <c r="A30" t="s">
        <v>86</v>
      </c>
      <c r="B30" t="s">
        <v>87</v>
      </c>
      <c r="C30">
        <v>2010</v>
      </c>
      <c r="D30">
        <v>9.7899999999999991</v>
      </c>
      <c r="E30" s="2">
        <f t="shared" si="0"/>
        <v>-7.8781037643939775E-2</v>
      </c>
      <c r="F30" s="2">
        <f t="shared" si="1"/>
        <v>1.0330214446829107</v>
      </c>
      <c r="G30">
        <v>0.97</v>
      </c>
      <c r="H30" s="2">
        <f t="shared" si="2"/>
        <v>-0.57515723299312826</v>
      </c>
      <c r="I30" s="2">
        <f t="shared" si="3"/>
        <v>0.2944662261615929</v>
      </c>
      <c r="K30" s="34" t="s">
        <v>155</v>
      </c>
      <c r="L30" s="34">
        <v>158</v>
      </c>
      <c r="M30" s="26"/>
      <c r="N30" s="34" t="s">
        <v>155</v>
      </c>
      <c r="O30" s="34">
        <v>158</v>
      </c>
    </row>
    <row r="31" spans="1:15" ht="17" thickBot="1" x14ac:dyDescent="0.25">
      <c r="A31" t="s">
        <v>84</v>
      </c>
      <c r="B31" t="s">
        <v>85</v>
      </c>
      <c r="C31">
        <v>2010</v>
      </c>
      <c r="D31">
        <v>9.49</v>
      </c>
      <c r="E31" s="2">
        <f t="shared" si="0"/>
        <v>-0.16728399057159812</v>
      </c>
      <c r="F31" s="2">
        <f t="shared" si="1"/>
        <v>1.0207754881935578</v>
      </c>
      <c r="G31">
        <v>0.86</v>
      </c>
      <c r="H31" s="2">
        <f t="shared" si="2"/>
        <v>-0.6210030993911313</v>
      </c>
      <c r="I31" s="2">
        <f t="shared" si="3"/>
        <v>0.26951294421791627</v>
      </c>
      <c r="K31" s="26"/>
      <c r="L31" s="26"/>
      <c r="M31" s="26"/>
      <c r="N31" s="26"/>
      <c r="O31" s="26"/>
    </row>
    <row r="32" spans="1:15" x14ac:dyDescent="0.2">
      <c r="A32" t="s">
        <v>22</v>
      </c>
      <c r="B32" t="s">
        <v>23</v>
      </c>
      <c r="C32">
        <v>2010</v>
      </c>
      <c r="D32">
        <v>9.48</v>
      </c>
      <c r="E32" s="2">
        <f t="shared" si="0"/>
        <v>-0.17023408900252002</v>
      </c>
      <c r="F32" s="2">
        <f t="shared" si="1"/>
        <v>1.0203612826477078</v>
      </c>
      <c r="G32">
        <v>1.42</v>
      </c>
      <c r="H32" s="2">
        <f t="shared" si="2"/>
        <v>-0.38760596136493425</v>
      </c>
      <c r="I32" s="2">
        <f t="shared" si="3"/>
        <v>0.38381536598043126</v>
      </c>
      <c r="K32" s="36" t="s">
        <v>135</v>
      </c>
      <c r="L32" s="36"/>
      <c r="M32" s="26"/>
      <c r="N32" s="36" t="s">
        <v>136</v>
      </c>
      <c r="O32" s="36"/>
    </row>
    <row r="33" spans="1:15" x14ac:dyDescent="0.2">
      <c r="A33" t="s">
        <v>24</v>
      </c>
      <c r="B33" t="s">
        <v>25</v>
      </c>
      <c r="C33">
        <v>2010</v>
      </c>
      <c r="D33">
        <v>9.1199999999999992</v>
      </c>
      <c r="E33" s="2">
        <f t="shared" si="0"/>
        <v>-0.2764376325157108</v>
      </c>
      <c r="F33" s="2">
        <f t="shared" si="1"/>
        <v>1.0051805125037803</v>
      </c>
      <c r="G33">
        <v>0.71</v>
      </c>
      <c r="H33" s="2">
        <f t="shared" si="2"/>
        <v>-0.68352018993386265</v>
      </c>
      <c r="I33" s="2">
        <f t="shared" si="3"/>
        <v>0.23299611039215382</v>
      </c>
      <c r="K33" s="26"/>
      <c r="L33" s="26"/>
      <c r="M33" s="26"/>
      <c r="N33" s="26"/>
      <c r="O33" s="26"/>
    </row>
    <row r="34" spans="1:15" x14ac:dyDescent="0.2">
      <c r="A34" t="s">
        <v>40</v>
      </c>
      <c r="B34" t="s">
        <v>41</v>
      </c>
      <c r="C34">
        <v>2010</v>
      </c>
      <c r="D34">
        <v>8.7200000000000006</v>
      </c>
      <c r="E34" s="2">
        <f t="shared" si="0"/>
        <v>-0.39444156975258859</v>
      </c>
      <c r="F34" s="2">
        <f t="shared" si="1"/>
        <v>0.98766626492627463</v>
      </c>
      <c r="G34">
        <v>1.6</v>
      </c>
      <c r="H34" s="2">
        <f t="shared" si="2"/>
        <v>-0.31258545271365656</v>
      </c>
      <c r="I34" s="2">
        <f t="shared" si="3"/>
        <v>0.41497334797081797</v>
      </c>
      <c r="K34" s="26" t="s">
        <v>98</v>
      </c>
      <c r="L34" s="26">
        <v>1.0222941151885943</v>
      </c>
      <c r="M34" s="26"/>
      <c r="N34" s="26" t="s">
        <v>98</v>
      </c>
      <c r="O34" s="26">
        <v>0.47035483200814288</v>
      </c>
    </row>
    <row r="35" spans="1:15" x14ac:dyDescent="0.2">
      <c r="A35" t="s">
        <v>44</v>
      </c>
      <c r="B35" t="s">
        <v>45</v>
      </c>
      <c r="C35">
        <v>2010</v>
      </c>
      <c r="D35">
        <v>7.47</v>
      </c>
      <c r="E35" s="2">
        <f t="shared" si="0"/>
        <v>-0.76320387361783326</v>
      </c>
      <c r="F35" s="2">
        <f t="shared" si="1"/>
        <v>0.92788341033070687</v>
      </c>
      <c r="G35">
        <v>0.63</v>
      </c>
      <c r="H35" s="2">
        <f t="shared" si="2"/>
        <v>-0.7168626382233193</v>
      </c>
      <c r="I35" s="2">
        <f t="shared" si="3"/>
        <v>0.21218760440395779</v>
      </c>
      <c r="K35" s="26" t="s">
        <v>107</v>
      </c>
      <c r="L35" s="26">
        <v>1.3133192662607604E-2</v>
      </c>
      <c r="M35" s="26"/>
      <c r="N35" s="26" t="s">
        <v>107</v>
      </c>
      <c r="O35" s="26">
        <v>2.0953908042661538E-2</v>
      </c>
    </row>
    <row r="36" spans="1:15" x14ac:dyDescent="0.2">
      <c r="A36" t="s">
        <v>68</v>
      </c>
      <c r="B36" t="s">
        <v>69</v>
      </c>
      <c r="C36">
        <v>2010</v>
      </c>
      <c r="D36">
        <v>7.43</v>
      </c>
      <c r="E36" s="2">
        <f t="shared" si="0"/>
        <v>-0.77500426734152117</v>
      </c>
      <c r="F36" s="2">
        <f t="shared" si="1"/>
        <v>0.9258275746247423</v>
      </c>
      <c r="G36">
        <v>0.59</v>
      </c>
      <c r="H36" s="2">
        <f t="shared" si="2"/>
        <v>-0.73353386236804774</v>
      </c>
      <c r="I36" s="2">
        <f t="shared" si="3"/>
        <v>0.20139712432045145</v>
      </c>
      <c r="K36" s="26" t="s">
        <v>126</v>
      </c>
      <c r="L36" s="26">
        <v>1.0685554698439881</v>
      </c>
      <c r="M36" s="26"/>
      <c r="N36" s="26" t="s">
        <v>126</v>
      </c>
      <c r="O36" s="26">
        <v>0.37748742900232479</v>
      </c>
    </row>
    <row r="37" spans="1:15" x14ac:dyDescent="0.2">
      <c r="A37" t="s">
        <v>48</v>
      </c>
      <c r="B37" t="s">
        <v>49</v>
      </c>
      <c r="C37">
        <v>2010</v>
      </c>
      <c r="D37">
        <v>7.22</v>
      </c>
      <c r="E37" s="2">
        <f t="shared" si="0"/>
        <v>-0.83695633439088213</v>
      </c>
      <c r="F37" s="2">
        <f t="shared" si="1"/>
        <v>0.91487181754005031</v>
      </c>
      <c r="G37">
        <v>0.88</v>
      </c>
      <c r="H37" s="2">
        <f t="shared" si="2"/>
        <v>-0.61266748731876708</v>
      </c>
      <c r="I37" s="2">
        <f t="shared" si="3"/>
        <v>0.27415784926367981</v>
      </c>
      <c r="K37" s="26" t="s">
        <v>148</v>
      </c>
      <c r="L37" s="26">
        <v>1.0588054866759067</v>
      </c>
      <c r="M37" s="26"/>
      <c r="N37" s="26" t="s">
        <v>148</v>
      </c>
      <c r="O37" s="26">
        <v>0.22010808804005513</v>
      </c>
    </row>
    <row r="38" spans="1:15" x14ac:dyDescent="0.2">
      <c r="A38" t="s">
        <v>58</v>
      </c>
      <c r="B38" t="s">
        <v>59</v>
      </c>
      <c r="C38">
        <v>2010</v>
      </c>
      <c r="D38">
        <v>6.91</v>
      </c>
      <c r="E38" s="2">
        <f t="shared" si="0"/>
        <v>-0.92840938574946263</v>
      </c>
      <c r="F38" s="2">
        <f t="shared" si="1"/>
        <v>0.89817648349767654</v>
      </c>
      <c r="G38">
        <v>0.96</v>
      </c>
      <c r="H38" s="2">
        <f t="shared" si="2"/>
        <v>-0.57932503902931032</v>
      </c>
      <c r="I38" s="2">
        <f t="shared" si="3"/>
        <v>0.29225607135647602</v>
      </c>
      <c r="K38" s="26" t="s">
        <v>149</v>
      </c>
      <c r="L38" s="26">
        <v>0.16508167197808754</v>
      </c>
      <c r="M38" s="26"/>
      <c r="N38" s="26" t="s">
        <v>149</v>
      </c>
      <c r="O38" s="26">
        <v>0.26338653996954725</v>
      </c>
    </row>
    <row r="39" spans="1:15" x14ac:dyDescent="0.2">
      <c r="A39" t="s">
        <v>4</v>
      </c>
      <c r="B39" t="s">
        <v>5</v>
      </c>
      <c r="C39">
        <v>2010</v>
      </c>
      <c r="D39">
        <v>5.9</v>
      </c>
      <c r="E39" s="2">
        <f t="shared" si="0"/>
        <v>-1.2263693272725802</v>
      </c>
      <c r="F39" s="2">
        <f t="shared" si="1"/>
        <v>0.83884909073725533</v>
      </c>
      <c r="G39">
        <v>4.08</v>
      </c>
      <c r="H39" s="2">
        <f t="shared" si="2"/>
        <v>0.72103044425950169</v>
      </c>
      <c r="I39" s="2">
        <f t="shared" si="3"/>
        <v>0.70586371228391931</v>
      </c>
      <c r="K39" s="26" t="s">
        <v>150</v>
      </c>
      <c r="L39" s="26">
        <v>2.725195842308089E-2</v>
      </c>
      <c r="M39" s="26"/>
      <c r="N39" s="26" t="s">
        <v>150</v>
      </c>
      <c r="O39" s="26">
        <v>6.9372469437129922E-2</v>
      </c>
    </row>
    <row r="40" spans="1:15" x14ac:dyDescent="0.2">
      <c r="A40" t="s">
        <v>18</v>
      </c>
      <c r="B40" t="s">
        <v>19</v>
      </c>
      <c r="C40">
        <v>2010</v>
      </c>
      <c r="D40">
        <v>5.74</v>
      </c>
      <c r="E40" s="2">
        <f t="shared" si="0"/>
        <v>-1.2735709021673314</v>
      </c>
      <c r="F40" s="2">
        <f t="shared" si="1"/>
        <v>0.8286598965353198</v>
      </c>
      <c r="G40">
        <v>1.47</v>
      </c>
      <c r="H40" s="2">
        <f t="shared" si="2"/>
        <v>-0.36676693118402376</v>
      </c>
      <c r="I40" s="2">
        <f t="shared" si="3"/>
        <v>0.39269695325966569</v>
      </c>
      <c r="K40" s="26" t="s">
        <v>96</v>
      </c>
      <c r="L40" s="26">
        <v>3.3484195679260589</v>
      </c>
      <c r="M40" s="26"/>
      <c r="N40" s="26" t="s">
        <v>96</v>
      </c>
      <c r="O40" s="26">
        <v>1.9084414245124925</v>
      </c>
    </row>
    <row r="41" spans="1:15" x14ac:dyDescent="0.2">
      <c r="A41" t="s">
        <v>8</v>
      </c>
      <c r="B41" t="s">
        <v>9</v>
      </c>
      <c r="C41">
        <v>2010</v>
      </c>
      <c r="D41">
        <v>5.0599999999999996</v>
      </c>
      <c r="E41" s="2">
        <f t="shared" si="0"/>
        <v>-1.4741775954700247</v>
      </c>
      <c r="F41" s="2">
        <f t="shared" si="1"/>
        <v>0.78247262416628616</v>
      </c>
      <c r="G41">
        <v>1.9</v>
      </c>
      <c r="H41" s="2">
        <f t="shared" si="2"/>
        <v>-0.18755127162819393</v>
      </c>
      <c r="I41" s="2">
        <f t="shared" si="3"/>
        <v>0.46239799789895608</v>
      </c>
      <c r="K41" s="26" t="s">
        <v>131</v>
      </c>
      <c r="L41" s="26">
        <v>-1.7064309373670765</v>
      </c>
      <c r="M41" s="26"/>
      <c r="N41" s="26" t="s">
        <v>131</v>
      </c>
      <c r="O41" s="26">
        <v>1.4470419065614244</v>
      </c>
    </row>
    <row r="42" spans="1:15" x14ac:dyDescent="0.2">
      <c r="A42" t="s">
        <v>66</v>
      </c>
      <c r="B42" t="s">
        <v>67</v>
      </c>
      <c r="C42">
        <v>2010</v>
      </c>
      <c r="D42">
        <v>4.32</v>
      </c>
      <c r="E42" s="2">
        <f t="shared" si="0"/>
        <v>-1.6924848793582492</v>
      </c>
      <c r="F42" s="2">
        <f t="shared" si="1"/>
        <v>0.72591163229504818</v>
      </c>
      <c r="G42">
        <v>2.0499999999999998</v>
      </c>
      <c r="H42" s="2">
        <f t="shared" si="2"/>
        <v>-0.12503418108546263</v>
      </c>
      <c r="I42" s="2">
        <f t="shared" si="3"/>
        <v>0.48429983934678583</v>
      </c>
      <c r="K42" s="26" t="s">
        <v>151</v>
      </c>
      <c r="L42" s="26">
        <v>0.89218125362490652</v>
      </c>
      <c r="M42" s="26"/>
      <c r="N42" s="26" t="s">
        <v>151</v>
      </c>
      <c r="O42" s="26">
        <v>1.4620983811351558</v>
      </c>
    </row>
    <row r="43" spans="1:15" x14ac:dyDescent="0.2">
      <c r="A43" t="s">
        <v>50</v>
      </c>
      <c r="B43" t="s">
        <v>51</v>
      </c>
      <c r="C43">
        <v>2010</v>
      </c>
      <c r="D43">
        <v>4.2</v>
      </c>
      <c r="E43" s="2">
        <f t="shared" si="0"/>
        <v>-1.7278860605293127</v>
      </c>
      <c r="F43" s="2">
        <f t="shared" si="1"/>
        <v>0.71600334363479923</v>
      </c>
      <c r="G43">
        <v>8.34</v>
      </c>
      <c r="H43" s="2">
        <f t="shared" si="2"/>
        <v>2.4965158156730718</v>
      </c>
      <c r="I43" s="2">
        <f t="shared" si="3"/>
        <v>0.9703468762300933</v>
      </c>
      <c r="K43" s="26" t="s">
        <v>152</v>
      </c>
      <c r="L43" s="26">
        <v>0.40993312333129456</v>
      </c>
      <c r="M43" s="26"/>
      <c r="N43" s="26" t="s">
        <v>152</v>
      </c>
      <c r="O43" s="26">
        <v>0</v>
      </c>
    </row>
    <row r="44" spans="1:15" x14ac:dyDescent="0.2">
      <c r="A44" t="s">
        <v>90</v>
      </c>
      <c r="B44" t="s">
        <v>91</v>
      </c>
      <c r="C44">
        <v>2010</v>
      </c>
      <c r="D44">
        <v>2.12</v>
      </c>
      <c r="E44" s="2">
        <f t="shared" si="0"/>
        <v>-2.3415065341610792</v>
      </c>
      <c r="F44" s="2">
        <f t="shared" si="1"/>
        <v>0.49415459401844281</v>
      </c>
      <c r="G44">
        <v>4.1900000000000004</v>
      </c>
      <c r="H44" s="2">
        <f t="shared" si="2"/>
        <v>0.76687631065750483</v>
      </c>
      <c r="I44" s="2">
        <f t="shared" si="3"/>
        <v>0.71516735784845786</v>
      </c>
      <c r="K44" s="26" t="s">
        <v>153</v>
      </c>
      <c r="L44" s="26">
        <v>1.3021143769562011</v>
      </c>
      <c r="M44" s="26"/>
      <c r="N44" s="26" t="s">
        <v>153</v>
      </c>
      <c r="O44" s="26">
        <v>1.4620983811351558</v>
      </c>
    </row>
    <row r="45" spans="1:15" x14ac:dyDescent="0.2">
      <c r="A45" t="s">
        <v>12</v>
      </c>
      <c r="B45" t="s">
        <v>13</v>
      </c>
      <c r="C45">
        <v>2010</v>
      </c>
      <c r="D45">
        <v>1.81</v>
      </c>
      <c r="E45" s="2">
        <f t="shared" si="0"/>
        <v>-2.4329595855196597</v>
      </c>
      <c r="F45" s="2">
        <f t="shared" si="1"/>
        <v>0.44870631990507992</v>
      </c>
      <c r="G45">
        <v>2.23</v>
      </c>
      <c r="H45" s="2">
        <f t="shared" si="2"/>
        <v>-5.001367243418494E-2</v>
      </c>
      <c r="I45" s="2">
        <f t="shared" si="3"/>
        <v>0.50920252233110286</v>
      </c>
      <c r="K45" s="26" t="s">
        <v>154</v>
      </c>
      <c r="L45" s="26">
        <v>161.52247019979788</v>
      </c>
      <c r="M45" s="26"/>
      <c r="N45" s="26" t="s">
        <v>154</v>
      </c>
      <c r="O45" s="26">
        <v>74.316063457286575</v>
      </c>
    </row>
    <row r="46" spans="1:15" ht="17" thickBot="1" x14ac:dyDescent="0.25">
      <c r="K46" s="34" t="s">
        <v>155</v>
      </c>
      <c r="L46" s="34">
        <v>158</v>
      </c>
      <c r="M46" s="26"/>
      <c r="N46" s="34" t="s">
        <v>155</v>
      </c>
      <c r="O46" s="34">
        <v>158</v>
      </c>
    </row>
    <row r="47" spans="1:15" x14ac:dyDescent="0.2">
      <c r="K47" s="26"/>
      <c r="L47" s="26"/>
      <c r="M47" s="26"/>
      <c r="N47" s="26"/>
      <c r="O47" s="26"/>
    </row>
    <row r="48" spans="1:15" x14ac:dyDescent="0.2">
      <c r="K48" s="26"/>
      <c r="L48" s="26"/>
      <c r="M48" s="26"/>
      <c r="N48" s="26"/>
      <c r="O48" s="26"/>
    </row>
    <row r="49" spans="4:15" x14ac:dyDescent="0.2">
      <c r="K49" s="26"/>
      <c r="L49" s="26"/>
      <c r="M49" s="26"/>
      <c r="N49" s="26"/>
      <c r="O49" s="26"/>
    </row>
    <row r="50" spans="4:15" x14ac:dyDescent="0.2">
      <c r="K50" s="26"/>
      <c r="L50" s="26"/>
      <c r="M50" s="26"/>
      <c r="N50" s="26"/>
      <c r="O50" s="26"/>
    </row>
    <row r="51" spans="4:15" x14ac:dyDescent="0.2">
      <c r="D51" s="1"/>
      <c r="K51" s="26"/>
      <c r="L51" s="26"/>
      <c r="M51" s="26"/>
      <c r="N51" s="26"/>
      <c r="O51" s="26"/>
    </row>
    <row r="52" spans="4:15" x14ac:dyDescent="0.2">
      <c r="K52" s="26"/>
      <c r="L52" s="26"/>
      <c r="M52" s="26"/>
      <c r="N52" s="26"/>
      <c r="O52" s="26"/>
    </row>
  </sheetData>
  <autoFilter ref="A1:H1" xr:uid="{00000000-0001-0000-0000-000000000000}">
    <sortState xmlns:xlrd2="http://schemas.microsoft.com/office/spreadsheetml/2017/richdata2" ref="A2:H159">
      <sortCondition ref="C1:C159"/>
    </sortState>
  </autoFilter>
  <mergeCells count="4">
    <mergeCell ref="K1:M1"/>
    <mergeCell ref="K6:O6"/>
    <mergeCell ref="K9:O9"/>
    <mergeCell ref="K12:O12"/>
  </mergeCells>
  <conditionalFormatting sqref="H2:H45 E2:F45">
    <cfRule type="cellIs" dxfId="3" priority="1" operator="lessThan">
      <formula>-3</formula>
    </cfRule>
    <cfRule type="cellIs" dxfId="2" priority="2" operator="greaterThan">
      <formula>3</formula>
    </cfRule>
  </conditionalFormatting>
  <pageMargins left="0.7" right="0.7" top="0.75" bottom="0.75" header="0.3" footer="0.3"/>
  <drawing r:id="rId1"/>
  <mc:AlternateContent xmlns:mc="http://schemas.openxmlformats.org/markup-compatibility/2006">
    <mc:Choice Requires="v">
      <legacyDrawing r:id="rId2"/>
    </mc:Choice>
  </mc:AlternateContent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7C3E-0177-C44C-822E-C5FCD31859A2}">
  <dimension ref="A1:I18"/>
  <sheetViews>
    <sheetView workbookViewId="0">
      <selection sqref="A1:I18"/>
    </sheetView>
  </sheetViews>
  <sheetFormatPr baseColWidth="10" defaultRowHeight="16" x14ac:dyDescent="0.2"/>
  <cols>
    <col min="1" max="1" width="17.83203125" bestFit="1" customWidth="1"/>
    <col min="2" max="2" width="12.83203125" bestFit="1" customWidth="1"/>
    <col min="3" max="3" width="13.5" bestFit="1" customWidth="1"/>
    <col min="4" max="5" width="12.1640625" bestFit="1" customWidth="1"/>
    <col min="6" max="6" width="13" bestFit="1" customWidth="1"/>
    <col min="7" max="7" width="12.1640625" bestFit="1" customWidth="1"/>
    <col min="8" max="8" width="12.83203125" bestFit="1" customWidth="1"/>
    <col min="9" max="9" width="12.33203125" bestFit="1" customWidth="1"/>
  </cols>
  <sheetData>
    <row r="1" spans="1:9" x14ac:dyDescent="0.2">
      <c r="A1" s="26" t="s">
        <v>102</v>
      </c>
      <c r="B1" s="26"/>
      <c r="C1" s="26"/>
      <c r="D1" s="26"/>
      <c r="E1" s="26"/>
      <c r="F1" s="26"/>
      <c r="G1" s="26"/>
      <c r="H1" s="26"/>
      <c r="I1" s="26"/>
    </row>
    <row r="2" spans="1:9" ht="17" thickBot="1" x14ac:dyDescent="0.25">
      <c r="A2" s="26"/>
      <c r="B2" s="26"/>
      <c r="C2" s="26"/>
      <c r="D2" s="26"/>
      <c r="E2" s="26"/>
      <c r="F2" s="26"/>
      <c r="G2" s="26"/>
      <c r="H2" s="26"/>
      <c r="I2" s="26"/>
    </row>
    <row r="3" spans="1:9" x14ac:dyDescent="0.2">
      <c r="A3" s="36" t="s">
        <v>103</v>
      </c>
      <c r="B3" s="36"/>
      <c r="C3" s="26"/>
      <c r="D3" s="26"/>
      <c r="E3" s="26"/>
      <c r="F3" s="26"/>
      <c r="G3" s="26"/>
      <c r="H3" s="26"/>
      <c r="I3" s="26"/>
    </row>
    <row r="4" spans="1:9" x14ac:dyDescent="0.2">
      <c r="A4" s="26" t="s">
        <v>104</v>
      </c>
      <c r="B4" s="26">
        <v>9.3718974144398351E-2</v>
      </c>
      <c r="C4" s="26"/>
      <c r="D4" s="26"/>
      <c r="E4" s="26"/>
      <c r="F4" s="26"/>
      <c r="G4" s="26"/>
      <c r="H4" s="26"/>
      <c r="I4" s="26"/>
    </row>
    <row r="5" spans="1:9" x14ac:dyDescent="0.2">
      <c r="A5" s="26" t="s">
        <v>105</v>
      </c>
      <c r="B5" s="26">
        <v>8.7832461146784054E-3</v>
      </c>
      <c r="C5" s="26"/>
      <c r="D5" s="26"/>
      <c r="E5" s="26"/>
      <c r="F5" s="26"/>
      <c r="G5" s="26"/>
      <c r="H5" s="26"/>
      <c r="I5" s="26"/>
    </row>
    <row r="6" spans="1:9" x14ac:dyDescent="0.2">
      <c r="A6" s="26" t="s">
        <v>106</v>
      </c>
      <c r="B6" s="26">
        <v>-1.4817152787353061E-2</v>
      </c>
      <c r="C6" s="26"/>
      <c r="D6" s="26"/>
      <c r="E6" s="26"/>
      <c r="F6" s="26"/>
      <c r="G6" s="26"/>
      <c r="H6" s="26"/>
      <c r="I6" s="26"/>
    </row>
    <row r="7" spans="1:9" x14ac:dyDescent="0.2">
      <c r="A7" s="26" t="s">
        <v>107</v>
      </c>
      <c r="B7" s="26">
        <v>2.4170542621223503</v>
      </c>
      <c r="C7" s="26"/>
      <c r="D7" s="26"/>
      <c r="E7" s="26"/>
      <c r="F7" s="26"/>
      <c r="G7" s="26"/>
      <c r="H7" s="26"/>
      <c r="I7" s="26"/>
    </row>
    <row r="8" spans="1:9" ht="17" thickBot="1" x14ac:dyDescent="0.25">
      <c r="A8" s="34" t="s">
        <v>108</v>
      </c>
      <c r="B8" s="34">
        <v>44</v>
      </c>
      <c r="C8" s="26"/>
      <c r="D8" s="26"/>
      <c r="E8" s="26"/>
      <c r="F8" s="26"/>
      <c r="G8" s="26"/>
      <c r="H8" s="26"/>
      <c r="I8" s="26"/>
    </row>
    <row r="9" spans="1:9" x14ac:dyDescent="0.2">
      <c r="A9" s="26"/>
      <c r="B9" s="26"/>
      <c r="C9" s="26"/>
      <c r="D9" s="26"/>
      <c r="E9" s="26"/>
      <c r="F9" s="26"/>
      <c r="G9" s="26"/>
      <c r="H9" s="26"/>
      <c r="I9" s="26"/>
    </row>
    <row r="10" spans="1:9" ht="17" thickBot="1" x14ac:dyDescent="0.25">
      <c r="A10" s="26" t="s">
        <v>109</v>
      </c>
      <c r="B10" s="26"/>
      <c r="C10" s="26"/>
      <c r="D10" s="26"/>
      <c r="E10" s="26"/>
      <c r="F10" s="26"/>
      <c r="G10" s="26"/>
      <c r="H10" s="26"/>
      <c r="I10" s="26"/>
    </row>
    <row r="11" spans="1:9" x14ac:dyDescent="0.2">
      <c r="A11" s="35"/>
      <c r="B11" s="35" t="s">
        <v>114</v>
      </c>
      <c r="C11" s="35" t="s">
        <v>115</v>
      </c>
      <c r="D11" s="35" t="s">
        <v>116</v>
      </c>
      <c r="E11" s="35" t="s">
        <v>117</v>
      </c>
      <c r="F11" s="35" t="s">
        <v>118</v>
      </c>
      <c r="G11" s="26"/>
      <c r="H11" s="26"/>
      <c r="I11" s="26"/>
    </row>
    <row r="12" spans="1:9" x14ac:dyDescent="0.2">
      <c r="A12" s="26" t="s">
        <v>110</v>
      </c>
      <c r="B12" s="26">
        <v>1</v>
      </c>
      <c r="C12" s="26">
        <v>2.1742451461596204</v>
      </c>
      <c r="D12" s="26">
        <v>2.1742451461596204</v>
      </c>
      <c r="E12" s="26">
        <v>0.37216515496788338</v>
      </c>
      <c r="F12" s="26">
        <v>0.54511326121467496</v>
      </c>
      <c r="G12" s="26"/>
      <c r="H12" s="26"/>
      <c r="I12" s="26"/>
    </row>
    <row r="13" spans="1:9" x14ac:dyDescent="0.2">
      <c r="A13" s="26" t="s">
        <v>111</v>
      </c>
      <c r="B13" s="26">
        <v>42</v>
      </c>
      <c r="C13" s="26">
        <v>245.37035485384044</v>
      </c>
      <c r="D13" s="26">
        <v>5.8421513060438199</v>
      </c>
      <c r="E13" s="26"/>
      <c r="F13" s="26"/>
      <c r="G13" s="26"/>
      <c r="H13" s="26"/>
      <c r="I13" s="26"/>
    </row>
    <row r="14" spans="1:9" ht="17" thickBot="1" x14ac:dyDescent="0.25">
      <c r="A14" s="34" t="s">
        <v>112</v>
      </c>
      <c r="B14" s="34">
        <v>43</v>
      </c>
      <c r="C14" s="34">
        <v>247.54460000000006</v>
      </c>
      <c r="D14" s="34"/>
      <c r="E14" s="34"/>
      <c r="F14" s="34"/>
      <c r="G14" s="26"/>
      <c r="H14" s="26"/>
      <c r="I14" s="26"/>
    </row>
    <row r="15" spans="1:9" ht="17" thickBot="1" x14ac:dyDescent="0.25">
      <c r="A15" s="26"/>
      <c r="B15" s="26"/>
      <c r="C15" s="26"/>
      <c r="D15" s="26"/>
      <c r="E15" s="26"/>
      <c r="F15" s="26"/>
      <c r="G15" s="26"/>
      <c r="H15" s="26"/>
      <c r="I15" s="26"/>
    </row>
    <row r="16" spans="1:9" x14ac:dyDescent="0.2">
      <c r="A16" s="35"/>
      <c r="B16" s="35" t="s">
        <v>119</v>
      </c>
      <c r="C16" s="35" t="s">
        <v>107</v>
      </c>
      <c r="D16" s="35" t="s">
        <v>120</v>
      </c>
      <c r="E16" s="35" t="s">
        <v>121</v>
      </c>
      <c r="F16" s="35" t="s">
        <v>122</v>
      </c>
      <c r="G16" s="35" t="s">
        <v>123</v>
      </c>
      <c r="H16" s="35" t="s">
        <v>124</v>
      </c>
      <c r="I16" s="35" t="s">
        <v>125</v>
      </c>
    </row>
    <row r="17" spans="1:9" x14ac:dyDescent="0.2">
      <c r="A17" s="26" t="s">
        <v>113</v>
      </c>
      <c r="B17" s="26">
        <v>1.6828446909066144</v>
      </c>
      <c r="C17" s="26">
        <v>1.1527100149069933</v>
      </c>
      <c r="D17" s="26">
        <v>1.4599028976445521</v>
      </c>
      <c r="E17" s="26">
        <v>0.15175680479437859</v>
      </c>
      <c r="F17" s="26">
        <v>-0.64341829883276702</v>
      </c>
      <c r="G17" s="26">
        <v>4.0091076806459958</v>
      </c>
      <c r="H17" s="26">
        <v>-0.64341829883276702</v>
      </c>
      <c r="I17" s="26">
        <v>4.0091076806459958</v>
      </c>
    </row>
    <row r="18" spans="1:9" s="29" customFormat="1" ht="120" thickBot="1" x14ac:dyDescent="0.25">
      <c r="A18" s="71" t="s">
        <v>97</v>
      </c>
      <c r="B18" s="50">
        <v>6.6337107862215416E-2</v>
      </c>
      <c r="C18" s="50">
        <v>0.10873983735744377</v>
      </c>
      <c r="D18" s="50">
        <v>0.61005340337373892</v>
      </c>
      <c r="E18" s="50">
        <v>0.54511326121467585</v>
      </c>
      <c r="F18" s="50">
        <v>-0.1531087682762956</v>
      </c>
      <c r="G18" s="50">
        <v>0.28578298400072644</v>
      </c>
      <c r="H18" s="50">
        <v>-0.1531087682762956</v>
      </c>
      <c r="I18" s="50">
        <v>0.28578298400072644</v>
      </c>
    </row>
  </sheetData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D7FAB-58AA-284A-BE79-D0536B837822}">
  <dimension ref="A1:O50"/>
  <sheetViews>
    <sheetView topLeftCell="E1" zoomScale="82" zoomScaleNormal="100" workbookViewId="0">
      <selection activeCell="W2" sqref="W2"/>
    </sheetView>
  </sheetViews>
  <sheetFormatPr baseColWidth="10" defaultRowHeight="16" x14ac:dyDescent="0.2"/>
  <cols>
    <col min="4" max="4" width="32.83203125" customWidth="1"/>
    <col min="5" max="5" width="12.33203125" bestFit="1" customWidth="1"/>
    <col min="6" max="6" width="27.6640625" bestFit="1" customWidth="1"/>
    <col min="7" max="7" width="38" bestFit="1" customWidth="1"/>
    <col min="9" max="9" width="17.1640625" bestFit="1" customWidth="1"/>
    <col min="10" max="10" width="20" bestFit="1" customWidth="1"/>
    <col min="11" max="11" width="18.5" bestFit="1" customWidth="1"/>
    <col min="12" max="12" width="20" bestFit="1" customWidth="1"/>
    <col min="13" max="13" width="14.5" bestFit="1" customWidth="1"/>
    <col min="14" max="14" width="19.83203125" bestFit="1" customWidth="1"/>
  </cols>
  <sheetData>
    <row r="1" spans="1:15" ht="69" customHeight="1" thickBot="1" x14ac:dyDescent="0.25">
      <c r="A1" s="7" t="s">
        <v>0</v>
      </c>
      <c r="B1" s="7" t="s">
        <v>1</v>
      </c>
      <c r="C1" s="7" t="s">
        <v>2</v>
      </c>
      <c r="D1" s="8" t="s">
        <v>97</v>
      </c>
      <c r="E1" s="7" t="s">
        <v>100</v>
      </c>
      <c r="F1" s="7" t="s">
        <v>135</v>
      </c>
      <c r="G1" s="7" t="s">
        <v>3</v>
      </c>
      <c r="H1" s="7" t="s">
        <v>101</v>
      </c>
      <c r="I1" s="7" t="s">
        <v>136</v>
      </c>
      <c r="K1" s="122" t="s">
        <v>127</v>
      </c>
      <c r="L1" s="123"/>
      <c r="M1" s="124"/>
      <c r="N1" s="72" t="s">
        <v>157</v>
      </c>
      <c r="O1" s="26"/>
    </row>
    <row r="2" spans="1:15" x14ac:dyDescent="0.2">
      <c r="A2" t="s">
        <v>74</v>
      </c>
      <c r="B2" t="s">
        <v>75</v>
      </c>
      <c r="C2">
        <v>2019</v>
      </c>
      <c r="D2">
        <v>16.989999999999998</v>
      </c>
      <c r="E2" s="2">
        <f t="shared" ref="E2:E43" si="0">(D2-$K$8)/$M$8</f>
        <v>2.408382570959295</v>
      </c>
      <c r="F2" s="2">
        <f t="shared" ref="F2:F43" si="1">LOG(D2+1)</f>
        <v>1.2550311633455513</v>
      </c>
      <c r="G2">
        <v>1.25</v>
      </c>
      <c r="H2" s="2">
        <f t="shared" ref="H2:H43" si="2">(G2-$K$11)/$M$11</f>
        <v>-0.20124171715880884</v>
      </c>
      <c r="I2" s="2">
        <f>LOG(G2+1)</f>
        <v>0.35218251811136247</v>
      </c>
      <c r="K2" s="51"/>
      <c r="L2" s="52" t="s">
        <v>128</v>
      </c>
      <c r="M2" s="53" t="s">
        <v>129</v>
      </c>
      <c r="N2" s="26">
        <f>CORREL(D2:D43,G2:G43)</f>
        <v>2.0597329136023343E-2</v>
      </c>
      <c r="O2" s="26"/>
    </row>
    <row r="3" spans="1:15" x14ac:dyDescent="0.2">
      <c r="A3" t="s">
        <v>36</v>
      </c>
      <c r="B3" t="s">
        <v>37</v>
      </c>
      <c r="C3">
        <v>2019</v>
      </c>
      <c r="D3">
        <v>14.33</v>
      </c>
      <c r="E3" s="2">
        <f t="shared" si="0"/>
        <v>1.5345128053614634</v>
      </c>
      <c r="F3" s="2">
        <f t="shared" si="1"/>
        <v>1.1855421548543752</v>
      </c>
      <c r="G3">
        <v>2.04</v>
      </c>
      <c r="H3" s="2">
        <f t="shared" si="2"/>
        <v>0.39018433911482014</v>
      </c>
      <c r="I3" s="2">
        <f t="shared" ref="I3:I43" si="3">LOG(G3+1)</f>
        <v>0.48287358360875376</v>
      </c>
      <c r="K3" s="54" t="s">
        <v>128</v>
      </c>
      <c r="L3" s="13">
        <f>1</f>
        <v>1</v>
      </c>
      <c r="M3" s="14">
        <f>CORREL(D2:D43,G2:G43)</f>
        <v>2.0597329136023343E-2</v>
      </c>
      <c r="N3" s="26"/>
      <c r="O3" s="26"/>
    </row>
    <row r="4" spans="1:15" ht="17" thickBot="1" x14ac:dyDescent="0.25">
      <c r="A4" t="s">
        <v>26</v>
      </c>
      <c r="B4" t="s">
        <v>27</v>
      </c>
      <c r="C4">
        <v>2019</v>
      </c>
      <c r="D4">
        <v>13.29</v>
      </c>
      <c r="E4" s="2">
        <f t="shared" si="0"/>
        <v>1.192849438360807</v>
      </c>
      <c r="F4" s="2">
        <f t="shared" si="1"/>
        <v>1.1550322287909702</v>
      </c>
      <c r="G4">
        <v>0.86</v>
      </c>
      <c r="H4" s="2">
        <f t="shared" si="2"/>
        <v>-0.49321154240781556</v>
      </c>
      <c r="I4" s="2">
        <f t="shared" si="3"/>
        <v>0.26951294421791627</v>
      </c>
      <c r="K4" s="55" t="s">
        <v>129</v>
      </c>
      <c r="L4" s="15">
        <f>M3</f>
        <v>2.0597329136023343E-2</v>
      </c>
      <c r="M4" s="16">
        <f>L3</f>
        <v>1</v>
      </c>
      <c r="N4" s="26"/>
      <c r="O4" s="26"/>
    </row>
    <row r="5" spans="1:15" ht="17" thickBot="1" x14ac:dyDescent="0.25">
      <c r="A5" t="s">
        <v>52</v>
      </c>
      <c r="B5" t="s">
        <v>53</v>
      </c>
      <c r="C5">
        <v>2019</v>
      </c>
      <c r="D5">
        <v>13.09</v>
      </c>
      <c r="E5" s="2">
        <f t="shared" si="0"/>
        <v>1.1271449447068349</v>
      </c>
      <c r="F5" s="2">
        <f t="shared" si="1"/>
        <v>1.1489109931093564</v>
      </c>
      <c r="G5">
        <v>3.39</v>
      </c>
      <c r="H5" s="2">
        <f t="shared" si="2"/>
        <v>1.4008491188229204</v>
      </c>
      <c r="I5" s="2">
        <f t="shared" si="3"/>
        <v>0.64246452024212142</v>
      </c>
      <c r="K5" s="26"/>
      <c r="L5" s="26"/>
      <c r="M5" s="26"/>
      <c r="N5" s="26"/>
      <c r="O5" s="26"/>
    </row>
    <row r="6" spans="1:15" x14ac:dyDescent="0.2">
      <c r="A6" t="s">
        <v>38</v>
      </c>
      <c r="B6" t="s">
        <v>39</v>
      </c>
      <c r="C6">
        <v>2019</v>
      </c>
      <c r="D6">
        <v>12.22</v>
      </c>
      <c r="E6" s="2">
        <f t="shared" si="0"/>
        <v>0.84133039731205539</v>
      </c>
      <c r="F6" s="2">
        <f t="shared" si="1"/>
        <v>1.1212314551496214</v>
      </c>
      <c r="G6">
        <v>0.75</v>
      </c>
      <c r="H6" s="2">
        <f t="shared" si="2"/>
        <v>-0.57556200593958662</v>
      </c>
      <c r="I6" s="2">
        <f t="shared" si="3"/>
        <v>0.24303804868629444</v>
      </c>
      <c r="K6" s="56" t="s">
        <v>132</v>
      </c>
      <c r="L6" s="57"/>
      <c r="M6" s="57"/>
      <c r="N6" s="57"/>
      <c r="O6" s="58"/>
    </row>
    <row r="7" spans="1:15" x14ac:dyDescent="0.2">
      <c r="A7" t="s">
        <v>10</v>
      </c>
      <c r="B7" t="s">
        <v>11</v>
      </c>
      <c r="C7">
        <v>2019</v>
      </c>
      <c r="D7">
        <v>11.97</v>
      </c>
      <c r="E7" s="2">
        <f t="shared" si="0"/>
        <v>0.75919978024459001</v>
      </c>
      <c r="F7" s="2">
        <f t="shared" si="1"/>
        <v>1.1129399760840801</v>
      </c>
      <c r="G7">
        <v>0.87</v>
      </c>
      <c r="H7" s="2">
        <f t="shared" si="2"/>
        <v>-0.48572513663220002</v>
      </c>
      <c r="I7" s="2">
        <f t="shared" si="3"/>
        <v>0.27184160653649897</v>
      </c>
      <c r="K7" s="59" t="s">
        <v>98</v>
      </c>
      <c r="L7" s="60" t="s">
        <v>126</v>
      </c>
      <c r="M7" s="60" t="s">
        <v>99</v>
      </c>
      <c r="N7" s="60" t="s">
        <v>131</v>
      </c>
      <c r="O7" s="61" t="s">
        <v>96</v>
      </c>
    </row>
    <row r="8" spans="1:15" x14ac:dyDescent="0.2">
      <c r="A8" t="s">
        <v>20</v>
      </c>
      <c r="B8" t="s">
        <v>21</v>
      </c>
      <c r="C8">
        <v>2019</v>
      </c>
      <c r="D8">
        <v>11.92</v>
      </c>
      <c r="E8" s="2">
        <f t="shared" si="0"/>
        <v>0.74277365683109664</v>
      </c>
      <c r="F8" s="2">
        <f t="shared" si="1"/>
        <v>1.1112625136590653</v>
      </c>
      <c r="G8">
        <v>1.18</v>
      </c>
      <c r="H8" s="2">
        <f t="shared" si="2"/>
        <v>-0.25364655758811777</v>
      </c>
      <c r="I8" s="2">
        <f t="shared" si="3"/>
        <v>0.33845649360460478</v>
      </c>
      <c r="K8" s="62">
        <f>AVERAGE(D2:D43)</f>
        <v>9.6590476190476195</v>
      </c>
      <c r="L8" s="13">
        <f>MEDIAN(D2:D43)</f>
        <v>10.434999999999999</v>
      </c>
      <c r="M8" s="13">
        <f>STDEV(D2:D43)</f>
        <v>3.0439318359758558</v>
      </c>
      <c r="N8" s="13">
        <f>SKEW(D2:D43)</f>
        <v>-0.61384336791206218</v>
      </c>
      <c r="O8" s="14">
        <f>KURT(D2:D43)</f>
        <v>1.0286646369926751</v>
      </c>
    </row>
    <row r="9" spans="1:15" x14ac:dyDescent="0.2">
      <c r="A9" t="s">
        <v>54</v>
      </c>
      <c r="B9" t="s">
        <v>55</v>
      </c>
      <c r="C9">
        <v>2019</v>
      </c>
      <c r="D9">
        <v>11.79</v>
      </c>
      <c r="E9" s="2">
        <f t="shared" si="0"/>
        <v>0.7000657359560144</v>
      </c>
      <c r="F9" s="2">
        <f t="shared" si="1"/>
        <v>1.106870544478654</v>
      </c>
      <c r="G9">
        <v>3.3</v>
      </c>
      <c r="H9" s="2">
        <f t="shared" si="2"/>
        <v>1.3334714668423802</v>
      </c>
      <c r="I9" s="2">
        <f t="shared" si="3"/>
        <v>0.63346845557958653</v>
      </c>
      <c r="K9" s="63" t="s">
        <v>133</v>
      </c>
      <c r="L9" s="64"/>
      <c r="M9" s="64"/>
      <c r="N9" s="64"/>
      <c r="O9" s="65"/>
    </row>
    <row r="10" spans="1:15" x14ac:dyDescent="0.2">
      <c r="A10" t="s">
        <v>46</v>
      </c>
      <c r="B10" t="s">
        <v>47</v>
      </c>
      <c r="C10">
        <v>2019</v>
      </c>
      <c r="D10">
        <v>11.7</v>
      </c>
      <c r="E10" s="2">
        <f t="shared" si="0"/>
        <v>0.67049871381172688</v>
      </c>
      <c r="F10" s="2">
        <f t="shared" si="1"/>
        <v>1.1038037209559568</v>
      </c>
      <c r="G10">
        <v>0.65</v>
      </c>
      <c r="H10" s="2">
        <f t="shared" si="2"/>
        <v>-0.65042606369574218</v>
      </c>
      <c r="I10" s="2">
        <f t="shared" si="3"/>
        <v>0.21748394421390627</v>
      </c>
      <c r="K10" s="59" t="s">
        <v>98</v>
      </c>
      <c r="L10" s="60" t="s">
        <v>126</v>
      </c>
      <c r="M10" s="60" t="s">
        <v>99</v>
      </c>
      <c r="N10" s="60" t="s">
        <v>131</v>
      </c>
      <c r="O10" s="61" t="s">
        <v>96</v>
      </c>
    </row>
    <row r="11" spans="1:15" x14ac:dyDescent="0.2">
      <c r="A11" t="s">
        <v>70</v>
      </c>
      <c r="B11" t="s">
        <v>71</v>
      </c>
      <c r="C11">
        <v>2019</v>
      </c>
      <c r="D11">
        <v>11.63</v>
      </c>
      <c r="E11" s="2">
        <f t="shared" si="0"/>
        <v>0.6475021410328371</v>
      </c>
      <c r="F11" s="2">
        <f t="shared" si="1"/>
        <v>1.1014033505553307</v>
      </c>
      <c r="G11">
        <v>0.66</v>
      </c>
      <c r="H11" s="2">
        <f t="shared" si="2"/>
        <v>-0.64293965792012664</v>
      </c>
      <c r="I11" s="2">
        <f t="shared" si="3"/>
        <v>0.22010808804005513</v>
      </c>
      <c r="K11" s="62">
        <f>AVERAGE(G2:G43)</f>
        <v>1.5188095238095241</v>
      </c>
      <c r="L11" s="13">
        <f>MEDIAN(G2:G43)</f>
        <v>1.1200000000000001</v>
      </c>
      <c r="M11" s="13">
        <f>STDEV(G2:G43)</f>
        <v>1.3357544728034418</v>
      </c>
      <c r="N11" s="13">
        <f>SKEW(G2:G43)</f>
        <v>2.8064319442228478</v>
      </c>
      <c r="O11" s="14">
        <f>KURT(G2:G43)</f>
        <v>10.416361553283018</v>
      </c>
    </row>
    <row r="12" spans="1:15" x14ac:dyDescent="0.2">
      <c r="A12" t="s">
        <v>56</v>
      </c>
      <c r="B12" t="s">
        <v>57</v>
      </c>
      <c r="C12">
        <v>2019</v>
      </c>
      <c r="D12">
        <v>11.53</v>
      </c>
      <c r="E12" s="2">
        <f t="shared" si="0"/>
        <v>0.61464989420585037</v>
      </c>
      <c r="F12" s="2">
        <f t="shared" si="1"/>
        <v>1.09795107099415</v>
      </c>
      <c r="G12">
        <v>0.65</v>
      </c>
      <c r="H12" s="2">
        <f t="shared" si="2"/>
        <v>-0.65042606369574218</v>
      </c>
      <c r="I12" s="2">
        <f t="shared" si="3"/>
        <v>0.21748394421390627</v>
      </c>
      <c r="K12" s="63" t="s">
        <v>137</v>
      </c>
      <c r="L12" s="64"/>
      <c r="M12" s="64"/>
      <c r="N12" s="64"/>
      <c r="O12" s="65"/>
    </row>
    <row r="13" spans="1:15" x14ac:dyDescent="0.2">
      <c r="A13" t="s">
        <v>60</v>
      </c>
      <c r="B13" t="s">
        <v>61</v>
      </c>
      <c r="C13">
        <v>2019</v>
      </c>
      <c r="D13">
        <v>11.36</v>
      </c>
      <c r="E13" s="2">
        <f t="shared" si="0"/>
        <v>0.55880107459997397</v>
      </c>
      <c r="F13" s="2">
        <f t="shared" si="1"/>
        <v>1.0920184707527971</v>
      </c>
      <c r="G13">
        <v>3.89</v>
      </c>
      <c r="H13" s="2">
        <f t="shared" si="2"/>
        <v>1.7751694076036981</v>
      </c>
      <c r="I13" s="2">
        <f t="shared" si="3"/>
        <v>0.68930885912362028</v>
      </c>
      <c r="K13" s="59" t="s">
        <v>98</v>
      </c>
      <c r="L13" s="60" t="s">
        <v>126</v>
      </c>
      <c r="M13" s="60" t="s">
        <v>99</v>
      </c>
      <c r="N13" s="60" t="s">
        <v>131</v>
      </c>
      <c r="O13" s="61" t="s">
        <v>96</v>
      </c>
    </row>
    <row r="14" spans="1:15" ht="17" thickBot="1" x14ac:dyDescent="0.25">
      <c r="A14" t="s">
        <v>34</v>
      </c>
      <c r="B14" t="s">
        <v>35</v>
      </c>
      <c r="C14">
        <v>2019</v>
      </c>
      <c r="D14">
        <v>11.3</v>
      </c>
      <c r="E14" s="2">
        <f t="shared" si="0"/>
        <v>0.53908972650378262</v>
      </c>
      <c r="F14" s="2">
        <f t="shared" si="1"/>
        <v>1.0899051114393981</v>
      </c>
      <c r="G14">
        <v>1.17</v>
      </c>
      <c r="H14" s="2">
        <f t="shared" si="2"/>
        <v>-0.26113296336373332</v>
      </c>
      <c r="I14" s="2">
        <f t="shared" si="3"/>
        <v>0.33645973384852951</v>
      </c>
      <c r="K14" s="66">
        <f>AVERAGE(I2:I43)</f>
        <v>0.36168096543441891</v>
      </c>
      <c r="L14" s="15">
        <f>MEDIAN(I2:I43)</f>
        <v>0.32629237301332964</v>
      </c>
      <c r="M14" s="15">
        <f>STDEV(I2:I43)</f>
        <v>0.17254747229737502</v>
      </c>
      <c r="N14" s="15">
        <f>SKEW(I2:I43)</f>
        <v>1.3001304822968884</v>
      </c>
      <c r="O14" s="16">
        <f>KURT(I2:I43)</f>
        <v>1.7923961200390335</v>
      </c>
    </row>
    <row r="15" spans="1:15" ht="17" thickBot="1" x14ac:dyDescent="0.25">
      <c r="A15" t="s">
        <v>30</v>
      </c>
      <c r="B15" t="s">
        <v>31</v>
      </c>
      <c r="C15">
        <v>2019</v>
      </c>
      <c r="D15">
        <v>11.26</v>
      </c>
      <c r="E15" s="2">
        <f t="shared" si="0"/>
        <v>0.5259488277729879</v>
      </c>
      <c r="F15" s="2">
        <f t="shared" si="1"/>
        <v>1.0884904701823963</v>
      </c>
      <c r="G15">
        <v>1.96</v>
      </c>
      <c r="H15" s="2">
        <f t="shared" si="2"/>
        <v>0.33029309290989567</v>
      </c>
      <c r="I15" s="2">
        <f t="shared" si="3"/>
        <v>0.47129171105893858</v>
      </c>
      <c r="K15" s="26"/>
      <c r="L15" s="26"/>
      <c r="M15" s="26"/>
      <c r="N15" s="26"/>
      <c r="O15" s="26"/>
    </row>
    <row r="16" spans="1:15" ht="51" x14ac:dyDescent="0.2">
      <c r="A16" t="s">
        <v>82</v>
      </c>
      <c r="B16" t="s">
        <v>83</v>
      </c>
      <c r="C16">
        <v>2019</v>
      </c>
      <c r="D16">
        <v>10.98</v>
      </c>
      <c r="E16" s="2">
        <f t="shared" si="0"/>
        <v>0.43396253665742685</v>
      </c>
      <c r="F16" s="2">
        <f t="shared" si="1"/>
        <v>1.0784568180532925</v>
      </c>
      <c r="G16">
        <v>0.66</v>
      </c>
      <c r="H16" s="2">
        <f t="shared" si="2"/>
        <v>-0.64293965792012664</v>
      </c>
      <c r="I16" s="2">
        <f t="shared" si="3"/>
        <v>0.22010808804005513</v>
      </c>
      <c r="K16" s="125" t="s">
        <v>97</v>
      </c>
      <c r="L16" s="36"/>
      <c r="M16" s="26"/>
      <c r="N16" s="36" t="s">
        <v>3</v>
      </c>
      <c r="O16" s="36"/>
    </row>
    <row r="17" spans="1:15" x14ac:dyDescent="0.2">
      <c r="A17" t="s">
        <v>84</v>
      </c>
      <c r="B17" t="s">
        <v>85</v>
      </c>
      <c r="C17">
        <v>2019</v>
      </c>
      <c r="D17">
        <v>10.91</v>
      </c>
      <c r="E17" s="2">
        <f t="shared" si="0"/>
        <v>0.4109659638785364</v>
      </c>
      <c r="F17" s="2">
        <f t="shared" si="1"/>
        <v>1.0759117614827776</v>
      </c>
      <c r="G17">
        <v>0.7</v>
      </c>
      <c r="H17" s="2">
        <f t="shared" si="2"/>
        <v>-0.61299403481766446</v>
      </c>
      <c r="I17" s="2">
        <f t="shared" si="3"/>
        <v>0.23044892137827391</v>
      </c>
      <c r="K17" s="26"/>
      <c r="L17" s="26"/>
      <c r="M17" s="26"/>
      <c r="N17" s="26"/>
      <c r="O17" s="26"/>
    </row>
    <row r="18" spans="1:15" x14ac:dyDescent="0.2">
      <c r="A18" t="s">
        <v>14</v>
      </c>
      <c r="B18" t="s">
        <v>15</v>
      </c>
      <c r="C18">
        <v>2019</v>
      </c>
      <c r="D18">
        <v>10.9</v>
      </c>
      <c r="E18" s="2">
        <f t="shared" si="0"/>
        <v>0.40768073919583786</v>
      </c>
      <c r="F18" s="2">
        <f t="shared" si="1"/>
        <v>1.0755469613925308</v>
      </c>
      <c r="G18">
        <v>2.33</v>
      </c>
      <c r="H18" s="2">
        <f t="shared" si="2"/>
        <v>0.60729010660767135</v>
      </c>
      <c r="I18" s="2">
        <f t="shared" si="3"/>
        <v>0.52244423350631986</v>
      </c>
      <c r="K18" s="26" t="s">
        <v>98</v>
      </c>
      <c r="L18" s="26">
        <v>10.166645569620254</v>
      </c>
      <c r="M18" s="26"/>
      <c r="N18" s="26" t="s">
        <v>98</v>
      </c>
      <c r="O18" s="26">
        <v>2.7666455696202523</v>
      </c>
    </row>
    <row r="19" spans="1:15" x14ac:dyDescent="0.2">
      <c r="A19" t="s">
        <v>94</v>
      </c>
      <c r="B19" t="s">
        <v>95</v>
      </c>
      <c r="C19">
        <v>2019</v>
      </c>
      <c r="D19">
        <v>10.82</v>
      </c>
      <c r="E19" s="2">
        <f t="shared" si="0"/>
        <v>0.38139894173424893</v>
      </c>
      <c r="F19" s="2">
        <f t="shared" si="1"/>
        <v>1.0726174765452365</v>
      </c>
      <c r="G19">
        <v>1.1499999999999999</v>
      </c>
      <c r="H19" s="2">
        <f t="shared" si="2"/>
        <v>-0.27610577491496446</v>
      </c>
      <c r="I19" s="2">
        <f t="shared" si="3"/>
        <v>0.33243845991560533</v>
      </c>
      <c r="K19" s="26" t="s">
        <v>107</v>
      </c>
      <c r="L19" s="26">
        <v>0.26255474944969937</v>
      </c>
      <c r="M19" s="26"/>
      <c r="N19" s="26" t="s">
        <v>107</v>
      </c>
      <c r="O19" s="26">
        <v>0.30170161095961634</v>
      </c>
    </row>
    <row r="20" spans="1:15" x14ac:dyDescent="0.2">
      <c r="A20" t="s">
        <v>42</v>
      </c>
      <c r="B20" t="s">
        <v>43</v>
      </c>
      <c r="C20">
        <v>2019</v>
      </c>
      <c r="D20">
        <v>10.6</v>
      </c>
      <c r="E20" s="2">
        <f t="shared" si="0"/>
        <v>0.30912399871487911</v>
      </c>
      <c r="F20" s="2">
        <f t="shared" si="1"/>
        <v>1.0644579892269184</v>
      </c>
      <c r="G20">
        <v>0.67</v>
      </c>
      <c r="H20" s="2">
        <f t="shared" si="2"/>
        <v>-0.63545325214451109</v>
      </c>
      <c r="I20" s="2">
        <f t="shared" si="3"/>
        <v>0.22271647114758325</v>
      </c>
      <c r="K20" s="26" t="s">
        <v>126</v>
      </c>
      <c r="L20" s="26">
        <v>10.71</v>
      </c>
      <c r="M20" s="26"/>
      <c r="N20" s="26" t="s">
        <v>126</v>
      </c>
      <c r="O20" s="26">
        <v>1.3849999999999998</v>
      </c>
    </row>
    <row r="21" spans="1:15" x14ac:dyDescent="0.2">
      <c r="A21" t="s">
        <v>80</v>
      </c>
      <c r="B21" t="s">
        <v>81</v>
      </c>
      <c r="C21">
        <v>2019</v>
      </c>
      <c r="D21">
        <v>10.48</v>
      </c>
      <c r="E21" s="2">
        <f t="shared" si="0"/>
        <v>0.26970130252249597</v>
      </c>
      <c r="F21" s="2">
        <f t="shared" si="1"/>
        <v>1.0599418880619547</v>
      </c>
      <c r="G21">
        <v>1.39</v>
      </c>
      <c r="H21" s="2">
        <f t="shared" si="2"/>
        <v>-9.6432036300191121E-2</v>
      </c>
      <c r="I21" s="2">
        <f t="shared" si="3"/>
        <v>0.37839790094813763</v>
      </c>
      <c r="K21" s="26" t="s">
        <v>148</v>
      </c>
      <c r="L21" s="26">
        <v>10.45</v>
      </c>
      <c r="M21" s="26"/>
      <c r="N21" s="26" t="s">
        <v>148</v>
      </c>
      <c r="O21" s="26">
        <v>0.66</v>
      </c>
    </row>
    <row r="22" spans="1:15" x14ac:dyDescent="0.2">
      <c r="A22" t="s">
        <v>72</v>
      </c>
      <c r="B22" t="s">
        <v>73</v>
      </c>
      <c r="C22">
        <v>2019</v>
      </c>
      <c r="D22">
        <v>10.45</v>
      </c>
      <c r="E22" s="2">
        <f t="shared" si="0"/>
        <v>0.25984562847439974</v>
      </c>
      <c r="F22" s="2">
        <f t="shared" si="1"/>
        <v>1.0588054866759067</v>
      </c>
      <c r="G22">
        <v>0.71</v>
      </c>
      <c r="H22" s="2">
        <f t="shared" si="2"/>
        <v>-0.60550762904204891</v>
      </c>
      <c r="I22" s="2">
        <f t="shared" si="3"/>
        <v>0.23299611039215382</v>
      </c>
      <c r="K22" s="26" t="s">
        <v>149</v>
      </c>
      <c r="L22" s="26">
        <v>3.300262026030345</v>
      </c>
      <c r="M22" s="26"/>
      <c r="N22" s="26" t="s">
        <v>149</v>
      </c>
      <c r="O22" s="26">
        <v>3.7923304450943056</v>
      </c>
    </row>
    <row r="23" spans="1:15" x14ac:dyDescent="0.2">
      <c r="A23" t="s">
        <v>76</v>
      </c>
      <c r="B23" t="s">
        <v>77</v>
      </c>
      <c r="C23">
        <v>2019</v>
      </c>
      <c r="D23">
        <v>10.42</v>
      </c>
      <c r="E23" s="2">
        <f t="shared" si="0"/>
        <v>0.24998995442630412</v>
      </c>
      <c r="F23" s="2">
        <f t="shared" si="1"/>
        <v>1.0576661039098292</v>
      </c>
      <c r="G23">
        <v>7.69</v>
      </c>
      <c r="H23" s="2">
        <f t="shared" si="2"/>
        <v>4.6200036023376105</v>
      </c>
      <c r="I23" s="2">
        <f t="shared" si="3"/>
        <v>0.93901977644866652</v>
      </c>
      <c r="K23" s="26" t="s">
        <v>150</v>
      </c>
      <c r="L23" s="26">
        <v>10.891729440457919</v>
      </c>
      <c r="M23" s="26"/>
      <c r="N23" s="26" t="s">
        <v>150</v>
      </c>
      <c r="O23" s="26">
        <v>14.381770204789174</v>
      </c>
    </row>
    <row r="24" spans="1:15" x14ac:dyDescent="0.2">
      <c r="A24" t="s">
        <v>88</v>
      </c>
      <c r="B24" t="s">
        <v>89</v>
      </c>
      <c r="C24">
        <v>2019</v>
      </c>
      <c r="D24">
        <v>10.4</v>
      </c>
      <c r="E24" s="2">
        <f t="shared" si="0"/>
        <v>0.24341950506090701</v>
      </c>
      <c r="F24" s="2">
        <f t="shared" si="1"/>
        <v>1.0569048513364727</v>
      </c>
      <c r="G24">
        <v>0.54</v>
      </c>
      <c r="H24" s="2">
        <f t="shared" si="2"/>
        <v>-0.7327765272275133</v>
      </c>
      <c r="I24" s="2">
        <f t="shared" si="3"/>
        <v>0.18752072083646307</v>
      </c>
      <c r="K24" s="26" t="s">
        <v>96</v>
      </c>
      <c r="L24" s="26">
        <v>0.49305920446205054</v>
      </c>
      <c r="M24" s="26"/>
      <c r="N24" s="26" t="s">
        <v>96</v>
      </c>
      <c r="O24" s="26">
        <v>19.255834621562094</v>
      </c>
    </row>
    <row r="25" spans="1:15" x14ac:dyDescent="0.2">
      <c r="A25" t="s">
        <v>62</v>
      </c>
      <c r="B25" t="s">
        <v>63</v>
      </c>
      <c r="C25">
        <v>2019</v>
      </c>
      <c r="D25">
        <v>10.34</v>
      </c>
      <c r="E25" s="2">
        <f t="shared" si="0"/>
        <v>0.22370815696471513</v>
      </c>
      <c r="F25" s="2">
        <f t="shared" si="1"/>
        <v>1.0546130545568877</v>
      </c>
      <c r="G25">
        <v>3.65</v>
      </c>
      <c r="H25" s="2">
        <f t="shared" si="2"/>
        <v>1.5954956689889246</v>
      </c>
      <c r="I25" s="2">
        <f t="shared" si="3"/>
        <v>0.66745295288995399</v>
      </c>
      <c r="K25" s="26" t="s">
        <v>131</v>
      </c>
      <c r="L25" s="26">
        <v>-0.48872343230084686</v>
      </c>
      <c r="M25" s="26"/>
      <c r="N25" s="26" t="s">
        <v>131</v>
      </c>
      <c r="O25" s="26">
        <v>3.8667607219931441</v>
      </c>
    </row>
    <row r="26" spans="1:15" x14ac:dyDescent="0.2">
      <c r="A26" t="s">
        <v>28</v>
      </c>
      <c r="B26" t="s">
        <v>29</v>
      </c>
      <c r="C26">
        <v>2019</v>
      </c>
      <c r="D26">
        <v>9.4</v>
      </c>
      <c r="E26" s="2">
        <f t="shared" si="0"/>
        <v>-8.5102963208954704E-2</v>
      </c>
      <c r="F26" s="2">
        <f t="shared" si="1"/>
        <v>1.0170333392987803</v>
      </c>
      <c r="G26">
        <v>0.86</v>
      </c>
      <c r="H26" s="2">
        <f t="shared" si="2"/>
        <v>-0.49321154240781556</v>
      </c>
      <c r="I26" s="2">
        <f t="shared" si="3"/>
        <v>0.26951294421791627</v>
      </c>
      <c r="K26" s="26" t="s">
        <v>151</v>
      </c>
      <c r="L26" s="26">
        <v>17.48</v>
      </c>
      <c r="M26" s="26"/>
      <c r="N26" s="26" t="s">
        <v>151</v>
      </c>
      <c r="O26" s="26">
        <v>27.98</v>
      </c>
    </row>
    <row r="27" spans="1:15" x14ac:dyDescent="0.2">
      <c r="A27" t="s">
        <v>64</v>
      </c>
      <c r="B27" t="s">
        <v>65</v>
      </c>
      <c r="C27">
        <v>2019</v>
      </c>
      <c r="D27">
        <v>9.3000000000000007</v>
      </c>
      <c r="E27" s="2">
        <f t="shared" si="0"/>
        <v>-0.11795521003594076</v>
      </c>
      <c r="F27" s="2">
        <f t="shared" si="1"/>
        <v>1.0128372247051722</v>
      </c>
      <c r="G27">
        <v>0.72</v>
      </c>
      <c r="H27" s="2">
        <f t="shared" si="2"/>
        <v>-0.59802122326643337</v>
      </c>
      <c r="I27" s="2">
        <f t="shared" si="3"/>
        <v>0.2355284469075489</v>
      </c>
      <c r="K27" s="26" t="s">
        <v>152</v>
      </c>
      <c r="L27" s="26">
        <v>1.57</v>
      </c>
      <c r="M27" s="26"/>
      <c r="N27" s="26" t="s">
        <v>152</v>
      </c>
      <c r="O27" s="26">
        <v>0</v>
      </c>
    </row>
    <row r="28" spans="1:15" x14ac:dyDescent="0.2">
      <c r="A28" t="s">
        <v>86</v>
      </c>
      <c r="B28" t="s">
        <v>87</v>
      </c>
      <c r="C28">
        <v>2019</v>
      </c>
      <c r="D28">
        <v>9.3000000000000007</v>
      </c>
      <c r="E28" s="2">
        <f t="shared" si="0"/>
        <v>-0.11795521003594076</v>
      </c>
      <c r="F28" s="2">
        <f t="shared" si="1"/>
        <v>1.0128372247051722</v>
      </c>
      <c r="G28">
        <v>1.08</v>
      </c>
      <c r="H28" s="2">
        <f t="shared" si="2"/>
        <v>-0.32851061534427323</v>
      </c>
      <c r="I28" s="2">
        <f t="shared" si="3"/>
        <v>0.31806333496276157</v>
      </c>
      <c r="K28" s="26" t="s">
        <v>153</v>
      </c>
      <c r="L28" s="26">
        <v>19.05</v>
      </c>
      <c r="M28" s="26"/>
      <c r="N28" s="26" t="s">
        <v>153</v>
      </c>
      <c r="O28" s="26">
        <v>27.98</v>
      </c>
    </row>
    <row r="29" spans="1:15" x14ac:dyDescent="0.2">
      <c r="A29" t="s">
        <v>32</v>
      </c>
      <c r="B29" t="s">
        <v>33</v>
      </c>
      <c r="C29">
        <v>2019</v>
      </c>
      <c r="D29">
        <v>9.16</v>
      </c>
      <c r="E29" s="2">
        <f t="shared" si="0"/>
        <v>-0.16394835559372159</v>
      </c>
      <c r="F29" s="2">
        <f t="shared" si="1"/>
        <v>1.0068937079479006</v>
      </c>
      <c r="G29">
        <v>1.47</v>
      </c>
      <c r="H29" s="2">
        <f t="shared" si="2"/>
        <v>-3.6540790095266611E-2</v>
      </c>
      <c r="I29" s="2">
        <f t="shared" si="3"/>
        <v>0.39269695325966569</v>
      </c>
      <c r="K29" s="26" t="s">
        <v>154</v>
      </c>
      <c r="L29" s="26">
        <v>1606.3300000000002</v>
      </c>
      <c r="M29" s="26"/>
      <c r="N29" s="26" t="s">
        <v>154</v>
      </c>
      <c r="O29" s="26">
        <v>437.12999999999988</v>
      </c>
    </row>
    <row r="30" spans="1:15" ht="17" thickBot="1" x14ac:dyDescent="0.25">
      <c r="A30" t="s">
        <v>22</v>
      </c>
      <c r="B30" t="s">
        <v>23</v>
      </c>
      <c r="C30">
        <v>2019</v>
      </c>
      <c r="D30">
        <v>8.5399999999999991</v>
      </c>
      <c r="E30" s="2">
        <f t="shared" si="0"/>
        <v>-0.36763228592103619</v>
      </c>
      <c r="F30" s="2">
        <f t="shared" si="1"/>
        <v>0.97954837470409506</v>
      </c>
      <c r="G30">
        <v>0.8</v>
      </c>
      <c r="H30" s="2">
        <f t="shared" si="2"/>
        <v>-0.53812997706150889</v>
      </c>
      <c r="I30" s="2">
        <f t="shared" si="3"/>
        <v>0.25527250510330607</v>
      </c>
      <c r="K30" s="34" t="s">
        <v>155</v>
      </c>
      <c r="L30" s="34">
        <v>158</v>
      </c>
      <c r="M30" s="26"/>
      <c r="N30" s="34" t="s">
        <v>155</v>
      </c>
      <c r="O30" s="34">
        <v>158</v>
      </c>
    </row>
    <row r="31" spans="1:15" ht="17" thickBot="1" x14ac:dyDescent="0.25">
      <c r="A31" t="s">
        <v>58</v>
      </c>
      <c r="B31" t="s">
        <v>59</v>
      </c>
      <c r="C31">
        <v>2019</v>
      </c>
      <c r="D31">
        <v>8.52</v>
      </c>
      <c r="E31" s="2">
        <f t="shared" si="0"/>
        <v>-0.37420273528643327</v>
      </c>
      <c r="F31" s="2">
        <f t="shared" si="1"/>
        <v>0.97863694838447435</v>
      </c>
      <c r="G31">
        <v>0.99</v>
      </c>
      <c r="H31" s="2">
        <f t="shared" si="2"/>
        <v>-0.3958882673248133</v>
      </c>
      <c r="I31" s="2">
        <f t="shared" si="3"/>
        <v>0.29885307640970665</v>
      </c>
      <c r="K31" s="26"/>
      <c r="L31" s="26"/>
      <c r="M31" s="26"/>
      <c r="N31" s="26"/>
      <c r="O31" s="26"/>
    </row>
    <row r="32" spans="1:15" x14ac:dyDescent="0.2">
      <c r="A32" t="s">
        <v>44</v>
      </c>
      <c r="B32" t="s">
        <v>45</v>
      </c>
      <c r="C32">
        <v>2019</v>
      </c>
      <c r="D32">
        <v>8.07</v>
      </c>
      <c r="E32" s="2">
        <f t="shared" si="0"/>
        <v>-0.52203784600787084</v>
      </c>
      <c r="F32" s="2">
        <f t="shared" si="1"/>
        <v>0.95760728706009524</v>
      </c>
      <c r="G32">
        <v>0.28000000000000003</v>
      </c>
      <c r="H32" s="2">
        <f t="shared" si="2"/>
        <v>-0.92742307739351781</v>
      </c>
      <c r="I32" s="2">
        <f t="shared" si="3"/>
        <v>0.10720996964786837</v>
      </c>
      <c r="K32" s="36" t="s">
        <v>135</v>
      </c>
      <c r="L32" s="36"/>
      <c r="M32" s="26"/>
      <c r="N32" s="36" t="s">
        <v>136</v>
      </c>
      <c r="O32" s="36"/>
    </row>
    <row r="33" spans="1:15" x14ac:dyDescent="0.2">
      <c r="A33" t="s">
        <v>24</v>
      </c>
      <c r="B33" t="s">
        <v>25</v>
      </c>
      <c r="C33">
        <v>2019</v>
      </c>
      <c r="D33">
        <v>8.0500000000000007</v>
      </c>
      <c r="E33" s="2">
        <f t="shared" si="0"/>
        <v>-0.52860829537326792</v>
      </c>
      <c r="F33" s="2">
        <f t="shared" si="1"/>
        <v>0.9566485792052033</v>
      </c>
      <c r="G33">
        <v>1.22</v>
      </c>
      <c r="H33" s="2">
        <f t="shared" si="2"/>
        <v>-0.22370093448565553</v>
      </c>
      <c r="I33" s="2">
        <f t="shared" si="3"/>
        <v>0.34635297445063856</v>
      </c>
      <c r="K33" s="26"/>
      <c r="L33" s="26"/>
      <c r="M33" s="26"/>
      <c r="N33" s="26"/>
      <c r="O33" s="26"/>
    </row>
    <row r="34" spans="1:15" x14ac:dyDescent="0.2">
      <c r="A34" t="s">
        <v>48</v>
      </c>
      <c r="B34" t="s">
        <v>49</v>
      </c>
      <c r="C34">
        <v>2019</v>
      </c>
      <c r="D34">
        <v>7.97</v>
      </c>
      <c r="E34" s="2">
        <f t="shared" si="0"/>
        <v>-0.55489009283485713</v>
      </c>
      <c r="F34" s="2">
        <f t="shared" si="1"/>
        <v>0.95279244304409205</v>
      </c>
      <c r="G34">
        <v>0.53</v>
      </c>
      <c r="H34" s="2">
        <f t="shared" si="2"/>
        <v>-0.74026293300312884</v>
      </c>
      <c r="I34" s="2">
        <f t="shared" si="3"/>
        <v>0.18469143081759881</v>
      </c>
      <c r="K34" s="26" t="s">
        <v>98</v>
      </c>
      <c r="L34" s="26">
        <v>1.0222941151885943</v>
      </c>
      <c r="M34" s="26"/>
      <c r="N34" s="26" t="s">
        <v>98</v>
      </c>
      <c r="O34" s="26">
        <v>0.47035483200814288</v>
      </c>
    </row>
    <row r="35" spans="1:15" x14ac:dyDescent="0.2">
      <c r="A35" t="s">
        <v>78</v>
      </c>
      <c r="B35" t="s">
        <v>79</v>
      </c>
      <c r="C35">
        <v>2019</v>
      </c>
      <c r="D35">
        <v>7.89</v>
      </c>
      <c r="E35" s="2">
        <f t="shared" si="0"/>
        <v>-0.58117189029644611</v>
      </c>
      <c r="F35" s="2">
        <f t="shared" si="1"/>
        <v>0.94890176097021373</v>
      </c>
      <c r="G35">
        <v>1.19</v>
      </c>
      <c r="H35" s="2">
        <f t="shared" si="2"/>
        <v>-0.24616015181250223</v>
      </c>
      <c r="I35" s="2">
        <f t="shared" si="3"/>
        <v>0.34044411484011833</v>
      </c>
      <c r="K35" s="26" t="s">
        <v>107</v>
      </c>
      <c r="L35" s="26">
        <v>1.3133192662607604E-2</v>
      </c>
      <c r="M35" s="26"/>
      <c r="N35" s="26" t="s">
        <v>107</v>
      </c>
      <c r="O35" s="26">
        <v>2.0953908042661538E-2</v>
      </c>
    </row>
    <row r="36" spans="1:15" x14ac:dyDescent="0.2">
      <c r="A36" t="s">
        <v>40</v>
      </c>
      <c r="B36" t="s">
        <v>41</v>
      </c>
      <c r="C36">
        <v>2019</v>
      </c>
      <c r="D36">
        <v>7.12</v>
      </c>
      <c r="E36" s="2">
        <f t="shared" si="0"/>
        <v>-0.83413419086423946</v>
      </c>
      <c r="F36" s="2">
        <f t="shared" si="1"/>
        <v>0.9095560292411754</v>
      </c>
      <c r="G36">
        <v>0.74</v>
      </c>
      <c r="H36" s="2">
        <f t="shared" si="2"/>
        <v>-0.58304841171520227</v>
      </c>
      <c r="I36" s="2">
        <f t="shared" si="3"/>
        <v>0.24054924828259971</v>
      </c>
      <c r="K36" s="26" t="s">
        <v>126</v>
      </c>
      <c r="L36" s="26">
        <v>1.0685554698439881</v>
      </c>
      <c r="M36" s="26"/>
      <c r="N36" s="26" t="s">
        <v>126</v>
      </c>
      <c r="O36" s="26">
        <v>0.37748742900232479</v>
      </c>
    </row>
    <row r="37" spans="1:15" x14ac:dyDescent="0.2">
      <c r="A37" t="s">
        <v>68</v>
      </c>
      <c r="B37" t="s">
        <v>69</v>
      </c>
      <c r="C37">
        <v>2019</v>
      </c>
      <c r="D37">
        <v>6.8</v>
      </c>
      <c r="E37" s="2">
        <f t="shared" si="0"/>
        <v>-0.93926138071059528</v>
      </c>
      <c r="F37" s="2">
        <f t="shared" si="1"/>
        <v>0.89209460269048035</v>
      </c>
      <c r="G37">
        <v>0.52</v>
      </c>
      <c r="H37" s="2">
        <f t="shared" si="2"/>
        <v>-0.7477493387787445</v>
      </c>
      <c r="I37" s="2">
        <f t="shared" si="3"/>
        <v>0.18184358794477254</v>
      </c>
      <c r="K37" s="26" t="s">
        <v>148</v>
      </c>
      <c r="L37" s="26">
        <v>1.0588054866759067</v>
      </c>
      <c r="M37" s="26"/>
      <c r="N37" s="26" t="s">
        <v>148</v>
      </c>
      <c r="O37" s="26">
        <v>0.22010808804005513</v>
      </c>
    </row>
    <row r="38" spans="1:15" x14ac:dyDescent="0.2">
      <c r="A38" t="s">
        <v>18</v>
      </c>
      <c r="B38" t="s">
        <v>19</v>
      </c>
      <c r="C38">
        <v>2019</v>
      </c>
      <c r="D38">
        <v>6.38</v>
      </c>
      <c r="E38" s="2">
        <f t="shared" si="0"/>
        <v>-1.0772408173839372</v>
      </c>
      <c r="F38" s="2">
        <f t="shared" si="1"/>
        <v>0.86805636182304158</v>
      </c>
      <c r="G38">
        <v>1.25</v>
      </c>
      <c r="H38" s="2">
        <f t="shared" si="2"/>
        <v>-0.20124171715880884</v>
      </c>
      <c r="I38" s="2">
        <f t="shared" si="3"/>
        <v>0.35218251811136247</v>
      </c>
      <c r="K38" s="26" t="s">
        <v>149</v>
      </c>
      <c r="L38" s="26">
        <v>0.16508167197808754</v>
      </c>
      <c r="M38" s="26"/>
      <c r="N38" s="26" t="s">
        <v>149</v>
      </c>
      <c r="O38" s="26">
        <v>0.26338653996954725</v>
      </c>
    </row>
    <row r="39" spans="1:15" x14ac:dyDescent="0.2">
      <c r="A39" t="s">
        <v>4</v>
      </c>
      <c r="B39" t="s">
        <v>5</v>
      </c>
      <c r="C39">
        <v>2019</v>
      </c>
      <c r="D39">
        <v>5.1100000000000003</v>
      </c>
      <c r="E39" s="2">
        <f t="shared" si="0"/>
        <v>-1.4944643520866614</v>
      </c>
      <c r="F39" s="2">
        <f t="shared" si="1"/>
        <v>0.78604121024255424</v>
      </c>
      <c r="G39">
        <v>2.2599999999999998</v>
      </c>
      <c r="H39" s="2">
        <f t="shared" si="2"/>
        <v>0.5548852661783622</v>
      </c>
      <c r="I39" s="2">
        <f t="shared" si="3"/>
        <v>0.51321760006793893</v>
      </c>
      <c r="K39" s="26" t="s">
        <v>150</v>
      </c>
      <c r="L39" s="26">
        <v>2.725195842308089E-2</v>
      </c>
      <c r="M39" s="26"/>
      <c r="N39" s="26" t="s">
        <v>150</v>
      </c>
      <c r="O39" s="26">
        <v>6.9372469437129922E-2</v>
      </c>
    </row>
    <row r="40" spans="1:15" x14ac:dyDescent="0.2">
      <c r="A40" t="s">
        <v>8</v>
      </c>
      <c r="B40" t="s">
        <v>9</v>
      </c>
      <c r="C40">
        <v>2019</v>
      </c>
      <c r="D40">
        <v>4.9800000000000004</v>
      </c>
      <c r="E40" s="2">
        <f t="shared" si="0"/>
        <v>-1.5371722729617434</v>
      </c>
      <c r="F40" s="2">
        <f t="shared" si="1"/>
        <v>0.77670118398841093</v>
      </c>
      <c r="G40">
        <v>2.59</v>
      </c>
      <c r="H40" s="2">
        <f t="shared" si="2"/>
        <v>0.80193665677367565</v>
      </c>
      <c r="I40" s="2">
        <f t="shared" si="3"/>
        <v>0.55509444857831913</v>
      </c>
      <c r="K40" s="26" t="s">
        <v>96</v>
      </c>
      <c r="L40" s="26">
        <v>3.3484195679260589</v>
      </c>
      <c r="M40" s="26"/>
      <c r="N40" s="26" t="s">
        <v>96</v>
      </c>
      <c r="O40" s="26">
        <v>1.9084414245124925</v>
      </c>
    </row>
    <row r="41" spans="1:15" x14ac:dyDescent="0.2">
      <c r="A41" t="s">
        <v>66</v>
      </c>
      <c r="B41" t="s">
        <v>67</v>
      </c>
      <c r="C41">
        <v>2019</v>
      </c>
      <c r="D41">
        <v>4.62</v>
      </c>
      <c r="E41" s="2">
        <f t="shared" si="0"/>
        <v>-1.6554403615388937</v>
      </c>
      <c r="F41" s="2">
        <f t="shared" si="1"/>
        <v>0.74973631556906106</v>
      </c>
      <c r="G41">
        <v>1.0900000000000001</v>
      </c>
      <c r="H41" s="2">
        <f t="shared" si="2"/>
        <v>-0.32102420956865768</v>
      </c>
      <c r="I41" s="2">
        <f t="shared" si="3"/>
        <v>0.32014628611105395</v>
      </c>
      <c r="K41" s="26" t="s">
        <v>131</v>
      </c>
      <c r="L41" s="26">
        <v>-1.7064309373670765</v>
      </c>
      <c r="M41" s="26"/>
      <c r="N41" s="26" t="s">
        <v>131</v>
      </c>
      <c r="O41" s="26">
        <v>1.4470419065614244</v>
      </c>
    </row>
    <row r="42" spans="1:15" x14ac:dyDescent="0.2">
      <c r="A42" t="s">
        <v>12</v>
      </c>
      <c r="B42" t="s">
        <v>13</v>
      </c>
      <c r="C42">
        <v>2019</v>
      </c>
      <c r="D42">
        <v>1.97</v>
      </c>
      <c r="E42" s="2">
        <f t="shared" si="0"/>
        <v>-2.5260249024540276</v>
      </c>
      <c r="F42" s="2">
        <f t="shared" si="1"/>
        <v>0.47275644931721233</v>
      </c>
      <c r="G42">
        <v>1.64</v>
      </c>
      <c r="H42" s="2">
        <f t="shared" si="2"/>
        <v>9.0728108090197795E-2</v>
      </c>
      <c r="I42" s="2">
        <f t="shared" si="3"/>
        <v>0.421603926869831</v>
      </c>
      <c r="K42" s="26" t="s">
        <v>151</v>
      </c>
      <c r="L42" s="26">
        <v>0.89218125362490652</v>
      </c>
      <c r="M42" s="26"/>
      <c r="N42" s="26" t="s">
        <v>151</v>
      </c>
      <c r="O42" s="26">
        <v>1.4620983811351558</v>
      </c>
    </row>
    <row r="43" spans="1:15" x14ac:dyDescent="0.2">
      <c r="A43" t="s">
        <v>90</v>
      </c>
      <c r="B43" t="s">
        <v>91</v>
      </c>
      <c r="C43">
        <v>2019</v>
      </c>
      <c r="D43">
        <v>1.82</v>
      </c>
      <c r="E43" s="2">
        <f t="shared" si="0"/>
        <v>-2.5753032726945064</v>
      </c>
      <c r="F43" s="2">
        <f t="shared" si="1"/>
        <v>0.45024910831936116</v>
      </c>
      <c r="G43">
        <v>2.4500000000000002</v>
      </c>
      <c r="H43" s="2">
        <f t="shared" si="2"/>
        <v>0.69712697591505812</v>
      </c>
      <c r="I43" s="2">
        <f t="shared" si="3"/>
        <v>0.53781909507327419</v>
      </c>
      <c r="K43" s="26" t="s">
        <v>152</v>
      </c>
      <c r="L43" s="26">
        <v>0.40993312333129456</v>
      </c>
      <c r="M43" s="26"/>
      <c r="N43" s="26" t="s">
        <v>152</v>
      </c>
      <c r="O43" s="26">
        <v>0</v>
      </c>
    </row>
    <row r="44" spans="1:15" x14ac:dyDescent="0.2">
      <c r="K44" s="26" t="s">
        <v>153</v>
      </c>
      <c r="L44" s="26">
        <v>1.3021143769562011</v>
      </c>
      <c r="M44" s="26"/>
      <c r="N44" s="26" t="s">
        <v>153</v>
      </c>
      <c r="O44" s="26">
        <v>1.4620983811351558</v>
      </c>
    </row>
    <row r="45" spans="1:15" x14ac:dyDescent="0.2">
      <c r="K45" s="26" t="s">
        <v>154</v>
      </c>
      <c r="L45" s="26">
        <v>161.52247019979788</v>
      </c>
      <c r="M45" s="26"/>
      <c r="N45" s="26" t="s">
        <v>154</v>
      </c>
      <c r="O45" s="26">
        <v>74.316063457286575</v>
      </c>
    </row>
    <row r="46" spans="1:15" ht="17" thickBot="1" x14ac:dyDescent="0.25">
      <c r="K46" s="34" t="s">
        <v>155</v>
      </c>
      <c r="L46" s="34">
        <v>158</v>
      </c>
      <c r="M46" s="26"/>
      <c r="N46" s="34" t="s">
        <v>155</v>
      </c>
      <c r="O46" s="34">
        <v>158</v>
      </c>
    </row>
    <row r="47" spans="1:15" x14ac:dyDescent="0.2">
      <c r="K47" s="26"/>
      <c r="L47" s="26"/>
      <c r="M47" s="26"/>
      <c r="N47" s="26"/>
      <c r="O47" s="26"/>
    </row>
    <row r="48" spans="1:15" x14ac:dyDescent="0.2">
      <c r="K48" s="26"/>
      <c r="L48" s="26"/>
      <c r="M48" s="26"/>
      <c r="N48" s="26"/>
      <c r="O48" s="26"/>
    </row>
    <row r="49" spans="4:15" x14ac:dyDescent="0.2">
      <c r="D49" s="1"/>
      <c r="K49" s="26"/>
      <c r="L49" s="26"/>
      <c r="M49" s="26"/>
      <c r="N49" s="26"/>
      <c r="O49" s="26"/>
    </row>
    <row r="50" spans="4:15" x14ac:dyDescent="0.2">
      <c r="K50" s="26"/>
      <c r="L50" s="26"/>
      <c r="M50" s="26"/>
      <c r="N50" s="26"/>
      <c r="O50" s="26"/>
    </row>
  </sheetData>
  <autoFilter ref="A1:H1" xr:uid="{00000000-0001-0000-0000-000000000000}">
    <sortState xmlns:xlrd2="http://schemas.microsoft.com/office/spreadsheetml/2017/richdata2" ref="A2:H159">
      <sortCondition descending="1" ref="C1:C159"/>
    </sortState>
  </autoFilter>
  <mergeCells count="4">
    <mergeCell ref="K1:M1"/>
    <mergeCell ref="K6:O6"/>
    <mergeCell ref="K9:O9"/>
    <mergeCell ref="K12:O12"/>
  </mergeCells>
  <conditionalFormatting sqref="H2:H43 E2:F43">
    <cfRule type="cellIs" dxfId="1" priority="1" operator="lessThan">
      <formula>-3</formula>
    </cfRule>
    <cfRule type="cellIs" dxfId="0" priority="2" operator="greaterThan">
      <formula>3</formula>
    </cfRule>
  </conditionalFormatting>
  <pageMargins left="0.7" right="0.7" top="0.75" bottom="0.75" header="0.3" footer="0.3"/>
  <drawing r:id="rId1"/>
  <mc:AlternateContent xmlns:mc="http://schemas.openxmlformats.org/markup-compatibility/2006">
    <mc:Choice Requires="v">
      <legacyDrawing r:id="rId2"/>
    </mc:Choice>
  </mc:AlternateContent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FE70C-F816-BE43-B12C-38FFA10570C1}">
  <dimension ref="A1:I18"/>
  <sheetViews>
    <sheetView workbookViewId="0">
      <selection activeCell="J14" sqref="J14"/>
    </sheetView>
  </sheetViews>
  <sheetFormatPr baseColWidth="10" defaultRowHeight="16" x14ac:dyDescent="0.2"/>
  <cols>
    <col min="1" max="1" width="17.83203125" bestFit="1" customWidth="1"/>
    <col min="2" max="2" width="12.83203125" bestFit="1" customWidth="1"/>
    <col min="3" max="3" width="13.5" bestFit="1" customWidth="1"/>
    <col min="4" max="5" width="12.1640625" bestFit="1" customWidth="1"/>
    <col min="6" max="6" width="13" bestFit="1" customWidth="1"/>
    <col min="7" max="7" width="12.1640625" bestFit="1" customWidth="1"/>
    <col min="8" max="8" width="12.83203125" bestFit="1" customWidth="1"/>
    <col min="9" max="9" width="12.33203125" bestFit="1" customWidth="1"/>
  </cols>
  <sheetData>
    <row r="1" spans="1:9" x14ac:dyDescent="0.2">
      <c r="A1" s="26" t="s">
        <v>102</v>
      </c>
      <c r="B1" s="26"/>
      <c r="C1" s="26"/>
      <c r="D1" s="26"/>
      <c r="E1" s="26"/>
      <c r="F1" s="26"/>
      <c r="G1" s="26"/>
      <c r="H1" s="26"/>
      <c r="I1" s="26"/>
    </row>
    <row r="2" spans="1:9" ht="17" thickBot="1" x14ac:dyDescent="0.25">
      <c r="A2" s="26"/>
      <c r="B2" s="26"/>
      <c r="C2" s="26"/>
      <c r="D2" s="26"/>
      <c r="E2" s="26"/>
      <c r="F2" s="26"/>
      <c r="G2" s="26"/>
      <c r="H2" s="26"/>
      <c r="I2" s="26"/>
    </row>
    <row r="3" spans="1:9" x14ac:dyDescent="0.2">
      <c r="A3" s="36" t="s">
        <v>103</v>
      </c>
      <c r="B3" s="36"/>
      <c r="C3" s="26"/>
      <c r="D3" s="26"/>
      <c r="E3" s="26"/>
      <c r="F3" s="26"/>
      <c r="G3" s="26"/>
      <c r="H3" s="26"/>
      <c r="I3" s="26"/>
    </row>
    <row r="4" spans="1:9" x14ac:dyDescent="0.2">
      <c r="A4" s="26" t="s">
        <v>104</v>
      </c>
      <c r="B4" s="26">
        <v>2.0597329136009899E-2</v>
      </c>
      <c r="C4" s="26"/>
      <c r="D4" s="26"/>
      <c r="E4" s="26"/>
      <c r="F4" s="26"/>
      <c r="G4" s="26"/>
      <c r="H4" s="26"/>
      <c r="I4" s="26"/>
    </row>
    <row r="5" spans="1:9" x14ac:dyDescent="0.2">
      <c r="A5" s="26" t="s">
        <v>105</v>
      </c>
      <c r="B5" s="26">
        <v>4.2424996753712228E-4</v>
      </c>
      <c r="C5" s="26"/>
      <c r="D5" s="26"/>
      <c r="E5" s="26"/>
      <c r="F5" s="26"/>
      <c r="G5" s="26"/>
      <c r="H5" s="26"/>
      <c r="I5" s="26"/>
    </row>
    <row r="6" spans="1:9" x14ac:dyDescent="0.2">
      <c r="A6" s="26" t="s">
        <v>106</v>
      </c>
      <c r="B6" s="26">
        <v>-2.456514378327445E-2</v>
      </c>
      <c r="C6" s="26"/>
      <c r="D6" s="26"/>
      <c r="E6" s="26"/>
      <c r="F6" s="26"/>
      <c r="G6" s="26"/>
      <c r="H6" s="26"/>
      <c r="I6" s="26"/>
    </row>
    <row r="7" spans="1:9" x14ac:dyDescent="0.2">
      <c r="A7" s="26" t="s">
        <v>107</v>
      </c>
      <c r="B7" s="26">
        <v>1.3520614350108431</v>
      </c>
      <c r="C7" s="26"/>
      <c r="D7" s="26"/>
      <c r="E7" s="26"/>
      <c r="F7" s="26"/>
      <c r="G7" s="26"/>
      <c r="H7" s="26"/>
      <c r="I7" s="26"/>
    </row>
    <row r="8" spans="1:9" ht="17" thickBot="1" x14ac:dyDescent="0.25">
      <c r="A8" s="34" t="s">
        <v>108</v>
      </c>
      <c r="B8" s="34">
        <v>42</v>
      </c>
      <c r="C8" s="26"/>
      <c r="D8" s="26"/>
      <c r="E8" s="26"/>
      <c r="F8" s="26"/>
      <c r="G8" s="26"/>
      <c r="H8" s="26"/>
      <c r="I8" s="26"/>
    </row>
    <row r="9" spans="1:9" x14ac:dyDescent="0.2">
      <c r="A9" s="26"/>
      <c r="B9" s="26"/>
      <c r="C9" s="26"/>
      <c r="D9" s="26"/>
      <c r="E9" s="26"/>
      <c r="F9" s="26"/>
      <c r="G9" s="26"/>
      <c r="H9" s="26"/>
      <c r="I9" s="26"/>
    </row>
    <row r="10" spans="1:9" ht="17" thickBot="1" x14ac:dyDescent="0.25">
      <c r="A10" s="26" t="s">
        <v>109</v>
      </c>
      <c r="B10" s="26"/>
      <c r="C10" s="26"/>
      <c r="D10" s="26"/>
      <c r="E10" s="26"/>
      <c r="F10" s="26"/>
      <c r="G10" s="26"/>
      <c r="H10" s="26"/>
      <c r="I10" s="26"/>
    </row>
    <row r="11" spans="1:9" x14ac:dyDescent="0.2">
      <c r="A11" s="35"/>
      <c r="B11" s="35" t="s">
        <v>114</v>
      </c>
      <c r="C11" s="35" t="s">
        <v>115</v>
      </c>
      <c r="D11" s="35" t="s">
        <v>116</v>
      </c>
      <c r="E11" s="35" t="s">
        <v>117</v>
      </c>
      <c r="F11" s="35" t="s">
        <v>118</v>
      </c>
      <c r="G11" s="26"/>
      <c r="H11" s="26"/>
      <c r="I11" s="26"/>
    </row>
    <row r="12" spans="1:9" x14ac:dyDescent="0.2">
      <c r="A12" s="26" t="s">
        <v>110</v>
      </c>
      <c r="B12" s="26">
        <v>1</v>
      </c>
      <c r="C12" s="26">
        <v>3.103551444723962E-2</v>
      </c>
      <c r="D12" s="26">
        <v>3.103551444723962E-2</v>
      </c>
      <c r="E12" s="26">
        <v>1.6977201278576198E-2</v>
      </c>
      <c r="F12" s="26">
        <v>0.8969848497070888</v>
      </c>
      <c r="G12" s="26"/>
      <c r="H12" s="26"/>
      <c r="I12" s="26"/>
    </row>
    <row r="13" spans="1:9" x14ac:dyDescent="0.2">
      <c r="A13" s="26" t="s">
        <v>111</v>
      </c>
      <c r="B13" s="26">
        <v>40</v>
      </c>
      <c r="C13" s="26">
        <v>73.122804961743213</v>
      </c>
      <c r="D13" s="26">
        <v>1.8280701240435804</v>
      </c>
      <c r="E13" s="26"/>
      <c r="F13" s="26"/>
      <c r="G13" s="26"/>
      <c r="H13" s="26"/>
      <c r="I13" s="26"/>
    </row>
    <row r="14" spans="1:9" ht="17" thickBot="1" x14ac:dyDescent="0.25">
      <c r="A14" s="34" t="s">
        <v>112</v>
      </c>
      <c r="B14" s="34">
        <v>41</v>
      </c>
      <c r="C14" s="34">
        <v>73.153840476190453</v>
      </c>
      <c r="D14" s="34"/>
      <c r="E14" s="34"/>
      <c r="F14" s="34"/>
      <c r="G14" s="26"/>
      <c r="H14" s="26"/>
      <c r="I14" s="26"/>
    </row>
    <row r="15" spans="1:9" ht="17" thickBot="1" x14ac:dyDescent="0.25">
      <c r="A15" s="26"/>
      <c r="B15" s="26"/>
      <c r="C15" s="26"/>
      <c r="D15" s="26"/>
      <c r="E15" s="26"/>
      <c r="F15" s="26"/>
      <c r="G15" s="26"/>
      <c r="H15" s="26"/>
      <c r="I15" s="26"/>
    </row>
    <row r="16" spans="1:9" x14ac:dyDescent="0.2">
      <c r="A16" s="35"/>
      <c r="B16" s="35" t="s">
        <v>119</v>
      </c>
      <c r="C16" s="35" t="s">
        <v>107</v>
      </c>
      <c r="D16" s="35" t="s">
        <v>120</v>
      </c>
      <c r="E16" s="35" t="s">
        <v>121</v>
      </c>
      <c r="F16" s="35" t="s">
        <v>122</v>
      </c>
      <c r="G16" s="35" t="s">
        <v>123</v>
      </c>
      <c r="H16" s="35" t="s">
        <v>124</v>
      </c>
      <c r="I16" s="35" t="s">
        <v>125</v>
      </c>
    </row>
    <row r="17" spans="1:9" x14ac:dyDescent="0.2">
      <c r="A17" s="26" t="s">
        <v>113</v>
      </c>
      <c r="B17" s="26">
        <v>1.4315049633389112</v>
      </c>
      <c r="C17" s="26">
        <v>0.70177318026007707</v>
      </c>
      <c r="D17" s="26">
        <v>2.0398399420285562</v>
      </c>
      <c r="E17" s="26">
        <v>4.8008283740682618E-2</v>
      </c>
      <c r="F17" s="26">
        <v>1.3168459138301003E-2</v>
      </c>
      <c r="G17" s="26">
        <v>2.8498414675395214</v>
      </c>
      <c r="H17" s="26">
        <v>1.3168459138301003E-2</v>
      </c>
      <c r="I17" s="26">
        <v>2.8498414675395214</v>
      </c>
    </row>
    <row r="18" spans="1:9" ht="120" thickBot="1" x14ac:dyDescent="0.25">
      <c r="A18" s="128" t="s">
        <v>97</v>
      </c>
      <c r="B18" s="129">
        <v>9.0386302991661786E-3</v>
      </c>
      <c r="C18" s="129">
        <v>6.9369661342122496E-2</v>
      </c>
      <c r="D18" s="129">
        <v>0.13029658966603258</v>
      </c>
      <c r="E18" s="129">
        <v>0.89698484970702164</v>
      </c>
      <c r="F18" s="129">
        <v>-0.13116268507327808</v>
      </c>
      <c r="G18" s="129">
        <v>0.14923994567161045</v>
      </c>
      <c r="H18" s="129">
        <v>-0.13116268507327808</v>
      </c>
      <c r="I18" s="129">
        <v>0.14923994567161045</v>
      </c>
    </row>
  </sheetData>
  <pageMargins left="0.7" right="0.7" top="0.75" bottom="0.75" header="0.3" footer="0.3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53B4F-233B-684D-8A18-4A67FD27526F}">
  <dimension ref="A1:I19"/>
  <sheetViews>
    <sheetView workbookViewId="0">
      <selection activeCell="E34" sqref="E34"/>
    </sheetView>
  </sheetViews>
  <sheetFormatPr baseColWidth="10" defaultRowHeight="16" x14ac:dyDescent="0.2"/>
  <cols>
    <col min="1" max="1" width="20.5" bestFit="1" customWidth="1"/>
    <col min="2" max="2" width="11.5" bestFit="1" customWidth="1"/>
    <col min="3" max="3" width="13.5" bestFit="1" customWidth="1"/>
    <col min="4" max="4" width="7.6640625" bestFit="1" customWidth="1"/>
    <col min="5" max="5" width="7.83203125" bestFit="1" customWidth="1"/>
    <col min="6" max="6" width="13" bestFit="1" customWidth="1"/>
    <col min="7" max="7" width="10.83203125" bestFit="1" customWidth="1"/>
    <col min="8" max="9" width="12.33203125" bestFit="1" customWidth="1"/>
  </cols>
  <sheetData>
    <row r="1" spans="1:9" x14ac:dyDescent="0.2">
      <c r="A1" t="s">
        <v>102</v>
      </c>
    </row>
    <row r="2" spans="1:9" ht="17" thickBot="1" x14ac:dyDescent="0.25"/>
    <row r="3" spans="1:9" x14ac:dyDescent="0.2">
      <c r="A3" s="5" t="s">
        <v>103</v>
      </c>
      <c r="B3" s="5"/>
    </row>
    <row r="4" spans="1:9" x14ac:dyDescent="0.2">
      <c r="A4" t="s">
        <v>104</v>
      </c>
      <c r="B4" s="26">
        <v>0.42570234155649594</v>
      </c>
    </row>
    <row r="5" spans="1:9" x14ac:dyDescent="0.2">
      <c r="A5" t="s">
        <v>105</v>
      </c>
      <c r="B5" s="26">
        <v>0.18122248360668353</v>
      </c>
    </row>
    <row r="6" spans="1:9" x14ac:dyDescent="0.2">
      <c r="A6" t="s">
        <v>106</v>
      </c>
      <c r="B6" s="26">
        <v>0.17065761242741492</v>
      </c>
    </row>
    <row r="7" spans="1:9" x14ac:dyDescent="0.2">
      <c r="A7" t="s">
        <v>107</v>
      </c>
      <c r="B7" s="26">
        <v>3.453608495350931</v>
      </c>
    </row>
    <row r="8" spans="1:9" ht="17" thickBot="1" x14ac:dyDescent="0.25">
      <c r="A8" s="3" t="s">
        <v>108</v>
      </c>
      <c r="B8" s="34">
        <v>158</v>
      </c>
    </row>
    <row r="10" spans="1:9" ht="17" thickBot="1" x14ac:dyDescent="0.25">
      <c r="A10" t="s">
        <v>109</v>
      </c>
    </row>
    <row r="11" spans="1:9" x14ac:dyDescent="0.2">
      <c r="A11" s="4"/>
      <c r="B11" s="4" t="s">
        <v>114</v>
      </c>
      <c r="C11" s="4" t="s">
        <v>115</v>
      </c>
      <c r="D11" s="4" t="s">
        <v>116</v>
      </c>
      <c r="E11" s="4" t="s">
        <v>117</v>
      </c>
      <c r="F11" s="4" t="s">
        <v>118</v>
      </c>
    </row>
    <row r="12" spans="1:9" x14ac:dyDescent="0.2">
      <c r="A12" t="s">
        <v>110</v>
      </c>
      <c r="B12" s="26">
        <v>2</v>
      </c>
      <c r="C12" s="26">
        <v>409.1891180820819</v>
      </c>
      <c r="D12" s="26">
        <v>204.59455904104095</v>
      </c>
      <c r="E12" s="26">
        <v>17.153307459374954</v>
      </c>
      <c r="F12" s="26">
        <v>1.8636223239517372E-7</v>
      </c>
    </row>
    <row r="13" spans="1:9" x14ac:dyDescent="0.2">
      <c r="A13" t="s">
        <v>111</v>
      </c>
      <c r="B13" s="26">
        <v>155</v>
      </c>
      <c r="C13" s="26">
        <v>1848.7488040698188</v>
      </c>
      <c r="D13" s="26">
        <v>11.927411639160121</v>
      </c>
      <c r="E13" s="26"/>
      <c r="F13" s="26"/>
    </row>
    <row r="14" spans="1:9" ht="17" thickBot="1" x14ac:dyDescent="0.25">
      <c r="A14" s="3" t="s">
        <v>112</v>
      </c>
      <c r="B14" s="34">
        <v>157</v>
      </c>
      <c r="C14" s="34">
        <v>2257.9379221519007</v>
      </c>
      <c r="D14" s="34"/>
      <c r="E14" s="34"/>
      <c r="F14" s="34"/>
    </row>
    <row r="15" spans="1:9" ht="17" thickBot="1" x14ac:dyDescent="0.25"/>
    <row r="16" spans="1:9" x14ac:dyDescent="0.2">
      <c r="A16" s="4"/>
      <c r="B16" s="4" t="s">
        <v>119</v>
      </c>
      <c r="C16" s="4" t="s">
        <v>107</v>
      </c>
      <c r="D16" s="4" t="s">
        <v>120</v>
      </c>
      <c r="E16" s="4" t="s">
        <v>121</v>
      </c>
      <c r="F16" s="4" t="s">
        <v>122</v>
      </c>
      <c r="G16" s="4" t="s">
        <v>123</v>
      </c>
      <c r="H16" s="4" t="s">
        <v>124</v>
      </c>
      <c r="I16" s="4" t="s">
        <v>125</v>
      </c>
    </row>
    <row r="17" spans="1:9" x14ac:dyDescent="0.2">
      <c r="A17" t="s">
        <v>113</v>
      </c>
      <c r="B17" s="26">
        <v>3.1285352866948668</v>
      </c>
      <c r="C17" s="26">
        <v>0.9354273649756033</v>
      </c>
      <c r="D17" s="26">
        <v>3.3444983585406032</v>
      </c>
      <c r="E17" s="26">
        <v>1.0338719616026803E-3</v>
      </c>
      <c r="F17" s="26">
        <v>1.2807041078852626</v>
      </c>
      <c r="G17" s="26">
        <v>4.976366465504471</v>
      </c>
      <c r="H17" s="26">
        <v>1.2807041078852626</v>
      </c>
      <c r="I17" s="26">
        <v>4.976366465504471</v>
      </c>
    </row>
    <row r="18" spans="1:9" x14ac:dyDescent="0.2">
      <c r="A18" t="s">
        <v>178</v>
      </c>
      <c r="B18" s="26">
        <v>0.2169081235243549</v>
      </c>
      <c r="C18" s="26">
        <v>8.5213071406944604E-2</v>
      </c>
      <c r="D18" s="26">
        <v>2.5454794662720905</v>
      </c>
      <c r="E18" s="26">
        <v>1.1889174840480923E-2</v>
      </c>
      <c r="F18" s="26">
        <v>4.8579318869395843E-2</v>
      </c>
      <c r="G18" s="26">
        <v>0.38523692817931399</v>
      </c>
      <c r="H18" s="26">
        <v>4.8579318869395843E-2</v>
      </c>
      <c r="I18" s="26">
        <v>0.38523692817931399</v>
      </c>
    </row>
    <row r="19" spans="1:9" ht="17" thickBot="1" x14ac:dyDescent="0.25">
      <c r="A19" s="3" t="s">
        <v>180</v>
      </c>
      <c r="B19" s="34">
        <v>-6.5546255695336078E-5</v>
      </c>
      <c r="C19" s="34">
        <v>1.1549010380268575E-5</v>
      </c>
      <c r="D19" s="34">
        <v>-5.6754867765398771</v>
      </c>
      <c r="E19" s="34">
        <v>6.6192081717477859E-8</v>
      </c>
      <c r="F19" s="34">
        <v>-8.8360022176940569E-5</v>
      </c>
      <c r="G19" s="34">
        <v>-4.2732489213731581E-5</v>
      </c>
      <c r="H19" s="34">
        <v>-8.8360022176940569E-5</v>
      </c>
      <c r="I19" s="34">
        <v>-4.2732489213731581E-5</v>
      </c>
    </row>
  </sheetData>
  <pageMargins left="0.7" right="0.7" top="0.75" bottom="0.75" header="0.3" footer="0.3"/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97BC-4051-434D-8FB1-74CD9A6C6A56}">
  <dimension ref="A1:E165"/>
  <sheetViews>
    <sheetView zoomScaleNormal="100" workbookViewId="0">
      <selection activeCell="C1" sqref="C1:E1"/>
    </sheetView>
  </sheetViews>
  <sheetFormatPr baseColWidth="10" defaultRowHeight="16" x14ac:dyDescent="0.2"/>
  <cols>
    <col min="3" max="3" width="32.83203125" customWidth="1"/>
    <col min="4" max="4" width="44.33203125" bestFit="1" customWidth="1"/>
    <col min="5" max="5" width="38" bestFit="1" customWidth="1"/>
  </cols>
  <sheetData>
    <row r="1" spans="1:5" ht="69" customHeight="1" x14ac:dyDescent="0.2">
      <c r="A1" s="7" t="s">
        <v>0</v>
      </c>
      <c r="B1" s="7" t="s">
        <v>179</v>
      </c>
      <c r="C1" s="8" t="s">
        <v>178</v>
      </c>
      <c r="D1" s="7" t="s">
        <v>180</v>
      </c>
      <c r="E1" s="7" t="s">
        <v>181</v>
      </c>
    </row>
    <row r="2" spans="1:5" x14ac:dyDescent="0.2">
      <c r="A2" s="33" t="s">
        <v>4</v>
      </c>
      <c r="B2" s="33">
        <v>2010</v>
      </c>
      <c r="C2" s="33">
        <v>5.9</v>
      </c>
      <c r="D2" s="33">
        <v>12041.749</v>
      </c>
      <c r="E2" s="33">
        <v>4.08</v>
      </c>
    </row>
    <row r="3" spans="1:5" x14ac:dyDescent="0.2">
      <c r="A3" s="33" t="s">
        <v>4</v>
      </c>
      <c r="B3" s="33">
        <v>2005</v>
      </c>
      <c r="C3" s="33">
        <v>5.3</v>
      </c>
      <c r="D3" s="33">
        <v>9006.6460000000006</v>
      </c>
      <c r="E3" s="33">
        <v>5.08</v>
      </c>
    </row>
    <row r="4" spans="1:5" x14ac:dyDescent="0.2">
      <c r="A4" s="33" t="s">
        <v>4</v>
      </c>
      <c r="B4" s="33">
        <v>2019</v>
      </c>
      <c r="C4" s="33">
        <v>5.1100000000000003</v>
      </c>
      <c r="D4" s="33">
        <v>15290.777</v>
      </c>
      <c r="E4" s="33">
        <v>2.2599999999999998</v>
      </c>
    </row>
    <row r="5" spans="1:5" x14ac:dyDescent="0.2">
      <c r="A5" s="33" t="s">
        <v>4</v>
      </c>
      <c r="B5" s="33">
        <v>2000</v>
      </c>
      <c r="C5" s="33">
        <v>4.43</v>
      </c>
      <c r="D5" s="33">
        <v>6600.9785000000002</v>
      </c>
      <c r="E5" s="33">
        <v>4.12</v>
      </c>
    </row>
    <row r="6" spans="1:5" x14ac:dyDescent="0.2">
      <c r="A6" s="33" t="s">
        <v>6</v>
      </c>
      <c r="B6" s="33">
        <v>2010</v>
      </c>
      <c r="C6" s="33">
        <v>10.78</v>
      </c>
      <c r="D6" s="33">
        <v>58285.06</v>
      </c>
      <c r="E6" s="33">
        <v>0</v>
      </c>
    </row>
    <row r="7" spans="1:5" x14ac:dyDescent="0.2">
      <c r="A7" s="33" t="s">
        <v>8</v>
      </c>
      <c r="B7" s="33">
        <v>2010</v>
      </c>
      <c r="C7" s="33">
        <v>5.0599999999999996</v>
      </c>
      <c r="D7" s="33">
        <v>10438.564</v>
      </c>
      <c r="E7" s="33">
        <v>1.9</v>
      </c>
    </row>
    <row r="8" spans="1:5" x14ac:dyDescent="0.2">
      <c r="A8" s="33" t="s">
        <v>8</v>
      </c>
      <c r="B8" s="33">
        <v>2019</v>
      </c>
      <c r="C8" s="33">
        <v>4.9800000000000004</v>
      </c>
      <c r="D8" s="33">
        <v>16215.36</v>
      </c>
      <c r="E8" s="33">
        <v>2.59</v>
      </c>
    </row>
    <row r="9" spans="1:5" x14ac:dyDescent="0.2">
      <c r="A9" s="33" t="s">
        <v>8</v>
      </c>
      <c r="B9" s="33">
        <v>2005</v>
      </c>
      <c r="C9" s="33">
        <v>4.84</v>
      </c>
      <c r="D9" s="33">
        <v>8362.9</v>
      </c>
      <c r="E9" s="33">
        <v>1.9</v>
      </c>
    </row>
    <row r="10" spans="1:5" x14ac:dyDescent="0.2">
      <c r="A10" s="33" t="s">
        <v>8</v>
      </c>
      <c r="B10" s="33">
        <v>2000</v>
      </c>
      <c r="C10" s="33">
        <v>3.71</v>
      </c>
      <c r="D10" s="33">
        <v>4589.0083000000004</v>
      </c>
      <c r="E10" s="33">
        <v>2.87</v>
      </c>
    </row>
    <row r="11" spans="1:5" x14ac:dyDescent="0.2">
      <c r="A11" s="33" t="s">
        <v>10</v>
      </c>
      <c r="B11" s="33">
        <v>2000</v>
      </c>
      <c r="C11" s="33">
        <v>12.89</v>
      </c>
      <c r="D11" s="33">
        <v>54116.546999999999</v>
      </c>
      <c r="E11" s="33">
        <v>1.02</v>
      </c>
    </row>
    <row r="12" spans="1:5" x14ac:dyDescent="0.2">
      <c r="A12" s="33" t="s">
        <v>10</v>
      </c>
      <c r="B12" s="33">
        <v>2005</v>
      </c>
      <c r="C12" s="33">
        <v>12.61</v>
      </c>
      <c r="D12" s="33">
        <v>57508.98</v>
      </c>
      <c r="E12" s="33">
        <v>0.66</v>
      </c>
    </row>
    <row r="13" spans="1:5" x14ac:dyDescent="0.2">
      <c r="A13" s="33" t="s">
        <v>10</v>
      </c>
      <c r="B13" s="33">
        <v>2010</v>
      </c>
      <c r="C13" s="33">
        <v>12.23</v>
      </c>
      <c r="D13" s="33">
        <v>60380.14</v>
      </c>
      <c r="E13" s="33">
        <v>0.73</v>
      </c>
    </row>
    <row r="14" spans="1:5" x14ac:dyDescent="0.2">
      <c r="A14" s="33" t="s">
        <v>10</v>
      </c>
      <c r="B14" s="33">
        <v>2019</v>
      </c>
      <c r="C14" s="33">
        <v>11.97</v>
      </c>
      <c r="D14" s="33">
        <v>65312.023000000001</v>
      </c>
      <c r="E14" s="33">
        <v>0.87</v>
      </c>
    </row>
    <row r="15" spans="1:5" x14ac:dyDescent="0.2">
      <c r="A15" s="33" t="s">
        <v>12</v>
      </c>
      <c r="B15" s="33">
        <v>2019</v>
      </c>
      <c r="C15" s="33">
        <v>1.97</v>
      </c>
      <c r="D15" s="33">
        <v>20122.713</v>
      </c>
      <c r="E15" s="33">
        <v>1.64</v>
      </c>
    </row>
    <row r="16" spans="1:5" x14ac:dyDescent="0.2">
      <c r="A16" s="33" t="s">
        <v>12</v>
      </c>
      <c r="B16" s="33">
        <v>2010</v>
      </c>
      <c r="C16" s="33">
        <v>1.81</v>
      </c>
      <c r="D16" s="33">
        <v>19621.384999999998</v>
      </c>
      <c r="E16" s="33">
        <v>2.23</v>
      </c>
    </row>
    <row r="17" spans="1:5" x14ac:dyDescent="0.2">
      <c r="A17" s="33" t="s">
        <v>12</v>
      </c>
      <c r="B17" s="33">
        <v>2000</v>
      </c>
      <c r="C17" s="33">
        <v>1.57</v>
      </c>
      <c r="D17" s="33">
        <v>5571.3095999999996</v>
      </c>
      <c r="E17" s="33">
        <v>2.76</v>
      </c>
    </row>
    <row r="18" spans="1:5" x14ac:dyDescent="0.2">
      <c r="A18" s="33" t="s">
        <v>14</v>
      </c>
      <c r="B18" s="33">
        <v>2010</v>
      </c>
      <c r="C18" s="33">
        <v>14.99</v>
      </c>
      <c r="D18" s="33">
        <v>24012.613000000001</v>
      </c>
      <c r="E18" s="33">
        <v>4.12</v>
      </c>
    </row>
    <row r="19" spans="1:5" x14ac:dyDescent="0.2">
      <c r="A19" s="33" t="s">
        <v>14</v>
      </c>
      <c r="B19" s="33">
        <v>2000</v>
      </c>
      <c r="C19" s="33">
        <v>12.63</v>
      </c>
      <c r="D19" s="33">
        <v>11182.455</v>
      </c>
      <c r="E19" s="33">
        <v>9.8800000000000008</v>
      </c>
    </row>
    <row r="20" spans="1:5" x14ac:dyDescent="0.2">
      <c r="A20" s="33" t="s">
        <v>14</v>
      </c>
      <c r="B20" s="33">
        <v>2019</v>
      </c>
      <c r="C20" s="33">
        <v>10.9</v>
      </c>
      <c r="D20" s="33">
        <v>26798.82</v>
      </c>
      <c r="E20" s="33">
        <v>2.33</v>
      </c>
    </row>
    <row r="21" spans="1:5" x14ac:dyDescent="0.2">
      <c r="A21" s="33" t="s">
        <v>16</v>
      </c>
      <c r="B21" s="33">
        <v>2000</v>
      </c>
      <c r="C21" s="33">
        <v>11.42</v>
      </c>
      <c r="D21" s="33">
        <v>51482.815999999999</v>
      </c>
      <c r="E21" s="33">
        <v>2.0699999999999998</v>
      </c>
    </row>
    <row r="22" spans="1:5" x14ac:dyDescent="0.2">
      <c r="A22" s="33" t="s">
        <v>18</v>
      </c>
      <c r="B22" s="33">
        <v>2019</v>
      </c>
      <c r="C22" s="33">
        <v>6.38</v>
      </c>
      <c r="D22" s="33">
        <v>17269.282999999999</v>
      </c>
      <c r="E22" s="33">
        <v>1.25</v>
      </c>
    </row>
    <row r="23" spans="1:5" x14ac:dyDescent="0.2">
      <c r="A23" s="33" t="s">
        <v>18</v>
      </c>
      <c r="B23" s="33">
        <v>2010</v>
      </c>
      <c r="C23" s="33">
        <v>5.74</v>
      </c>
      <c r="D23" s="33">
        <v>12310.37</v>
      </c>
      <c r="E23" s="33">
        <v>1.47</v>
      </c>
    </row>
    <row r="24" spans="1:5" x14ac:dyDescent="0.2">
      <c r="A24" s="33" t="s">
        <v>18</v>
      </c>
      <c r="B24" s="33">
        <v>2000</v>
      </c>
      <c r="C24" s="33">
        <v>4.92</v>
      </c>
      <c r="D24" s="33">
        <v>7938.5225</v>
      </c>
      <c r="E24" s="33">
        <v>2.37</v>
      </c>
    </row>
    <row r="25" spans="1:5" x14ac:dyDescent="0.2">
      <c r="A25" s="33" t="s">
        <v>20</v>
      </c>
      <c r="B25" s="33">
        <v>2019</v>
      </c>
      <c r="C25" s="33">
        <v>11.92</v>
      </c>
      <c r="D25" s="33">
        <v>27917.119999999999</v>
      </c>
      <c r="E25" s="33">
        <v>1.18</v>
      </c>
    </row>
    <row r="26" spans="1:5" x14ac:dyDescent="0.2">
      <c r="A26" s="33" t="s">
        <v>20</v>
      </c>
      <c r="B26" s="33">
        <v>2000</v>
      </c>
      <c r="C26" s="33">
        <v>11.37</v>
      </c>
      <c r="D26" s="33">
        <v>12658.808999999999</v>
      </c>
      <c r="E26" s="33">
        <v>4.0999999999999996</v>
      </c>
    </row>
    <row r="27" spans="1:5" x14ac:dyDescent="0.2">
      <c r="A27" s="33" t="s">
        <v>20</v>
      </c>
      <c r="B27" s="33">
        <v>2005</v>
      </c>
      <c r="C27" s="33">
        <v>10.68</v>
      </c>
      <c r="D27" s="33">
        <v>17811.666000000001</v>
      </c>
      <c r="E27" s="33">
        <v>2.5499999999999998</v>
      </c>
    </row>
    <row r="28" spans="1:5" x14ac:dyDescent="0.2">
      <c r="A28" s="33" t="s">
        <v>20</v>
      </c>
      <c r="B28" s="33">
        <v>2010</v>
      </c>
      <c r="C28" s="33">
        <v>10.66</v>
      </c>
      <c r="D28" s="33">
        <v>21888.504000000001</v>
      </c>
      <c r="E28" s="33">
        <v>1.95</v>
      </c>
    </row>
    <row r="29" spans="1:5" x14ac:dyDescent="0.2">
      <c r="A29" s="33" t="s">
        <v>22</v>
      </c>
      <c r="B29" s="33">
        <v>2000</v>
      </c>
      <c r="C29" s="33">
        <v>10.94</v>
      </c>
      <c r="D29" s="33">
        <v>21293.103999999999</v>
      </c>
      <c r="E29" s="33">
        <v>2.2200000000000002</v>
      </c>
    </row>
    <row r="30" spans="1:5" x14ac:dyDescent="0.2">
      <c r="A30" s="33" t="s">
        <v>22</v>
      </c>
      <c r="B30" s="33">
        <v>2010</v>
      </c>
      <c r="C30" s="33">
        <v>9.48</v>
      </c>
      <c r="D30" s="33">
        <v>28691.813999999998</v>
      </c>
      <c r="E30" s="33">
        <v>1.42</v>
      </c>
    </row>
    <row r="31" spans="1:5" x14ac:dyDescent="0.2">
      <c r="A31" s="33" t="s">
        <v>22</v>
      </c>
      <c r="B31" s="33">
        <v>2005</v>
      </c>
      <c r="C31" s="33">
        <v>9.4600000000000009</v>
      </c>
      <c r="D31" s="33">
        <v>27629.335999999999</v>
      </c>
      <c r="E31" s="33">
        <v>1.54</v>
      </c>
    </row>
    <row r="32" spans="1:5" x14ac:dyDescent="0.2">
      <c r="A32" s="33" t="s">
        <v>22</v>
      </c>
      <c r="B32" s="33">
        <v>2019</v>
      </c>
      <c r="C32" s="33">
        <v>8.5399999999999991</v>
      </c>
      <c r="D32" s="33">
        <v>35107.934000000001</v>
      </c>
      <c r="E32" s="33">
        <v>0.8</v>
      </c>
    </row>
    <row r="33" spans="1:5" x14ac:dyDescent="0.2">
      <c r="A33" s="33" t="s">
        <v>24</v>
      </c>
      <c r="B33" s="33">
        <v>2005</v>
      </c>
      <c r="C33" s="33">
        <v>9.8800000000000008</v>
      </c>
      <c r="D33" s="33">
        <v>42337.188000000002</v>
      </c>
      <c r="E33" s="33">
        <v>1.93</v>
      </c>
    </row>
    <row r="34" spans="1:5" x14ac:dyDescent="0.2">
      <c r="A34" s="33" t="s">
        <v>24</v>
      </c>
      <c r="B34" s="33">
        <v>2010</v>
      </c>
      <c r="C34" s="33">
        <v>9.1199999999999992</v>
      </c>
      <c r="D34" s="33">
        <v>43094.991999999998</v>
      </c>
      <c r="E34" s="33">
        <v>0.71</v>
      </c>
    </row>
    <row r="35" spans="1:5" x14ac:dyDescent="0.2">
      <c r="A35" s="33" t="s">
        <v>24</v>
      </c>
      <c r="B35" s="33">
        <v>2000</v>
      </c>
      <c r="C35" s="33">
        <v>8.86</v>
      </c>
      <c r="D35" s="33">
        <v>36973.199999999997</v>
      </c>
      <c r="E35" s="33">
        <v>0.84</v>
      </c>
    </row>
    <row r="36" spans="1:5" x14ac:dyDescent="0.2">
      <c r="A36" s="33" t="s">
        <v>24</v>
      </c>
      <c r="B36" s="33">
        <v>2019</v>
      </c>
      <c r="C36" s="33">
        <v>8.0500000000000007</v>
      </c>
      <c r="D36" s="33">
        <v>47283.457000000002</v>
      </c>
      <c r="E36" s="33">
        <v>1.22</v>
      </c>
    </row>
    <row r="37" spans="1:5" x14ac:dyDescent="0.2">
      <c r="A37" s="33" t="s">
        <v>26</v>
      </c>
      <c r="B37" s="33">
        <v>2000</v>
      </c>
      <c r="C37" s="33">
        <v>14.22</v>
      </c>
      <c r="D37" s="33">
        <v>30781.717000000001</v>
      </c>
      <c r="E37" s="33">
        <v>1.87</v>
      </c>
    </row>
    <row r="38" spans="1:5" x14ac:dyDescent="0.2">
      <c r="A38" s="33" t="s">
        <v>26</v>
      </c>
      <c r="B38" s="33">
        <v>2005</v>
      </c>
      <c r="C38" s="33">
        <v>13.99</v>
      </c>
      <c r="D38" s="33">
        <v>37171.175999999999</v>
      </c>
      <c r="E38" s="33">
        <v>1.05</v>
      </c>
    </row>
    <row r="39" spans="1:5" x14ac:dyDescent="0.2">
      <c r="A39" s="33" t="s">
        <v>26</v>
      </c>
      <c r="B39" s="33">
        <v>2010</v>
      </c>
      <c r="C39" s="33">
        <v>13.33</v>
      </c>
      <c r="D39" s="33">
        <v>40896.730000000003</v>
      </c>
      <c r="E39" s="33">
        <v>0.98</v>
      </c>
    </row>
    <row r="40" spans="1:5" x14ac:dyDescent="0.2">
      <c r="A40" s="33" t="s">
        <v>26</v>
      </c>
      <c r="B40" s="33">
        <v>2019</v>
      </c>
      <c r="C40" s="33">
        <v>13.29</v>
      </c>
      <c r="D40" s="33">
        <v>49961.796999999999</v>
      </c>
      <c r="E40" s="33">
        <v>0.86</v>
      </c>
    </row>
    <row r="41" spans="1:5" x14ac:dyDescent="0.2">
      <c r="A41" s="33" t="s">
        <v>28</v>
      </c>
      <c r="B41" s="33">
        <v>2000</v>
      </c>
      <c r="C41" s="33">
        <v>11.69</v>
      </c>
      <c r="D41" s="33">
        <v>57948.61</v>
      </c>
      <c r="E41" s="33">
        <v>1.0900000000000001</v>
      </c>
    </row>
    <row r="42" spans="1:5" x14ac:dyDescent="0.2">
      <c r="A42" s="33" t="s">
        <v>28</v>
      </c>
      <c r="B42" s="33">
        <v>2010</v>
      </c>
      <c r="C42" s="33">
        <v>10.39</v>
      </c>
      <c r="D42" s="33">
        <v>60233.362999999998</v>
      </c>
      <c r="E42" s="33">
        <v>0.76</v>
      </c>
    </row>
    <row r="43" spans="1:5" x14ac:dyDescent="0.2">
      <c r="A43" s="33" t="s">
        <v>28</v>
      </c>
      <c r="B43" s="33">
        <v>2019</v>
      </c>
      <c r="C43" s="33">
        <v>9.4</v>
      </c>
      <c r="D43" s="33">
        <v>67179.125</v>
      </c>
      <c r="E43" s="33">
        <v>0.86</v>
      </c>
    </row>
    <row r="44" spans="1:5" x14ac:dyDescent="0.2">
      <c r="A44" s="33" t="s">
        <v>30</v>
      </c>
      <c r="B44" s="33">
        <v>2010</v>
      </c>
      <c r="C44" s="33">
        <v>14.23</v>
      </c>
      <c r="D44" s="33">
        <v>30936.557000000001</v>
      </c>
      <c r="E44" s="33">
        <v>5.26</v>
      </c>
    </row>
    <row r="45" spans="1:5" x14ac:dyDescent="0.2">
      <c r="A45" s="33" t="s">
        <v>30</v>
      </c>
      <c r="B45" s="33">
        <v>2019</v>
      </c>
      <c r="C45" s="33">
        <v>11.26</v>
      </c>
      <c r="D45" s="33">
        <v>43435.199999999997</v>
      </c>
      <c r="E45" s="33">
        <v>1.96</v>
      </c>
    </row>
    <row r="46" spans="1:5" x14ac:dyDescent="0.2">
      <c r="A46" s="33" t="s">
        <v>30</v>
      </c>
      <c r="B46" s="33">
        <v>2000</v>
      </c>
      <c r="C46" s="33">
        <v>10.45</v>
      </c>
      <c r="D46" s="33">
        <v>21119.953000000001</v>
      </c>
      <c r="E46" s="33">
        <v>10.24</v>
      </c>
    </row>
    <row r="47" spans="1:5" x14ac:dyDescent="0.2">
      <c r="A47" s="33" t="s">
        <v>32</v>
      </c>
      <c r="B47" s="33">
        <v>2005</v>
      </c>
      <c r="C47" s="33">
        <v>10.95</v>
      </c>
      <c r="D47" s="33">
        <v>53234.347999999998</v>
      </c>
      <c r="E47" s="33">
        <v>2.27</v>
      </c>
    </row>
    <row r="48" spans="1:5" x14ac:dyDescent="0.2">
      <c r="A48" s="33" t="s">
        <v>32</v>
      </c>
      <c r="B48" s="33">
        <v>2010</v>
      </c>
      <c r="C48" s="33">
        <v>10.74</v>
      </c>
      <c r="D48" s="33">
        <v>54520.086000000003</v>
      </c>
      <c r="E48" s="33">
        <v>2.2000000000000002</v>
      </c>
    </row>
    <row r="49" spans="1:5" x14ac:dyDescent="0.2">
      <c r="A49" s="33" t="s">
        <v>32</v>
      </c>
      <c r="B49" s="33">
        <v>2000</v>
      </c>
      <c r="C49" s="33">
        <v>10</v>
      </c>
      <c r="D49" s="33">
        <v>47405.453000000001</v>
      </c>
      <c r="E49" s="33">
        <v>2.86</v>
      </c>
    </row>
    <row r="50" spans="1:5" x14ac:dyDescent="0.2">
      <c r="A50" s="33" t="s">
        <v>32</v>
      </c>
      <c r="B50" s="33">
        <v>2019</v>
      </c>
      <c r="C50" s="33">
        <v>9.16</v>
      </c>
      <c r="D50" s="33">
        <v>57451.63</v>
      </c>
      <c r="E50" s="33">
        <v>1.47</v>
      </c>
    </row>
    <row r="51" spans="1:5" x14ac:dyDescent="0.2">
      <c r="A51" s="33" t="s">
        <v>34</v>
      </c>
      <c r="B51" s="33">
        <v>2000</v>
      </c>
      <c r="C51" s="33">
        <v>13.72</v>
      </c>
      <c r="D51" s="33">
        <v>47132.483999999997</v>
      </c>
      <c r="E51" s="33">
        <v>1.79</v>
      </c>
    </row>
    <row r="52" spans="1:5" x14ac:dyDescent="0.2">
      <c r="A52" s="33" t="s">
        <v>34</v>
      </c>
      <c r="B52" s="33">
        <v>2005</v>
      </c>
      <c r="C52" s="33">
        <v>12.81</v>
      </c>
      <c r="D52" s="33">
        <v>49528.995999999999</v>
      </c>
      <c r="E52" s="33">
        <v>1.61</v>
      </c>
    </row>
    <row r="53" spans="1:5" x14ac:dyDescent="0.2">
      <c r="A53" s="33" t="s">
        <v>34</v>
      </c>
      <c r="B53" s="33">
        <v>2010</v>
      </c>
      <c r="C53" s="33">
        <v>12.25</v>
      </c>
      <c r="D53" s="33">
        <v>50424.957000000002</v>
      </c>
      <c r="E53" s="33">
        <v>1.27</v>
      </c>
    </row>
    <row r="54" spans="1:5" x14ac:dyDescent="0.2">
      <c r="A54" s="33" t="s">
        <v>34</v>
      </c>
      <c r="B54" s="33">
        <v>2019</v>
      </c>
      <c r="C54" s="33">
        <v>11.3</v>
      </c>
      <c r="D54" s="33">
        <v>54856.866999999998</v>
      </c>
      <c r="E54" s="33">
        <v>1.17</v>
      </c>
    </row>
    <row r="55" spans="1:5" x14ac:dyDescent="0.2">
      <c r="A55" s="33" t="s">
        <v>36</v>
      </c>
      <c r="B55" s="33">
        <v>2010</v>
      </c>
      <c r="C55" s="33">
        <v>14.84</v>
      </c>
      <c r="D55" s="33">
        <v>11294.368</v>
      </c>
      <c r="E55" s="33">
        <v>4.87</v>
      </c>
    </row>
    <row r="56" spans="1:5" x14ac:dyDescent="0.2">
      <c r="A56" s="33" t="s">
        <v>36</v>
      </c>
      <c r="B56" s="33">
        <v>2019</v>
      </c>
      <c r="C56" s="33">
        <v>14.33</v>
      </c>
      <c r="D56" s="33">
        <v>18186.88</v>
      </c>
      <c r="E56" s="33">
        <v>2.04</v>
      </c>
    </row>
    <row r="57" spans="1:5" x14ac:dyDescent="0.2">
      <c r="A57" s="33" t="s">
        <v>36</v>
      </c>
      <c r="B57" s="33">
        <v>2005</v>
      </c>
      <c r="C57" s="33">
        <v>12.26</v>
      </c>
      <c r="D57" s="33">
        <v>8485.5869999999995</v>
      </c>
      <c r="E57" s="33">
        <v>10.17</v>
      </c>
    </row>
    <row r="58" spans="1:5" x14ac:dyDescent="0.2">
      <c r="A58" s="33" t="s">
        <v>36</v>
      </c>
      <c r="B58" s="33">
        <v>2000</v>
      </c>
      <c r="C58" s="33">
        <v>10.57</v>
      </c>
      <c r="D58" s="33">
        <v>5706.2725</v>
      </c>
      <c r="E58" s="33">
        <v>5.6</v>
      </c>
    </row>
    <row r="59" spans="1:5" x14ac:dyDescent="0.2">
      <c r="A59" s="33" t="s">
        <v>38</v>
      </c>
      <c r="B59" s="33">
        <v>2000</v>
      </c>
      <c r="C59" s="33">
        <v>13.82</v>
      </c>
      <c r="D59" s="33">
        <v>50314.254000000001</v>
      </c>
      <c r="E59" s="33">
        <v>1.67</v>
      </c>
    </row>
    <row r="60" spans="1:5" x14ac:dyDescent="0.2">
      <c r="A60" s="33" t="s">
        <v>38</v>
      </c>
      <c r="B60" s="33">
        <v>2005</v>
      </c>
      <c r="C60" s="33">
        <v>13.01</v>
      </c>
      <c r="D60" s="33">
        <v>51633.188000000002</v>
      </c>
      <c r="E60" s="33">
        <v>1.29</v>
      </c>
    </row>
    <row r="61" spans="1:5" x14ac:dyDescent="0.2">
      <c r="A61" s="33" t="s">
        <v>38</v>
      </c>
      <c r="B61" s="33">
        <v>2010</v>
      </c>
      <c r="C61" s="33">
        <v>12.41</v>
      </c>
      <c r="D61" s="33">
        <v>55233.315999999999</v>
      </c>
      <c r="E61" s="33">
        <v>0.98</v>
      </c>
    </row>
    <row r="62" spans="1:5" x14ac:dyDescent="0.2">
      <c r="A62" s="33" t="s">
        <v>38</v>
      </c>
      <c r="B62" s="33">
        <v>2019</v>
      </c>
      <c r="C62" s="33">
        <v>12.22</v>
      </c>
      <c r="D62" s="33">
        <v>63392.95</v>
      </c>
      <c r="E62" s="33">
        <v>0.75</v>
      </c>
    </row>
    <row r="63" spans="1:5" x14ac:dyDescent="0.2">
      <c r="A63" s="33" t="s">
        <v>40</v>
      </c>
      <c r="B63" s="33">
        <v>2005</v>
      </c>
      <c r="C63" s="33">
        <v>9.27</v>
      </c>
      <c r="D63" s="33">
        <v>38199.699999999997</v>
      </c>
      <c r="E63" s="33">
        <v>1.19</v>
      </c>
    </row>
    <row r="64" spans="1:5" x14ac:dyDescent="0.2">
      <c r="A64" s="33" t="s">
        <v>40</v>
      </c>
      <c r="B64" s="33">
        <v>2010</v>
      </c>
      <c r="C64" s="33">
        <v>8.7200000000000006</v>
      </c>
      <c r="D64" s="33">
        <v>37618.684000000001</v>
      </c>
      <c r="E64" s="33">
        <v>1.6</v>
      </c>
    </row>
    <row r="65" spans="1:5" x14ac:dyDescent="0.2">
      <c r="A65" s="33" t="s">
        <v>40</v>
      </c>
      <c r="B65" s="33">
        <v>2019</v>
      </c>
      <c r="C65" s="33">
        <v>7.12</v>
      </c>
      <c r="D65" s="33">
        <v>33549.065999999999</v>
      </c>
      <c r="E65" s="33">
        <v>0.74</v>
      </c>
    </row>
    <row r="66" spans="1:5" x14ac:dyDescent="0.2">
      <c r="A66" s="33" t="s">
        <v>42</v>
      </c>
      <c r="B66" s="33">
        <v>2005</v>
      </c>
      <c r="C66" s="33">
        <v>12.58</v>
      </c>
      <c r="D66" s="33">
        <v>28083.578000000001</v>
      </c>
      <c r="E66" s="33">
        <v>1.63</v>
      </c>
    </row>
    <row r="67" spans="1:5" x14ac:dyDescent="0.2">
      <c r="A67" s="33" t="s">
        <v>42</v>
      </c>
      <c r="B67" s="33">
        <v>2000</v>
      </c>
      <c r="C67" s="33">
        <v>12.38</v>
      </c>
      <c r="D67" s="33">
        <v>22329.423999999999</v>
      </c>
      <c r="E67" s="33">
        <v>2.0099999999999998</v>
      </c>
    </row>
    <row r="68" spans="1:5" x14ac:dyDescent="0.2">
      <c r="A68" s="33" t="s">
        <v>42</v>
      </c>
      <c r="B68" s="33">
        <v>2010</v>
      </c>
      <c r="C68" s="33">
        <v>10.84</v>
      </c>
      <c r="D68" s="33">
        <v>28156.037</v>
      </c>
      <c r="E68" s="33">
        <v>1.38</v>
      </c>
    </row>
    <row r="69" spans="1:5" x14ac:dyDescent="0.2">
      <c r="A69" s="33" t="s">
        <v>42</v>
      </c>
      <c r="B69" s="33">
        <v>2019</v>
      </c>
      <c r="C69" s="33">
        <v>10.6</v>
      </c>
      <c r="D69" s="33">
        <v>37557.925999999999</v>
      </c>
      <c r="E69" s="33">
        <v>0.67</v>
      </c>
    </row>
    <row r="70" spans="1:5" x14ac:dyDescent="0.2">
      <c r="A70" s="33" t="s">
        <v>44</v>
      </c>
      <c r="B70" s="33">
        <v>2019</v>
      </c>
      <c r="C70" s="33">
        <v>8.07</v>
      </c>
      <c r="D70" s="33">
        <v>65431.324000000001</v>
      </c>
      <c r="E70" s="33">
        <v>0.28000000000000003</v>
      </c>
    </row>
    <row r="71" spans="1:5" x14ac:dyDescent="0.2">
      <c r="A71" s="33" t="s">
        <v>44</v>
      </c>
      <c r="B71" s="33">
        <v>2005</v>
      </c>
      <c r="C71" s="33">
        <v>7.52</v>
      </c>
      <c r="D71" s="33">
        <v>55595.41</v>
      </c>
      <c r="E71" s="33">
        <v>1.01</v>
      </c>
    </row>
    <row r="72" spans="1:5" x14ac:dyDescent="0.2">
      <c r="A72" s="33" t="s">
        <v>44</v>
      </c>
      <c r="B72" s="33">
        <v>2010</v>
      </c>
      <c r="C72" s="33">
        <v>7.47</v>
      </c>
      <c r="D72" s="33">
        <v>54847.63</v>
      </c>
      <c r="E72" s="33">
        <v>0.63</v>
      </c>
    </row>
    <row r="73" spans="1:5" x14ac:dyDescent="0.2">
      <c r="A73" s="33" t="s">
        <v>44</v>
      </c>
      <c r="B73" s="33">
        <v>2000</v>
      </c>
      <c r="C73" s="33">
        <v>6.92</v>
      </c>
      <c r="D73" s="33">
        <v>47997.565999999999</v>
      </c>
      <c r="E73" s="33">
        <v>1.78</v>
      </c>
    </row>
    <row r="74" spans="1:5" x14ac:dyDescent="0.2">
      <c r="A74" s="33" t="s">
        <v>46</v>
      </c>
      <c r="B74" s="33">
        <v>2000</v>
      </c>
      <c r="C74" s="33">
        <v>15.03</v>
      </c>
      <c r="D74" s="33">
        <v>53473.296999999999</v>
      </c>
      <c r="E74" s="33">
        <v>0.98</v>
      </c>
    </row>
    <row r="75" spans="1:5" x14ac:dyDescent="0.2">
      <c r="A75" s="33" t="s">
        <v>46</v>
      </c>
      <c r="B75" s="33">
        <v>2005</v>
      </c>
      <c r="C75" s="33">
        <v>14.14</v>
      </c>
      <c r="D75" s="33">
        <v>63449.745999999999</v>
      </c>
      <c r="E75" s="33">
        <v>1.26</v>
      </c>
    </row>
    <row r="76" spans="1:5" x14ac:dyDescent="0.2">
      <c r="A76" s="33" t="s">
        <v>46</v>
      </c>
      <c r="B76" s="33">
        <v>2010</v>
      </c>
      <c r="C76" s="33">
        <v>12.21</v>
      </c>
      <c r="D76" s="33">
        <v>58986.597999999998</v>
      </c>
      <c r="E76" s="33">
        <v>1.19</v>
      </c>
    </row>
    <row r="77" spans="1:5" x14ac:dyDescent="0.2">
      <c r="A77" s="33" t="s">
        <v>46</v>
      </c>
      <c r="B77" s="33">
        <v>2019</v>
      </c>
      <c r="C77" s="33">
        <v>11.7</v>
      </c>
      <c r="D77" s="33">
        <v>96701.664000000004</v>
      </c>
      <c r="E77" s="33">
        <v>0.65</v>
      </c>
    </row>
    <row r="78" spans="1:5" x14ac:dyDescent="0.2">
      <c r="A78" s="33" t="s">
        <v>48</v>
      </c>
      <c r="B78" s="33">
        <v>2000</v>
      </c>
      <c r="C78" s="33">
        <v>9.9499999999999993</v>
      </c>
      <c r="D78" s="33">
        <v>50999.894999999997</v>
      </c>
      <c r="E78" s="33">
        <v>1.34</v>
      </c>
    </row>
    <row r="79" spans="1:5" x14ac:dyDescent="0.2">
      <c r="A79" s="33" t="s">
        <v>48</v>
      </c>
      <c r="B79" s="33">
        <v>2005</v>
      </c>
      <c r="C79" s="33">
        <v>8.32</v>
      </c>
      <c r="D79" s="33">
        <v>52425.67</v>
      </c>
      <c r="E79" s="33">
        <v>1.05</v>
      </c>
    </row>
    <row r="80" spans="1:5" x14ac:dyDescent="0.2">
      <c r="A80" s="33" t="s">
        <v>48</v>
      </c>
      <c r="B80" s="33">
        <v>2019</v>
      </c>
      <c r="C80" s="33">
        <v>7.97</v>
      </c>
      <c r="D80" s="33">
        <v>50328.593999999997</v>
      </c>
      <c r="E80" s="33">
        <v>0.53</v>
      </c>
    </row>
    <row r="81" spans="1:5" x14ac:dyDescent="0.2">
      <c r="A81" s="33" t="s">
        <v>48</v>
      </c>
      <c r="B81" s="33">
        <v>2010</v>
      </c>
      <c r="C81" s="33">
        <v>7.22</v>
      </c>
      <c r="D81" s="33">
        <v>50391.233999999997</v>
      </c>
      <c r="E81" s="33">
        <v>0.88</v>
      </c>
    </row>
    <row r="82" spans="1:5" x14ac:dyDescent="0.2">
      <c r="A82" s="33" t="s">
        <v>50</v>
      </c>
      <c r="B82" s="33">
        <v>2000</v>
      </c>
      <c r="C82" s="33">
        <v>6.64</v>
      </c>
      <c r="D82" s="33">
        <v>12935.864</v>
      </c>
      <c r="E82" s="33">
        <v>15.26</v>
      </c>
    </row>
    <row r="83" spans="1:5" x14ac:dyDescent="0.2">
      <c r="A83" s="33" t="s">
        <v>50</v>
      </c>
      <c r="B83" s="33">
        <v>2010</v>
      </c>
      <c r="C83" s="33">
        <v>4.2</v>
      </c>
      <c r="D83" s="33">
        <v>26374.84</v>
      </c>
      <c r="E83" s="33">
        <v>8.34</v>
      </c>
    </row>
    <row r="84" spans="1:5" x14ac:dyDescent="0.2">
      <c r="A84" s="33" t="s">
        <v>52</v>
      </c>
      <c r="B84" s="33">
        <v>2019</v>
      </c>
      <c r="C84" s="33">
        <v>13.09</v>
      </c>
      <c r="D84" s="33">
        <v>33959.919999999998</v>
      </c>
      <c r="E84" s="33">
        <v>3.39</v>
      </c>
    </row>
    <row r="85" spans="1:5" x14ac:dyDescent="0.2">
      <c r="A85" s="33" t="s">
        <v>52</v>
      </c>
      <c r="B85" s="33">
        <v>2000</v>
      </c>
      <c r="C85" s="33">
        <v>8.9</v>
      </c>
      <c r="D85" s="33">
        <v>14038.209000000001</v>
      </c>
      <c r="E85" s="33">
        <v>9.9499999999999993</v>
      </c>
    </row>
    <row r="86" spans="1:5" x14ac:dyDescent="0.2">
      <c r="A86" s="33" t="s">
        <v>54</v>
      </c>
      <c r="B86" s="33">
        <v>2010</v>
      </c>
      <c r="C86" s="33">
        <v>14.05</v>
      </c>
      <c r="D86" s="33">
        <v>27225.741999999998</v>
      </c>
      <c r="E86" s="33">
        <v>6.98</v>
      </c>
    </row>
    <row r="87" spans="1:5" x14ac:dyDescent="0.2">
      <c r="A87" s="33" t="s">
        <v>54</v>
      </c>
      <c r="B87" s="33">
        <v>2005</v>
      </c>
      <c r="C87" s="33">
        <v>13.53</v>
      </c>
      <c r="D87" s="33">
        <v>24245.934000000001</v>
      </c>
      <c r="E87" s="33">
        <v>11.03</v>
      </c>
    </row>
    <row r="88" spans="1:5" x14ac:dyDescent="0.2">
      <c r="A88" s="33" t="s">
        <v>54</v>
      </c>
      <c r="B88" s="33">
        <v>2019</v>
      </c>
      <c r="C88" s="33">
        <v>11.79</v>
      </c>
      <c r="D88" s="33">
        <v>43868.605000000003</v>
      </c>
      <c r="E88" s="33">
        <v>3.3</v>
      </c>
    </row>
    <row r="89" spans="1:5" x14ac:dyDescent="0.2">
      <c r="A89" s="33" t="s">
        <v>54</v>
      </c>
      <c r="B89" s="33">
        <v>2000</v>
      </c>
      <c r="C89" s="33">
        <v>11.5</v>
      </c>
      <c r="D89" s="33">
        <v>15969.835999999999</v>
      </c>
      <c r="E89" s="33">
        <v>10.28</v>
      </c>
    </row>
    <row r="90" spans="1:5" x14ac:dyDescent="0.2">
      <c r="A90" s="33" t="s">
        <v>56</v>
      </c>
      <c r="B90" s="33">
        <v>2000</v>
      </c>
      <c r="C90" s="33">
        <v>13.65</v>
      </c>
      <c r="D90" s="33">
        <v>115588.41</v>
      </c>
      <c r="E90" s="33">
        <v>0.92</v>
      </c>
    </row>
    <row r="91" spans="1:5" x14ac:dyDescent="0.2">
      <c r="A91" s="33" t="s">
        <v>56</v>
      </c>
      <c r="B91" s="33">
        <v>2005</v>
      </c>
      <c r="C91" s="33">
        <v>12.75</v>
      </c>
      <c r="D91" s="33">
        <v>126449.625</v>
      </c>
      <c r="E91" s="33">
        <v>0.86</v>
      </c>
    </row>
    <row r="92" spans="1:5" x14ac:dyDescent="0.2">
      <c r="A92" s="33" t="s">
        <v>56</v>
      </c>
      <c r="B92" s="33">
        <v>2010</v>
      </c>
      <c r="C92" s="33">
        <v>12.13</v>
      </c>
      <c r="D92" s="33">
        <v>133098.04999999999</v>
      </c>
      <c r="E92" s="33">
        <v>1.97</v>
      </c>
    </row>
    <row r="93" spans="1:5" x14ac:dyDescent="0.2">
      <c r="A93" s="33" t="s">
        <v>56</v>
      </c>
      <c r="B93" s="33">
        <v>2019</v>
      </c>
      <c r="C93" s="33">
        <v>11.53</v>
      </c>
      <c r="D93" s="33">
        <v>134105.64000000001</v>
      </c>
      <c r="E93" s="33">
        <v>0.65</v>
      </c>
    </row>
    <row r="94" spans="1:5" x14ac:dyDescent="0.2">
      <c r="A94" s="33" t="s">
        <v>58</v>
      </c>
      <c r="B94" s="33">
        <v>2019</v>
      </c>
      <c r="C94" s="33">
        <v>8.52</v>
      </c>
      <c r="D94" s="33">
        <v>54667.383000000002</v>
      </c>
      <c r="E94" s="33">
        <v>0.99</v>
      </c>
    </row>
    <row r="95" spans="1:5" x14ac:dyDescent="0.2">
      <c r="A95" s="33" t="s">
        <v>58</v>
      </c>
      <c r="B95" s="33">
        <v>2010</v>
      </c>
      <c r="C95" s="33">
        <v>6.91</v>
      </c>
      <c r="D95" s="33">
        <v>38435.535000000003</v>
      </c>
      <c r="E95" s="33">
        <v>0.96</v>
      </c>
    </row>
    <row r="96" spans="1:5" x14ac:dyDescent="0.2">
      <c r="A96" s="33" t="s">
        <v>58</v>
      </c>
      <c r="B96" s="33">
        <v>2005</v>
      </c>
      <c r="C96" s="33">
        <v>6.77</v>
      </c>
      <c r="D96" s="33">
        <v>33569.08</v>
      </c>
      <c r="E96" s="33">
        <v>0.98</v>
      </c>
    </row>
    <row r="97" spans="1:5" x14ac:dyDescent="0.2">
      <c r="A97" s="33" t="s">
        <v>58</v>
      </c>
      <c r="B97" s="33">
        <v>2000</v>
      </c>
      <c r="C97" s="33">
        <v>5.7</v>
      </c>
      <c r="D97" s="33">
        <v>31818.668000000001</v>
      </c>
      <c r="E97" s="33">
        <v>1</v>
      </c>
    </row>
    <row r="98" spans="1:5" x14ac:dyDescent="0.2">
      <c r="A98" s="33" t="s">
        <v>60</v>
      </c>
      <c r="B98" s="33">
        <v>2005</v>
      </c>
      <c r="C98" s="33">
        <v>12.95</v>
      </c>
      <c r="D98" s="33">
        <v>8161.4736000000003</v>
      </c>
      <c r="E98" s="33">
        <v>7.4</v>
      </c>
    </row>
    <row r="99" spans="1:5" x14ac:dyDescent="0.2">
      <c r="A99" s="33" t="s">
        <v>60</v>
      </c>
      <c r="B99" s="33">
        <v>2010</v>
      </c>
      <c r="C99" s="33">
        <v>11.43</v>
      </c>
      <c r="D99" s="33">
        <v>9649.9509999999991</v>
      </c>
      <c r="E99" s="33">
        <v>7.2</v>
      </c>
    </row>
    <row r="100" spans="1:5" x14ac:dyDescent="0.2">
      <c r="A100" s="33" t="s">
        <v>60</v>
      </c>
      <c r="B100" s="33">
        <v>2019</v>
      </c>
      <c r="C100" s="33">
        <v>11.36</v>
      </c>
      <c r="D100" s="33">
        <v>14621.24</v>
      </c>
      <c r="E100" s="33">
        <v>3.89</v>
      </c>
    </row>
    <row r="101" spans="1:5" x14ac:dyDescent="0.2">
      <c r="A101" s="33" t="s">
        <v>60</v>
      </c>
      <c r="B101" s="33">
        <v>2000</v>
      </c>
      <c r="C101" s="33">
        <v>10.36</v>
      </c>
      <c r="D101" s="33">
        <v>5727.0789999999997</v>
      </c>
      <c r="E101" s="33">
        <v>10.18</v>
      </c>
    </row>
    <row r="102" spans="1:5" x14ac:dyDescent="0.2">
      <c r="A102" s="33" t="s">
        <v>62</v>
      </c>
      <c r="B102" s="33">
        <v>2010</v>
      </c>
      <c r="C102" s="33">
        <v>10.4</v>
      </c>
      <c r="D102" s="33">
        <v>19839.947</v>
      </c>
      <c r="E102" s="33">
        <v>2.38</v>
      </c>
    </row>
    <row r="103" spans="1:5" x14ac:dyDescent="0.2">
      <c r="A103" s="33" t="s">
        <v>62</v>
      </c>
      <c r="B103" s="33">
        <v>2019</v>
      </c>
      <c r="C103" s="33">
        <v>10.34</v>
      </c>
      <c r="D103" s="33">
        <v>25484.574000000001</v>
      </c>
      <c r="E103" s="33">
        <v>3.65</v>
      </c>
    </row>
    <row r="104" spans="1:5" x14ac:dyDescent="0.2">
      <c r="A104" s="33" t="s">
        <v>64</v>
      </c>
      <c r="B104" s="33">
        <v>2000</v>
      </c>
      <c r="C104" s="33">
        <v>11.14</v>
      </c>
      <c r="D104" s="33">
        <v>56629.343999999997</v>
      </c>
      <c r="E104" s="33">
        <v>1.1299999999999999</v>
      </c>
    </row>
    <row r="105" spans="1:5" x14ac:dyDescent="0.2">
      <c r="A105" s="33" t="s">
        <v>64</v>
      </c>
      <c r="B105" s="33">
        <v>2005</v>
      </c>
      <c r="C105" s="33">
        <v>10.75</v>
      </c>
      <c r="D105" s="33">
        <v>59060.78</v>
      </c>
      <c r="E105" s="33">
        <v>1.07</v>
      </c>
    </row>
    <row r="106" spans="1:5" x14ac:dyDescent="0.2">
      <c r="A106" s="33" t="s">
        <v>64</v>
      </c>
      <c r="B106" s="33">
        <v>2010</v>
      </c>
      <c r="C106" s="33">
        <v>10.199999999999999</v>
      </c>
      <c r="D106" s="33">
        <v>62191.175999999999</v>
      </c>
      <c r="E106" s="33">
        <v>0.87</v>
      </c>
    </row>
    <row r="107" spans="1:5" x14ac:dyDescent="0.2">
      <c r="A107" s="33" t="s">
        <v>64</v>
      </c>
      <c r="B107" s="33">
        <v>2019</v>
      </c>
      <c r="C107" s="33">
        <v>9.3000000000000007</v>
      </c>
      <c r="D107" s="33">
        <v>68589.679999999993</v>
      </c>
      <c r="E107" s="33">
        <v>0.72</v>
      </c>
    </row>
    <row r="108" spans="1:5" x14ac:dyDescent="0.2">
      <c r="A108" s="33" t="s">
        <v>66</v>
      </c>
      <c r="B108" s="33">
        <v>2019</v>
      </c>
      <c r="C108" s="33">
        <v>4.62</v>
      </c>
      <c r="D108" s="33">
        <v>21990.315999999999</v>
      </c>
      <c r="E108" s="33">
        <v>1.0900000000000001</v>
      </c>
    </row>
    <row r="109" spans="1:5" x14ac:dyDescent="0.2">
      <c r="A109" s="33" t="s">
        <v>66</v>
      </c>
      <c r="B109" s="33">
        <v>2000</v>
      </c>
      <c r="C109" s="33">
        <v>4.46</v>
      </c>
      <c r="D109" s="33">
        <v>12111.300999999999</v>
      </c>
      <c r="E109" s="33">
        <v>2.31</v>
      </c>
    </row>
    <row r="110" spans="1:5" x14ac:dyDescent="0.2">
      <c r="A110" s="33" t="s">
        <v>66</v>
      </c>
      <c r="B110" s="33">
        <v>2010</v>
      </c>
      <c r="C110" s="33">
        <v>4.32</v>
      </c>
      <c r="D110" s="33">
        <v>16902.830000000002</v>
      </c>
      <c r="E110" s="33">
        <v>2.0499999999999998</v>
      </c>
    </row>
    <row r="111" spans="1:5" x14ac:dyDescent="0.2">
      <c r="A111" s="33" t="s">
        <v>68</v>
      </c>
      <c r="B111" s="33">
        <v>2010</v>
      </c>
      <c r="C111" s="33">
        <v>7.43</v>
      </c>
      <c r="D111" s="33">
        <v>83467.304999999993</v>
      </c>
      <c r="E111" s="33">
        <v>0.59</v>
      </c>
    </row>
    <row r="112" spans="1:5" x14ac:dyDescent="0.2">
      <c r="A112" s="33" t="s">
        <v>68</v>
      </c>
      <c r="B112" s="33">
        <v>2005</v>
      </c>
      <c r="C112" s="33">
        <v>7.27</v>
      </c>
      <c r="D112" s="33">
        <v>84292.59</v>
      </c>
      <c r="E112" s="33">
        <v>0.71</v>
      </c>
    </row>
    <row r="113" spans="1:5" x14ac:dyDescent="0.2">
      <c r="A113" s="33" t="s">
        <v>68</v>
      </c>
      <c r="B113" s="33">
        <v>2019</v>
      </c>
      <c r="C113" s="33">
        <v>6.8</v>
      </c>
      <c r="D113" s="33">
        <v>87947.55</v>
      </c>
      <c r="E113" s="33">
        <v>0.52</v>
      </c>
    </row>
    <row r="114" spans="1:5" x14ac:dyDescent="0.2">
      <c r="A114" s="33" t="s">
        <v>68</v>
      </c>
      <c r="B114" s="33">
        <v>2000</v>
      </c>
      <c r="C114" s="33">
        <v>6.63</v>
      </c>
      <c r="D114" s="33">
        <v>77783.39</v>
      </c>
      <c r="E114" s="33">
        <v>1.07</v>
      </c>
    </row>
    <row r="115" spans="1:5" x14ac:dyDescent="0.2">
      <c r="A115" s="33" t="s">
        <v>70</v>
      </c>
      <c r="B115" s="33">
        <v>2019</v>
      </c>
      <c r="C115" s="33">
        <v>11.63</v>
      </c>
      <c r="D115" s="33">
        <v>38846.504000000001</v>
      </c>
      <c r="E115" s="33">
        <v>0.66</v>
      </c>
    </row>
    <row r="116" spans="1:5" x14ac:dyDescent="0.2">
      <c r="A116" s="33" t="s">
        <v>70</v>
      </c>
      <c r="B116" s="33">
        <v>2010</v>
      </c>
      <c r="C116" s="33">
        <v>11.3</v>
      </c>
      <c r="D116" s="33">
        <v>27584.254000000001</v>
      </c>
      <c r="E116" s="33">
        <v>0.99</v>
      </c>
    </row>
    <row r="117" spans="1:5" x14ac:dyDescent="0.2">
      <c r="A117" s="33" t="s">
        <v>70</v>
      </c>
      <c r="B117" s="33">
        <v>2000</v>
      </c>
      <c r="C117" s="33">
        <v>9.65</v>
      </c>
      <c r="D117" s="33">
        <v>18889.662</v>
      </c>
      <c r="E117" s="33">
        <v>2.2200000000000002</v>
      </c>
    </row>
    <row r="118" spans="1:5" x14ac:dyDescent="0.2">
      <c r="A118" s="33" t="s">
        <v>72</v>
      </c>
      <c r="B118" s="33">
        <v>2000</v>
      </c>
      <c r="C118" s="33">
        <v>12.77</v>
      </c>
      <c r="D118" s="33">
        <v>35255.277000000002</v>
      </c>
      <c r="E118" s="33">
        <v>1.1299999999999999</v>
      </c>
    </row>
    <row r="119" spans="1:5" x14ac:dyDescent="0.2">
      <c r="A119" s="33" t="s">
        <v>72</v>
      </c>
      <c r="B119" s="33">
        <v>2005</v>
      </c>
      <c r="C119" s="33">
        <v>12.18</v>
      </c>
      <c r="D119" s="33">
        <v>36059.991999999998</v>
      </c>
      <c r="E119" s="33">
        <v>1.28</v>
      </c>
    </row>
    <row r="120" spans="1:5" x14ac:dyDescent="0.2">
      <c r="A120" s="33" t="s">
        <v>72</v>
      </c>
      <c r="B120" s="33">
        <v>2010</v>
      </c>
      <c r="C120" s="33">
        <v>11.4</v>
      </c>
      <c r="D120" s="33">
        <v>36897.203000000001</v>
      </c>
      <c r="E120" s="33">
        <v>1.17</v>
      </c>
    </row>
    <row r="121" spans="1:5" x14ac:dyDescent="0.2">
      <c r="A121" s="33" t="s">
        <v>72</v>
      </c>
      <c r="B121" s="33">
        <v>2019</v>
      </c>
      <c r="C121" s="33">
        <v>10.45</v>
      </c>
      <c r="D121" s="33">
        <v>40400.805</v>
      </c>
      <c r="E121" s="33">
        <v>0.71</v>
      </c>
    </row>
    <row r="122" spans="1:5" x14ac:dyDescent="0.2">
      <c r="A122" s="33" t="s">
        <v>74</v>
      </c>
      <c r="B122" s="33">
        <v>2000</v>
      </c>
      <c r="C122" s="33">
        <v>19.05</v>
      </c>
      <c r="D122" s="33">
        <v>14986.156999999999</v>
      </c>
      <c r="E122" s="33">
        <v>2.54</v>
      </c>
    </row>
    <row r="123" spans="1:5" x14ac:dyDescent="0.2">
      <c r="A123" s="33" t="s">
        <v>74</v>
      </c>
      <c r="B123" s="33">
        <v>2005</v>
      </c>
      <c r="C123" s="33">
        <v>18.32</v>
      </c>
      <c r="D123" s="33">
        <v>20754.506000000001</v>
      </c>
      <c r="E123" s="33">
        <v>2.0499999999999998</v>
      </c>
    </row>
    <row r="124" spans="1:5" x14ac:dyDescent="0.2">
      <c r="A124" s="33" t="s">
        <v>74</v>
      </c>
      <c r="B124" s="33">
        <v>2010</v>
      </c>
      <c r="C124" s="33">
        <v>17.62</v>
      </c>
      <c r="D124" s="33">
        <v>25125.145</v>
      </c>
      <c r="E124" s="33">
        <v>1.31</v>
      </c>
    </row>
    <row r="125" spans="1:5" x14ac:dyDescent="0.2">
      <c r="A125" s="33" t="s">
        <v>74</v>
      </c>
      <c r="B125" s="33">
        <v>2019</v>
      </c>
      <c r="C125" s="33">
        <v>16.989999999999998</v>
      </c>
      <c r="D125" s="33">
        <v>36964.258000000002</v>
      </c>
      <c r="E125" s="33">
        <v>1.25</v>
      </c>
    </row>
    <row r="126" spans="1:5" x14ac:dyDescent="0.2">
      <c r="A126" s="33" t="s">
        <v>76</v>
      </c>
      <c r="B126" s="33">
        <v>2005</v>
      </c>
      <c r="C126" s="33">
        <v>14.5</v>
      </c>
      <c r="D126" s="33">
        <v>27937.998</v>
      </c>
      <c r="E126" s="33">
        <v>24.78</v>
      </c>
    </row>
    <row r="127" spans="1:5" x14ac:dyDescent="0.2">
      <c r="A127" s="33" t="s">
        <v>76</v>
      </c>
      <c r="B127" s="33">
        <v>2000</v>
      </c>
      <c r="C127" s="33">
        <v>13.86</v>
      </c>
      <c r="D127" s="33">
        <v>20309.268</v>
      </c>
      <c r="E127" s="33">
        <v>27.98</v>
      </c>
    </row>
    <row r="128" spans="1:5" x14ac:dyDescent="0.2">
      <c r="A128" s="33" t="s">
        <v>76</v>
      </c>
      <c r="B128" s="33">
        <v>2010</v>
      </c>
      <c r="C128" s="33">
        <v>13.76</v>
      </c>
      <c r="D128" s="33">
        <v>33399.925999999999</v>
      </c>
      <c r="E128" s="33">
        <v>11.65</v>
      </c>
    </row>
    <row r="129" spans="1:5" x14ac:dyDescent="0.2">
      <c r="A129" s="33" t="s">
        <v>76</v>
      </c>
      <c r="B129" s="33">
        <v>2019</v>
      </c>
      <c r="C129" s="33">
        <v>10.42</v>
      </c>
      <c r="D129" s="33">
        <v>37698.953000000001</v>
      </c>
      <c r="E129" s="33">
        <v>7.69</v>
      </c>
    </row>
    <row r="130" spans="1:5" x14ac:dyDescent="0.2">
      <c r="A130" s="33" t="s">
        <v>78</v>
      </c>
      <c r="B130" s="33">
        <v>2010</v>
      </c>
      <c r="C130" s="33">
        <v>9.93</v>
      </c>
      <c r="D130" s="33">
        <v>18041.307000000001</v>
      </c>
      <c r="E130" s="33">
        <v>1.72</v>
      </c>
    </row>
    <row r="131" spans="1:5" x14ac:dyDescent="0.2">
      <c r="A131" s="33" t="s">
        <v>78</v>
      </c>
      <c r="B131" s="33">
        <v>2019</v>
      </c>
      <c r="C131" s="33">
        <v>7.89</v>
      </c>
      <c r="D131" s="33">
        <v>21782.447</v>
      </c>
      <c r="E131" s="33">
        <v>1.19</v>
      </c>
    </row>
    <row r="132" spans="1:5" x14ac:dyDescent="0.2">
      <c r="A132" s="33" t="s">
        <v>80</v>
      </c>
      <c r="B132" s="33">
        <v>2000</v>
      </c>
      <c r="C132" s="33">
        <v>11.09</v>
      </c>
      <c r="D132" s="33">
        <v>18374.59</v>
      </c>
      <c r="E132" s="33">
        <v>2.4</v>
      </c>
    </row>
    <row r="133" spans="1:5" x14ac:dyDescent="0.2">
      <c r="A133" s="33" t="s">
        <v>80</v>
      </c>
      <c r="B133" s="33">
        <v>2005</v>
      </c>
      <c r="C133" s="33">
        <v>10.62</v>
      </c>
      <c r="D133" s="33">
        <v>23306.523000000001</v>
      </c>
      <c r="E133" s="33">
        <v>1.73</v>
      </c>
    </row>
    <row r="134" spans="1:5" x14ac:dyDescent="0.2">
      <c r="A134" s="33" t="s">
        <v>80</v>
      </c>
      <c r="B134" s="33">
        <v>2010</v>
      </c>
      <c r="C134" s="33">
        <v>10.54</v>
      </c>
      <c r="D134" s="33">
        <v>29809.037</v>
      </c>
      <c r="E134" s="33">
        <v>1.65</v>
      </c>
    </row>
    <row r="135" spans="1:5" x14ac:dyDescent="0.2">
      <c r="A135" s="33" t="s">
        <v>80</v>
      </c>
      <c r="B135" s="33">
        <v>2019</v>
      </c>
      <c r="C135" s="33">
        <v>10.48</v>
      </c>
      <c r="D135" s="33">
        <v>37273.133000000002</v>
      </c>
      <c r="E135" s="33">
        <v>1.39</v>
      </c>
    </row>
    <row r="136" spans="1:5" x14ac:dyDescent="0.2">
      <c r="A136" s="33" t="s">
        <v>82</v>
      </c>
      <c r="B136" s="33">
        <v>2000</v>
      </c>
      <c r="C136" s="33">
        <v>12.1</v>
      </c>
      <c r="D136" s="33">
        <v>30298.982</v>
      </c>
      <c r="E136" s="33">
        <v>1.81</v>
      </c>
    </row>
    <row r="137" spans="1:5" x14ac:dyDescent="0.2">
      <c r="A137" s="33" t="s">
        <v>82</v>
      </c>
      <c r="B137" s="33">
        <v>2005</v>
      </c>
      <c r="C137" s="33">
        <v>11.81</v>
      </c>
      <c r="D137" s="33">
        <v>35846.35</v>
      </c>
      <c r="E137" s="33">
        <v>1</v>
      </c>
    </row>
    <row r="138" spans="1:5" x14ac:dyDescent="0.2">
      <c r="A138" s="33" t="s">
        <v>82</v>
      </c>
      <c r="B138" s="33">
        <v>2010</v>
      </c>
      <c r="C138" s="33">
        <v>11.14</v>
      </c>
      <c r="D138" s="33">
        <v>38364.383000000002</v>
      </c>
      <c r="E138" s="33">
        <v>0.73</v>
      </c>
    </row>
    <row r="139" spans="1:5" x14ac:dyDescent="0.2">
      <c r="A139" s="33" t="s">
        <v>82</v>
      </c>
      <c r="B139" s="33">
        <v>2019</v>
      </c>
      <c r="C139" s="33">
        <v>10.98</v>
      </c>
      <c r="D139" s="33">
        <v>44930.54</v>
      </c>
      <c r="E139" s="33">
        <v>0.66</v>
      </c>
    </row>
    <row r="140" spans="1:5" x14ac:dyDescent="0.2">
      <c r="A140" s="33" t="s">
        <v>84</v>
      </c>
      <c r="B140" s="33">
        <v>2005</v>
      </c>
      <c r="C140" s="33">
        <v>11.95</v>
      </c>
      <c r="D140" s="33">
        <v>43387.035000000003</v>
      </c>
      <c r="E140" s="33">
        <v>1.19</v>
      </c>
    </row>
    <row r="141" spans="1:5" x14ac:dyDescent="0.2">
      <c r="A141" s="33" t="s">
        <v>84</v>
      </c>
      <c r="B141" s="33">
        <v>2000</v>
      </c>
      <c r="C141" s="33">
        <v>11.67</v>
      </c>
      <c r="D141" s="33">
        <v>39777.449999999997</v>
      </c>
      <c r="E141" s="33">
        <v>1.36</v>
      </c>
    </row>
    <row r="142" spans="1:5" x14ac:dyDescent="0.2">
      <c r="A142" s="33" t="s">
        <v>84</v>
      </c>
      <c r="B142" s="33">
        <v>2019</v>
      </c>
      <c r="C142" s="33">
        <v>10.91</v>
      </c>
      <c r="D142" s="33">
        <v>46682.476999999999</v>
      </c>
      <c r="E142" s="33">
        <v>0.7</v>
      </c>
    </row>
    <row r="143" spans="1:5" x14ac:dyDescent="0.2">
      <c r="A143" s="33" t="s">
        <v>84</v>
      </c>
      <c r="B143" s="33">
        <v>2010</v>
      </c>
      <c r="C143" s="33">
        <v>9.49</v>
      </c>
      <c r="D143" s="33">
        <v>42515.49</v>
      </c>
      <c r="E143" s="33">
        <v>0.86</v>
      </c>
    </row>
    <row r="144" spans="1:5" x14ac:dyDescent="0.2">
      <c r="A144" s="33" t="s">
        <v>86</v>
      </c>
      <c r="B144" s="33">
        <v>2010</v>
      </c>
      <c r="C144" s="33">
        <v>9.7899999999999991</v>
      </c>
      <c r="D144" s="33">
        <v>55875.72</v>
      </c>
      <c r="E144" s="33">
        <v>0.97</v>
      </c>
    </row>
    <row r="145" spans="1:5" x14ac:dyDescent="0.2">
      <c r="A145" s="33" t="s">
        <v>86</v>
      </c>
      <c r="B145" s="33">
        <v>2000</v>
      </c>
      <c r="C145" s="33">
        <v>9.3699999999999992</v>
      </c>
      <c r="D145" s="33">
        <v>48174.934000000001</v>
      </c>
      <c r="E145" s="33">
        <v>1.08</v>
      </c>
    </row>
    <row r="146" spans="1:5" x14ac:dyDescent="0.2">
      <c r="A146" s="33" t="s">
        <v>86</v>
      </c>
      <c r="B146" s="33">
        <v>2005</v>
      </c>
      <c r="C146" s="33">
        <v>9.31</v>
      </c>
      <c r="D146" s="33">
        <v>53539.112999999998</v>
      </c>
      <c r="E146" s="33">
        <v>0.92</v>
      </c>
    </row>
    <row r="147" spans="1:5" x14ac:dyDescent="0.2">
      <c r="A147" s="33" t="s">
        <v>86</v>
      </c>
      <c r="B147" s="33">
        <v>2019</v>
      </c>
      <c r="C147" s="33">
        <v>9.3000000000000007</v>
      </c>
      <c r="D147" s="33">
        <v>61615.991999999998</v>
      </c>
      <c r="E147" s="33">
        <v>1.08</v>
      </c>
    </row>
    <row r="148" spans="1:5" x14ac:dyDescent="0.2">
      <c r="A148" s="33" t="s">
        <v>88</v>
      </c>
      <c r="B148" s="33">
        <v>2000</v>
      </c>
      <c r="C148" s="33">
        <v>12.48</v>
      </c>
      <c r="D148" s="33">
        <v>67987.009999999995</v>
      </c>
      <c r="E148" s="33">
        <v>0.96</v>
      </c>
    </row>
    <row r="149" spans="1:5" x14ac:dyDescent="0.2">
      <c r="A149" s="33" t="s">
        <v>88</v>
      </c>
      <c r="B149" s="33">
        <v>2010</v>
      </c>
      <c r="C149" s="33">
        <v>11.32</v>
      </c>
      <c r="D149" s="33">
        <v>74961.31</v>
      </c>
      <c r="E149" s="33">
        <v>0.66</v>
      </c>
    </row>
    <row r="150" spans="1:5" x14ac:dyDescent="0.2">
      <c r="A150" s="33" t="s">
        <v>88</v>
      </c>
      <c r="B150" s="33">
        <v>2019</v>
      </c>
      <c r="C150" s="33">
        <v>10.4</v>
      </c>
      <c r="D150" s="33">
        <v>80315.679999999993</v>
      </c>
      <c r="E150" s="33">
        <v>0.54</v>
      </c>
    </row>
    <row r="151" spans="1:5" x14ac:dyDescent="0.2">
      <c r="A151" s="33" t="s">
        <v>90</v>
      </c>
      <c r="B151" s="33">
        <v>2010</v>
      </c>
      <c r="C151" s="33">
        <v>2.12</v>
      </c>
      <c r="D151" s="33">
        <v>19751.620999999999</v>
      </c>
      <c r="E151" s="33">
        <v>4.1900000000000004</v>
      </c>
    </row>
    <row r="152" spans="1:5" x14ac:dyDescent="0.2">
      <c r="A152" s="33" t="s">
        <v>90</v>
      </c>
      <c r="B152" s="33">
        <v>2005</v>
      </c>
      <c r="C152" s="33">
        <v>2.06</v>
      </c>
      <c r="D152" s="33">
        <v>17828.541000000001</v>
      </c>
      <c r="E152" s="33">
        <v>4.8099999999999996</v>
      </c>
    </row>
    <row r="153" spans="1:5" x14ac:dyDescent="0.2">
      <c r="A153" s="33" t="s">
        <v>90</v>
      </c>
      <c r="B153" s="33">
        <v>2019</v>
      </c>
      <c r="C153" s="33">
        <v>1.82</v>
      </c>
      <c r="D153" s="33">
        <v>28400.7</v>
      </c>
      <c r="E153" s="33">
        <v>2.4500000000000002</v>
      </c>
    </row>
    <row r="154" spans="1:5" x14ac:dyDescent="0.2">
      <c r="A154" s="33" t="s">
        <v>92</v>
      </c>
      <c r="B154" s="33">
        <v>2010</v>
      </c>
      <c r="C154" s="33">
        <v>11.66</v>
      </c>
      <c r="D154" s="33">
        <v>16811.794999999998</v>
      </c>
      <c r="E154" s="33">
        <v>4.3499999999999996</v>
      </c>
    </row>
    <row r="155" spans="1:5" x14ac:dyDescent="0.2">
      <c r="A155" s="33" t="s">
        <v>92</v>
      </c>
      <c r="B155" s="33">
        <v>2000</v>
      </c>
      <c r="C155" s="33">
        <v>10.58</v>
      </c>
      <c r="D155" s="33">
        <v>10364.0625</v>
      </c>
      <c r="E155" s="33">
        <v>9.0399999999999991</v>
      </c>
    </row>
    <row r="156" spans="1:5" x14ac:dyDescent="0.2">
      <c r="A156" s="33" t="s">
        <v>92</v>
      </c>
      <c r="B156" s="33">
        <v>2005</v>
      </c>
      <c r="C156" s="33">
        <v>10.28</v>
      </c>
      <c r="D156" s="33">
        <v>15610.573</v>
      </c>
      <c r="E156" s="33">
        <v>6.46</v>
      </c>
    </row>
    <row r="157" spans="1:5" x14ac:dyDescent="0.2">
      <c r="A157" s="33" t="s">
        <v>94</v>
      </c>
      <c r="B157" s="33">
        <v>2005</v>
      </c>
      <c r="C157" s="33">
        <v>12.38</v>
      </c>
      <c r="D157" s="33">
        <v>49586.67</v>
      </c>
      <c r="E157" s="33">
        <v>1.38</v>
      </c>
    </row>
    <row r="158" spans="1:5" x14ac:dyDescent="0.2">
      <c r="A158" s="33" t="s">
        <v>94</v>
      </c>
      <c r="B158" s="33">
        <v>2010</v>
      </c>
      <c r="C158" s="33">
        <v>10.95</v>
      </c>
      <c r="D158" s="33">
        <v>48766.29</v>
      </c>
      <c r="E158" s="33">
        <v>1.2</v>
      </c>
    </row>
    <row r="159" spans="1:5" x14ac:dyDescent="0.2">
      <c r="A159" s="33" t="s">
        <v>94</v>
      </c>
      <c r="B159" s="33">
        <v>2019</v>
      </c>
      <c r="C159" s="33">
        <v>10.82</v>
      </c>
      <c r="D159" s="33">
        <v>54440.105000000003</v>
      </c>
      <c r="E159" s="33">
        <v>1.1499999999999999</v>
      </c>
    </row>
    <row r="165" spans="3:3" x14ac:dyDescent="0.2">
      <c r="C165" s="1"/>
    </row>
  </sheetData>
  <autoFilter ref="A1:C1" xr:uid="{00000000-0001-0000-0000-000000000000}">
    <sortState xmlns:xlrd2="http://schemas.microsoft.com/office/spreadsheetml/2017/richdata2" ref="A2:C159">
      <sortCondition ref="A1:A159"/>
    </sortState>
  </autoFilter>
  <pageMargins left="0.7" right="0.7" top="0.75" bottom="0.75" header="0.3" footer="0.3"/>
</worksheet>
</file>

<file path=xl/worksheets/sheet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81BC-7745-FA43-BF76-23BDCCF74D08}">
  <dimension ref="A1:I20"/>
  <sheetViews>
    <sheetView workbookViewId="0">
      <selection sqref="A1:I20"/>
    </sheetView>
  </sheetViews>
  <sheetFormatPr baseColWidth="10" defaultRowHeight="16" x14ac:dyDescent="0.2"/>
  <sheetData>
    <row r="1" spans="1:9" x14ac:dyDescent="0.2">
      <c r="A1" t="s">
        <v>102</v>
      </c>
    </row>
    <row r="2" spans="1:9" ht="17" thickBot="1" x14ac:dyDescent="0.25"/>
    <row r="3" spans="1:9" x14ac:dyDescent="0.2">
      <c r="A3" s="5" t="s">
        <v>103</v>
      </c>
      <c r="B3" s="5"/>
    </row>
    <row r="4" spans="1:9" x14ac:dyDescent="0.2">
      <c r="A4" t="s">
        <v>104</v>
      </c>
      <c r="B4" s="26">
        <v>0.42396567372097116</v>
      </c>
      <c r="C4" s="26"/>
      <c r="D4" s="26"/>
      <c r="E4" s="26"/>
      <c r="F4" s="26"/>
      <c r="G4" s="26"/>
      <c r="H4" s="26"/>
      <c r="I4" s="26"/>
    </row>
    <row r="5" spans="1:9" x14ac:dyDescent="0.2">
      <c r="A5" t="s">
        <v>105</v>
      </c>
      <c r="B5" s="26">
        <v>0.17974689249367695</v>
      </c>
      <c r="C5" s="26"/>
      <c r="D5" s="26"/>
      <c r="E5" s="26"/>
      <c r="F5" s="26"/>
      <c r="G5" s="26"/>
      <c r="H5" s="26"/>
      <c r="I5" s="26"/>
    </row>
    <row r="6" spans="1:9" x14ac:dyDescent="0.2">
      <c r="A6" t="s">
        <v>106</v>
      </c>
      <c r="B6" s="26">
        <v>0.16366349822884707</v>
      </c>
      <c r="C6" s="26"/>
      <c r="D6" s="26"/>
      <c r="E6" s="26"/>
      <c r="F6" s="26"/>
      <c r="G6" s="26"/>
      <c r="H6" s="26"/>
      <c r="I6" s="26"/>
    </row>
    <row r="7" spans="1:9" x14ac:dyDescent="0.2">
      <c r="A7" t="s">
        <v>107</v>
      </c>
      <c r="B7" s="26">
        <v>3.4732988225638066</v>
      </c>
      <c r="C7" s="26"/>
      <c r="D7" s="26"/>
      <c r="E7" s="26"/>
      <c r="F7" s="26"/>
      <c r="G7" s="26"/>
      <c r="H7" s="26"/>
      <c r="I7" s="26"/>
    </row>
    <row r="8" spans="1:9" ht="17" thickBot="1" x14ac:dyDescent="0.25">
      <c r="A8" s="3" t="s">
        <v>108</v>
      </c>
      <c r="B8" s="34">
        <v>157</v>
      </c>
      <c r="C8" s="26"/>
      <c r="D8" s="26"/>
      <c r="E8" s="26"/>
      <c r="F8" s="26"/>
      <c r="G8" s="26"/>
      <c r="H8" s="26"/>
      <c r="I8" s="26"/>
    </row>
    <row r="9" spans="1:9" x14ac:dyDescent="0.2">
      <c r="B9" s="26"/>
      <c r="C9" s="26"/>
      <c r="D9" s="26"/>
      <c r="E9" s="26"/>
      <c r="F9" s="26"/>
      <c r="G9" s="26"/>
      <c r="H9" s="26"/>
      <c r="I9" s="26"/>
    </row>
    <row r="10" spans="1:9" ht="17" thickBot="1" x14ac:dyDescent="0.25">
      <c r="A10" t="s">
        <v>109</v>
      </c>
      <c r="B10" s="26"/>
      <c r="C10" s="26"/>
      <c r="D10" s="26"/>
      <c r="E10" s="26"/>
      <c r="F10" s="26"/>
      <c r="G10" s="26"/>
      <c r="H10" s="26"/>
      <c r="I10" s="26"/>
    </row>
    <row r="11" spans="1:9" x14ac:dyDescent="0.2">
      <c r="A11" s="4"/>
      <c r="B11" s="35" t="s">
        <v>114</v>
      </c>
      <c r="C11" s="35" t="s">
        <v>115</v>
      </c>
      <c r="D11" s="35" t="s">
        <v>116</v>
      </c>
      <c r="E11" s="35" t="s">
        <v>117</v>
      </c>
      <c r="F11" s="35" t="s">
        <v>118</v>
      </c>
      <c r="G11" s="26"/>
      <c r="H11" s="26"/>
      <c r="I11" s="26"/>
    </row>
    <row r="12" spans="1:9" x14ac:dyDescent="0.2">
      <c r="A12" t="s">
        <v>110</v>
      </c>
      <c r="B12" s="26">
        <v>3</v>
      </c>
      <c r="C12" s="26">
        <v>404.47272000839234</v>
      </c>
      <c r="D12" s="26">
        <v>134.82424000279744</v>
      </c>
      <c r="E12" s="26">
        <v>11.175930250415854</v>
      </c>
      <c r="F12" s="26">
        <v>1.1298402661798756E-6</v>
      </c>
      <c r="G12" s="26"/>
      <c r="H12" s="26"/>
      <c r="I12" s="26"/>
    </row>
    <row r="13" spans="1:9" x14ac:dyDescent="0.2">
      <c r="A13" t="s">
        <v>111</v>
      </c>
      <c r="B13" s="26">
        <v>153</v>
      </c>
      <c r="C13" s="26">
        <v>1845.762120755938</v>
      </c>
      <c r="D13" s="26">
        <v>12.063804710823124</v>
      </c>
      <c r="E13" s="26"/>
      <c r="F13" s="26"/>
      <c r="G13" s="26"/>
      <c r="H13" s="26"/>
      <c r="I13" s="26"/>
    </row>
    <row r="14" spans="1:9" ht="17" thickBot="1" x14ac:dyDescent="0.25">
      <c r="A14" s="3" t="s">
        <v>112</v>
      </c>
      <c r="B14" s="34">
        <v>156</v>
      </c>
      <c r="C14" s="34">
        <v>2250.2348407643303</v>
      </c>
      <c r="D14" s="34"/>
      <c r="E14" s="34"/>
      <c r="F14" s="34"/>
      <c r="G14" s="26"/>
      <c r="H14" s="26"/>
      <c r="I14" s="26"/>
    </row>
    <row r="15" spans="1:9" ht="17" thickBot="1" x14ac:dyDescent="0.25">
      <c r="B15" s="26"/>
      <c r="C15" s="26"/>
      <c r="D15" s="26"/>
      <c r="E15" s="26"/>
      <c r="F15" s="26"/>
      <c r="G15" s="26"/>
      <c r="H15" s="26"/>
      <c r="I15" s="26"/>
    </row>
    <row r="16" spans="1:9" x14ac:dyDescent="0.2">
      <c r="A16" s="4"/>
      <c r="B16" s="35" t="s">
        <v>119</v>
      </c>
      <c r="C16" s="35" t="s">
        <v>107</v>
      </c>
      <c r="D16" s="35" t="s">
        <v>120</v>
      </c>
      <c r="E16" s="35" t="s">
        <v>121</v>
      </c>
      <c r="F16" s="35" t="s">
        <v>122</v>
      </c>
      <c r="G16" s="35" t="s">
        <v>123</v>
      </c>
      <c r="H16" s="35" t="s">
        <v>124</v>
      </c>
      <c r="I16" s="35" t="s">
        <v>125</v>
      </c>
    </row>
    <row r="17" spans="1:9" x14ac:dyDescent="0.2">
      <c r="A17" t="s">
        <v>113</v>
      </c>
      <c r="B17" s="26">
        <v>3.2668066318976052</v>
      </c>
      <c r="C17" s="26">
        <v>1.3664463163673133</v>
      </c>
      <c r="D17" s="26">
        <v>2.3907317783126563</v>
      </c>
      <c r="E17" s="26">
        <v>1.8030589675867573E-2</v>
      </c>
      <c r="F17" s="26">
        <v>0.56726852330774546</v>
      </c>
      <c r="G17" s="26">
        <v>5.9663447404874645</v>
      </c>
      <c r="H17" s="26">
        <v>0.56726852330774546</v>
      </c>
      <c r="I17" s="26">
        <v>5.9663447404874645</v>
      </c>
    </row>
    <row r="18" spans="1:9" x14ac:dyDescent="0.2">
      <c r="A18" t="s">
        <v>178</v>
      </c>
      <c r="B18" s="26">
        <v>0.21426458557537428</v>
      </c>
      <c r="C18" s="26">
        <v>8.7811169073192613E-2</v>
      </c>
      <c r="D18" s="26">
        <v>2.4400607330119914</v>
      </c>
      <c r="E18" s="26">
        <v>1.5827167551008339E-2</v>
      </c>
      <c r="F18" s="26">
        <v>4.07856904050867E-2</v>
      </c>
      <c r="G18" s="26">
        <v>0.38774348074566189</v>
      </c>
      <c r="H18" s="26">
        <v>4.07856904050867E-2</v>
      </c>
      <c r="I18" s="26">
        <v>0.38774348074566189</v>
      </c>
    </row>
    <row r="19" spans="1:9" x14ac:dyDescent="0.2">
      <c r="A19" t="s">
        <v>180</v>
      </c>
      <c r="B19" s="26">
        <v>-6.6127814590854011E-5</v>
      </c>
      <c r="C19" s="26">
        <v>1.3291363763015209E-5</v>
      </c>
      <c r="D19" s="26">
        <v>-4.9752467669918472</v>
      </c>
      <c r="E19" s="26">
        <v>1.7337458624506556E-6</v>
      </c>
      <c r="F19" s="26">
        <v>-9.2386104114278552E-5</v>
      </c>
      <c r="G19" s="26">
        <v>-3.9869525067429471E-5</v>
      </c>
      <c r="H19" s="26">
        <v>-9.2386104114278552E-5</v>
      </c>
      <c r="I19" s="26">
        <v>-3.9869525067429471E-5</v>
      </c>
    </row>
    <row r="20" spans="1:9" ht="17" thickBot="1" x14ac:dyDescent="0.25">
      <c r="A20" s="3" t="s">
        <v>184</v>
      </c>
      <c r="B20" s="34">
        <v>-8.5554718697902418E-3</v>
      </c>
      <c r="C20" s="34">
        <v>5.9692154310295592E-2</v>
      </c>
      <c r="D20" s="34">
        <v>-0.14332657228815429</v>
      </c>
      <c r="E20" s="34">
        <v>0.88622086261948119</v>
      </c>
      <c r="F20" s="34">
        <v>-0.12648271380700893</v>
      </c>
      <c r="G20" s="34">
        <v>0.10937177006742843</v>
      </c>
      <c r="H20" s="34">
        <v>-0.12648271380700893</v>
      </c>
      <c r="I20" s="34">
        <v>0.10937177006742843</v>
      </c>
    </row>
  </sheetData>
  <pageMargins left="0.7" right="0.7" top="0.75" bottom="0.75" header="0.3" footer="0.3"/>
</worksheet>
</file>

<file path=xl/worksheets/sheet2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A636B-F216-A04E-96AC-022B8E9FA217}">
  <dimension ref="A1:G158"/>
  <sheetViews>
    <sheetView zoomScaleNormal="100" workbookViewId="0">
      <selection activeCell="J11" sqref="J11"/>
    </sheetView>
  </sheetViews>
  <sheetFormatPr baseColWidth="10" defaultRowHeight="16" x14ac:dyDescent="0.2"/>
  <cols>
    <col min="1" max="1" width="20.83203125" bestFit="1" customWidth="1"/>
    <col min="2" max="3" width="5.1640625" bestFit="1" customWidth="1"/>
    <col min="4" max="4" width="20.5" bestFit="1" customWidth="1"/>
    <col min="5" max="5" width="14.33203125" bestFit="1" customWidth="1"/>
    <col min="6" max="6" width="15.6640625" bestFit="1" customWidth="1"/>
    <col min="7" max="7" width="14.6640625" bestFit="1" customWidth="1"/>
  </cols>
  <sheetData>
    <row r="1" spans="1:7" ht="17" x14ac:dyDescent="0.2">
      <c r="A1" t="s">
        <v>0</v>
      </c>
      <c r="B1" t="s">
        <v>1</v>
      </c>
      <c r="C1" t="s">
        <v>2</v>
      </c>
      <c r="D1" s="8" t="s">
        <v>178</v>
      </c>
      <c r="E1" s="7" t="s">
        <v>180</v>
      </c>
      <c r="F1" s="7" t="s">
        <v>184</v>
      </c>
      <c r="G1" s="7" t="s">
        <v>181</v>
      </c>
    </row>
    <row r="2" spans="1:7" x14ac:dyDescent="0.2">
      <c r="A2" t="s">
        <v>4</v>
      </c>
      <c r="B2" t="s">
        <v>5</v>
      </c>
      <c r="C2">
        <v>2010</v>
      </c>
      <c r="D2">
        <v>5.9</v>
      </c>
      <c r="E2">
        <v>12041.749</v>
      </c>
      <c r="F2">
        <v>14.086</v>
      </c>
      <c r="G2">
        <v>4.08</v>
      </c>
    </row>
    <row r="3" spans="1:7" x14ac:dyDescent="0.2">
      <c r="A3" t="s">
        <v>4</v>
      </c>
      <c r="B3" t="s">
        <v>5</v>
      </c>
      <c r="C3">
        <v>2005</v>
      </c>
      <c r="D3">
        <v>5.3</v>
      </c>
      <c r="E3">
        <v>9006.6460000000006</v>
      </c>
      <c r="F3">
        <v>15.965999999999999</v>
      </c>
      <c r="G3">
        <v>5.08</v>
      </c>
    </row>
    <row r="4" spans="1:7" x14ac:dyDescent="0.2">
      <c r="A4" t="s">
        <v>4</v>
      </c>
      <c r="B4" t="s">
        <v>5</v>
      </c>
      <c r="C4">
        <v>2019</v>
      </c>
      <c r="D4">
        <v>5.1100000000000003</v>
      </c>
      <c r="E4">
        <v>15290.777</v>
      </c>
      <c r="F4">
        <v>11.465999999999999</v>
      </c>
      <c r="G4">
        <v>2.2599999999999998</v>
      </c>
    </row>
    <row r="5" spans="1:7" x14ac:dyDescent="0.2">
      <c r="A5" t="s">
        <v>4</v>
      </c>
      <c r="B5" t="s">
        <v>5</v>
      </c>
      <c r="C5">
        <v>2000</v>
      </c>
      <c r="D5">
        <v>4.43</v>
      </c>
      <c r="E5">
        <v>6600.9785000000002</v>
      </c>
      <c r="F5">
        <v>19.023</v>
      </c>
      <c r="G5">
        <v>4.12</v>
      </c>
    </row>
    <row r="6" spans="1:7" x14ac:dyDescent="0.2">
      <c r="A6" t="s">
        <v>8</v>
      </c>
      <c r="B6" t="s">
        <v>9</v>
      </c>
      <c r="C6">
        <v>2010</v>
      </c>
      <c r="D6">
        <v>5.0599999999999996</v>
      </c>
      <c r="E6">
        <v>10438.564</v>
      </c>
      <c r="F6">
        <v>11.279</v>
      </c>
      <c r="G6">
        <v>1.9</v>
      </c>
    </row>
    <row r="7" spans="1:7" x14ac:dyDescent="0.2">
      <c r="A7" t="s">
        <v>8</v>
      </c>
      <c r="B7" t="s">
        <v>9</v>
      </c>
      <c r="C7">
        <v>2019</v>
      </c>
      <c r="D7">
        <v>4.9800000000000004</v>
      </c>
      <c r="E7">
        <v>16215.36</v>
      </c>
      <c r="F7">
        <v>12.2</v>
      </c>
      <c r="G7">
        <v>2.59</v>
      </c>
    </row>
    <row r="8" spans="1:7" x14ac:dyDescent="0.2">
      <c r="A8" t="s">
        <v>8</v>
      </c>
      <c r="B8" t="s">
        <v>9</v>
      </c>
      <c r="C8">
        <v>2005</v>
      </c>
      <c r="D8">
        <v>4.84</v>
      </c>
      <c r="E8">
        <v>8362.9</v>
      </c>
      <c r="F8">
        <v>10.577</v>
      </c>
      <c r="G8">
        <v>1.9</v>
      </c>
    </row>
    <row r="9" spans="1:7" x14ac:dyDescent="0.2">
      <c r="A9" t="s">
        <v>8</v>
      </c>
      <c r="B9" t="s">
        <v>9</v>
      </c>
      <c r="C9">
        <v>2000</v>
      </c>
      <c r="D9">
        <v>3.71</v>
      </c>
      <c r="E9">
        <v>4589.0083000000004</v>
      </c>
      <c r="F9">
        <v>11.097</v>
      </c>
      <c r="G9">
        <v>2.87</v>
      </c>
    </row>
    <row r="10" spans="1:7" x14ac:dyDescent="0.2">
      <c r="A10" t="s">
        <v>10</v>
      </c>
      <c r="B10" t="s">
        <v>11</v>
      </c>
      <c r="C10">
        <v>2000</v>
      </c>
      <c r="D10">
        <v>12.89</v>
      </c>
      <c r="E10">
        <v>54116.546999999999</v>
      </c>
      <c r="F10">
        <v>4.694</v>
      </c>
      <c r="G10">
        <v>1.02</v>
      </c>
    </row>
    <row r="11" spans="1:7" x14ac:dyDescent="0.2">
      <c r="A11" t="s">
        <v>10</v>
      </c>
      <c r="B11" t="s">
        <v>11</v>
      </c>
      <c r="C11">
        <v>2005</v>
      </c>
      <c r="D11">
        <v>12.61</v>
      </c>
      <c r="E11">
        <v>57508.98</v>
      </c>
      <c r="F11">
        <v>5.6820000000000004</v>
      </c>
      <c r="G11">
        <v>0.66</v>
      </c>
    </row>
    <row r="12" spans="1:7" x14ac:dyDescent="0.2">
      <c r="A12" t="s">
        <v>10</v>
      </c>
      <c r="B12" t="s">
        <v>11</v>
      </c>
      <c r="C12">
        <v>2010</v>
      </c>
      <c r="D12">
        <v>12.23</v>
      </c>
      <c r="E12">
        <v>60380.14</v>
      </c>
      <c r="F12">
        <v>4.883</v>
      </c>
      <c r="G12">
        <v>0.73</v>
      </c>
    </row>
    <row r="13" spans="1:7" x14ac:dyDescent="0.2">
      <c r="A13" t="s">
        <v>10</v>
      </c>
      <c r="B13" t="s">
        <v>11</v>
      </c>
      <c r="C13">
        <v>2019</v>
      </c>
      <c r="D13">
        <v>11.97</v>
      </c>
      <c r="E13">
        <v>65312.023000000001</v>
      </c>
      <c r="F13">
        <v>4.5599999999999996</v>
      </c>
      <c r="G13">
        <v>0.87</v>
      </c>
    </row>
    <row r="14" spans="1:7" x14ac:dyDescent="0.2">
      <c r="A14" t="s">
        <v>12</v>
      </c>
      <c r="B14" t="s">
        <v>13</v>
      </c>
      <c r="C14">
        <v>2019</v>
      </c>
      <c r="D14">
        <v>1.97</v>
      </c>
      <c r="E14">
        <v>20122.713</v>
      </c>
      <c r="F14">
        <v>5</v>
      </c>
      <c r="G14">
        <v>1.64</v>
      </c>
    </row>
    <row r="15" spans="1:7" x14ac:dyDescent="0.2">
      <c r="A15" t="s">
        <v>12</v>
      </c>
      <c r="B15" t="s">
        <v>13</v>
      </c>
      <c r="C15">
        <v>2010</v>
      </c>
      <c r="D15">
        <v>1.81</v>
      </c>
      <c r="E15">
        <v>19621.384999999998</v>
      </c>
      <c r="F15">
        <v>5.63</v>
      </c>
      <c r="G15">
        <v>2.23</v>
      </c>
    </row>
    <row r="16" spans="1:7" x14ac:dyDescent="0.2">
      <c r="A16" t="s">
        <v>12</v>
      </c>
      <c r="B16" t="s">
        <v>13</v>
      </c>
      <c r="C16">
        <v>2000</v>
      </c>
      <c r="D16">
        <v>1.57</v>
      </c>
      <c r="E16">
        <v>5571.3095999999996</v>
      </c>
      <c r="F16">
        <v>11.78</v>
      </c>
      <c r="G16">
        <v>2.76</v>
      </c>
    </row>
    <row r="17" spans="1:7" x14ac:dyDescent="0.2">
      <c r="A17" t="s">
        <v>14</v>
      </c>
      <c r="B17" t="s">
        <v>15</v>
      </c>
      <c r="C17">
        <v>2010</v>
      </c>
      <c r="D17">
        <v>14.99</v>
      </c>
      <c r="E17">
        <v>24012.613000000001</v>
      </c>
      <c r="F17">
        <v>6.0540000000000003</v>
      </c>
      <c r="G17">
        <v>4.12</v>
      </c>
    </row>
    <row r="18" spans="1:7" x14ac:dyDescent="0.2">
      <c r="A18" t="s">
        <v>14</v>
      </c>
      <c r="B18" t="s">
        <v>15</v>
      </c>
      <c r="C18">
        <v>2000</v>
      </c>
      <c r="D18">
        <v>12.63</v>
      </c>
      <c r="E18">
        <v>11182.455</v>
      </c>
      <c r="F18">
        <v>12.170999999999999</v>
      </c>
      <c r="G18">
        <v>9.8800000000000008</v>
      </c>
    </row>
    <row r="19" spans="1:7" x14ac:dyDescent="0.2">
      <c r="A19" t="s">
        <v>14</v>
      </c>
      <c r="B19" t="s">
        <v>15</v>
      </c>
      <c r="C19">
        <v>2019</v>
      </c>
      <c r="D19">
        <v>10.9</v>
      </c>
      <c r="E19">
        <v>26798.82</v>
      </c>
      <c r="F19">
        <v>4.165</v>
      </c>
      <c r="G19">
        <v>2.33</v>
      </c>
    </row>
    <row r="20" spans="1:7" x14ac:dyDescent="0.2">
      <c r="A20" t="s">
        <v>16</v>
      </c>
      <c r="B20" t="s">
        <v>17</v>
      </c>
      <c r="C20">
        <v>2000</v>
      </c>
      <c r="D20">
        <v>11.42</v>
      </c>
      <c r="E20">
        <v>51482.815999999999</v>
      </c>
      <c r="F20">
        <v>6.5860000000000003</v>
      </c>
      <c r="G20">
        <v>2.0699999999999998</v>
      </c>
    </row>
    <row r="21" spans="1:7" x14ac:dyDescent="0.2">
      <c r="A21" t="s">
        <v>18</v>
      </c>
      <c r="B21" t="s">
        <v>19</v>
      </c>
      <c r="C21">
        <v>2019</v>
      </c>
      <c r="D21">
        <v>6.38</v>
      </c>
      <c r="E21">
        <v>17269.282999999999</v>
      </c>
      <c r="F21">
        <v>15.692</v>
      </c>
      <c r="G21">
        <v>1.25</v>
      </c>
    </row>
    <row r="22" spans="1:7" x14ac:dyDescent="0.2">
      <c r="A22" t="s">
        <v>18</v>
      </c>
      <c r="B22" t="s">
        <v>19</v>
      </c>
      <c r="C22">
        <v>2010</v>
      </c>
      <c r="D22">
        <v>5.74</v>
      </c>
      <c r="E22">
        <v>12310.37</v>
      </c>
      <c r="F22">
        <v>27.312000000000001</v>
      </c>
      <c r="G22">
        <v>1.47</v>
      </c>
    </row>
    <row r="23" spans="1:7" x14ac:dyDescent="0.2">
      <c r="A23" t="s">
        <v>18</v>
      </c>
      <c r="B23" t="s">
        <v>19</v>
      </c>
      <c r="C23">
        <v>2000</v>
      </c>
      <c r="D23">
        <v>4.92</v>
      </c>
      <c r="E23">
        <v>7938.5225</v>
      </c>
      <c r="F23">
        <v>25.472999999999999</v>
      </c>
      <c r="G23">
        <v>2.37</v>
      </c>
    </row>
    <row r="24" spans="1:7" x14ac:dyDescent="0.2">
      <c r="A24" t="s">
        <v>20</v>
      </c>
      <c r="B24" t="s">
        <v>21</v>
      </c>
      <c r="C24">
        <v>2019</v>
      </c>
      <c r="D24">
        <v>11.92</v>
      </c>
      <c r="E24">
        <v>27917.119999999999</v>
      </c>
      <c r="F24">
        <v>4.2300000000000004</v>
      </c>
      <c r="G24">
        <v>1.18</v>
      </c>
    </row>
    <row r="25" spans="1:7" x14ac:dyDescent="0.2">
      <c r="A25" t="s">
        <v>20</v>
      </c>
      <c r="B25" t="s">
        <v>21</v>
      </c>
      <c r="C25">
        <v>2000</v>
      </c>
      <c r="D25">
        <v>11.37</v>
      </c>
      <c r="E25">
        <v>12658.808999999999</v>
      </c>
      <c r="F25">
        <v>16.218</v>
      </c>
      <c r="G25">
        <v>4.0999999999999996</v>
      </c>
    </row>
    <row r="26" spans="1:7" x14ac:dyDescent="0.2">
      <c r="A26" t="s">
        <v>20</v>
      </c>
      <c r="B26" t="s">
        <v>21</v>
      </c>
      <c r="C26">
        <v>2005</v>
      </c>
      <c r="D26">
        <v>10.68</v>
      </c>
      <c r="E26">
        <v>17811.666000000001</v>
      </c>
      <c r="F26">
        <v>10.083</v>
      </c>
      <c r="G26">
        <v>2.5499999999999998</v>
      </c>
    </row>
    <row r="27" spans="1:7" x14ac:dyDescent="0.2">
      <c r="A27" t="s">
        <v>20</v>
      </c>
      <c r="B27" t="s">
        <v>21</v>
      </c>
      <c r="C27">
        <v>2010</v>
      </c>
      <c r="D27">
        <v>10.66</v>
      </c>
      <c r="E27">
        <v>21888.504000000001</v>
      </c>
      <c r="F27">
        <v>10.279</v>
      </c>
      <c r="G27">
        <v>1.95</v>
      </c>
    </row>
    <row r="28" spans="1:7" x14ac:dyDescent="0.2">
      <c r="A28" t="s">
        <v>22</v>
      </c>
      <c r="B28" t="s">
        <v>23</v>
      </c>
      <c r="C28">
        <v>2000</v>
      </c>
      <c r="D28">
        <v>10.94</v>
      </c>
      <c r="E28">
        <v>21293.103999999999</v>
      </c>
      <c r="F28">
        <v>16.064</v>
      </c>
      <c r="G28">
        <v>2.2200000000000002</v>
      </c>
    </row>
    <row r="29" spans="1:7" x14ac:dyDescent="0.2">
      <c r="A29" t="s">
        <v>22</v>
      </c>
      <c r="B29" t="s">
        <v>23</v>
      </c>
      <c r="C29">
        <v>2010</v>
      </c>
      <c r="D29">
        <v>9.48</v>
      </c>
      <c r="E29">
        <v>28691.813999999998</v>
      </c>
      <c r="F29">
        <v>11.62</v>
      </c>
      <c r="G29">
        <v>1.42</v>
      </c>
    </row>
    <row r="30" spans="1:7" x14ac:dyDescent="0.2">
      <c r="A30" t="s">
        <v>22</v>
      </c>
      <c r="B30" t="s">
        <v>23</v>
      </c>
      <c r="C30">
        <v>2005</v>
      </c>
      <c r="D30">
        <v>9.4600000000000009</v>
      </c>
      <c r="E30">
        <v>27629.335999999999</v>
      </c>
      <c r="F30">
        <v>12.598000000000001</v>
      </c>
      <c r="G30">
        <v>1.54</v>
      </c>
    </row>
    <row r="31" spans="1:7" x14ac:dyDescent="0.2">
      <c r="A31" t="s">
        <v>22</v>
      </c>
      <c r="B31" t="s">
        <v>23</v>
      </c>
      <c r="C31">
        <v>2019</v>
      </c>
      <c r="D31">
        <v>8.5399999999999991</v>
      </c>
      <c r="E31">
        <v>35107.934000000001</v>
      </c>
      <c r="F31">
        <v>6.617</v>
      </c>
      <c r="G31">
        <v>0.8</v>
      </c>
    </row>
    <row r="32" spans="1:7" x14ac:dyDescent="0.2">
      <c r="A32" t="s">
        <v>24</v>
      </c>
      <c r="B32" t="s">
        <v>25</v>
      </c>
      <c r="C32">
        <v>2005</v>
      </c>
      <c r="D32">
        <v>9.8800000000000008</v>
      </c>
      <c r="E32">
        <v>42337.188000000002</v>
      </c>
      <c r="F32">
        <v>5.4809999999999999</v>
      </c>
      <c r="G32">
        <v>1.93</v>
      </c>
    </row>
    <row r="33" spans="1:7" x14ac:dyDescent="0.2">
      <c r="A33" t="s">
        <v>24</v>
      </c>
      <c r="B33" t="s">
        <v>25</v>
      </c>
      <c r="C33">
        <v>2010</v>
      </c>
      <c r="D33">
        <v>9.1199999999999992</v>
      </c>
      <c r="E33">
        <v>43094.991999999998</v>
      </c>
      <c r="F33">
        <v>6.36</v>
      </c>
      <c r="G33">
        <v>0.71</v>
      </c>
    </row>
    <row r="34" spans="1:7" x14ac:dyDescent="0.2">
      <c r="A34" t="s">
        <v>24</v>
      </c>
      <c r="B34" t="s">
        <v>25</v>
      </c>
      <c r="C34">
        <v>2000</v>
      </c>
      <c r="D34">
        <v>8.86</v>
      </c>
      <c r="E34">
        <v>36973.199999999997</v>
      </c>
      <c r="F34">
        <v>4.766</v>
      </c>
      <c r="G34">
        <v>0.84</v>
      </c>
    </row>
    <row r="35" spans="1:7" x14ac:dyDescent="0.2">
      <c r="A35" t="s">
        <v>24</v>
      </c>
      <c r="B35" t="s">
        <v>25</v>
      </c>
      <c r="C35">
        <v>2019</v>
      </c>
      <c r="D35">
        <v>8.0500000000000007</v>
      </c>
      <c r="E35">
        <v>47283.457000000002</v>
      </c>
      <c r="F35">
        <v>7.1550000000000002</v>
      </c>
      <c r="G35">
        <v>1.22</v>
      </c>
    </row>
    <row r="36" spans="1:7" x14ac:dyDescent="0.2">
      <c r="A36" t="s">
        <v>26</v>
      </c>
      <c r="B36" t="s">
        <v>27</v>
      </c>
      <c r="C36">
        <v>2000</v>
      </c>
      <c r="D36">
        <v>14.22</v>
      </c>
      <c r="E36">
        <v>30781.717000000001</v>
      </c>
      <c r="F36">
        <v>8.7639999999999993</v>
      </c>
      <c r="G36">
        <v>1.87</v>
      </c>
    </row>
    <row r="37" spans="1:7" x14ac:dyDescent="0.2">
      <c r="A37" t="s">
        <v>26</v>
      </c>
      <c r="B37" t="s">
        <v>27</v>
      </c>
      <c r="C37">
        <v>2005</v>
      </c>
      <c r="D37">
        <v>13.99</v>
      </c>
      <c r="E37">
        <v>37171.175999999999</v>
      </c>
      <c r="F37">
        <v>7.9269999999999996</v>
      </c>
      <c r="G37">
        <v>1.05</v>
      </c>
    </row>
    <row r="38" spans="1:7" x14ac:dyDescent="0.2">
      <c r="A38" t="s">
        <v>26</v>
      </c>
      <c r="B38" t="s">
        <v>27</v>
      </c>
      <c r="C38">
        <v>2010</v>
      </c>
      <c r="D38">
        <v>13.33</v>
      </c>
      <c r="E38">
        <v>40896.730000000003</v>
      </c>
      <c r="F38">
        <v>7.2809999999999997</v>
      </c>
      <c r="G38">
        <v>0.98</v>
      </c>
    </row>
    <row r="39" spans="1:7" x14ac:dyDescent="0.2">
      <c r="A39" t="s">
        <v>26</v>
      </c>
      <c r="B39" t="s">
        <v>27</v>
      </c>
      <c r="C39">
        <v>2019</v>
      </c>
      <c r="D39">
        <v>13.29</v>
      </c>
      <c r="E39">
        <v>49961.796999999999</v>
      </c>
      <c r="F39">
        <v>2.0150000000000001</v>
      </c>
      <c r="G39">
        <v>0.86</v>
      </c>
    </row>
    <row r="40" spans="1:7" x14ac:dyDescent="0.2">
      <c r="A40" t="s">
        <v>28</v>
      </c>
      <c r="B40" t="s">
        <v>29</v>
      </c>
      <c r="C40">
        <v>2000</v>
      </c>
      <c r="D40">
        <v>11.69</v>
      </c>
      <c r="E40">
        <v>57948.61</v>
      </c>
      <c r="F40">
        <v>4.476</v>
      </c>
      <c r="G40">
        <v>1.0900000000000001</v>
      </c>
    </row>
    <row r="41" spans="1:7" x14ac:dyDescent="0.2">
      <c r="A41" t="s">
        <v>28</v>
      </c>
      <c r="B41" t="s">
        <v>29</v>
      </c>
      <c r="C41">
        <v>2010</v>
      </c>
      <c r="D41">
        <v>10.39</v>
      </c>
      <c r="E41">
        <v>60233.362999999998</v>
      </c>
      <c r="F41">
        <v>7.7469999999999999</v>
      </c>
      <c r="G41">
        <v>0.76</v>
      </c>
    </row>
    <row r="42" spans="1:7" x14ac:dyDescent="0.2">
      <c r="A42" t="s">
        <v>28</v>
      </c>
      <c r="B42" t="s">
        <v>29</v>
      </c>
      <c r="C42">
        <v>2019</v>
      </c>
      <c r="D42">
        <v>9.4</v>
      </c>
      <c r="E42">
        <v>67179.125</v>
      </c>
      <c r="F42">
        <v>5.0179999999999998</v>
      </c>
      <c r="G42">
        <v>0.86</v>
      </c>
    </row>
    <row r="43" spans="1:7" x14ac:dyDescent="0.2">
      <c r="A43" t="s">
        <v>30</v>
      </c>
      <c r="B43" t="s">
        <v>31</v>
      </c>
      <c r="C43">
        <v>2010</v>
      </c>
      <c r="D43">
        <v>14.23</v>
      </c>
      <c r="E43">
        <v>30936.557000000001</v>
      </c>
      <c r="F43">
        <v>16.707000000000001</v>
      </c>
      <c r="G43">
        <v>5.26</v>
      </c>
    </row>
    <row r="44" spans="1:7" x14ac:dyDescent="0.2">
      <c r="A44" t="s">
        <v>30</v>
      </c>
      <c r="B44" t="s">
        <v>31</v>
      </c>
      <c r="C44">
        <v>2019</v>
      </c>
      <c r="D44">
        <v>11.26</v>
      </c>
      <c r="E44">
        <v>43435.199999999997</v>
      </c>
      <c r="F44">
        <v>4.5140000000000002</v>
      </c>
      <c r="G44">
        <v>1.96</v>
      </c>
    </row>
    <row r="45" spans="1:7" x14ac:dyDescent="0.2">
      <c r="A45" t="s">
        <v>30</v>
      </c>
      <c r="B45" t="s">
        <v>31</v>
      </c>
      <c r="C45">
        <v>2000</v>
      </c>
      <c r="D45">
        <v>10.45</v>
      </c>
      <c r="E45">
        <v>21119.953000000001</v>
      </c>
      <c r="F45">
        <v>13.36</v>
      </c>
      <c r="G45">
        <v>10.24</v>
      </c>
    </row>
    <row r="46" spans="1:7" x14ac:dyDescent="0.2">
      <c r="A46" t="s">
        <v>32</v>
      </c>
      <c r="B46" t="s">
        <v>33</v>
      </c>
      <c r="C46">
        <v>2005</v>
      </c>
      <c r="D46">
        <v>10.95</v>
      </c>
      <c r="E46">
        <v>53234.347999999998</v>
      </c>
      <c r="F46">
        <v>8.3840000000000003</v>
      </c>
      <c r="G46">
        <v>2.27</v>
      </c>
    </row>
    <row r="47" spans="1:7" x14ac:dyDescent="0.2">
      <c r="A47" t="s">
        <v>32</v>
      </c>
      <c r="B47" t="s">
        <v>33</v>
      </c>
      <c r="C47">
        <v>2010</v>
      </c>
      <c r="D47">
        <v>10.74</v>
      </c>
      <c r="E47">
        <v>54520.086000000003</v>
      </c>
      <c r="F47">
        <v>8.3940000000000001</v>
      </c>
      <c r="G47">
        <v>2.2000000000000002</v>
      </c>
    </row>
    <row r="48" spans="1:7" x14ac:dyDescent="0.2">
      <c r="A48" t="s">
        <v>32</v>
      </c>
      <c r="B48" t="s">
        <v>33</v>
      </c>
      <c r="C48">
        <v>2000</v>
      </c>
      <c r="D48">
        <v>10</v>
      </c>
      <c r="E48">
        <v>47405.453000000001</v>
      </c>
      <c r="F48">
        <v>11.135</v>
      </c>
      <c r="G48">
        <v>2.86</v>
      </c>
    </row>
    <row r="49" spans="1:7" x14ac:dyDescent="0.2">
      <c r="A49" t="s">
        <v>32</v>
      </c>
      <c r="B49" t="s">
        <v>33</v>
      </c>
      <c r="C49">
        <v>2019</v>
      </c>
      <c r="D49">
        <v>9.16</v>
      </c>
      <c r="E49">
        <v>57451.63</v>
      </c>
      <c r="F49">
        <v>6.6950000000000003</v>
      </c>
      <c r="G49">
        <v>1.47</v>
      </c>
    </row>
    <row r="50" spans="1:7" x14ac:dyDescent="0.2">
      <c r="A50" t="s">
        <v>34</v>
      </c>
      <c r="B50" t="s">
        <v>35</v>
      </c>
      <c r="C50">
        <v>2000</v>
      </c>
      <c r="D50">
        <v>13.72</v>
      </c>
      <c r="E50">
        <v>47132.483999999997</v>
      </c>
      <c r="F50">
        <v>10.218</v>
      </c>
      <c r="G50">
        <v>1.79</v>
      </c>
    </row>
    <row r="51" spans="1:7" x14ac:dyDescent="0.2">
      <c r="A51" t="s">
        <v>34</v>
      </c>
      <c r="B51" t="s">
        <v>35</v>
      </c>
      <c r="C51">
        <v>2005</v>
      </c>
      <c r="D51">
        <v>12.81</v>
      </c>
      <c r="E51">
        <v>49528.995999999999</v>
      </c>
      <c r="F51">
        <v>8.8819999999999997</v>
      </c>
      <c r="G51">
        <v>1.61</v>
      </c>
    </row>
    <row r="52" spans="1:7" x14ac:dyDescent="0.2">
      <c r="A52" t="s">
        <v>34</v>
      </c>
      <c r="B52" t="s">
        <v>35</v>
      </c>
      <c r="C52">
        <v>2010</v>
      </c>
      <c r="D52">
        <v>12.25</v>
      </c>
      <c r="E52">
        <v>50424.957000000002</v>
      </c>
      <c r="F52">
        <v>9.2789999999999999</v>
      </c>
      <c r="G52">
        <v>1.27</v>
      </c>
    </row>
    <row r="53" spans="1:7" x14ac:dyDescent="0.2">
      <c r="A53" t="s">
        <v>34</v>
      </c>
      <c r="B53" t="s">
        <v>35</v>
      </c>
      <c r="C53">
        <v>2019</v>
      </c>
      <c r="D53">
        <v>11.3</v>
      </c>
      <c r="E53">
        <v>54856.866999999998</v>
      </c>
      <c r="F53">
        <v>8.4149999999999991</v>
      </c>
      <c r="G53">
        <v>1.17</v>
      </c>
    </row>
    <row r="54" spans="1:7" x14ac:dyDescent="0.2">
      <c r="A54" t="s">
        <v>36</v>
      </c>
      <c r="B54" t="s">
        <v>37</v>
      </c>
      <c r="C54">
        <v>2010</v>
      </c>
      <c r="D54">
        <v>14.84</v>
      </c>
      <c r="E54">
        <v>11294.368</v>
      </c>
      <c r="F54">
        <v>20.202999999999999</v>
      </c>
      <c r="G54">
        <v>4.87</v>
      </c>
    </row>
    <row r="55" spans="1:7" x14ac:dyDescent="0.2">
      <c r="A55" t="s">
        <v>36</v>
      </c>
      <c r="B55" t="s">
        <v>37</v>
      </c>
      <c r="C55">
        <v>2019</v>
      </c>
      <c r="D55">
        <v>14.33</v>
      </c>
      <c r="E55">
        <v>18186.88</v>
      </c>
      <c r="F55">
        <v>11.565</v>
      </c>
      <c r="G55">
        <v>2.04</v>
      </c>
    </row>
    <row r="56" spans="1:7" x14ac:dyDescent="0.2">
      <c r="A56" t="s">
        <v>36</v>
      </c>
      <c r="B56" t="s">
        <v>37</v>
      </c>
      <c r="C56">
        <v>2005</v>
      </c>
      <c r="D56">
        <v>12.26</v>
      </c>
      <c r="E56">
        <v>8485.5869999999995</v>
      </c>
      <c r="F56">
        <v>13.81</v>
      </c>
      <c r="G56">
        <v>10.17</v>
      </c>
    </row>
    <row r="57" spans="1:7" x14ac:dyDescent="0.2">
      <c r="A57" t="s">
        <v>36</v>
      </c>
      <c r="B57" t="s">
        <v>37</v>
      </c>
      <c r="C57">
        <v>2000</v>
      </c>
      <c r="D57">
        <v>10.57</v>
      </c>
      <c r="E57">
        <v>5706.2725</v>
      </c>
      <c r="F57">
        <v>10.82</v>
      </c>
      <c r="G57">
        <v>5.6</v>
      </c>
    </row>
    <row r="58" spans="1:7" x14ac:dyDescent="0.2">
      <c r="A58" t="s">
        <v>38</v>
      </c>
      <c r="B58" t="s">
        <v>39</v>
      </c>
      <c r="C58">
        <v>2000</v>
      </c>
      <c r="D58">
        <v>13.82</v>
      </c>
      <c r="E58">
        <v>50314.254000000001</v>
      </c>
      <c r="F58">
        <v>7.9169999999999998</v>
      </c>
      <c r="G58">
        <v>1.67</v>
      </c>
    </row>
    <row r="59" spans="1:7" x14ac:dyDescent="0.2">
      <c r="A59" t="s">
        <v>38</v>
      </c>
      <c r="B59" t="s">
        <v>39</v>
      </c>
      <c r="C59">
        <v>2005</v>
      </c>
      <c r="D59">
        <v>13.01</v>
      </c>
      <c r="E59">
        <v>51633.188000000002</v>
      </c>
      <c r="F59">
        <v>11.167</v>
      </c>
      <c r="G59">
        <v>1.29</v>
      </c>
    </row>
    <row r="60" spans="1:7" x14ac:dyDescent="0.2">
      <c r="A60" t="s">
        <v>38</v>
      </c>
      <c r="B60" t="s">
        <v>39</v>
      </c>
      <c r="C60">
        <v>2010</v>
      </c>
      <c r="D60">
        <v>12.41</v>
      </c>
      <c r="E60">
        <v>55233.315999999999</v>
      </c>
      <c r="F60">
        <v>6.9669999999999996</v>
      </c>
      <c r="G60">
        <v>0.98</v>
      </c>
    </row>
    <row r="61" spans="1:7" x14ac:dyDescent="0.2">
      <c r="A61" t="s">
        <v>38</v>
      </c>
      <c r="B61" t="s">
        <v>39</v>
      </c>
      <c r="C61">
        <v>2019</v>
      </c>
      <c r="D61">
        <v>12.22</v>
      </c>
      <c r="E61">
        <v>63392.95</v>
      </c>
      <c r="F61">
        <v>3.1360000000000001</v>
      </c>
      <c r="G61">
        <v>0.75</v>
      </c>
    </row>
    <row r="62" spans="1:7" x14ac:dyDescent="0.2">
      <c r="A62" t="s">
        <v>40</v>
      </c>
      <c r="B62" t="s">
        <v>41</v>
      </c>
      <c r="C62">
        <v>2005</v>
      </c>
      <c r="D62">
        <v>9.27</v>
      </c>
      <c r="E62">
        <v>38199.699999999997</v>
      </c>
      <c r="F62">
        <v>10.074</v>
      </c>
      <c r="G62">
        <v>1.19</v>
      </c>
    </row>
    <row r="63" spans="1:7" x14ac:dyDescent="0.2">
      <c r="A63" t="s">
        <v>40</v>
      </c>
      <c r="B63" t="s">
        <v>41</v>
      </c>
      <c r="C63">
        <v>2010</v>
      </c>
      <c r="D63">
        <v>8.7200000000000006</v>
      </c>
      <c r="E63">
        <v>37618.684000000001</v>
      </c>
      <c r="F63">
        <v>12.718999999999999</v>
      </c>
      <c r="G63">
        <v>1.6</v>
      </c>
    </row>
    <row r="64" spans="1:7" x14ac:dyDescent="0.2">
      <c r="A64" t="s">
        <v>40</v>
      </c>
      <c r="B64" t="s">
        <v>41</v>
      </c>
      <c r="C64">
        <v>2019</v>
      </c>
      <c r="D64">
        <v>7.12</v>
      </c>
      <c r="E64">
        <v>33549.065999999999</v>
      </c>
      <c r="F64">
        <v>17.045000000000002</v>
      </c>
      <c r="G64">
        <v>0.74</v>
      </c>
    </row>
    <row r="65" spans="1:7" x14ac:dyDescent="0.2">
      <c r="A65" t="s">
        <v>42</v>
      </c>
      <c r="B65" t="s">
        <v>43</v>
      </c>
      <c r="C65">
        <v>2005</v>
      </c>
      <c r="D65">
        <v>12.58</v>
      </c>
      <c r="E65">
        <v>28083.578000000001</v>
      </c>
      <c r="F65">
        <v>7.1890000000000001</v>
      </c>
      <c r="G65">
        <v>1.63</v>
      </c>
    </row>
    <row r="66" spans="1:7" x14ac:dyDescent="0.2">
      <c r="A66" t="s">
        <v>42</v>
      </c>
      <c r="B66" t="s">
        <v>43</v>
      </c>
      <c r="C66">
        <v>2000</v>
      </c>
      <c r="D66">
        <v>12.38</v>
      </c>
      <c r="E66">
        <v>22329.423999999999</v>
      </c>
      <c r="F66">
        <v>6.5629999999999997</v>
      </c>
      <c r="G66">
        <v>2.0099999999999998</v>
      </c>
    </row>
    <row r="67" spans="1:7" x14ac:dyDescent="0.2">
      <c r="A67" t="s">
        <v>42</v>
      </c>
      <c r="B67" t="s">
        <v>43</v>
      </c>
      <c r="C67">
        <v>2010</v>
      </c>
      <c r="D67">
        <v>10.84</v>
      </c>
      <c r="E67">
        <v>28156.037</v>
      </c>
      <c r="F67">
        <v>11.172000000000001</v>
      </c>
      <c r="G67">
        <v>1.38</v>
      </c>
    </row>
    <row r="68" spans="1:7" x14ac:dyDescent="0.2">
      <c r="A68" t="s">
        <v>42</v>
      </c>
      <c r="B68" t="s">
        <v>43</v>
      </c>
      <c r="C68">
        <v>2019</v>
      </c>
      <c r="D68">
        <v>10.6</v>
      </c>
      <c r="E68">
        <v>37557.925999999999</v>
      </c>
      <c r="F68">
        <v>3.419</v>
      </c>
      <c r="G68">
        <v>0.67</v>
      </c>
    </row>
    <row r="69" spans="1:7" x14ac:dyDescent="0.2">
      <c r="A69" t="s">
        <v>44</v>
      </c>
      <c r="B69" t="s">
        <v>45</v>
      </c>
      <c r="C69">
        <v>2019</v>
      </c>
      <c r="D69">
        <v>8.07</v>
      </c>
      <c r="E69">
        <v>65431.324000000001</v>
      </c>
      <c r="F69">
        <v>3.5070000000000001</v>
      </c>
      <c r="G69">
        <v>0.28000000000000003</v>
      </c>
    </row>
    <row r="70" spans="1:7" x14ac:dyDescent="0.2">
      <c r="A70" t="s">
        <v>44</v>
      </c>
      <c r="B70" t="s">
        <v>45</v>
      </c>
      <c r="C70">
        <v>2005</v>
      </c>
      <c r="D70">
        <v>7.52</v>
      </c>
      <c r="E70">
        <v>55595.41</v>
      </c>
      <c r="F70">
        <v>2.5470000000000002</v>
      </c>
      <c r="G70">
        <v>1.01</v>
      </c>
    </row>
    <row r="71" spans="1:7" x14ac:dyDescent="0.2">
      <c r="A71" t="s">
        <v>44</v>
      </c>
      <c r="B71" t="s">
        <v>45</v>
      </c>
      <c r="C71">
        <v>2010</v>
      </c>
      <c r="D71">
        <v>7.47</v>
      </c>
      <c r="E71">
        <v>54847.63</v>
      </c>
      <c r="F71">
        <v>7.5640000000000001</v>
      </c>
      <c r="G71">
        <v>0.63</v>
      </c>
    </row>
    <row r="72" spans="1:7" x14ac:dyDescent="0.2">
      <c r="A72" t="s">
        <v>44</v>
      </c>
      <c r="B72" t="s">
        <v>45</v>
      </c>
      <c r="C72">
        <v>2000</v>
      </c>
      <c r="D72">
        <v>6.92</v>
      </c>
      <c r="E72">
        <v>47997.565999999999</v>
      </c>
      <c r="F72">
        <v>1.9359999999999999</v>
      </c>
      <c r="G72">
        <v>1.78</v>
      </c>
    </row>
    <row r="73" spans="1:7" x14ac:dyDescent="0.2">
      <c r="A73" t="s">
        <v>46</v>
      </c>
      <c r="B73" t="s">
        <v>47</v>
      </c>
      <c r="C73">
        <v>2000</v>
      </c>
      <c r="D73">
        <v>15.03</v>
      </c>
      <c r="E73">
        <v>53473.296999999999</v>
      </c>
      <c r="F73">
        <v>4.3179999999999996</v>
      </c>
      <c r="G73">
        <v>0.98</v>
      </c>
    </row>
    <row r="74" spans="1:7" x14ac:dyDescent="0.2">
      <c r="A74" t="s">
        <v>46</v>
      </c>
      <c r="B74" t="s">
        <v>47</v>
      </c>
      <c r="C74">
        <v>2005</v>
      </c>
      <c r="D74">
        <v>14.14</v>
      </c>
      <c r="E74">
        <v>63449.745999999999</v>
      </c>
      <c r="F74">
        <v>4.343</v>
      </c>
      <c r="G74">
        <v>1.26</v>
      </c>
    </row>
    <row r="75" spans="1:7" x14ac:dyDescent="0.2">
      <c r="A75" t="s">
        <v>46</v>
      </c>
      <c r="B75" t="s">
        <v>47</v>
      </c>
      <c r="C75">
        <v>2010</v>
      </c>
      <c r="D75">
        <v>12.21</v>
      </c>
      <c r="E75">
        <v>58986.597999999998</v>
      </c>
      <c r="F75">
        <v>14.534000000000001</v>
      </c>
      <c r="G75">
        <v>1.19</v>
      </c>
    </row>
    <row r="76" spans="1:7" x14ac:dyDescent="0.2">
      <c r="A76" t="s">
        <v>46</v>
      </c>
      <c r="B76" t="s">
        <v>47</v>
      </c>
      <c r="C76">
        <v>2019</v>
      </c>
      <c r="D76">
        <v>11.7</v>
      </c>
      <c r="E76">
        <v>96701.664000000004</v>
      </c>
      <c r="F76">
        <v>4.95</v>
      </c>
      <c r="G76">
        <v>0.65</v>
      </c>
    </row>
    <row r="77" spans="1:7" x14ac:dyDescent="0.2">
      <c r="A77" t="s">
        <v>48</v>
      </c>
      <c r="B77" t="s">
        <v>49</v>
      </c>
      <c r="C77">
        <v>2000</v>
      </c>
      <c r="D77">
        <v>9.9499999999999993</v>
      </c>
      <c r="E77">
        <v>50999.894999999997</v>
      </c>
      <c r="F77">
        <v>10.834</v>
      </c>
      <c r="G77">
        <v>1.34</v>
      </c>
    </row>
    <row r="78" spans="1:7" x14ac:dyDescent="0.2">
      <c r="A78" t="s">
        <v>48</v>
      </c>
      <c r="B78" t="s">
        <v>49</v>
      </c>
      <c r="C78">
        <v>2005</v>
      </c>
      <c r="D78">
        <v>8.32</v>
      </c>
      <c r="E78">
        <v>52425.67</v>
      </c>
      <c r="F78">
        <v>7.7309999999999999</v>
      </c>
      <c r="G78">
        <v>1.05</v>
      </c>
    </row>
    <row r="79" spans="1:7" x14ac:dyDescent="0.2">
      <c r="A79" t="s">
        <v>48</v>
      </c>
      <c r="B79" t="s">
        <v>49</v>
      </c>
      <c r="C79">
        <v>2019</v>
      </c>
      <c r="D79">
        <v>7.97</v>
      </c>
      <c r="E79">
        <v>50328.593999999997</v>
      </c>
      <c r="F79">
        <v>9.952</v>
      </c>
      <c r="G79">
        <v>0.53</v>
      </c>
    </row>
    <row r="80" spans="1:7" x14ac:dyDescent="0.2">
      <c r="A80" t="s">
        <v>48</v>
      </c>
      <c r="B80" t="s">
        <v>49</v>
      </c>
      <c r="C80">
        <v>2010</v>
      </c>
      <c r="D80">
        <v>7.22</v>
      </c>
      <c r="E80">
        <v>50391.233999999997</v>
      </c>
      <c r="F80">
        <v>8.3629999999999995</v>
      </c>
      <c r="G80">
        <v>0.88</v>
      </c>
    </row>
    <row r="81" spans="1:7" x14ac:dyDescent="0.2">
      <c r="A81" t="s">
        <v>50</v>
      </c>
      <c r="B81" t="s">
        <v>51</v>
      </c>
      <c r="C81">
        <v>2000</v>
      </c>
      <c r="D81">
        <v>6.64</v>
      </c>
      <c r="E81">
        <v>12935.864</v>
      </c>
      <c r="F81">
        <v>12.75</v>
      </c>
      <c r="G81">
        <v>15.26</v>
      </c>
    </row>
    <row r="82" spans="1:7" x14ac:dyDescent="0.2">
      <c r="A82" t="s">
        <v>50</v>
      </c>
      <c r="B82" t="s">
        <v>51</v>
      </c>
      <c r="C82">
        <v>2010</v>
      </c>
      <c r="D82">
        <v>4.2</v>
      </c>
      <c r="E82">
        <v>26374.84</v>
      </c>
      <c r="F82">
        <v>5.77</v>
      </c>
      <c r="G82">
        <v>8.34</v>
      </c>
    </row>
    <row r="83" spans="1:7" x14ac:dyDescent="0.2">
      <c r="A83" t="s">
        <v>52</v>
      </c>
      <c r="B83" t="s">
        <v>53</v>
      </c>
      <c r="C83">
        <v>2019</v>
      </c>
      <c r="D83">
        <v>13.09</v>
      </c>
      <c r="E83">
        <v>33959.919999999998</v>
      </c>
      <c r="F83">
        <v>6.3120000000000003</v>
      </c>
      <c r="G83">
        <v>3.39</v>
      </c>
    </row>
    <row r="84" spans="1:7" x14ac:dyDescent="0.2">
      <c r="A84" t="s">
        <v>52</v>
      </c>
      <c r="B84" t="s">
        <v>53</v>
      </c>
      <c r="C84">
        <v>2000</v>
      </c>
      <c r="D84">
        <v>8.9</v>
      </c>
      <c r="E84">
        <v>14038.209000000001</v>
      </c>
      <c r="F84">
        <v>14.211</v>
      </c>
      <c r="G84">
        <v>9.9499999999999993</v>
      </c>
    </row>
    <row r="85" spans="1:7" x14ac:dyDescent="0.2">
      <c r="A85" t="s">
        <v>54</v>
      </c>
      <c r="B85" t="s">
        <v>55</v>
      </c>
      <c r="C85">
        <v>2010</v>
      </c>
      <c r="D85">
        <v>14.05</v>
      </c>
      <c r="E85">
        <v>27225.741999999998</v>
      </c>
      <c r="F85">
        <v>17.814</v>
      </c>
      <c r="G85">
        <v>6.98</v>
      </c>
    </row>
    <row r="86" spans="1:7" x14ac:dyDescent="0.2">
      <c r="A86" t="s">
        <v>54</v>
      </c>
      <c r="B86" t="s">
        <v>55</v>
      </c>
      <c r="C86">
        <v>2005</v>
      </c>
      <c r="D86">
        <v>13.53</v>
      </c>
      <c r="E86">
        <v>24245.934000000001</v>
      </c>
      <c r="F86">
        <v>8.3249999999999993</v>
      </c>
      <c r="G86">
        <v>11.03</v>
      </c>
    </row>
    <row r="87" spans="1:7" x14ac:dyDescent="0.2">
      <c r="A87" t="s">
        <v>54</v>
      </c>
      <c r="B87" t="s">
        <v>55</v>
      </c>
      <c r="C87">
        <v>2019</v>
      </c>
      <c r="D87">
        <v>11.79</v>
      </c>
      <c r="E87">
        <v>43868.605000000003</v>
      </c>
      <c r="F87">
        <v>6.2549999999999999</v>
      </c>
      <c r="G87">
        <v>3.3</v>
      </c>
    </row>
    <row r="88" spans="1:7" x14ac:dyDescent="0.2">
      <c r="A88" t="s">
        <v>54</v>
      </c>
      <c r="B88" t="s">
        <v>55</v>
      </c>
      <c r="C88">
        <v>2000</v>
      </c>
      <c r="D88">
        <v>11.5</v>
      </c>
      <c r="E88">
        <v>15969.835999999999</v>
      </c>
      <c r="F88">
        <v>15.930999999999999</v>
      </c>
      <c r="G88">
        <v>10.28</v>
      </c>
    </row>
    <row r="89" spans="1:7" x14ac:dyDescent="0.2">
      <c r="A89" t="s">
        <v>56</v>
      </c>
      <c r="B89" t="s">
        <v>57</v>
      </c>
      <c r="C89">
        <v>2000</v>
      </c>
      <c r="D89">
        <v>13.65</v>
      </c>
      <c r="E89">
        <v>115588.41</v>
      </c>
      <c r="F89">
        <v>2.3450000000000002</v>
      </c>
      <c r="G89">
        <v>0.92</v>
      </c>
    </row>
    <row r="90" spans="1:7" x14ac:dyDescent="0.2">
      <c r="A90" t="s">
        <v>56</v>
      </c>
      <c r="B90" t="s">
        <v>57</v>
      </c>
      <c r="C90">
        <v>2005</v>
      </c>
      <c r="D90">
        <v>12.75</v>
      </c>
      <c r="E90">
        <v>126449.625</v>
      </c>
      <c r="F90">
        <v>4.4880000000000004</v>
      </c>
      <c r="G90">
        <v>0.86</v>
      </c>
    </row>
    <row r="91" spans="1:7" x14ac:dyDescent="0.2">
      <c r="A91" t="s">
        <v>56</v>
      </c>
      <c r="B91" t="s">
        <v>57</v>
      </c>
      <c r="C91">
        <v>2010</v>
      </c>
      <c r="D91">
        <v>12.13</v>
      </c>
      <c r="E91">
        <v>133098.04999999999</v>
      </c>
      <c r="F91">
        <v>4.3609999999999998</v>
      </c>
      <c r="G91">
        <v>1.97</v>
      </c>
    </row>
    <row r="92" spans="1:7" x14ac:dyDescent="0.2">
      <c r="A92" t="s">
        <v>56</v>
      </c>
      <c r="B92" t="s">
        <v>57</v>
      </c>
      <c r="C92">
        <v>2019</v>
      </c>
      <c r="D92">
        <v>11.53</v>
      </c>
      <c r="E92">
        <v>134105.64000000001</v>
      </c>
      <c r="F92">
        <v>5.5949999999999998</v>
      </c>
      <c r="G92">
        <v>0.65</v>
      </c>
    </row>
    <row r="93" spans="1:7" x14ac:dyDescent="0.2">
      <c r="A93" t="s">
        <v>58</v>
      </c>
      <c r="B93" t="s">
        <v>59</v>
      </c>
      <c r="C93">
        <v>2019</v>
      </c>
      <c r="D93">
        <v>8.52</v>
      </c>
      <c r="E93">
        <v>54667.383000000002</v>
      </c>
      <c r="F93">
        <v>3.6269999999999998</v>
      </c>
      <c r="G93">
        <v>0.99</v>
      </c>
    </row>
    <row r="94" spans="1:7" x14ac:dyDescent="0.2">
      <c r="A94" t="s">
        <v>58</v>
      </c>
      <c r="B94" t="s">
        <v>59</v>
      </c>
      <c r="C94">
        <v>2010</v>
      </c>
      <c r="D94">
        <v>6.91</v>
      </c>
      <c r="E94">
        <v>38435.535000000003</v>
      </c>
      <c r="F94">
        <v>6.8609999999999998</v>
      </c>
      <c r="G94">
        <v>0.96</v>
      </c>
    </row>
    <row r="95" spans="1:7" x14ac:dyDescent="0.2">
      <c r="A95" t="s">
        <v>58</v>
      </c>
      <c r="B95" t="s">
        <v>59</v>
      </c>
      <c r="C95">
        <v>2005</v>
      </c>
      <c r="D95">
        <v>6.77</v>
      </c>
      <c r="E95">
        <v>33569.08</v>
      </c>
      <c r="F95">
        <v>6.923</v>
      </c>
      <c r="G95">
        <v>0.98</v>
      </c>
    </row>
    <row r="96" spans="1:7" x14ac:dyDescent="0.2">
      <c r="A96" t="s">
        <v>58</v>
      </c>
      <c r="B96" t="s">
        <v>59</v>
      </c>
      <c r="C96">
        <v>2000</v>
      </c>
      <c r="D96">
        <v>5.7</v>
      </c>
      <c r="E96">
        <v>31818.668000000001</v>
      </c>
      <c r="F96">
        <v>6.3239999999999998</v>
      </c>
      <c r="G96">
        <v>1</v>
      </c>
    </row>
    <row r="97" spans="1:7" x14ac:dyDescent="0.2">
      <c r="A97" t="s">
        <v>60</v>
      </c>
      <c r="B97" t="s">
        <v>61</v>
      </c>
      <c r="C97">
        <v>2005</v>
      </c>
      <c r="D97">
        <v>12.95</v>
      </c>
      <c r="E97">
        <v>8161.4736000000003</v>
      </c>
      <c r="F97">
        <v>5.633</v>
      </c>
      <c r="G97">
        <v>7.4</v>
      </c>
    </row>
    <row r="98" spans="1:7" x14ac:dyDescent="0.2">
      <c r="A98" t="s">
        <v>60</v>
      </c>
      <c r="B98" t="s">
        <v>61</v>
      </c>
      <c r="C98">
        <v>2010</v>
      </c>
      <c r="D98">
        <v>11.43</v>
      </c>
      <c r="E98">
        <v>9649.9509999999991</v>
      </c>
      <c r="F98">
        <v>2.972</v>
      </c>
      <c r="G98">
        <v>7.2</v>
      </c>
    </row>
    <row r="99" spans="1:7" x14ac:dyDescent="0.2">
      <c r="A99" t="s">
        <v>60</v>
      </c>
      <c r="B99" t="s">
        <v>61</v>
      </c>
      <c r="C99">
        <v>2019</v>
      </c>
      <c r="D99">
        <v>11.36</v>
      </c>
      <c r="E99">
        <v>14621.24</v>
      </c>
      <c r="F99">
        <v>1.502</v>
      </c>
      <c r="G99">
        <v>3.89</v>
      </c>
    </row>
    <row r="100" spans="1:7" x14ac:dyDescent="0.2">
      <c r="A100" t="s">
        <v>60</v>
      </c>
      <c r="B100" t="s">
        <v>61</v>
      </c>
      <c r="C100">
        <v>2000</v>
      </c>
      <c r="D100">
        <v>10.36</v>
      </c>
      <c r="E100">
        <v>5727.0789999999997</v>
      </c>
      <c r="F100">
        <v>8.5389999999999997</v>
      </c>
      <c r="G100">
        <v>10.18</v>
      </c>
    </row>
    <row r="101" spans="1:7" x14ac:dyDescent="0.2">
      <c r="A101" t="s">
        <v>62</v>
      </c>
      <c r="B101" t="s">
        <v>63</v>
      </c>
      <c r="C101">
        <v>2010</v>
      </c>
      <c r="D101">
        <v>10.4</v>
      </c>
      <c r="E101">
        <v>19839.947</v>
      </c>
      <c r="F101">
        <v>19.649000000000001</v>
      </c>
      <c r="G101">
        <v>2.38</v>
      </c>
    </row>
    <row r="102" spans="1:7" x14ac:dyDescent="0.2">
      <c r="A102" t="s">
        <v>62</v>
      </c>
      <c r="B102" t="s">
        <v>63</v>
      </c>
      <c r="C102">
        <v>2019</v>
      </c>
      <c r="D102">
        <v>10.34</v>
      </c>
      <c r="E102">
        <v>25484.574000000001</v>
      </c>
      <c r="F102">
        <v>15.128</v>
      </c>
      <c r="G102">
        <v>3.65</v>
      </c>
    </row>
    <row r="103" spans="1:7" x14ac:dyDescent="0.2">
      <c r="A103" t="s">
        <v>64</v>
      </c>
      <c r="B103" t="s">
        <v>65</v>
      </c>
      <c r="C103">
        <v>2000</v>
      </c>
      <c r="D103">
        <v>11.14</v>
      </c>
      <c r="E103">
        <v>56629.343999999997</v>
      </c>
      <c r="F103">
        <v>2.7250000000000001</v>
      </c>
      <c r="G103">
        <v>1.1299999999999999</v>
      </c>
    </row>
    <row r="104" spans="1:7" x14ac:dyDescent="0.2">
      <c r="A104" t="s">
        <v>64</v>
      </c>
      <c r="B104" t="s">
        <v>65</v>
      </c>
      <c r="C104">
        <v>2005</v>
      </c>
      <c r="D104">
        <v>10.75</v>
      </c>
      <c r="E104">
        <v>59060.78</v>
      </c>
      <c r="F104">
        <v>5.8730000000000002</v>
      </c>
      <c r="G104">
        <v>1.07</v>
      </c>
    </row>
    <row r="105" spans="1:7" x14ac:dyDescent="0.2">
      <c r="A105" t="s">
        <v>64</v>
      </c>
      <c r="B105" t="s">
        <v>65</v>
      </c>
      <c r="C105">
        <v>2010</v>
      </c>
      <c r="D105">
        <v>10.199999999999999</v>
      </c>
      <c r="E105">
        <v>62191.175999999999</v>
      </c>
      <c r="F105">
        <v>4.9889999999999999</v>
      </c>
      <c r="G105">
        <v>0.87</v>
      </c>
    </row>
    <row r="106" spans="1:7" x14ac:dyDescent="0.2">
      <c r="A106" t="s">
        <v>64</v>
      </c>
      <c r="B106" t="s">
        <v>65</v>
      </c>
      <c r="C106">
        <v>2019</v>
      </c>
      <c r="D106">
        <v>9.3000000000000007</v>
      </c>
      <c r="E106">
        <v>68589.679999999993</v>
      </c>
      <c r="F106">
        <v>3.38</v>
      </c>
      <c r="G106">
        <v>0.72</v>
      </c>
    </row>
    <row r="107" spans="1:7" x14ac:dyDescent="0.2">
      <c r="A107" t="s">
        <v>66</v>
      </c>
      <c r="B107" t="s">
        <v>67</v>
      </c>
      <c r="C107">
        <v>2019</v>
      </c>
      <c r="D107">
        <v>4.62</v>
      </c>
      <c r="E107">
        <v>21990.315999999999</v>
      </c>
      <c r="F107">
        <v>17.414000000000001</v>
      </c>
      <c r="G107">
        <v>1.0900000000000001</v>
      </c>
    </row>
    <row r="108" spans="1:7" x14ac:dyDescent="0.2">
      <c r="A108" t="s">
        <v>66</v>
      </c>
      <c r="B108" t="s">
        <v>67</v>
      </c>
      <c r="C108">
        <v>2000</v>
      </c>
      <c r="D108">
        <v>4.46</v>
      </c>
      <c r="E108">
        <v>12111.300999999999</v>
      </c>
      <c r="F108">
        <v>32.200000000000003</v>
      </c>
      <c r="G108">
        <v>2.31</v>
      </c>
    </row>
    <row r="109" spans="1:7" x14ac:dyDescent="0.2">
      <c r="A109" t="s">
        <v>66</v>
      </c>
      <c r="B109" t="s">
        <v>67</v>
      </c>
      <c r="C109">
        <v>2010</v>
      </c>
      <c r="D109">
        <v>4.32</v>
      </c>
      <c r="E109">
        <v>16902.830000000002</v>
      </c>
      <c r="F109">
        <v>33.134999999999998</v>
      </c>
      <c r="G109">
        <v>2.0499999999999998</v>
      </c>
    </row>
    <row r="110" spans="1:7" x14ac:dyDescent="0.2">
      <c r="A110" t="s">
        <v>68</v>
      </c>
      <c r="B110" t="s">
        <v>69</v>
      </c>
      <c r="C110">
        <v>2010</v>
      </c>
      <c r="D110">
        <v>7.43</v>
      </c>
      <c r="E110">
        <v>83467.304999999993</v>
      </c>
      <c r="F110">
        <v>3.5209999999999999</v>
      </c>
      <c r="G110">
        <v>0.59</v>
      </c>
    </row>
    <row r="111" spans="1:7" x14ac:dyDescent="0.2">
      <c r="A111" t="s">
        <v>68</v>
      </c>
      <c r="B111" t="s">
        <v>69</v>
      </c>
      <c r="C111">
        <v>2005</v>
      </c>
      <c r="D111">
        <v>7.27</v>
      </c>
      <c r="E111">
        <v>84292.59</v>
      </c>
      <c r="F111">
        <v>4.3810000000000002</v>
      </c>
      <c r="G111">
        <v>0.71</v>
      </c>
    </row>
    <row r="112" spans="1:7" x14ac:dyDescent="0.2">
      <c r="A112" t="s">
        <v>68</v>
      </c>
      <c r="B112" t="s">
        <v>69</v>
      </c>
      <c r="C112">
        <v>2019</v>
      </c>
      <c r="D112">
        <v>6.8</v>
      </c>
      <c r="E112">
        <v>87947.55</v>
      </c>
      <c r="F112">
        <v>3.6869999999999998</v>
      </c>
      <c r="G112">
        <v>0.52</v>
      </c>
    </row>
    <row r="113" spans="1:7" x14ac:dyDescent="0.2">
      <c r="A113" t="s">
        <v>68</v>
      </c>
      <c r="B113" t="s">
        <v>69</v>
      </c>
      <c r="C113">
        <v>2000</v>
      </c>
      <c r="D113">
        <v>6.63</v>
      </c>
      <c r="E113">
        <v>77783.39</v>
      </c>
      <c r="F113">
        <v>3.4580000000000002</v>
      </c>
      <c r="G113">
        <v>1.07</v>
      </c>
    </row>
    <row r="114" spans="1:7" x14ac:dyDescent="0.2">
      <c r="A114" t="s">
        <v>70</v>
      </c>
      <c r="B114" t="s">
        <v>71</v>
      </c>
      <c r="C114">
        <v>2019</v>
      </c>
      <c r="D114">
        <v>11.63</v>
      </c>
      <c r="E114">
        <v>38846.504000000001</v>
      </c>
      <c r="F114">
        <v>3.2770000000000001</v>
      </c>
      <c r="G114">
        <v>0.66</v>
      </c>
    </row>
    <row r="115" spans="1:7" x14ac:dyDescent="0.2">
      <c r="A115" t="s">
        <v>70</v>
      </c>
      <c r="B115" t="s">
        <v>71</v>
      </c>
      <c r="C115">
        <v>2010</v>
      </c>
      <c r="D115">
        <v>11.3</v>
      </c>
      <c r="E115">
        <v>27584.254000000001</v>
      </c>
      <c r="F115">
        <v>9.6370000000000005</v>
      </c>
      <c r="G115">
        <v>0.99</v>
      </c>
    </row>
    <row r="116" spans="1:7" x14ac:dyDescent="0.2">
      <c r="A116" t="s">
        <v>70</v>
      </c>
      <c r="B116" t="s">
        <v>71</v>
      </c>
      <c r="C116">
        <v>2000</v>
      </c>
      <c r="D116">
        <v>9.65</v>
      </c>
      <c r="E116">
        <v>18889.662</v>
      </c>
      <c r="F116">
        <v>16.314</v>
      </c>
      <c r="G116">
        <v>2.2200000000000002</v>
      </c>
    </row>
    <row r="117" spans="1:7" x14ac:dyDescent="0.2">
      <c r="A117" t="s">
        <v>72</v>
      </c>
      <c r="B117" t="s">
        <v>73</v>
      </c>
      <c r="C117">
        <v>2000</v>
      </c>
      <c r="D117">
        <v>12.77</v>
      </c>
      <c r="E117">
        <v>35255.277000000002</v>
      </c>
      <c r="F117">
        <v>3.806</v>
      </c>
      <c r="G117">
        <v>1.1299999999999999</v>
      </c>
    </row>
    <row r="118" spans="1:7" x14ac:dyDescent="0.2">
      <c r="A118" t="s">
        <v>72</v>
      </c>
      <c r="B118" t="s">
        <v>73</v>
      </c>
      <c r="C118">
        <v>2005</v>
      </c>
      <c r="D118">
        <v>12.18</v>
      </c>
      <c r="E118">
        <v>36059.991999999998</v>
      </c>
      <c r="F118">
        <v>7.5819999999999999</v>
      </c>
      <c r="G118">
        <v>1.28</v>
      </c>
    </row>
    <row r="119" spans="1:7" x14ac:dyDescent="0.2">
      <c r="A119" t="s">
        <v>72</v>
      </c>
      <c r="B119" t="s">
        <v>73</v>
      </c>
      <c r="C119">
        <v>2010</v>
      </c>
      <c r="D119">
        <v>11.4</v>
      </c>
      <c r="E119">
        <v>36897.203000000001</v>
      </c>
      <c r="F119">
        <v>10.771000000000001</v>
      </c>
      <c r="G119">
        <v>1.17</v>
      </c>
    </row>
    <row r="120" spans="1:7" x14ac:dyDescent="0.2">
      <c r="A120" t="s">
        <v>72</v>
      </c>
      <c r="B120" t="s">
        <v>73</v>
      </c>
      <c r="C120">
        <v>2019</v>
      </c>
      <c r="D120">
        <v>10.45</v>
      </c>
      <c r="E120">
        <v>40400.805</v>
      </c>
      <c r="F120">
        <v>6.4640000000000004</v>
      </c>
      <c r="G120">
        <v>0.71</v>
      </c>
    </row>
    <row r="121" spans="1:7" x14ac:dyDescent="0.2">
      <c r="A121" t="s">
        <v>74</v>
      </c>
      <c r="B121" t="s">
        <v>75</v>
      </c>
      <c r="C121">
        <v>2000</v>
      </c>
      <c r="D121">
        <v>19.05</v>
      </c>
      <c r="E121">
        <v>14986.156999999999</v>
      </c>
      <c r="F121">
        <v>6.9690000000000003</v>
      </c>
      <c r="G121">
        <v>2.54</v>
      </c>
    </row>
    <row r="122" spans="1:7" x14ac:dyDescent="0.2">
      <c r="A122" t="s">
        <v>74</v>
      </c>
      <c r="B122" t="s">
        <v>75</v>
      </c>
      <c r="C122">
        <v>2005</v>
      </c>
      <c r="D122">
        <v>18.32</v>
      </c>
      <c r="E122">
        <v>20754.506000000001</v>
      </c>
      <c r="F122">
        <v>7.1740000000000004</v>
      </c>
      <c r="G122">
        <v>2.0499999999999998</v>
      </c>
    </row>
    <row r="123" spans="1:7" x14ac:dyDescent="0.2">
      <c r="A123" t="s">
        <v>74</v>
      </c>
      <c r="B123" t="s">
        <v>75</v>
      </c>
      <c r="C123">
        <v>2010</v>
      </c>
      <c r="D123">
        <v>17.62</v>
      </c>
      <c r="E123">
        <v>25125.145</v>
      </c>
      <c r="F123">
        <v>6.9589999999999996</v>
      </c>
      <c r="G123">
        <v>1.31</v>
      </c>
    </row>
    <row r="124" spans="1:7" x14ac:dyDescent="0.2">
      <c r="A124" t="s">
        <v>74</v>
      </c>
      <c r="B124" t="s">
        <v>75</v>
      </c>
      <c r="C124">
        <v>2019</v>
      </c>
      <c r="D124">
        <v>16.989999999999998</v>
      </c>
      <c r="E124">
        <v>36964.258000000002</v>
      </c>
      <c r="F124">
        <v>3.9119999999999999</v>
      </c>
      <c r="G124">
        <v>1.25</v>
      </c>
    </row>
    <row r="125" spans="1:7" x14ac:dyDescent="0.2">
      <c r="A125" t="s">
        <v>76</v>
      </c>
      <c r="B125" t="s">
        <v>77</v>
      </c>
      <c r="C125">
        <v>2005</v>
      </c>
      <c r="D125">
        <v>14.5</v>
      </c>
      <c r="E125">
        <v>27937.998</v>
      </c>
      <c r="F125">
        <v>7.1239999999999997</v>
      </c>
      <c r="G125">
        <v>24.78</v>
      </c>
    </row>
    <row r="126" spans="1:7" x14ac:dyDescent="0.2">
      <c r="A126" t="s">
        <v>76</v>
      </c>
      <c r="B126" t="s">
        <v>77</v>
      </c>
      <c r="C126">
        <v>2000</v>
      </c>
      <c r="D126">
        <v>13.86</v>
      </c>
      <c r="E126">
        <v>20309.268</v>
      </c>
      <c r="F126">
        <v>10.581</v>
      </c>
      <c r="G126">
        <v>27.98</v>
      </c>
    </row>
    <row r="127" spans="1:7" x14ac:dyDescent="0.2">
      <c r="A127" t="s">
        <v>76</v>
      </c>
      <c r="B127" t="s">
        <v>77</v>
      </c>
      <c r="C127">
        <v>2010</v>
      </c>
      <c r="D127">
        <v>13.76</v>
      </c>
      <c r="E127">
        <v>33399.925999999999</v>
      </c>
      <c r="F127">
        <v>7.3689999999999998</v>
      </c>
      <c r="G127">
        <v>11.65</v>
      </c>
    </row>
    <row r="128" spans="1:7" x14ac:dyDescent="0.2">
      <c r="A128" t="s">
        <v>76</v>
      </c>
      <c r="B128" t="s">
        <v>77</v>
      </c>
      <c r="C128">
        <v>2019</v>
      </c>
      <c r="D128">
        <v>10.42</v>
      </c>
      <c r="E128">
        <v>37698.953000000001</v>
      </c>
      <c r="F128">
        <v>4.4960000000000004</v>
      </c>
      <c r="G128">
        <v>7.69</v>
      </c>
    </row>
    <row r="129" spans="1:7" x14ac:dyDescent="0.2">
      <c r="A129" t="s">
        <v>78</v>
      </c>
      <c r="B129" t="s">
        <v>79</v>
      </c>
      <c r="C129">
        <v>2010</v>
      </c>
      <c r="D129">
        <v>9.93</v>
      </c>
      <c r="E129">
        <v>18041.307000000001</v>
      </c>
      <c r="F129">
        <v>19.204000000000001</v>
      </c>
      <c r="G129">
        <v>1.72</v>
      </c>
    </row>
    <row r="130" spans="1:7" x14ac:dyDescent="0.2">
      <c r="A130" t="s">
        <v>78</v>
      </c>
      <c r="B130" t="s">
        <v>79</v>
      </c>
      <c r="C130">
        <v>2019</v>
      </c>
      <c r="D130">
        <v>7.89</v>
      </c>
      <c r="E130">
        <v>21782.447</v>
      </c>
      <c r="F130">
        <v>10.395</v>
      </c>
      <c r="G130">
        <v>1.19</v>
      </c>
    </row>
    <row r="131" spans="1:7" x14ac:dyDescent="0.2">
      <c r="A131" t="s">
        <v>80</v>
      </c>
      <c r="B131" t="s">
        <v>81</v>
      </c>
      <c r="C131">
        <v>2000</v>
      </c>
      <c r="D131">
        <v>11.09</v>
      </c>
      <c r="E131">
        <v>18374.59</v>
      </c>
      <c r="F131">
        <v>18.545999999999999</v>
      </c>
      <c r="G131">
        <v>2.4</v>
      </c>
    </row>
    <row r="132" spans="1:7" x14ac:dyDescent="0.2">
      <c r="A132" t="s">
        <v>80</v>
      </c>
      <c r="B132" t="s">
        <v>81</v>
      </c>
      <c r="C132">
        <v>2005</v>
      </c>
      <c r="D132">
        <v>10.62</v>
      </c>
      <c r="E132">
        <v>23306.523000000001</v>
      </c>
      <c r="F132">
        <v>16.276</v>
      </c>
      <c r="G132">
        <v>1.73</v>
      </c>
    </row>
    <row r="133" spans="1:7" x14ac:dyDescent="0.2">
      <c r="A133" t="s">
        <v>80</v>
      </c>
      <c r="B133" t="s">
        <v>81</v>
      </c>
      <c r="C133">
        <v>2010</v>
      </c>
      <c r="D133">
        <v>10.54</v>
      </c>
      <c r="E133">
        <v>29809.037</v>
      </c>
      <c r="F133">
        <v>14.387</v>
      </c>
      <c r="G133">
        <v>1.65</v>
      </c>
    </row>
    <row r="134" spans="1:7" x14ac:dyDescent="0.2">
      <c r="A134" t="s">
        <v>80</v>
      </c>
      <c r="B134" t="s">
        <v>81</v>
      </c>
      <c r="C134">
        <v>2019</v>
      </c>
      <c r="D134">
        <v>10.48</v>
      </c>
      <c r="E134">
        <v>37273.133000000002</v>
      </c>
      <c r="F134">
        <v>5.7610000000000001</v>
      </c>
      <c r="G134">
        <v>1.39</v>
      </c>
    </row>
    <row r="135" spans="1:7" x14ac:dyDescent="0.2">
      <c r="A135" t="s">
        <v>82</v>
      </c>
      <c r="B135" t="s">
        <v>83</v>
      </c>
      <c r="C135">
        <v>2000</v>
      </c>
      <c r="D135">
        <v>12.1</v>
      </c>
      <c r="E135">
        <v>30298.982</v>
      </c>
      <c r="F135">
        <v>6.92</v>
      </c>
      <c r="G135">
        <v>1.81</v>
      </c>
    </row>
    <row r="136" spans="1:7" x14ac:dyDescent="0.2">
      <c r="A136" t="s">
        <v>82</v>
      </c>
      <c r="B136" t="s">
        <v>83</v>
      </c>
      <c r="C136">
        <v>2005</v>
      </c>
      <c r="D136">
        <v>11.81</v>
      </c>
      <c r="E136">
        <v>35846.35</v>
      </c>
      <c r="F136">
        <v>6.5149999999999997</v>
      </c>
      <c r="G136">
        <v>1</v>
      </c>
    </row>
    <row r="137" spans="1:7" x14ac:dyDescent="0.2">
      <c r="A137" t="s">
        <v>82</v>
      </c>
      <c r="B137" t="s">
        <v>83</v>
      </c>
      <c r="C137">
        <v>2010</v>
      </c>
      <c r="D137">
        <v>11.14</v>
      </c>
      <c r="E137">
        <v>38364.383000000002</v>
      </c>
      <c r="F137">
        <v>7.2480000000000002</v>
      </c>
      <c r="G137">
        <v>0.73</v>
      </c>
    </row>
    <row r="138" spans="1:7" x14ac:dyDescent="0.2">
      <c r="A138" t="s">
        <v>82</v>
      </c>
      <c r="B138" t="s">
        <v>83</v>
      </c>
      <c r="C138">
        <v>2019</v>
      </c>
      <c r="D138">
        <v>10.98</v>
      </c>
      <c r="E138">
        <v>44930.54</v>
      </c>
      <c r="F138">
        <v>4.4480000000000004</v>
      </c>
      <c r="G138">
        <v>0.66</v>
      </c>
    </row>
    <row r="139" spans="1:7" x14ac:dyDescent="0.2">
      <c r="A139" t="s">
        <v>84</v>
      </c>
      <c r="B139" t="s">
        <v>85</v>
      </c>
      <c r="C139">
        <v>2005</v>
      </c>
      <c r="D139">
        <v>11.95</v>
      </c>
      <c r="E139">
        <v>43387.035000000003</v>
      </c>
      <c r="F139">
        <v>9.1460000000000008</v>
      </c>
      <c r="G139">
        <v>1.19</v>
      </c>
    </row>
    <row r="140" spans="1:7" x14ac:dyDescent="0.2">
      <c r="A140" t="s">
        <v>84</v>
      </c>
      <c r="B140" t="s">
        <v>85</v>
      </c>
      <c r="C140">
        <v>2000</v>
      </c>
      <c r="D140">
        <v>11.67</v>
      </c>
      <c r="E140">
        <v>39777.449999999997</v>
      </c>
      <c r="F140">
        <v>13.785</v>
      </c>
      <c r="G140">
        <v>1.36</v>
      </c>
    </row>
    <row r="141" spans="1:7" x14ac:dyDescent="0.2">
      <c r="A141" t="s">
        <v>84</v>
      </c>
      <c r="B141" t="s">
        <v>85</v>
      </c>
      <c r="C141">
        <v>2019</v>
      </c>
      <c r="D141">
        <v>10.91</v>
      </c>
      <c r="E141">
        <v>46682.476999999999</v>
      </c>
      <c r="F141">
        <v>14.103999999999999</v>
      </c>
      <c r="G141">
        <v>0.7</v>
      </c>
    </row>
    <row r="142" spans="1:7" x14ac:dyDescent="0.2">
      <c r="A142" t="s">
        <v>84</v>
      </c>
      <c r="B142" t="s">
        <v>85</v>
      </c>
      <c r="C142">
        <v>2010</v>
      </c>
      <c r="D142">
        <v>9.49</v>
      </c>
      <c r="E142">
        <v>42515.49</v>
      </c>
      <c r="F142">
        <v>19.86</v>
      </c>
      <c r="G142">
        <v>0.86</v>
      </c>
    </row>
    <row r="143" spans="1:7" x14ac:dyDescent="0.2">
      <c r="A143" t="s">
        <v>86</v>
      </c>
      <c r="B143" t="s">
        <v>87</v>
      </c>
      <c r="C143">
        <v>2010</v>
      </c>
      <c r="D143">
        <v>9.7899999999999991</v>
      </c>
      <c r="E143">
        <v>55875.72</v>
      </c>
      <c r="F143">
        <v>8.61</v>
      </c>
      <c r="G143">
        <v>0.97</v>
      </c>
    </row>
    <row r="144" spans="1:7" x14ac:dyDescent="0.2">
      <c r="A144" t="s">
        <v>86</v>
      </c>
      <c r="B144" t="s">
        <v>87</v>
      </c>
      <c r="C144">
        <v>2000</v>
      </c>
      <c r="D144">
        <v>9.3699999999999992</v>
      </c>
      <c r="E144">
        <v>48174.934000000001</v>
      </c>
      <c r="F144">
        <v>5.4660000000000002</v>
      </c>
      <c r="G144">
        <v>1.08</v>
      </c>
    </row>
    <row r="145" spans="1:7" x14ac:dyDescent="0.2">
      <c r="A145" t="s">
        <v>86</v>
      </c>
      <c r="B145" t="s">
        <v>87</v>
      </c>
      <c r="C145">
        <v>2005</v>
      </c>
      <c r="D145">
        <v>9.31</v>
      </c>
      <c r="E145">
        <v>53539.112999999998</v>
      </c>
      <c r="F145">
        <v>7.4859999999999998</v>
      </c>
      <c r="G145">
        <v>0.92</v>
      </c>
    </row>
    <row r="146" spans="1:7" x14ac:dyDescent="0.2">
      <c r="A146" t="s">
        <v>86</v>
      </c>
      <c r="B146" t="s">
        <v>87</v>
      </c>
      <c r="C146">
        <v>2019</v>
      </c>
      <c r="D146">
        <v>9.3000000000000007</v>
      </c>
      <c r="E146">
        <v>61615.991999999998</v>
      </c>
      <c r="F146">
        <v>6.8330000000000002</v>
      </c>
      <c r="G146">
        <v>1.08</v>
      </c>
    </row>
    <row r="147" spans="1:7" x14ac:dyDescent="0.2">
      <c r="A147" t="s">
        <v>88</v>
      </c>
      <c r="B147" t="s">
        <v>89</v>
      </c>
      <c r="C147">
        <v>2000</v>
      </c>
      <c r="D147">
        <v>12.48</v>
      </c>
      <c r="E147">
        <v>67987.009999999995</v>
      </c>
      <c r="F147">
        <v>2.6579999999999999</v>
      </c>
      <c r="G147">
        <v>0.96</v>
      </c>
    </row>
    <row r="148" spans="1:7" x14ac:dyDescent="0.2">
      <c r="A148" t="s">
        <v>88</v>
      </c>
      <c r="B148" t="s">
        <v>89</v>
      </c>
      <c r="C148">
        <v>2010</v>
      </c>
      <c r="D148">
        <v>11.32</v>
      </c>
      <c r="E148">
        <v>74961.31</v>
      </c>
      <c r="F148">
        <v>4.8079999999999998</v>
      </c>
      <c r="G148">
        <v>0.66</v>
      </c>
    </row>
    <row r="149" spans="1:7" x14ac:dyDescent="0.2">
      <c r="A149" t="s">
        <v>88</v>
      </c>
      <c r="B149" t="s">
        <v>89</v>
      </c>
      <c r="C149">
        <v>2019</v>
      </c>
      <c r="D149">
        <v>10.4</v>
      </c>
      <c r="E149">
        <v>80315.679999999993</v>
      </c>
      <c r="F149">
        <v>4.3940000000000001</v>
      </c>
      <c r="G149">
        <v>0.54</v>
      </c>
    </row>
    <row r="150" spans="1:7" x14ac:dyDescent="0.2">
      <c r="A150" t="s">
        <v>90</v>
      </c>
      <c r="B150" t="s">
        <v>91</v>
      </c>
      <c r="C150">
        <v>2010</v>
      </c>
      <c r="D150">
        <v>2.12</v>
      </c>
      <c r="E150">
        <v>19751.620999999999</v>
      </c>
      <c r="F150">
        <v>11.879</v>
      </c>
      <c r="G150">
        <v>4.1900000000000004</v>
      </c>
    </row>
    <row r="151" spans="1:7" x14ac:dyDescent="0.2">
      <c r="A151" t="s">
        <v>90</v>
      </c>
      <c r="B151" t="s">
        <v>91</v>
      </c>
      <c r="C151">
        <v>2005</v>
      </c>
      <c r="D151">
        <v>2.06</v>
      </c>
      <c r="E151">
        <v>17828.541000000001</v>
      </c>
      <c r="F151">
        <v>10.635999999999999</v>
      </c>
      <c r="G151">
        <v>4.8099999999999996</v>
      </c>
    </row>
    <row r="152" spans="1:7" x14ac:dyDescent="0.2">
      <c r="A152" t="s">
        <v>90</v>
      </c>
      <c r="B152" t="s">
        <v>91</v>
      </c>
      <c r="C152">
        <v>2019</v>
      </c>
      <c r="D152">
        <v>1.82</v>
      </c>
      <c r="E152">
        <v>28400.7</v>
      </c>
      <c r="F152">
        <v>13.73</v>
      </c>
      <c r="G152">
        <v>2.4500000000000002</v>
      </c>
    </row>
    <row r="153" spans="1:7" x14ac:dyDescent="0.2">
      <c r="A153" t="s">
        <v>92</v>
      </c>
      <c r="B153" t="s">
        <v>93</v>
      </c>
      <c r="C153">
        <v>2010</v>
      </c>
      <c r="D153">
        <v>11.66</v>
      </c>
      <c r="E153">
        <v>16811.794999999998</v>
      </c>
      <c r="F153">
        <v>8.1</v>
      </c>
      <c r="G153">
        <v>4.3499999999999996</v>
      </c>
    </row>
    <row r="154" spans="1:7" x14ac:dyDescent="0.2">
      <c r="A154" t="s">
        <v>92</v>
      </c>
      <c r="B154" t="s">
        <v>93</v>
      </c>
      <c r="C154">
        <v>2000</v>
      </c>
      <c r="D154">
        <v>10.58</v>
      </c>
      <c r="E154">
        <v>10364.0625</v>
      </c>
      <c r="F154">
        <v>11.707000000000001</v>
      </c>
      <c r="G154">
        <v>9.0399999999999991</v>
      </c>
    </row>
    <row r="155" spans="1:7" x14ac:dyDescent="0.2">
      <c r="A155" t="s">
        <v>92</v>
      </c>
      <c r="B155" t="s">
        <v>93</v>
      </c>
      <c r="C155">
        <v>2005</v>
      </c>
      <c r="D155">
        <v>10.28</v>
      </c>
      <c r="E155">
        <v>15610.573</v>
      </c>
      <c r="F155">
        <v>7.18</v>
      </c>
      <c r="G155">
        <v>6.46</v>
      </c>
    </row>
    <row r="156" spans="1:7" x14ac:dyDescent="0.2">
      <c r="A156" t="s">
        <v>94</v>
      </c>
      <c r="B156" t="s">
        <v>95</v>
      </c>
      <c r="C156">
        <v>2005</v>
      </c>
      <c r="D156">
        <v>12.38</v>
      </c>
      <c r="E156">
        <v>49586.67</v>
      </c>
      <c r="F156">
        <v>4.7510000000000003</v>
      </c>
      <c r="G156">
        <v>1.38</v>
      </c>
    </row>
    <row r="157" spans="1:7" x14ac:dyDescent="0.2">
      <c r="A157" t="s">
        <v>94</v>
      </c>
      <c r="B157" t="s">
        <v>95</v>
      </c>
      <c r="C157">
        <v>2010</v>
      </c>
      <c r="D157">
        <v>10.95</v>
      </c>
      <c r="E157">
        <v>48766.29</v>
      </c>
      <c r="F157">
        <v>7.7869999999999999</v>
      </c>
      <c r="G157">
        <v>1.2</v>
      </c>
    </row>
    <row r="158" spans="1:7" x14ac:dyDescent="0.2">
      <c r="A158" t="s">
        <v>94</v>
      </c>
      <c r="B158" t="s">
        <v>95</v>
      </c>
      <c r="C158">
        <v>2019</v>
      </c>
      <c r="D158">
        <v>10.82</v>
      </c>
      <c r="E158">
        <v>54440.105000000003</v>
      </c>
      <c r="F158">
        <v>3.7370000000000001</v>
      </c>
      <c r="G158">
        <v>1.1499999999999999</v>
      </c>
    </row>
  </sheetData>
  <pageMargins left="0.7" right="0.7" top="0.75" bottom="0.75" header="0.3" footer="0.3"/>
</worksheet>
</file>

<file path=xl/worksheets/sheet2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13A72-3FB7-1F43-A238-4ECA6DFEE83B}">
  <dimension ref="A1:M158"/>
  <sheetViews>
    <sheetView topLeftCell="G1" zoomScaleNormal="100" workbookViewId="0">
      <selection activeCell="M7" sqref="M7"/>
    </sheetView>
  </sheetViews>
  <sheetFormatPr baseColWidth="10" defaultRowHeight="16" x14ac:dyDescent="0.2"/>
  <cols>
    <col min="1" max="1" width="20.83203125" bestFit="1" customWidth="1"/>
    <col min="2" max="3" width="5.1640625" bestFit="1" customWidth="1"/>
    <col min="4" max="4" width="20.5" bestFit="1" customWidth="1"/>
    <col min="5" max="5" width="22.6640625" bestFit="1" customWidth="1"/>
    <col min="6" max="6" width="14.33203125" bestFit="1" customWidth="1"/>
    <col min="7" max="7" width="16.5" bestFit="1" customWidth="1"/>
    <col min="8" max="8" width="15.6640625" bestFit="1" customWidth="1"/>
    <col min="9" max="9" width="17.83203125" bestFit="1" customWidth="1"/>
    <col min="10" max="10" width="12.1640625" bestFit="1" customWidth="1"/>
    <col min="11" max="11" width="15.1640625" bestFit="1" customWidth="1"/>
    <col min="12" max="12" width="12.6640625" bestFit="1" customWidth="1"/>
    <col min="13" max="13" width="14.6640625" bestFit="1" customWidth="1"/>
  </cols>
  <sheetData>
    <row r="1" spans="1:13" ht="17" x14ac:dyDescent="0.2">
      <c r="A1" t="s">
        <v>0</v>
      </c>
      <c r="B1" t="s">
        <v>1</v>
      </c>
      <c r="C1" t="s">
        <v>2</v>
      </c>
      <c r="D1" s="8" t="s">
        <v>178</v>
      </c>
      <c r="E1" s="8" t="s">
        <v>185</v>
      </c>
      <c r="F1" s="7" t="s">
        <v>180</v>
      </c>
      <c r="G1" s="7" t="s">
        <v>186</v>
      </c>
      <c r="H1" s="7" t="s">
        <v>184</v>
      </c>
      <c r="I1" s="7" t="s">
        <v>187</v>
      </c>
      <c r="J1" s="7" t="s">
        <v>188</v>
      </c>
      <c r="K1" s="7" t="s">
        <v>189</v>
      </c>
      <c r="L1" s="7" t="s">
        <v>190</v>
      </c>
      <c r="M1" s="7" t="s">
        <v>181</v>
      </c>
    </row>
    <row r="2" spans="1:13" x14ac:dyDescent="0.2">
      <c r="A2" t="s">
        <v>4</v>
      </c>
      <c r="B2" t="s">
        <v>5</v>
      </c>
      <c r="C2">
        <v>2010</v>
      </c>
      <c r="D2">
        <v>5.9</v>
      </c>
      <c r="E2">
        <f>D2^2</f>
        <v>34.81</v>
      </c>
      <c r="F2">
        <v>12041.749</v>
      </c>
      <c r="G2">
        <f>F2^2</f>
        <v>145003718.97900099</v>
      </c>
      <c r="H2">
        <v>14.086</v>
      </c>
      <c r="I2">
        <f>H2^2</f>
        <v>198.41539600000002</v>
      </c>
      <c r="J2">
        <f>D2*F2</f>
        <v>71046.319100000008</v>
      </c>
      <c r="K2">
        <f>D2*H2</f>
        <v>83.107400000000013</v>
      </c>
      <c r="L2">
        <f>F2*H2</f>
        <v>169620.07641400001</v>
      </c>
      <c r="M2">
        <v>4.08</v>
      </c>
    </row>
    <row r="3" spans="1:13" x14ac:dyDescent="0.2">
      <c r="A3" t="s">
        <v>4</v>
      </c>
      <c r="B3" t="s">
        <v>5</v>
      </c>
      <c r="C3">
        <v>2005</v>
      </c>
      <c r="D3">
        <v>5.3</v>
      </c>
      <c r="E3">
        <f t="shared" ref="E3:E66" si="0">D3^2</f>
        <v>28.09</v>
      </c>
      <c r="F3">
        <v>9006.6460000000006</v>
      </c>
      <c r="G3">
        <f t="shared" ref="G3:G66" si="1">F3^2</f>
        <v>81119672.169316009</v>
      </c>
      <c r="H3">
        <v>15.965999999999999</v>
      </c>
      <c r="I3">
        <f t="shared" ref="I3:I66" si="2">H3^2</f>
        <v>254.91315599999999</v>
      </c>
      <c r="J3">
        <f t="shared" ref="J3:J66" si="3">D3*F3</f>
        <v>47735.2238</v>
      </c>
      <c r="K3">
        <f t="shared" ref="K3:K66" si="4">D3*H3</f>
        <v>84.619799999999998</v>
      </c>
      <c r="L3">
        <f t="shared" ref="L3:L66" si="5">F3*H3</f>
        <v>143800.110036</v>
      </c>
      <c r="M3">
        <v>5.08</v>
      </c>
    </row>
    <row r="4" spans="1:13" x14ac:dyDescent="0.2">
      <c r="A4" t="s">
        <v>4</v>
      </c>
      <c r="B4" t="s">
        <v>5</v>
      </c>
      <c r="C4">
        <v>2019</v>
      </c>
      <c r="D4">
        <v>5.1100000000000003</v>
      </c>
      <c r="E4">
        <f t="shared" si="0"/>
        <v>26.112100000000002</v>
      </c>
      <c r="F4">
        <v>15290.777</v>
      </c>
      <c r="G4">
        <f t="shared" si="1"/>
        <v>233807861.26372901</v>
      </c>
      <c r="H4">
        <v>11.465999999999999</v>
      </c>
      <c r="I4">
        <f t="shared" si="2"/>
        <v>131.469156</v>
      </c>
      <c r="J4">
        <f t="shared" si="3"/>
        <v>78135.870470000009</v>
      </c>
      <c r="K4">
        <f t="shared" si="4"/>
        <v>58.591259999999998</v>
      </c>
      <c r="L4">
        <f t="shared" si="5"/>
        <v>175324.04908199998</v>
      </c>
      <c r="M4">
        <v>2.2599999999999998</v>
      </c>
    </row>
    <row r="5" spans="1:13" x14ac:dyDescent="0.2">
      <c r="A5" t="s">
        <v>4</v>
      </c>
      <c r="B5" t="s">
        <v>5</v>
      </c>
      <c r="C5">
        <v>2000</v>
      </c>
      <c r="D5">
        <v>4.43</v>
      </c>
      <c r="E5">
        <f t="shared" si="0"/>
        <v>19.624899999999997</v>
      </c>
      <c r="F5">
        <v>6600.9785000000002</v>
      </c>
      <c r="G5">
        <f t="shared" si="1"/>
        <v>43572917.157462254</v>
      </c>
      <c r="H5">
        <v>19.023</v>
      </c>
      <c r="I5">
        <f t="shared" si="2"/>
        <v>361.874529</v>
      </c>
      <c r="J5">
        <f t="shared" si="3"/>
        <v>29242.334755</v>
      </c>
      <c r="K5">
        <f t="shared" si="4"/>
        <v>84.271889999999999</v>
      </c>
      <c r="L5">
        <f t="shared" si="5"/>
        <v>125570.4140055</v>
      </c>
      <c r="M5">
        <v>4.12</v>
      </c>
    </row>
    <row r="6" spans="1:13" x14ac:dyDescent="0.2">
      <c r="A6" t="s">
        <v>8</v>
      </c>
      <c r="B6" t="s">
        <v>9</v>
      </c>
      <c r="C6">
        <v>2010</v>
      </c>
      <c r="D6">
        <v>5.0599999999999996</v>
      </c>
      <c r="E6">
        <f t="shared" si="0"/>
        <v>25.603599999999997</v>
      </c>
      <c r="F6">
        <v>10438.564</v>
      </c>
      <c r="G6">
        <f t="shared" si="1"/>
        <v>108963618.38209601</v>
      </c>
      <c r="H6">
        <v>11.279</v>
      </c>
      <c r="I6">
        <f t="shared" si="2"/>
        <v>127.215841</v>
      </c>
      <c r="J6">
        <f t="shared" si="3"/>
        <v>52819.133839999995</v>
      </c>
      <c r="K6">
        <f t="shared" si="4"/>
        <v>57.071739999999998</v>
      </c>
      <c r="L6">
        <f t="shared" si="5"/>
        <v>117736.563356</v>
      </c>
      <c r="M6">
        <v>1.9</v>
      </c>
    </row>
    <row r="7" spans="1:13" x14ac:dyDescent="0.2">
      <c r="A7" t="s">
        <v>8</v>
      </c>
      <c r="B7" t="s">
        <v>9</v>
      </c>
      <c r="C7">
        <v>2019</v>
      </c>
      <c r="D7">
        <v>4.9800000000000004</v>
      </c>
      <c r="E7">
        <f t="shared" si="0"/>
        <v>24.800400000000003</v>
      </c>
      <c r="F7">
        <v>16215.36</v>
      </c>
      <c r="G7">
        <f t="shared" si="1"/>
        <v>262937899.92960003</v>
      </c>
      <c r="H7">
        <v>12.2</v>
      </c>
      <c r="I7">
        <f t="shared" si="2"/>
        <v>148.83999999999997</v>
      </c>
      <c r="J7">
        <f t="shared" si="3"/>
        <v>80752.492800000007</v>
      </c>
      <c r="K7">
        <f t="shared" si="4"/>
        <v>60.756</v>
      </c>
      <c r="L7">
        <f t="shared" si="5"/>
        <v>197827.39199999999</v>
      </c>
      <c r="M7">
        <v>2.59</v>
      </c>
    </row>
    <row r="8" spans="1:13" x14ac:dyDescent="0.2">
      <c r="A8" t="s">
        <v>8</v>
      </c>
      <c r="B8" t="s">
        <v>9</v>
      </c>
      <c r="C8">
        <v>2005</v>
      </c>
      <c r="D8">
        <v>4.84</v>
      </c>
      <c r="E8">
        <f t="shared" si="0"/>
        <v>23.425599999999999</v>
      </c>
      <c r="F8">
        <v>8362.9</v>
      </c>
      <c r="G8">
        <f t="shared" si="1"/>
        <v>69938096.409999996</v>
      </c>
      <c r="H8">
        <v>10.577</v>
      </c>
      <c r="I8">
        <f t="shared" si="2"/>
        <v>111.872929</v>
      </c>
      <c r="J8">
        <f t="shared" si="3"/>
        <v>40476.435999999994</v>
      </c>
      <c r="K8">
        <f t="shared" si="4"/>
        <v>51.192679999999996</v>
      </c>
      <c r="L8">
        <f t="shared" si="5"/>
        <v>88454.393299999996</v>
      </c>
      <c r="M8">
        <v>1.9</v>
      </c>
    </row>
    <row r="9" spans="1:13" x14ac:dyDescent="0.2">
      <c r="A9" t="s">
        <v>8</v>
      </c>
      <c r="B9" t="s">
        <v>9</v>
      </c>
      <c r="C9">
        <v>2000</v>
      </c>
      <c r="D9">
        <v>3.71</v>
      </c>
      <c r="E9">
        <f t="shared" si="0"/>
        <v>13.764099999999999</v>
      </c>
      <c r="F9">
        <v>4589.0083000000004</v>
      </c>
      <c r="G9">
        <f t="shared" si="1"/>
        <v>21058997.177468892</v>
      </c>
      <c r="H9">
        <v>11.097</v>
      </c>
      <c r="I9">
        <f t="shared" si="2"/>
        <v>123.14340899999999</v>
      </c>
      <c r="J9">
        <f t="shared" si="3"/>
        <v>17025.220793</v>
      </c>
      <c r="K9">
        <f t="shared" si="4"/>
        <v>41.169869999999996</v>
      </c>
      <c r="L9">
        <f t="shared" si="5"/>
        <v>50924.225105100006</v>
      </c>
      <c r="M9">
        <v>2.87</v>
      </c>
    </row>
    <row r="10" spans="1:13" x14ac:dyDescent="0.2">
      <c r="A10" t="s">
        <v>10</v>
      </c>
      <c r="B10" t="s">
        <v>11</v>
      </c>
      <c r="C10">
        <v>2000</v>
      </c>
      <c r="D10">
        <v>12.89</v>
      </c>
      <c r="E10">
        <f t="shared" si="0"/>
        <v>166.15210000000002</v>
      </c>
      <c r="F10">
        <v>54116.546999999999</v>
      </c>
      <c r="G10">
        <f t="shared" si="1"/>
        <v>2928600659.2032089</v>
      </c>
      <c r="H10">
        <v>4.694</v>
      </c>
      <c r="I10">
        <f t="shared" si="2"/>
        <v>22.033635999999998</v>
      </c>
      <c r="J10">
        <f t="shared" si="3"/>
        <v>697562.29083000007</v>
      </c>
      <c r="K10">
        <f t="shared" si="4"/>
        <v>60.505659999999999</v>
      </c>
      <c r="L10">
        <f t="shared" si="5"/>
        <v>254023.07161799999</v>
      </c>
      <c r="M10">
        <v>1.02</v>
      </c>
    </row>
    <row r="11" spans="1:13" x14ac:dyDescent="0.2">
      <c r="A11" t="s">
        <v>10</v>
      </c>
      <c r="B11" t="s">
        <v>11</v>
      </c>
      <c r="C11">
        <v>2005</v>
      </c>
      <c r="D11">
        <v>12.61</v>
      </c>
      <c r="E11">
        <f t="shared" si="0"/>
        <v>159.01209999999998</v>
      </c>
      <c r="F11">
        <v>57508.98</v>
      </c>
      <c r="G11">
        <f t="shared" si="1"/>
        <v>3307282780.6404004</v>
      </c>
      <c r="H11">
        <v>5.6820000000000004</v>
      </c>
      <c r="I11">
        <f t="shared" si="2"/>
        <v>32.285124000000003</v>
      </c>
      <c r="J11">
        <f t="shared" si="3"/>
        <v>725188.2378</v>
      </c>
      <c r="K11">
        <f t="shared" si="4"/>
        <v>71.650019999999998</v>
      </c>
      <c r="L11">
        <f t="shared" si="5"/>
        <v>326766.02436000004</v>
      </c>
      <c r="M11">
        <v>0.66</v>
      </c>
    </row>
    <row r="12" spans="1:13" x14ac:dyDescent="0.2">
      <c r="A12" t="s">
        <v>10</v>
      </c>
      <c r="B12" t="s">
        <v>11</v>
      </c>
      <c r="C12">
        <v>2010</v>
      </c>
      <c r="D12">
        <v>12.23</v>
      </c>
      <c r="E12">
        <f t="shared" si="0"/>
        <v>149.5729</v>
      </c>
      <c r="F12">
        <v>60380.14</v>
      </c>
      <c r="G12">
        <f t="shared" si="1"/>
        <v>3645761306.4196</v>
      </c>
      <c r="H12">
        <v>4.883</v>
      </c>
      <c r="I12">
        <f t="shared" si="2"/>
        <v>23.843689000000001</v>
      </c>
      <c r="J12">
        <f t="shared" si="3"/>
        <v>738449.11219999997</v>
      </c>
      <c r="K12">
        <f t="shared" si="4"/>
        <v>59.719090000000001</v>
      </c>
      <c r="L12">
        <f t="shared" si="5"/>
        <v>294836.22362</v>
      </c>
      <c r="M12">
        <v>0.73</v>
      </c>
    </row>
    <row r="13" spans="1:13" x14ac:dyDescent="0.2">
      <c r="A13" t="s">
        <v>10</v>
      </c>
      <c r="B13" t="s">
        <v>11</v>
      </c>
      <c r="C13">
        <v>2019</v>
      </c>
      <c r="D13">
        <v>11.97</v>
      </c>
      <c r="E13">
        <f t="shared" si="0"/>
        <v>143.2809</v>
      </c>
      <c r="F13">
        <v>65312.023000000001</v>
      </c>
      <c r="G13">
        <f t="shared" si="1"/>
        <v>4265660348.352529</v>
      </c>
      <c r="H13">
        <v>4.5599999999999996</v>
      </c>
      <c r="I13">
        <f t="shared" si="2"/>
        <v>20.793599999999998</v>
      </c>
      <c r="J13">
        <f t="shared" si="3"/>
        <v>781784.91531000007</v>
      </c>
      <c r="K13">
        <f t="shared" si="4"/>
        <v>54.583199999999998</v>
      </c>
      <c r="L13">
        <f t="shared" si="5"/>
        <v>297822.82487999997</v>
      </c>
      <c r="M13">
        <v>0.87</v>
      </c>
    </row>
    <row r="14" spans="1:13" x14ac:dyDescent="0.2">
      <c r="A14" t="s">
        <v>12</v>
      </c>
      <c r="B14" t="s">
        <v>13</v>
      </c>
      <c r="C14">
        <v>2019</v>
      </c>
      <c r="D14">
        <v>1.97</v>
      </c>
      <c r="E14">
        <f t="shared" si="0"/>
        <v>3.8809</v>
      </c>
      <c r="F14">
        <v>20122.713</v>
      </c>
      <c r="G14">
        <f t="shared" si="1"/>
        <v>404923578.48036897</v>
      </c>
      <c r="H14">
        <v>5</v>
      </c>
      <c r="I14">
        <f t="shared" si="2"/>
        <v>25</v>
      </c>
      <c r="J14">
        <f t="shared" si="3"/>
        <v>39641.744610000002</v>
      </c>
      <c r="K14">
        <f t="shared" si="4"/>
        <v>9.85</v>
      </c>
      <c r="L14">
        <f t="shared" si="5"/>
        <v>100613.565</v>
      </c>
      <c r="M14">
        <v>1.64</v>
      </c>
    </row>
    <row r="15" spans="1:13" x14ac:dyDescent="0.2">
      <c r="A15" t="s">
        <v>12</v>
      </c>
      <c r="B15" t="s">
        <v>13</v>
      </c>
      <c r="C15">
        <v>2010</v>
      </c>
      <c r="D15">
        <v>1.81</v>
      </c>
      <c r="E15">
        <f t="shared" si="0"/>
        <v>3.2761</v>
      </c>
      <c r="F15">
        <v>19621.384999999998</v>
      </c>
      <c r="G15">
        <f t="shared" si="1"/>
        <v>384998749.31822497</v>
      </c>
      <c r="H15">
        <v>5.63</v>
      </c>
      <c r="I15">
        <f t="shared" si="2"/>
        <v>31.696899999999999</v>
      </c>
      <c r="J15">
        <f t="shared" si="3"/>
        <v>35514.706849999995</v>
      </c>
      <c r="K15">
        <f t="shared" si="4"/>
        <v>10.190300000000001</v>
      </c>
      <c r="L15">
        <f t="shared" si="5"/>
        <v>110468.39754999999</v>
      </c>
      <c r="M15">
        <v>2.23</v>
      </c>
    </row>
    <row r="16" spans="1:13" x14ac:dyDescent="0.2">
      <c r="A16" t="s">
        <v>12</v>
      </c>
      <c r="B16" t="s">
        <v>13</v>
      </c>
      <c r="C16">
        <v>2000</v>
      </c>
      <c r="D16">
        <v>1.57</v>
      </c>
      <c r="E16">
        <f t="shared" si="0"/>
        <v>2.4649000000000001</v>
      </c>
      <c r="F16">
        <v>5571.3095999999996</v>
      </c>
      <c r="G16">
        <f t="shared" si="1"/>
        <v>31039490.659052156</v>
      </c>
      <c r="H16">
        <v>11.78</v>
      </c>
      <c r="I16">
        <f t="shared" si="2"/>
        <v>138.76839999999999</v>
      </c>
      <c r="J16">
        <f t="shared" si="3"/>
        <v>8746.956071999999</v>
      </c>
      <c r="K16">
        <f t="shared" si="4"/>
        <v>18.494599999999998</v>
      </c>
      <c r="L16">
        <f t="shared" si="5"/>
        <v>65630.027087999988</v>
      </c>
      <c r="M16">
        <v>2.76</v>
      </c>
    </row>
    <row r="17" spans="1:13" x14ac:dyDescent="0.2">
      <c r="A17" t="s">
        <v>14</v>
      </c>
      <c r="B17" t="s">
        <v>15</v>
      </c>
      <c r="C17">
        <v>2010</v>
      </c>
      <c r="D17">
        <v>14.99</v>
      </c>
      <c r="E17">
        <f t="shared" si="0"/>
        <v>224.70010000000002</v>
      </c>
      <c r="F17">
        <v>24012.613000000001</v>
      </c>
      <c r="G17">
        <f t="shared" si="1"/>
        <v>576605583.08776903</v>
      </c>
      <c r="H17">
        <v>6.0540000000000003</v>
      </c>
      <c r="I17">
        <f t="shared" si="2"/>
        <v>36.650916000000002</v>
      </c>
      <c r="J17">
        <f t="shared" si="3"/>
        <v>359949.06887000002</v>
      </c>
      <c r="K17">
        <f t="shared" si="4"/>
        <v>90.749459999999999</v>
      </c>
      <c r="L17">
        <f t="shared" si="5"/>
        <v>145372.35910200002</v>
      </c>
      <c r="M17">
        <v>4.12</v>
      </c>
    </row>
    <row r="18" spans="1:13" x14ac:dyDescent="0.2">
      <c r="A18" t="s">
        <v>14</v>
      </c>
      <c r="B18" t="s">
        <v>15</v>
      </c>
      <c r="C18">
        <v>2000</v>
      </c>
      <c r="D18">
        <v>12.63</v>
      </c>
      <c r="E18">
        <f t="shared" si="0"/>
        <v>159.51690000000002</v>
      </c>
      <c r="F18">
        <v>11182.455</v>
      </c>
      <c r="G18">
        <f t="shared" si="1"/>
        <v>125047299.827025</v>
      </c>
      <c r="H18">
        <v>12.170999999999999</v>
      </c>
      <c r="I18">
        <f t="shared" si="2"/>
        <v>148.133241</v>
      </c>
      <c r="J18">
        <f t="shared" si="3"/>
        <v>141234.40665000002</v>
      </c>
      <c r="K18">
        <f t="shared" si="4"/>
        <v>153.71973</v>
      </c>
      <c r="L18">
        <f t="shared" si="5"/>
        <v>136101.659805</v>
      </c>
      <c r="M18">
        <v>9.8800000000000008</v>
      </c>
    </row>
    <row r="19" spans="1:13" x14ac:dyDescent="0.2">
      <c r="A19" t="s">
        <v>14</v>
      </c>
      <c r="B19" t="s">
        <v>15</v>
      </c>
      <c r="C19">
        <v>2019</v>
      </c>
      <c r="D19">
        <v>10.9</v>
      </c>
      <c r="E19">
        <f t="shared" si="0"/>
        <v>118.81</v>
      </c>
      <c r="F19">
        <v>26798.82</v>
      </c>
      <c r="G19">
        <f t="shared" si="1"/>
        <v>718176753.39240003</v>
      </c>
      <c r="H19">
        <v>4.165</v>
      </c>
      <c r="I19">
        <f t="shared" si="2"/>
        <v>17.347225000000002</v>
      </c>
      <c r="J19">
        <f t="shared" si="3"/>
        <v>292107.13800000004</v>
      </c>
      <c r="K19">
        <f t="shared" si="4"/>
        <v>45.398499999999999</v>
      </c>
      <c r="L19">
        <f t="shared" si="5"/>
        <v>111617.08530000001</v>
      </c>
      <c r="M19">
        <v>2.33</v>
      </c>
    </row>
    <row r="20" spans="1:13" x14ac:dyDescent="0.2">
      <c r="A20" t="s">
        <v>16</v>
      </c>
      <c r="B20" t="s">
        <v>17</v>
      </c>
      <c r="C20">
        <v>2000</v>
      </c>
      <c r="D20">
        <v>11.42</v>
      </c>
      <c r="E20">
        <f t="shared" si="0"/>
        <v>130.41640000000001</v>
      </c>
      <c r="F20">
        <v>51482.815999999999</v>
      </c>
      <c r="G20">
        <f t="shared" si="1"/>
        <v>2650480343.289856</v>
      </c>
      <c r="H20">
        <v>6.5860000000000003</v>
      </c>
      <c r="I20">
        <f t="shared" si="2"/>
        <v>43.375396000000002</v>
      </c>
      <c r="J20">
        <f t="shared" si="3"/>
        <v>587933.75872000004</v>
      </c>
      <c r="K20">
        <f t="shared" si="4"/>
        <v>75.212119999999999</v>
      </c>
      <c r="L20">
        <f t="shared" si="5"/>
        <v>339065.826176</v>
      </c>
      <c r="M20">
        <v>2.0699999999999998</v>
      </c>
    </row>
    <row r="21" spans="1:13" x14ac:dyDescent="0.2">
      <c r="A21" t="s">
        <v>18</v>
      </c>
      <c r="B21" t="s">
        <v>19</v>
      </c>
      <c r="C21">
        <v>2019</v>
      </c>
      <c r="D21">
        <v>6.38</v>
      </c>
      <c r="E21">
        <f t="shared" si="0"/>
        <v>40.7044</v>
      </c>
      <c r="F21">
        <v>17269.282999999999</v>
      </c>
      <c r="G21">
        <f t="shared" si="1"/>
        <v>298228135.33408898</v>
      </c>
      <c r="H21">
        <v>15.692</v>
      </c>
      <c r="I21">
        <f t="shared" si="2"/>
        <v>246.23886400000001</v>
      </c>
      <c r="J21">
        <f t="shared" si="3"/>
        <v>110178.02553999999</v>
      </c>
      <c r="K21">
        <f t="shared" si="4"/>
        <v>100.11496</v>
      </c>
      <c r="L21">
        <f t="shared" si="5"/>
        <v>270989.58883600001</v>
      </c>
      <c r="M21">
        <v>1.25</v>
      </c>
    </row>
    <row r="22" spans="1:13" x14ac:dyDescent="0.2">
      <c r="A22" t="s">
        <v>18</v>
      </c>
      <c r="B22" t="s">
        <v>19</v>
      </c>
      <c r="C22">
        <v>2010</v>
      </c>
      <c r="D22">
        <v>5.74</v>
      </c>
      <c r="E22">
        <f t="shared" si="0"/>
        <v>32.947600000000001</v>
      </c>
      <c r="F22">
        <v>12310.37</v>
      </c>
      <c r="G22">
        <f t="shared" si="1"/>
        <v>151545209.53690001</v>
      </c>
      <c r="H22">
        <v>27.312000000000001</v>
      </c>
      <c r="I22">
        <f t="shared" si="2"/>
        <v>745.94534400000009</v>
      </c>
      <c r="J22">
        <f t="shared" si="3"/>
        <v>70661.52380000001</v>
      </c>
      <c r="K22">
        <f t="shared" si="4"/>
        <v>156.77088000000001</v>
      </c>
      <c r="L22">
        <f t="shared" si="5"/>
        <v>336220.82544000004</v>
      </c>
      <c r="M22">
        <v>1.47</v>
      </c>
    </row>
    <row r="23" spans="1:13" x14ac:dyDescent="0.2">
      <c r="A23" t="s">
        <v>18</v>
      </c>
      <c r="B23" t="s">
        <v>19</v>
      </c>
      <c r="C23">
        <v>2000</v>
      </c>
      <c r="D23">
        <v>4.92</v>
      </c>
      <c r="E23">
        <f t="shared" si="0"/>
        <v>24.206399999999999</v>
      </c>
      <c r="F23">
        <v>7938.5225</v>
      </c>
      <c r="G23">
        <f t="shared" si="1"/>
        <v>63020139.483006254</v>
      </c>
      <c r="H23">
        <v>25.472999999999999</v>
      </c>
      <c r="I23">
        <f t="shared" si="2"/>
        <v>648.87372899999991</v>
      </c>
      <c r="J23">
        <f t="shared" si="3"/>
        <v>39057.530700000003</v>
      </c>
      <c r="K23">
        <f t="shared" si="4"/>
        <v>125.32715999999999</v>
      </c>
      <c r="L23">
        <f t="shared" si="5"/>
        <v>202217.98364249998</v>
      </c>
      <c r="M23">
        <v>2.37</v>
      </c>
    </row>
    <row r="24" spans="1:13" x14ac:dyDescent="0.2">
      <c r="A24" t="s">
        <v>20</v>
      </c>
      <c r="B24" t="s">
        <v>21</v>
      </c>
      <c r="C24">
        <v>2019</v>
      </c>
      <c r="D24">
        <v>11.92</v>
      </c>
      <c r="E24">
        <f t="shared" si="0"/>
        <v>142.0864</v>
      </c>
      <c r="F24">
        <v>27917.119999999999</v>
      </c>
      <c r="G24">
        <f t="shared" si="1"/>
        <v>779365589.09439993</v>
      </c>
      <c r="H24">
        <v>4.2300000000000004</v>
      </c>
      <c r="I24">
        <f t="shared" si="2"/>
        <v>17.892900000000004</v>
      </c>
      <c r="J24">
        <f t="shared" si="3"/>
        <v>332772.07039999997</v>
      </c>
      <c r="K24">
        <f t="shared" si="4"/>
        <v>50.421600000000005</v>
      </c>
      <c r="L24">
        <f t="shared" si="5"/>
        <v>118089.4176</v>
      </c>
      <c r="M24">
        <v>1.18</v>
      </c>
    </row>
    <row r="25" spans="1:13" x14ac:dyDescent="0.2">
      <c r="A25" t="s">
        <v>20</v>
      </c>
      <c r="B25" t="s">
        <v>21</v>
      </c>
      <c r="C25">
        <v>2000</v>
      </c>
      <c r="D25">
        <v>11.37</v>
      </c>
      <c r="E25">
        <f t="shared" si="0"/>
        <v>129.27689999999998</v>
      </c>
      <c r="F25">
        <v>12658.808999999999</v>
      </c>
      <c r="G25">
        <f t="shared" si="1"/>
        <v>160245445.29848099</v>
      </c>
      <c r="H25">
        <v>16.218</v>
      </c>
      <c r="I25">
        <f t="shared" si="2"/>
        <v>263.02352400000001</v>
      </c>
      <c r="J25">
        <f t="shared" si="3"/>
        <v>143930.65832999998</v>
      </c>
      <c r="K25">
        <f t="shared" si="4"/>
        <v>184.39865999999998</v>
      </c>
      <c r="L25">
        <f t="shared" si="5"/>
        <v>205300.56436199998</v>
      </c>
      <c r="M25">
        <v>4.0999999999999996</v>
      </c>
    </row>
    <row r="26" spans="1:13" x14ac:dyDescent="0.2">
      <c r="A26" t="s">
        <v>20</v>
      </c>
      <c r="B26" t="s">
        <v>21</v>
      </c>
      <c r="C26">
        <v>2005</v>
      </c>
      <c r="D26">
        <v>10.68</v>
      </c>
      <c r="E26">
        <f t="shared" si="0"/>
        <v>114.0624</v>
      </c>
      <c r="F26">
        <v>17811.666000000001</v>
      </c>
      <c r="G26">
        <f t="shared" si="1"/>
        <v>317255445.69555604</v>
      </c>
      <c r="H26">
        <v>10.083</v>
      </c>
      <c r="I26">
        <f t="shared" si="2"/>
        <v>101.666889</v>
      </c>
      <c r="J26">
        <f t="shared" si="3"/>
        <v>190228.59288000001</v>
      </c>
      <c r="K26">
        <f t="shared" si="4"/>
        <v>107.68644</v>
      </c>
      <c r="L26">
        <f t="shared" si="5"/>
        <v>179595.02827800001</v>
      </c>
      <c r="M26">
        <v>2.5499999999999998</v>
      </c>
    </row>
    <row r="27" spans="1:13" x14ac:dyDescent="0.2">
      <c r="A27" t="s">
        <v>20</v>
      </c>
      <c r="B27" t="s">
        <v>21</v>
      </c>
      <c r="C27">
        <v>2010</v>
      </c>
      <c r="D27">
        <v>10.66</v>
      </c>
      <c r="E27">
        <f t="shared" si="0"/>
        <v>113.6356</v>
      </c>
      <c r="F27">
        <v>21888.504000000001</v>
      </c>
      <c r="G27">
        <f t="shared" si="1"/>
        <v>479106607.35801601</v>
      </c>
      <c r="H27">
        <v>10.279</v>
      </c>
      <c r="I27">
        <f t="shared" si="2"/>
        <v>105.657841</v>
      </c>
      <c r="J27">
        <f t="shared" si="3"/>
        <v>233331.45264</v>
      </c>
      <c r="K27">
        <f t="shared" si="4"/>
        <v>109.57414</v>
      </c>
      <c r="L27">
        <f t="shared" si="5"/>
        <v>224991.93261600001</v>
      </c>
      <c r="M27">
        <v>1.95</v>
      </c>
    </row>
    <row r="28" spans="1:13" x14ac:dyDescent="0.2">
      <c r="A28" t="s">
        <v>22</v>
      </c>
      <c r="B28" t="s">
        <v>23</v>
      </c>
      <c r="C28">
        <v>2000</v>
      </c>
      <c r="D28">
        <v>10.94</v>
      </c>
      <c r="E28">
        <f t="shared" si="0"/>
        <v>119.68359999999998</v>
      </c>
      <c r="F28">
        <v>21293.103999999999</v>
      </c>
      <c r="G28">
        <f t="shared" si="1"/>
        <v>453396277.95481598</v>
      </c>
      <c r="H28">
        <v>16.064</v>
      </c>
      <c r="I28">
        <f t="shared" si="2"/>
        <v>258.05209600000001</v>
      </c>
      <c r="J28">
        <f t="shared" si="3"/>
        <v>232946.55776</v>
      </c>
      <c r="K28">
        <f t="shared" si="4"/>
        <v>175.74016</v>
      </c>
      <c r="L28">
        <f t="shared" si="5"/>
        <v>342052.42265600001</v>
      </c>
      <c r="M28">
        <v>2.2200000000000002</v>
      </c>
    </row>
    <row r="29" spans="1:13" x14ac:dyDescent="0.2">
      <c r="A29" t="s">
        <v>22</v>
      </c>
      <c r="B29" t="s">
        <v>23</v>
      </c>
      <c r="C29">
        <v>2010</v>
      </c>
      <c r="D29">
        <v>9.48</v>
      </c>
      <c r="E29">
        <f t="shared" si="0"/>
        <v>89.870400000000004</v>
      </c>
      <c r="F29">
        <v>28691.813999999998</v>
      </c>
      <c r="G29">
        <f t="shared" si="1"/>
        <v>823220190.61059594</v>
      </c>
      <c r="H29">
        <v>11.62</v>
      </c>
      <c r="I29">
        <f t="shared" si="2"/>
        <v>135.02439999999999</v>
      </c>
      <c r="J29">
        <f t="shared" si="3"/>
        <v>271998.39672000002</v>
      </c>
      <c r="K29">
        <f t="shared" si="4"/>
        <v>110.1576</v>
      </c>
      <c r="L29">
        <f t="shared" si="5"/>
        <v>333398.87867999997</v>
      </c>
      <c r="M29">
        <v>1.42</v>
      </c>
    </row>
    <row r="30" spans="1:13" x14ac:dyDescent="0.2">
      <c r="A30" t="s">
        <v>22</v>
      </c>
      <c r="B30" t="s">
        <v>23</v>
      </c>
      <c r="C30">
        <v>2005</v>
      </c>
      <c r="D30">
        <v>9.4600000000000009</v>
      </c>
      <c r="E30">
        <f t="shared" si="0"/>
        <v>89.49160000000002</v>
      </c>
      <c r="F30">
        <v>27629.335999999999</v>
      </c>
      <c r="G30">
        <f t="shared" si="1"/>
        <v>763380207.80089593</v>
      </c>
      <c r="H30">
        <v>12.598000000000001</v>
      </c>
      <c r="I30">
        <f t="shared" si="2"/>
        <v>158.70960400000001</v>
      </c>
      <c r="J30">
        <f t="shared" si="3"/>
        <v>261373.51856000003</v>
      </c>
      <c r="K30">
        <f t="shared" si="4"/>
        <v>119.17708000000002</v>
      </c>
      <c r="L30">
        <f t="shared" si="5"/>
        <v>348074.37492800003</v>
      </c>
      <c r="M30">
        <v>1.54</v>
      </c>
    </row>
    <row r="31" spans="1:13" x14ac:dyDescent="0.2">
      <c r="A31" t="s">
        <v>22</v>
      </c>
      <c r="B31" t="s">
        <v>23</v>
      </c>
      <c r="C31">
        <v>2019</v>
      </c>
      <c r="D31">
        <v>8.5399999999999991</v>
      </c>
      <c r="E31">
        <f t="shared" si="0"/>
        <v>72.931599999999989</v>
      </c>
      <c r="F31">
        <v>35107.934000000001</v>
      </c>
      <c r="G31">
        <f t="shared" si="1"/>
        <v>1232567029.7483561</v>
      </c>
      <c r="H31">
        <v>6.617</v>
      </c>
      <c r="I31">
        <f t="shared" si="2"/>
        <v>43.784689</v>
      </c>
      <c r="J31">
        <f t="shared" si="3"/>
        <v>299821.75636</v>
      </c>
      <c r="K31">
        <f t="shared" si="4"/>
        <v>56.509179999999994</v>
      </c>
      <c r="L31">
        <f t="shared" si="5"/>
        <v>232309.19927800001</v>
      </c>
      <c r="M31">
        <v>0.8</v>
      </c>
    </row>
    <row r="32" spans="1:13" x14ac:dyDescent="0.2">
      <c r="A32" t="s">
        <v>24</v>
      </c>
      <c r="B32" t="s">
        <v>25</v>
      </c>
      <c r="C32">
        <v>2005</v>
      </c>
      <c r="D32">
        <v>9.8800000000000008</v>
      </c>
      <c r="E32">
        <f t="shared" si="0"/>
        <v>97.614400000000018</v>
      </c>
      <c r="F32">
        <v>42337.188000000002</v>
      </c>
      <c r="G32">
        <f t="shared" si="1"/>
        <v>1792437487.7473443</v>
      </c>
      <c r="H32">
        <v>5.4809999999999999</v>
      </c>
      <c r="I32">
        <f t="shared" si="2"/>
        <v>30.041360999999998</v>
      </c>
      <c r="J32">
        <f t="shared" si="3"/>
        <v>418291.41744000005</v>
      </c>
      <c r="K32">
        <f t="shared" si="4"/>
        <v>54.152280000000005</v>
      </c>
      <c r="L32">
        <f t="shared" si="5"/>
        <v>232050.12742800001</v>
      </c>
      <c r="M32">
        <v>1.93</v>
      </c>
    </row>
    <row r="33" spans="1:13" x14ac:dyDescent="0.2">
      <c r="A33" t="s">
        <v>24</v>
      </c>
      <c r="B33" t="s">
        <v>25</v>
      </c>
      <c r="C33">
        <v>2010</v>
      </c>
      <c r="D33">
        <v>9.1199999999999992</v>
      </c>
      <c r="E33">
        <f t="shared" si="0"/>
        <v>83.174399999999991</v>
      </c>
      <c r="F33">
        <v>43094.991999999998</v>
      </c>
      <c r="G33">
        <f t="shared" si="1"/>
        <v>1857178335.4800639</v>
      </c>
      <c r="H33">
        <v>6.36</v>
      </c>
      <c r="I33">
        <f t="shared" si="2"/>
        <v>40.449600000000004</v>
      </c>
      <c r="J33">
        <f t="shared" si="3"/>
        <v>393026.32703999995</v>
      </c>
      <c r="K33">
        <f t="shared" si="4"/>
        <v>58.0032</v>
      </c>
      <c r="L33">
        <f t="shared" si="5"/>
        <v>274084.14912000002</v>
      </c>
      <c r="M33">
        <v>0.71</v>
      </c>
    </row>
    <row r="34" spans="1:13" x14ac:dyDescent="0.2">
      <c r="A34" t="s">
        <v>24</v>
      </c>
      <c r="B34" t="s">
        <v>25</v>
      </c>
      <c r="C34">
        <v>2000</v>
      </c>
      <c r="D34">
        <v>8.86</v>
      </c>
      <c r="E34">
        <f t="shared" si="0"/>
        <v>78.499599999999987</v>
      </c>
      <c r="F34">
        <v>36973.199999999997</v>
      </c>
      <c r="G34">
        <f t="shared" si="1"/>
        <v>1367017518.2399998</v>
      </c>
      <c r="H34">
        <v>4.766</v>
      </c>
      <c r="I34">
        <f t="shared" si="2"/>
        <v>22.714756000000001</v>
      </c>
      <c r="J34">
        <f t="shared" si="3"/>
        <v>327582.55199999997</v>
      </c>
      <c r="K34">
        <f t="shared" si="4"/>
        <v>42.226759999999999</v>
      </c>
      <c r="L34">
        <f t="shared" si="5"/>
        <v>176214.27119999999</v>
      </c>
      <c r="M34">
        <v>0.84</v>
      </c>
    </row>
    <row r="35" spans="1:13" x14ac:dyDescent="0.2">
      <c r="A35" t="s">
        <v>24</v>
      </c>
      <c r="B35" t="s">
        <v>25</v>
      </c>
      <c r="C35">
        <v>2019</v>
      </c>
      <c r="D35">
        <v>8.0500000000000007</v>
      </c>
      <c r="E35">
        <f t="shared" si="0"/>
        <v>64.802500000000009</v>
      </c>
      <c r="F35">
        <v>47283.457000000002</v>
      </c>
      <c r="G35">
        <f t="shared" si="1"/>
        <v>2235725305.8708491</v>
      </c>
      <c r="H35">
        <v>7.1550000000000002</v>
      </c>
      <c r="I35">
        <f t="shared" si="2"/>
        <v>51.194025000000003</v>
      </c>
      <c r="J35">
        <f t="shared" si="3"/>
        <v>380631.82885000005</v>
      </c>
      <c r="K35">
        <f t="shared" si="4"/>
        <v>57.597750000000005</v>
      </c>
      <c r="L35">
        <f t="shared" si="5"/>
        <v>338313.13483500003</v>
      </c>
      <c r="M35">
        <v>1.22</v>
      </c>
    </row>
    <row r="36" spans="1:13" x14ac:dyDescent="0.2">
      <c r="A36" t="s">
        <v>26</v>
      </c>
      <c r="B36" t="s">
        <v>27</v>
      </c>
      <c r="C36">
        <v>2000</v>
      </c>
      <c r="D36">
        <v>14.22</v>
      </c>
      <c r="E36">
        <f t="shared" si="0"/>
        <v>202.20840000000001</v>
      </c>
      <c r="F36">
        <v>30781.717000000001</v>
      </c>
      <c r="G36">
        <f t="shared" si="1"/>
        <v>947514101.46808898</v>
      </c>
      <c r="H36">
        <v>8.7639999999999993</v>
      </c>
      <c r="I36">
        <f t="shared" si="2"/>
        <v>76.807695999999993</v>
      </c>
      <c r="J36">
        <f t="shared" si="3"/>
        <v>437716.01574</v>
      </c>
      <c r="K36">
        <f t="shared" si="4"/>
        <v>124.62407999999999</v>
      </c>
      <c r="L36">
        <f t="shared" si="5"/>
        <v>269770.96778800001</v>
      </c>
      <c r="M36">
        <v>1.87</v>
      </c>
    </row>
    <row r="37" spans="1:13" x14ac:dyDescent="0.2">
      <c r="A37" t="s">
        <v>26</v>
      </c>
      <c r="B37" t="s">
        <v>27</v>
      </c>
      <c r="C37">
        <v>2005</v>
      </c>
      <c r="D37">
        <v>13.99</v>
      </c>
      <c r="E37">
        <f t="shared" si="0"/>
        <v>195.7201</v>
      </c>
      <c r="F37">
        <v>37171.175999999999</v>
      </c>
      <c r="G37">
        <f t="shared" si="1"/>
        <v>1381696325.222976</v>
      </c>
      <c r="H37">
        <v>7.9269999999999996</v>
      </c>
      <c r="I37">
        <f t="shared" si="2"/>
        <v>62.837328999999997</v>
      </c>
      <c r="J37">
        <f t="shared" si="3"/>
        <v>520024.75224</v>
      </c>
      <c r="K37">
        <f t="shared" si="4"/>
        <v>110.89873</v>
      </c>
      <c r="L37">
        <f t="shared" si="5"/>
        <v>294655.912152</v>
      </c>
      <c r="M37">
        <v>1.05</v>
      </c>
    </row>
    <row r="38" spans="1:13" x14ac:dyDescent="0.2">
      <c r="A38" t="s">
        <v>26</v>
      </c>
      <c r="B38" t="s">
        <v>27</v>
      </c>
      <c r="C38">
        <v>2010</v>
      </c>
      <c r="D38">
        <v>13.33</v>
      </c>
      <c r="E38">
        <f t="shared" si="0"/>
        <v>177.68889999999999</v>
      </c>
      <c r="F38">
        <v>40896.730000000003</v>
      </c>
      <c r="G38">
        <f t="shared" si="1"/>
        <v>1672542524.6929002</v>
      </c>
      <c r="H38">
        <v>7.2809999999999997</v>
      </c>
      <c r="I38">
        <f t="shared" si="2"/>
        <v>53.012960999999997</v>
      </c>
      <c r="J38">
        <f t="shared" si="3"/>
        <v>545153.41090000002</v>
      </c>
      <c r="K38">
        <f t="shared" si="4"/>
        <v>97.055729999999997</v>
      </c>
      <c r="L38">
        <f t="shared" si="5"/>
        <v>297769.09113000002</v>
      </c>
      <c r="M38">
        <v>0.98</v>
      </c>
    </row>
    <row r="39" spans="1:13" x14ac:dyDescent="0.2">
      <c r="A39" t="s">
        <v>26</v>
      </c>
      <c r="B39" t="s">
        <v>27</v>
      </c>
      <c r="C39">
        <v>2019</v>
      </c>
      <c r="D39">
        <v>13.29</v>
      </c>
      <c r="E39">
        <f t="shared" si="0"/>
        <v>176.62409999999997</v>
      </c>
      <c r="F39">
        <v>49961.796999999999</v>
      </c>
      <c r="G39">
        <f t="shared" si="1"/>
        <v>2496181159.4692087</v>
      </c>
      <c r="H39">
        <v>2.0150000000000001</v>
      </c>
      <c r="I39">
        <f t="shared" si="2"/>
        <v>4.0602250000000009</v>
      </c>
      <c r="J39">
        <f t="shared" si="3"/>
        <v>663992.28212999995</v>
      </c>
      <c r="K39">
        <f t="shared" si="4"/>
        <v>26.779350000000001</v>
      </c>
      <c r="L39">
        <f t="shared" si="5"/>
        <v>100673.020955</v>
      </c>
      <c r="M39">
        <v>0.86</v>
      </c>
    </row>
    <row r="40" spans="1:13" x14ac:dyDescent="0.2">
      <c r="A40" t="s">
        <v>28</v>
      </c>
      <c r="B40" t="s">
        <v>29</v>
      </c>
      <c r="C40">
        <v>2000</v>
      </c>
      <c r="D40">
        <v>11.69</v>
      </c>
      <c r="E40">
        <f t="shared" si="0"/>
        <v>136.65609999999998</v>
      </c>
      <c r="F40">
        <v>57948.61</v>
      </c>
      <c r="G40">
        <f t="shared" si="1"/>
        <v>3358041400.9321003</v>
      </c>
      <c r="H40">
        <v>4.476</v>
      </c>
      <c r="I40">
        <f t="shared" si="2"/>
        <v>20.034576000000001</v>
      </c>
      <c r="J40">
        <f t="shared" si="3"/>
        <v>677419.25089999998</v>
      </c>
      <c r="K40">
        <f t="shared" si="4"/>
        <v>52.324439999999996</v>
      </c>
      <c r="L40">
        <f t="shared" si="5"/>
        <v>259377.97836000001</v>
      </c>
      <c r="M40">
        <v>1.0900000000000001</v>
      </c>
    </row>
    <row r="41" spans="1:13" x14ac:dyDescent="0.2">
      <c r="A41" t="s">
        <v>28</v>
      </c>
      <c r="B41" t="s">
        <v>29</v>
      </c>
      <c r="C41">
        <v>2010</v>
      </c>
      <c r="D41">
        <v>10.39</v>
      </c>
      <c r="E41">
        <f t="shared" si="0"/>
        <v>107.95210000000002</v>
      </c>
      <c r="F41">
        <v>60233.362999999998</v>
      </c>
      <c r="G41">
        <f t="shared" si="1"/>
        <v>3628058018.2897687</v>
      </c>
      <c r="H41">
        <v>7.7469999999999999</v>
      </c>
      <c r="I41">
        <f t="shared" si="2"/>
        <v>60.016008999999997</v>
      </c>
      <c r="J41">
        <f t="shared" si="3"/>
        <v>625824.64156999998</v>
      </c>
      <c r="K41">
        <f t="shared" si="4"/>
        <v>80.491330000000005</v>
      </c>
      <c r="L41">
        <f t="shared" si="5"/>
        <v>466627.86316099996</v>
      </c>
      <c r="M41">
        <v>0.76</v>
      </c>
    </row>
    <row r="42" spans="1:13" x14ac:dyDescent="0.2">
      <c r="A42" t="s">
        <v>28</v>
      </c>
      <c r="B42" t="s">
        <v>29</v>
      </c>
      <c r="C42">
        <v>2019</v>
      </c>
      <c r="D42">
        <v>9.4</v>
      </c>
      <c r="E42">
        <f t="shared" si="0"/>
        <v>88.360000000000014</v>
      </c>
      <c r="F42">
        <v>67179.125</v>
      </c>
      <c r="G42">
        <f t="shared" si="1"/>
        <v>4513034835.765625</v>
      </c>
      <c r="H42">
        <v>5.0179999999999998</v>
      </c>
      <c r="I42">
        <f t="shared" si="2"/>
        <v>25.180323999999999</v>
      </c>
      <c r="J42">
        <f t="shared" si="3"/>
        <v>631483.77500000002</v>
      </c>
      <c r="K42">
        <f t="shared" si="4"/>
        <v>47.169199999999996</v>
      </c>
      <c r="L42">
        <f t="shared" si="5"/>
        <v>337104.84924999997</v>
      </c>
      <c r="M42">
        <v>0.86</v>
      </c>
    </row>
    <row r="43" spans="1:13" x14ac:dyDescent="0.2">
      <c r="A43" t="s">
        <v>30</v>
      </c>
      <c r="B43" t="s">
        <v>31</v>
      </c>
      <c r="C43">
        <v>2010</v>
      </c>
      <c r="D43">
        <v>14.23</v>
      </c>
      <c r="E43">
        <f t="shared" si="0"/>
        <v>202.49290000000002</v>
      </c>
      <c r="F43">
        <v>30936.557000000001</v>
      </c>
      <c r="G43">
        <f t="shared" si="1"/>
        <v>957070559.01424909</v>
      </c>
      <c r="H43">
        <v>16.707000000000001</v>
      </c>
      <c r="I43">
        <f t="shared" si="2"/>
        <v>279.12384900000001</v>
      </c>
      <c r="J43">
        <f t="shared" si="3"/>
        <v>440227.20611000003</v>
      </c>
      <c r="K43">
        <f t="shared" si="4"/>
        <v>237.74061</v>
      </c>
      <c r="L43">
        <f t="shared" si="5"/>
        <v>516857.05779900006</v>
      </c>
      <c r="M43">
        <v>5.26</v>
      </c>
    </row>
    <row r="44" spans="1:13" x14ac:dyDescent="0.2">
      <c r="A44" t="s">
        <v>30</v>
      </c>
      <c r="B44" t="s">
        <v>31</v>
      </c>
      <c r="C44">
        <v>2019</v>
      </c>
      <c r="D44">
        <v>11.26</v>
      </c>
      <c r="E44">
        <f t="shared" si="0"/>
        <v>126.7876</v>
      </c>
      <c r="F44">
        <v>43435.199999999997</v>
      </c>
      <c r="G44">
        <f t="shared" si="1"/>
        <v>1886616599.0399997</v>
      </c>
      <c r="H44">
        <v>4.5140000000000002</v>
      </c>
      <c r="I44">
        <f t="shared" si="2"/>
        <v>20.376196000000004</v>
      </c>
      <c r="J44">
        <f t="shared" si="3"/>
        <v>489080.35199999996</v>
      </c>
      <c r="K44">
        <f t="shared" si="4"/>
        <v>50.827640000000002</v>
      </c>
      <c r="L44">
        <f t="shared" si="5"/>
        <v>196066.49280000001</v>
      </c>
      <c r="M44">
        <v>1.96</v>
      </c>
    </row>
    <row r="45" spans="1:13" x14ac:dyDescent="0.2">
      <c r="A45" t="s">
        <v>30</v>
      </c>
      <c r="B45" t="s">
        <v>31</v>
      </c>
      <c r="C45">
        <v>2000</v>
      </c>
      <c r="D45">
        <v>10.45</v>
      </c>
      <c r="E45">
        <f t="shared" si="0"/>
        <v>109.20249999999999</v>
      </c>
      <c r="F45">
        <v>21119.953000000001</v>
      </c>
      <c r="G45">
        <f t="shared" si="1"/>
        <v>446052414.72220904</v>
      </c>
      <c r="H45">
        <v>13.36</v>
      </c>
      <c r="I45">
        <f t="shared" si="2"/>
        <v>178.4896</v>
      </c>
      <c r="J45">
        <f t="shared" si="3"/>
        <v>220703.50885000001</v>
      </c>
      <c r="K45">
        <f t="shared" si="4"/>
        <v>139.61199999999999</v>
      </c>
      <c r="L45">
        <f t="shared" si="5"/>
        <v>282162.57208000001</v>
      </c>
      <c r="M45">
        <v>10.24</v>
      </c>
    </row>
    <row r="46" spans="1:13" x14ac:dyDescent="0.2">
      <c r="A46" t="s">
        <v>32</v>
      </c>
      <c r="B46" t="s">
        <v>33</v>
      </c>
      <c r="C46">
        <v>2005</v>
      </c>
      <c r="D46">
        <v>10.95</v>
      </c>
      <c r="E46">
        <f t="shared" si="0"/>
        <v>119.90249999999999</v>
      </c>
      <c r="F46">
        <v>53234.347999999998</v>
      </c>
      <c r="G46">
        <f t="shared" si="1"/>
        <v>2833895806.9851036</v>
      </c>
      <c r="H46">
        <v>8.3840000000000003</v>
      </c>
      <c r="I46">
        <f t="shared" si="2"/>
        <v>70.291456000000011</v>
      </c>
      <c r="J46">
        <f t="shared" si="3"/>
        <v>582916.1105999999</v>
      </c>
      <c r="K46">
        <f t="shared" si="4"/>
        <v>91.8048</v>
      </c>
      <c r="L46">
        <f t="shared" si="5"/>
        <v>446316.77363200003</v>
      </c>
      <c r="M46">
        <v>2.27</v>
      </c>
    </row>
    <row r="47" spans="1:13" x14ac:dyDescent="0.2">
      <c r="A47" t="s">
        <v>32</v>
      </c>
      <c r="B47" t="s">
        <v>33</v>
      </c>
      <c r="C47">
        <v>2010</v>
      </c>
      <c r="D47">
        <v>10.74</v>
      </c>
      <c r="E47">
        <f t="shared" si="0"/>
        <v>115.3476</v>
      </c>
      <c r="F47">
        <v>54520.086000000003</v>
      </c>
      <c r="G47">
        <f t="shared" si="1"/>
        <v>2972439777.4473963</v>
      </c>
      <c r="H47">
        <v>8.3940000000000001</v>
      </c>
      <c r="I47">
        <f t="shared" si="2"/>
        <v>70.459236000000004</v>
      </c>
      <c r="J47">
        <f t="shared" si="3"/>
        <v>585545.7236400001</v>
      </c>
      <c r="K47">
        <f t="shared" si="4"/>
        <v>90.151560000000003</v>
      </c>
      <c r="L47">
        <f t="shared" si="5"/>
        <v>457641.601884</v>
      </c>
      <c r="M47">
        <v>2.2000000000000002</v>
      </c>
    </row>
    <row r="48" spans="1:13" x14ac:dyDescent="0.2">
      <c r="A48" t="s">
        <v>32</v>
      </c>
      <c r="B48" t="s">
        <v>33</v>
      </c>
      <c r="C48">
        <v>2000</v>
      </c>
      <c r="D48">
        <v>10</v>
      </c>
      <c r="E48">
        <f t="shared" si="0"/>
        <v>100</v>
      </c>
      <c r="F48">
        <v>47405.453000000001</v>
      </c>
      <c r="G48">
        <f t="shared" si="1"/>
        <v>2247276974.1352091</v>
      </c>
      <c r="H48">
        <v>11.135</v>
      </c>
      <c r="I48">
        <f t="shared" si="2"/>
        <v>123.988225</v>
      </c>
      <c r="J48">
        <f t="shared" si="3"/>
        <v>474054.53</v>
      </c>
      <c r="K48">
        <f t="shared" si="4"/>
        <v>111.35</v>
      </c>
      <c r="L48">
        <f t="shared" si="5"/>
        <v>527859.71915500006</v>
      </c>
      <c r="M48">
        <v>2.86</v>
      </c>
    </row>
    <row r="49" spans="1:13" x14ac:dyDescent="0.2">
      <c r="A49" t="s">
        <v>32</v>
      </c>
      <c r="B49" t="s">
        <v>33</v>
      </c>
      <c r="C49">
        <v>2019</v>
      </c>
      <c r="D49">
        <v>9.16</v>
      </c>
      <c r="E49">
        <f t="shared" si="0"/>
        <v>83.905600000000007</v>
      </c>
      <c r="F49">
        <v>57451.63</v>
      </c>
      <c r="G49">
        <f t="shared" si="1"/>
        <v>3300689789.6568999</v>
      </c>
      <c r="H49">
        <v>6.6950000000000003</v>
      </c>
      <c r="I49">
        <f t="shared" si="2"/>
        <v>44.823025000000001</v>
      </c>
      <c r="J49">
        <f t="shared" si="3"/>
        <v>526256.93079999997</v>
      </c>
      <c r="K49">
        <f t="shared" si="4"/>
        <v>61.3262</v>
      </c>
      <c r="L49">
        <f t="shared" si="5"/>
        <v>384638.66285000002</v>
      </c>
      <c r="M49">
        <v>1.47</v>
      </c>
    </row>
    <row r="50" spans="1:13" x14ac:dyDescent="0.2">
      <c r="A50" t="s">
        <v>34</v>
      </c>
      <c r="B50" t="s">
        <v>35</v>
      </c>
      <c r="C50">
        <v>2000</v>
      </c>
      <c r="D50">
        <v>13.72</v>
      </c>
      <c r="E50">
        <f t="shared" si="0"/>
        <v>188.23840000000001</v>
      </c>
      <c r="F50">
        <v>47132.483999999997</v>
      </c>
      <c r="G50">
        <f t="shared" si="1"/>
        <v>2221471048.0102558</v>
      </c>
      <c r="H50">
        <v>10.218</v>
      </c>
      <c r="I50">
        <f t="shared" si="2"/>
        <v>104.407524</v>
      </c>
      <c r="J50">
        <f t="shared" si="3"/>
        <v>646657.68047999998</v>
      </c>
      <c r="K50">
        <f t="shared" si="4"/>
        <v>140.19096000000002</v>
      </c>
      <c r="L50">
        <f t="shared" si="5"/>
        <v>481599.72151199996</v>
      </c>
      <c r="M50">
        <v>1.79</v>
      </c>
    </row>
    <row r="51" spans="1:13" x14ac:dyDescent="0.2">
      <c r="A51" t="s">
        <v>34</v>
      </c>
      <c r="B51" t="s">
        <v>35</v>
      </c>
      <c r="C51">
        <v>2005</v>
      </c>
      <c r="D51">
        <v>12.81</v>
      </c>
      <c r="E51">
        <f t="shared" si="0"/>
        <v>164.09610000000001</v>
      </c>
      <c r="F51">
        <v>49528.995999999999</v>
      </c>
      <c r="G51">
        <f t="shared" si="1"/>
        <v>2453121444.7680159</v>
      </c>
      <c r="H51">
        <v>8.8819999999999997</v>
      </c>
      <c r="I51">
        <f t="shared" si="2"/>
        <v>78.889923999999993</v>
      </c>
      <c r="J51">
        <f t="shared" si="3"/>
        <v>634466.43876000005</v>
      </c>
      <c r="K51">
        <f t="shared" si="4"/>
        <v>113.77842</v>
      </c>
      <c r="L51">
        <f t="shared" si="5"/>
        <v>439916.542472</v>
      </c>
      <c r="M51">
        <v>1.61</v>
      </c>
    </row>
    <row r="52" spans="1:13" x14ac:dyDescent="0.2">
      <c r="A52" t="s">
        <v>34</v>
      </c>
      <c r="B52" t="s">
        <v>35</v>
      </c>
      <c r="C52">
        <v>2010</v>
      </c>
      <c r="D52">
        <v>12.25</v>
      </c>
      <c r="E52">
        <f t="shared" si="0"/>
        <v>150.0625</v>
      </c>
      <c r="F52">
        <v>50424.957000000002</v>
      </c>
      <c r="G52">
        <f t="shared" si="1"/>
        <v>2542676288.451849</v>
      </c>
      <c r="H52">
        <v>9.2789999999999999</v>
      </c>
      <c r="I52">
        <f t="shared" si="2"/>
        <v>86.099840999999998</v>
      </c>
      <c r="J52">
        <f t="shared" si="3"/>
        <v>617705.72325000004</v>
      </c>
      <c r="K52">
        <f t="shared" si="4"/>
        <v>113.66775</v>
      </c>
      <c r="L52">
        <f t="shared" si="5"/>
        <v>467893.176003</v>
      </c>
      <c r="M52">
        <v>1.27</v>
      </c>
    </row>
    <row r="53" spans="1:13" x14ac:dyDescent="0.2">
      <c r="A53" t="s">
        <v>34</v>
      </c>
      <c r="B53" t="s">
        <v>35</v>
      </c>
      <c r="C53">
        <v>2019</v>
      </c>
      <c r="D53">
        <v>11.3</v>
      </c>
      <c r="E53">
        <f t="shared" si="0"/>
        <v>127.69000000000001</v>
      </c>
      <c r="F53">
        <v>54856.866999999998</v>
      </c>
      <c r="G53">
        <f t="shared" si="1"/>
        <v>3009275857.0556889</v>
      </c>
      <c r="H53">
        <v>8.4149999999999991</v>
      </c>
      <c r="I53">
        <f t="shared" si="2"/>
        <v>70.812224999999984</v>
      </c>
      <c r="J53">
        <f t="shared" si="3"/>
        <v>619882.59710000001</v>
      </c>
      <c r="K53">
        <f t="shared" si="4"/>
        <v>95.089500000000001</v>
      </c>
      <c r="L53">
        <f t="shared" si="5"/>
        <v>461620.53580499993</v>
      </c>
      <c r="M53">
        <v>1.17</v>
      </c>
    </row>
    <row r="54" spans="1:13" x14ac:dyDescent="0.2">
      <c r="A54" t="s">
        <v>36</v>
      </c>
      <c r="B54" t="s">
        <v>37</v>
      </c>
      <c r="C54">
        <v>2010</v>
      </c>
      <c r="D54">
        <v>14.84</v>
      </c>
      <c r="E54">
        <f t="shared" si="0"/>
        <v>220.22559999999999</v>
      </c>
      <c r="F54">
        <v>11294.368</v>
      </c>
      <c r="G54">
        <f t="shared" si="1"/>
        <v>127562748.51942401</v>
      </c>
      <c r="H54">
        <v>20.202999999999999</v>
      </c>
      <c r="I54">
        <f t="shared" si="2"/>
        <v>408.16120899999999</v>
      </c>
      <c r="J54">
        <f t="shared" si="3"/>
        <v>167608.42112000001</v>
      </c>
      <c r="K54">
        <f t="shared" si="4"/>
        <v>299.81252000000001</v>
      </c>
      <c r="L54">
        <f t="shared" si="5"/>
        <v>228180.11670400001</v>
      </c>
      <c r="M54">
        <v>4.87</v>
      </c>
    </row>
    <row r="55" spans="1:13" x14ac:dyDescent="0.2">
      <c r="A55" t="s">
        <v>36</v>
      </c>
      <c r="B55" t="s">
        <v>37</v>
      </c>
      <c r="C55">
        <v>2019</v>
      </c>
      <c r="D55">
        <v>14.33</v>
      </c>
      <c r="E55">
        <f t="shared" si="0"/>
        <v>205.34890000000001</v>
      </c>
      <c r="F55">
        <v>18186.88</v>
      </c>
      <c r="G55">
        <f t="shared" si="1"/>
        <v>330762604.13440001</v>
      </c>
      <c r="H55">
        <v>11.565</v>
      </c>
      <c r="I55">
        <f t="shared" si="2"/>
        <v>133.749225</v>
      </c>
      <c r="J55">
        <f t="shared" si="3"/>
        <v>260617.99040000001</v>
      </c>
      <c r="K55">
        <f t="shared" si="4"/>
        <v>165.72645</v>
      </c>
      <c r="L55">
        <f t="shared" si="5"/>
        <v>210331.2672</v>
      </c>
      <c r="M55">
        <v>2.04</v>
      </c>
    </row>
    <row r="56" spans="1:13" x14ac:dyDescent="0.2">
      <c r="A56" t="s">
        <v>36</v>
      </c>
      <c r="B56" t="s">
        <v>37</v>
      </c>
      <c r="C56">
        <v>2005</v>
      </c>
      <c r="D56">
        <v>12.26</v>
      </c>
      <c r="E56">
        <f t="shared" si="0"/>
        <v>150.30760000000001</v>
      </c>
      <c r="F56">
        <v>8485.5869999999995</v>
      </c>
      <c r="G56">
        <f t="shared" si="1"/>
        <v>72005186.734568998</v>
      </c>
      <c r="H56">
        <v>13.81</v>
      </c>
      <c r="I56">
        <f t="shared" si="2"/>
        <v>190.71610000000001</v>
      </c>
      <c r="J56">
        <f t="shared" si="3"/>
        <v>104033.29661999999</v>
      </c>
      <c r="K56">
        <f t="shared" si="4"/>
        <v>169.31059999999999</v>
      </c>
      <c r="L56">
        <f t="shared" si="5"/>
        <v>117185.95647</v>
      </c>
      <c r="M56">
        <v>10.17</v>
      </c>
    </row>
    <row r="57" spans="1:13" x14ac:dyDescent="0.2">
      <c r="A57" t="s">
        <v>36</v>
      </c>
      <c r="B57" t="s">
        <v>37</v>
      </c>
      <c r="C57">
        <v>2000</v>
      </c>
      <c r="D57">
        <v>10.57</v>
      </c>
      <c r="E57">
        <f t="shared" si="0"/>
        <v>111.72490000000001</v>
      </c>
      <c r="F57">
        <v>5706.2725</v>
      </c>
      <c r="G57">
        <f t="shared" si="1"/>
        <v>32561545.844256252</v>
      </c>
      <c r="H57">
        <v>10.82</v>
      </c>
      <c r="I57">
        <f t="shared" si="2"/>
        <v>117.0724</v>
      </c>
      <c r="J57">
        <f t="shared" si="3"/>
        <v>60315.300325000004</v>
      </c>
      <c r="K57">
        <f t="shared" si="4"/>
        <v>114.3674</v>
      </c>
      <c r="L57">
        <f t="shared" si="5"/>
        <v>61741.868450000002</v>
      </c>
      <c r="M57">
        <v>5.6</v>
      </c>
    </row>
    <row r="58" spans="1:13" x14ac:dyDescent="0.2">
      <c r="A58" t="s">
        <v>38</v>
      </c>
      <c r="B58" t="s">
        <v>39</v>
      </c>
      <c r="C58">
        <v>2000</v>
      </c>
      <c r="D58">
        <v>13.82</v>
      </c>
      <c r="E58">
        <f t="shared" si="0"/>
        <v>190.9924</v>
      </c>
      <c r="F58">
        <v>50314.254000000001</v>
      </c>
      <c r="G58">
        <f t="shared" si="1"/>
        <v>2531524155.5765162</v>
      </c>
      <c r="H58">
        <v>7.9169999999999998</v>
      </c>
      <c r="I58">
        <f t="shared" si="2"/>
        <v>62.678888999999998</v>
      </c>
      <c r="J58">
        <f t="shared" si="3"/>
        <v>695342.99028000003</v>
      </c>
      <c r="K58">
        <f t="shared" si="4"/>
        <v>109.41294000000001</v>
      </c>
      <c r="L58">
        <f t="shared" si="5"/>
        <v>398337.94891799998</v>
      </c>
      <c r="M58">
        <v>1.67</v>
      </c>
    </row>
    <row r="59" spans="1:13" x14ac:dyDescent="0.2">
      <c r="A59" t="s">
        <v>38</v>
      </c>
      <c r="B59" t="s">
        <v>39</v>
      </c>
      <c r="C59">
        <v>2005</v>
      </c>
      <c r="D59">
        <v>13.01</v>
      </c>
      <c r="E59">
        <f t="shared" si="0"/>
        <v>169.26009999999999</v>
      </c>
      <c r="F59">
        <v>51633.188000000002</v>
      </c>
      <c r="G59">
        <f t="shared" si="1"/>
        <v>2665986103.043344</v>
      </c>
      <c r="H59">
        <v>11.167</v>
      </c>
      <c r="I59">
        <f t="shared" si="2"/>
        <v>124.70188899999999</v>
      </c>
      <c r="J59">
        <f t="shared" si="3"/>
        <v>671747.77587999997</v>
      </c>
      <c r="K59">
        <f t="shared" si="4"/>
        <v>145.28267</v>
      </c>
      <c r="L59">
        <f t="shared" si="5"/>
        <v>576587.81039600004</v>
      </c>
      <c r="M59">
        <v>1.29</v>
      </c>
    </row>
    <row r="60" spans="1:13" x14ac:dyDescent="0.2">
      <c r="A60" t="s">
        <v>38</v>
      </c>
      <c r="B60" t="s">
        <v>39</v>
      </c>
      <c r="C60">
        <v>2010</v>
      </c>
      <c r="D60">
        <v>12.41</v>
      </c>
      <c r="E60">
        <f t="shared" si="0"/>
        <v>154.00810000000001</v>
      </c>
      <c r="F60">
        <v>55233.315999999999</v>
      </c>
      <c r="G60">
        <f t="shared" si="1"/>
        <v>3050719196.3558559</v>
      </c>
      <c r="H60">
        <v>6.9669999999999996</v>
      </c>
      <c r="I60">
        <f t="shared" si="2"/>
        <v>48.539088999999997</v>
      </c>
      <c r="J60">
        <f t="shared" si="3"/>
        <v>685445.45155999996</v>
      </c>
      <c r="K60">
        <f t="shared" si="4"/>
        <v>86.460470000000001</v>
      </c>
      <c r="L60">
        <f t="shared" si="5"/>
        <v>384810.51257199998</v>
      </c>
      <c r="M60">
        <v>0.98</v>
      </c>
    </row>
    <row r="61" spans="1:13" x14ac:dyDescent="0.2">
      <c r="A61" t="s">
        <v>38</v>
      </c>
      <c r="B61" t="s">
        <v>39</v>
      </c>
      <c r="C61">
        <v>2019</v>
      </c>
      <c r="D61">
        <v>12.22</v>
      </c>
      <c r="E61">
        <f t="shared" si="0"/>
        <v>149.32840000000002</v>
      </c>
      <c r="F61">
        <v>63392.95</v>
      </c>
      <c r="G61">
        <f t="shared" si="1"/>
        <v>4018666109.7024999</v>
      </c>
      <c r="H61">
        <v>3.1360000000000001</v>
      </c>
      <c r="I61">
        <f t="shared" si="2"/>
        <v>9.8344960000000015</v>
      </c>
      <c r="J61">
        <f t="shared" si="3"/>
        <v>774661.84900000005</v>
      </c>
      <c r="K61">
        <f t="shared" si="4"/>
        <v>38.321920000000006</v>
      </c>
      <c r="L61">
        <f t="shared" si="5"/>
        <v>198800.29120000001</v>
      </c>
      <c r="M61">
        <v>0.75</v>
      </c>
    </row>
    <row r="62" spans="1:13" x14ac:dyDescent="0.2">
      <c r="A62" t="s">
        <v>40</v>
      </c>
      <c r="B62" t="s">
        <v>41</v>
      </c>
      <c r="C62">
        <v>2005</v>
      </c>
      <c r="D62">
        <v>9.27</v>
      </c>
      <c r="E62">
        <f t="shared" si="0"/>
        <v>85.932899999999989</v>
      </c>
      <c r="F62">
        <v>38199.699999999997</v>
      </c>
      <c r="G62">
        <f t="shared" si="1"/>
        <v>1459217080.0899997</v>
      </c>
      <c r="H62">
        <v>10.074</v>
      </c>
      <c r="I62">
        <f t="shared" si="2"/>
        <v>101.48547599999999</v>
      </c>
      <c r="J62">
        <f t="shared" si="3"/>
        <v>354111.21899999998</v>
      </c>
      <c r="K62">
        <f t="shared" si="4"/>
        <v>93.385979999999989</v>
      </c>
      <c r="L62">
        <f t="shared" si="5"/>
        <v>384823.77779999998</v>
      </c>
      <c r="M62">
        <v>1.19</v>
      </c>
    </row>
    <row r="63" spans="1:13" x14ac:dyDescent="0.2">
      <c r="A63" t="s">
        <v>40</v>
      </c>
      <c r="B63" t="s">
        <v>41</v>
      </c>
      <c r="C63">
        <v>2010</v>
      </c>
      <c r="D63">
        <v>8.7200000000000006</v>
      </c>
      <c r="E63">
        <f t="shared" si="0"/>
        <v>76.03840000000001</v>
      </c>
      <c r="F63">
        <v>37618.684000000001</v>
      </c>
      <c r="G63">
        <f t="shared" si="1"/>
        <v>1415165385.8918562</v>
      </c>
      <c r="H63">
        <v>12.718999999999999</v>
      </c>
      <c r="I63">
        <f t="shared" si="2"/>
        <v>161.77296099999998</v>
      </c>
      <c r="J63">
        <f t="shared" si="3"/>
        <v>328034.92448000005</v>
      </c>
      <c r="K63">
        <f t="shared" si="4"/>
        <v>110.90968000000001</v>
      </c>
      <c r="L63">
        <f t="shared" si="5"/>
        <v>478472.04179599998</v>
      </c>
      <c r="M63">
        <v>1.6</v>
      </c>
    </row>
    <row r="64" spans="1:13" x14ac:dyDescent="0.2">
      <c r="A64" t="s">
        <v>40</v>
      </c>
      <c r="B64" t="s">
        <v>41</v>
      </c>
      <c r="C64">
        <v>2019</v>
      </c>
      <c r="D64">
        <v>7.12</v>
      </c>
      <c r="E64">
        <f t="shared" si="0"/>
        <v>50.694400000000002</v>
      </c>
      <c r="F64">
        <v>33549.065999999999</v>
      </c>
      <c r="G64">
        <f t="shared" si="1"/>
        <v>1125539829.4723558</v>
      </c>
      <c r="H64">
        <v>17.045000000000002</v>
      </c>
      <c r="I64">
        <f t="shared" si="2"/>
        <v>290.53202500000003</v>
      </c>
      <c r="J64">
        <f t="shared" si="3"/>
        <v>238869.34992000001</v>
      </c>
      <c r="K64">
        <f t="shared" si="4"/>
        <v>121.36040000000001</v>
      </c>
      <c r="L64">
        <f t="shared" si="5"/>
        <v>571843.82997000008</v>
      </c>
      <c r="M64">
        <v>0.74</v>
      </c>
    </row>
    <row r="65" spans="1:13" x14ac:dyDescent="0.2">
      <c r="A65" t="s">
        <v>42</v>
      </c>
      <c r="B65" t="s">
        <v>43</v>
      </c>
      <c r="C65">
        <v>2005</v>
      </c>
      <c r="D65">
        <v>12.58</v>
      </c>
      <c r="E65">
        <f t="shared" si="0"/>
        <v>158.25640000000001</v>
      </c>
      <c r="F65">
        <v>28083.578000000001</v>
      </c>
      <c r="G65">
        <f t="shared" si="1"/>
        <v>788687353.28208411</v>
      </c>
      <c r="H65">
        <v>7.1890000000000001</v>
      </c>
      <c r="I65">
        <f t="shared" si="2"/>
        <v>51.681721000000003</v>
      </c>
      <c r="J65">
        <f t="shared" si="3"/>
        <v>353291.41124000004</v>
      </c>
      <c r="K65">
        <f t="shared" si="4"/>
        <v>90.437619999999995</v>
      </c>
      <c r="L65">
        <f t="shared" si="5"/>
        <v>201892.84224200001</v>
      </c>
      <c r="M65">
        <v>1.63</v>
      </c>
    </row>
    <row r="66" spans="1:13" x14ac:dyDescent="0.2">
      <c r="A66" t="s">
        <v>42</v>
      </c>
      <c r="B66" t="s">
        <v>43</v>
      </c>
      <c r="C66">
        <v>2000</v>
      </c>
      <c r="D66">
        <v>12.38</v>
      </c>
      <c r="E66">
        <f t="shared" si="0"/>
        <v>153.26440000000002</v>
      </c>
      <c r="F66">
        <v>22329.423999999999</v>
      </c>
      <c r="G66">
        <f t="shared" si="1"/>
        <v>498603176.17177594</v>
      </c>
      <c r="H66">
        <v>6.5629999999999997</v>
      </c>
      <c r="I66">
        <f t="shared" si="2"/>
        <v>43.072968999999993</v>
      </c>
      <c r="J66">
        <f t="shared" si="3"/>
        <v>276438.26912000001</v>
      </c>
      <c r="K66">
        <f t="shared" si="4"/>
        <v>81.249939999999995</v>
      </c>
      <c r="L66">
        <f t="shared" si="5"/>
        <v>146548.009712</v>
      </c>
      <c r="M66">
        <v>2.0099999999999998</v>
      </c>
    </row>
    <row r="67" spans="1:13" x14ac:dyDescent="0.2">
      <c r="A67" t="s">
        <v>42</v>
      </c>
      <c r="B67" t="s">
        <v>43</v>
      </c>
      <c r="C67">
        <v>2010</v>
      </c>
      <c r="D67">
        <v>10.84</v>
      </c>
      <c r="E67">
        <f t="shared" ref="E67:E130" si="6">D67^2</f>
        <v>117.5056</v>
      </c>
      <c r="F67">
        <v>28156.037</v>
      </c>
      <c r="G67">
        <f t="shared" ref="G67:G130" si="7">F67^2</f>
        <v>792762419.54536903</v>
      </c>
      <c r="H67">
        <v>11.172000000000001</v>
      </c>
      <c r="I67">
        <f t="shared" ref="I67:I130" si="8">H67^2</f>
        <v>124.81358400000002</v>
      </c>
      <c r="J67">
        <f t="shared" ref="J67:J130" si="9">D67*F67</f>
        <v>305211.44108000002</v>
      </c>
      <c r="K67">
        <f t="shared" ref="K67:K130" si="10">D67*H67</f>
        <v>121.10448000000001</v>
      </c>
      <c r="L67">
        <f t="shared" ref="L67:L130" si="11">F67*H67</f>
        <v>314559.24536400003</v>
      </c>
      <c r="M67">
        <v>1.38</v>
      </c>
    </row>
    <row r="68" spans="1:13" x14ac:dyDescent="0.2">
      <c r="A68" t="s">
        <v>42</v>
      </c>
      <c r="B68" t="s">
        <v>43</v>
      </c>
      <c r="C68">
        <v>2019</v>
      </c>
      <c r="D68">
        <v>10.6</v>
      </c>
      <c r="E68">
        <f t="shared" si="6"/>
        <v>112.36</v>
      </c>
      <c r="F68">
        <v>37557.925999999999</v>
      </c>
      <c r="G68">
        <f t="shared" si="7"/>
        <v>1410597805.4214759</v>
      </c>
      <c r="H68">
        <v>3.419</v>
      </c>
      <c r="I68">
        <f t="shared" si="8"/>
        <v>11.689560999999999</v>
      </c>
      <c r="J68">
        <f t="shared" si="9"/>
        <v>398114.01559999998</v>
      </c>
      <c r="K68">
        <f t="shared" si="10"/>
        <v>36.241399999999999</v>
      </c>
      <c r="L68">
        <f t="shared" si="11"/>
        <v>128410.548994</v>
      </c>
      <c r="M68">
        <v>0.67</v>
      </c>
    </row>
    <row r="69" spans="1:13" x14ac:dyDescent="0.2">
      <c r="A69" t="s">
        <v>44</v>
      </c>
      <c r="B69" t="s">
        <v>45</v>
      </c>
      <c r="C69">
        <v>2019</v>
      </c>
      <c r="D69">
        <v>8.07</v>
      </c>
      <c r="E69">
        <f t="shared" si="6"/>
        <v>65.124900000000011</v>
      </c>
      <c r="F69">
        <v>65431.324000000001</v>
      </c>
      <c r="G69">
        <f t="shared" si="7"/>
        <v>4281258160.3929763</v>
      </c>
      <c r="H69">
        <v>3.5070000000000001</v>
      </c>
      <c r="I69">
        <f t="shared" si="8"/>
        <v>12.299049</v>
      </c>
      <c r="J69">
        <f t="shared" si="9"/>
        <v>528030.78468000004</v>
      </c>
      <c r="K69">
        <f t="shared" si="10"/>
        <v>28.301490000000001</v>
      </c>
      <c r="L69">
        <f t="shared" si="11"/>
        <v>229467.65326800002</v>
      </c>
      <c r="M69">
        <v>0.28000000000000003</v>
      </c>
    </row>
    <row r="70" spans="1:13" x14ac:dyDescent="0.2">
      <c r="A70" t="s">
        <v>44</v>
      </c>
      <c r="B70" t="s">
        <v>45</v>
      </c>
      <c r="C70">
        <v>2005</v>
      </c>
      <c r="D70">
        <v>7.52</v>
      </c>
      <c r="E70">
        <f t="shared" si="6"/>
        <v>56.550399999999996</v>
      </c>
      <c r="F70">
        <v>55595.41</v>
      </c>
      <c r="G70">
        <f t="shared" si="7"/>
        <v>3090849613.0681005</v>
      </c>
      <c r="H70">
        <v>2.5470000000000002</v>
      </c>
      <c r="I70">
        <f t="shared" si="8"/>
        <v>6.4872090000000009</v>
      </c>
      <c r="J70">
        <f t="shared" si="9"/>
        <v>418077.48320000002</v>
      </c>
      <c r="K70">
        <f t="shared" si="10"/>
        <v>19.15344</v>
      </c>
      <c r="L70">
        <f t="shared" si="11"/>
        <v>141601.50927000001</v>
      </c>
      <c r="M70">
        <v>1.01</v>
      </c>
    </row>
    <row r="71" spans="1:13" x14ac:dyDescent="0.2">
      <c r="A71" t="s">
        <v>44</v>
      </c>
      <c r="B71" t="s">
        <v>45</v>
      </c>
      <c r="C71">
        <v>2010</v>
      </c>
      <c r="D71">
        <v>7.47</v>
      </c>
      <c r="E71">
        <f t="shared" si="6"/>
        <v>55.800899999999999</v>
      </c>
      <c r="F71">
        <v>54847.63</v>
      </c>
      <c r="G71">
        <f t="shared" si="7"/>
        <v>3008262516.6168995</v>
      </c>
      <c r="H71">
        <v>7.5640000000000001</v>
      </c>
      <c r="I71">
        <f t="shared" si="8"/>
        <v>57.214095999999998</v>
      </c>
      <c r="J71">
        <f t="shared" si="9"/>
        <v>409711.79609999998</v>
      </c>
      <c r="K71">
        <f t="shared" si="10"/>
        <v>56.503079999999997</v>
      </c>
      <c r="L71">
        <f t="shared" si="11"/>
        <v>414867.47331999999</v>
      </c>
      <c r="M71">
        <v>0.63</v>
      </c>
    </row>
    <row r="72" spans="1:13" x14ac:dyDescent="0.2">
      <c r="A72" t="s">
        <v>44</v>
      </c>
      <c r="B72" t="s">
        <v>45</v>
      </c>
      <c r="C72">
        <v>2000</v>
      </c>
      <c r="D72">
        <v>6.92</v>
      </c>
      <c r="E72">
        <f t="shared" si="6"/>
        <v>47.886400000000002</v>
      </c>
      <c r="F72">
        <v>47997.565999999999</v>
      </c>
      <c r="G72">
        <f t="shared" si="7"/>
        <v>2303766341.924356</v>
      </c>
      <c r="H72">
        <v>1.9359999999999999</v>
      </c>
      <c r="I72">
        <f t="shared" si="8"/>
        <v>3.7480959999999999</v>
      </c>
      <c r="J72">
        <f t="shared" si="9"/>
        <v>332143.15671999997</v>
      </c>
      <c r="K72">
        <f t="shared" si="10"/>
        <v>13.397119999999999</v>
      </c>
      <c r="L72">
        <f t="shared" si="11"/>
        <v>92923.287775999997</v>
      </c>
      <c r="M72">
        <v>1.78</v>
      </c>
    </row>
    <row r="73" spans="1:13" x14ac:dyDescent="0.2">
      <c r="A73" t="s">
        <v>46</v>
      </c>
      <c r="B73" t="s">
        <v>47</v>
      </c>
      <c r="C73">
        <v>2000</v>
      </c>
      <c r="D73">
        <v>15.03</v>
      </c>
      <c r="E73">
        <f t="shared" si="6"/>
        <v>225.90089999999998</v>
      </c>
      <c r="F73">
        <v>53473.296999999999</v>
      </c>
      <c r="G73">
        <f t="shared" si="7"/>
        <v>2859393492.050209</v>
      </c>
      <c r="H73">
        <v>4.3179999999999996</v>
      </c>
      <c r="I73">
        <f t="shared" si="8"/>
        <v>18.645123999999996</v>
      </c>
      <c r="J73">
        <f t="shared" si="9"/>
        <v>803703.65390999999</v>
      </c>
      <c r="K73">
        <f t="shared" si="10"/>
        <v>64.899539999999988</v>
      </c>
      <c r="L73">
        <f t="shared" si="11"/>
        <v>230897.69644599999</v>
      </c>
      <c r="M73">
        <v>0.98</v>
      </c>
    </row>
    <row r="74" spans="1:13" x14ac:dyDescent="0.2">
      <c r="A74" t="s">
        <v>46</v>
      </c>
      <c r="B74" t="s">
        <v>47</v>
      </c>
      <c r="C74">
        <v>2005</v>
      </c>
      <c r="D74">
        <v>14.14</v>
      </c>
      <c r="E74">
        <f t="shared" si="6"/>
        <v>199.93960000000001</v>
      </c>
      <c r="F74">
        <v>63449.745999999999</v>
      </c>
      <c r="G74">
        <f t="shared" si="7"/>
        <v>4025870267.4645157</v>
      </c>
      <c r="H74">
        <v>4.343</v>
      </c>
      <c r="I74">
        <f t="shared" si="8"/>
        <v>18.861649</v>
      </c>
      <c r="J74">
        <f t="shared" si="9"/>
        <v>897179.40844000003</v>
      </c>
      <c r="K74">
        <f t="shared" si="10"/>
        <v>61.410020000000003</v>
      </c>
      <c r="L74">
        <f t="shared" si="11"/>
        <v>275562.24687799998</v>
      </c>
      <c r="M74">
        <v>1.26</v>
      </c>
    </row>
    <row r="75" spans="1:13" x14ac:dyDescent="0.2">
      <c r="A75" t="s">
        <v>46</v>
      </c>
      <c r="B75" t="s">
        <v>47</v>
      </c>
      <c r="C75">
        <v>2010</v>
      </c>
      <c r="D75">
        <v>12.21</v>
      </c>
      <c r="E75">
        <f t="shared" si="6"/>
        <v>149.08410000000003</v>
      </c>
      <c r="F75">
        <v>58986.597999999998</v>
      </c>
      <c r="G75">
        <f t="shared" si="7"/>
        <v>3479418743.6136036</v>
      </c>
      <c r="H75">
        <v>14.534000000000001</v>
      </c>
      <c r="I75">
        <f t="shared" si="8"/>
        <v>211.23715600000003</v>
      </c>
      <c r="J75">
        <f t="shared" si="9"/>
        <v>720226.36158000003</v>
      </c>
      <c r="K75">
        <f t="shared" si="10"/>
        <v>177.46014000000002</v>
      </c>
      <c r="L75">
        <f t="shared" si="11"/>
        <v>857311.21533200005</v>
      </c>
      <c r="M75">
        <v>1.19</v>
      </c>
    </row>
    <row r="76" spans="1:13" x14ac:dyDescent="0.2">
      <c r="A76" t="s">
        <v>46</v>
      </c>
      <c r="B76" t="s">
        <v>47</v>
      </c>
      <c r="C76">
        <v>2019</v>
      </c>
      <c r="D76">
        <v>11.7</v>
      </c>
      <c r="E76">
        <f t="shared" si="6"/>
        <v>136.88999999999999</v>
      </c>
      <c r="F76">
        <v>96701.664000000004</v>
      </c>
      <c r="G76">
        <f t="shared" si="7"/>
        <v>9351211820.3688965</v>
      </c>
      <c r="H76">
        <v>4.95</v>
      </c>
      <c r="I76">
        <f t="shared" si="8"/>
        <v>24.502500000000001</v>
      </c>
      <c r="J76">
        <f t="shared" si="9"/>
        <v>1131409.4687999999</v>
      </c>
      <c r="K76">
        <f t="shared" si="10"/>
        <v>57.914999999999999</v>
      </c>
      <c r="L76">
        <f t="shared" si="11"/>
        <v>478673.23680000001</v>
      </c>
      <c r="M76">
        <v>0.65</v>
      </c>
    </row>
    <row r="77" spans="1:13" x14ac:dyDescent="0.2">
      <c r="A77" t="s">
        <v>48</v>
      </c>
      <c r="B77" t="s">
        <v>49</v>
      </c>
      <c r="C77">
        <v>2000</v>
      </c>
      <c r="D77">
        <v>9.9499999999999993</v>
      </c>
      <c r="E77">
        <f t="shared" si="6"/>
        <v>99.002499999999984</v>
      </c>
      <c r="F77">
        <v>50999.894999999997</v>
      </c>
      <c r="G77">
        <f t="shared" si="7"/>
        <v>2600989290.0110245</v>
      </c>
      <c r="H77">
        <v>10.834</v>
      </c>
      <c r="I77">
        <f t="shared" si="8"/>
        <v>117.37555599999999</v>
      </c>
      <c r="J77">
        <f t="shared" si="9"/>
        <v>507448.95524999994</v>
      </c>
      <c r="K77">
        <f t="shared" si="10"/>
        <v>107.79829999999998</v>
      </c>
      <c r="L77">
        <f t="shared" si="11"/>
        <v>552532.86242999998</v>
      </c>
      <c r="M77">
        <v>1.34</v>
      </c>
    </row>
    <row r="78" spans="1:13" x14ac:dyDescent="0.2">
      <c r="A78" t="s">
        <v>48</v>
      </c>
      <c r="B78" t="s">
        <v>49</v>
      </c>
      <c r="C78">
        <v>2005</v>
      </c>
      <c r="D78">
        <v>8.32</v>
      </c>
      <c r="E78">
        <f t="shared" si="6"/>
        <v>69.222400000000007</v>
      </c>
      <c r="F78">
        <v>52425.67</v>
      </c>
      <c r="G78">
        <f t="shared" si="7"/>
        <v>2748450874.9488997</v>
      </c>
      <c r="H78">
        <v>7.7309999999999999</v>
      </c>
      <c r="I78">
        <f t="shared" si="8"/>
        <v>59.768360999999999</v>
      </c>
      <c r="J78">
        <f t="shared" si="9"/>
        <v>436181.57439999998</v>
      </c>
      <c r="K78">
        <f t="shared" si="10"/>
        <v>64.321920000000006</v>
      </c>
      <c r="L78">
        <f t="shared" si="11"/>
        <v>405302.85476999998</v>
      </c>
      <c r="M78">
        <v>1.05</v>
      </c>
    </row>
    <row r="79" spans="1:13" x14ac:dyDescent="0.2">
      <c r="A79" t="s">
        <v>48</v>
      </c>
      <c r="B79" t="s">
        <v>49</v>
      </c>
      <c r="C79">
        <v>2019</v>
      </c>
      <c r="D79">
        <v>7.97</v>
      </c>
      <c r="E79">
        <f t="shared" si="6"/>
        <v>63.520899999999997</v>
      </c>
      <c r="F79">
        <v>50328.593999999997</v>
      </c>
      <c r="G79">
        <f t="shared" si="7"/>
        <v>2532967374.0168357</v>
      </c>
      <c r="H79">
        <v>9.952</v>
      </c>
      <c r="I79">
        <f t="shared" si="8"/>
        <v>99.042304000000001</v>
      </c>
      <c r="J79">
        <f t="shared" si="9"/>
        <v>401118.89417999994</v>
      </c>
      <c r="K79">
        <f t="shared" si="10"/>
        <v>79.317439999999991</v>
      </c>
      <c r="L79">
        <f t="shared" si="11"/>
        <v>500870.16748799995</v>
      </c>
      <c r="M79">
        <v>0.53</v>
      </c>
    </row>
    <row r="80" spans="1:13" x14ac:dyDescent="0.2">
      <c r="A80" t="s">
        <v>48</v>
      </c>
      <c r="B80" t="s">
        <v>49</v>
      </c>
      <c r="C80">
        <v>2010</v>
      </c>
      <c r="D80">
        <v>7.22</v>
      </c>
      <c r="E80">
        <f t="shared" si="6"/>
        <v>52.128399999999999</v>
      </c>
      <c r="F80">
        <v>50391.233999999997</v>
      </c>
      <c r="G80">
        <f t="shared" si="7"/>
        <v>2539276464.0427556</v>
      </c>
      <c r="H80">
        <v>8.3629999999999995</v>
      </c>
      <c r="I80">
        <f t="shared" si="8"/>
        <v>69.939768999999998</v>
      </c>
      <c r="J80">
        <f t="shared" si="9"/>
        <v>363824.70947999996</v>
      </c>
      <c r="K80">
        <f t="shared" si="10"/>
        <v>60.380859999999991</v>
      </c>
      <c r="L80">
        <f t="shared" si="11"/>
        <v>421421.88994199992</v>
      </c>
      <c r="M80">
        <v>0.88</v>
      </c>
    </row>
    <row r="81" spans="1:13" x14ac:dyDescent="0.2">
      <c r="A81" t="s">
        <v>50</v>
      </c>
      <c r="B81" t="s">
        <v>51</v>
      </c>
      <c r="C81">
        <v>2000</v>
      </c>
      <c r="D81">
        <v>6.64</v>
      </c>
      <c r="E81">
        <f t="shared" si="6"/>
        <v>44.089599999999997</v>
      </c>
      <c r="F81">
        <v>12935.864</v>
      </c>
      <c r="G81">
        <f t="shared" si="7"/>
        <v>167336577.426496</v>
      </c>
      <c r="H81">
        <v>12.75</v>
      </c>
      <c r="I81">
        <f t="shared" si="8"/>
        <v>162.5625</v>
      </c>
      <c r="J81">
        <f t="shared" si="9"/>
        <v>85894.136959999989</v>
      </c>
      <c r="K81">
        <f t="shared" si="10"/>
        <v>84.66</v>
      </c>
      <c r="L81">
        <f t="shared" si="11"/>
        <v>164932.266</v>
      </c>
      <c r="M81">
        <v>15.26</v>
      </c>
    </row>
    <row r="82" spans="1:13" x14ac:dyDescent="0.2">
      <c r="A82" t="s">
        <v>50</v>
      </c>
      <c r="B82" t="s">
        <v>51</v>
      </c>
      <c r="C82">
        <v>2010</v>
      </c>
      <c r="D82">
        <v>4.2</v>
      </c>
      <c r="E82">
        <f t="shared" si="6"/>
        <v>17.64</v>
      </c>
      <c r="F82">
        <v>26374.84</v>
      </c>
      <c r="G82">
        <f t="shared" si="7"/>
        <v>695632185.02559996</v>
      </c>
      <c r="H82">
        <v>5.77</v>
      </c>
      <c r="I82">
        <f t="shared" si="8"/>
        <v>33.292899999999996</v>
      </c>
      <c r="J82">
        <f t="shared" si="9"/>
        <v>110774.32800000001</v>
      </c>
      <c r="K82">
        <f t="shared" si="10"/>
        <v>24.233999999999998</v>
      </c>
      <c r="L82">
        <f t="shared" si="11"/>
        <v>152182.82679999998</v>
      </c>
      <c r="M82">
        <v>8.34</v>
      </c>
    </row>
    <row r="83" spans="1:13" x14ac:dyDescent="0.2">
      <c r="A83" t="s">
        <v>52</v>
      </c>
      <c r="B83" t="s">
        <v>53</v>
      </c>
      <c r="C83">
        <v>2019</v>
      </c>
      <c r="D83">
        <v>13.09</v>
      </c>
      <c r="E83">
        <f t="shared" si="6"/>
        <v>171.34809999999999</v>
      </c>
      <c r="F83">
        <v>33959.919999999998</v>
      </c>
      <c r="G83">
        <f t="shared" si="7"/>
        <v>1153276166.4064</v>
      </c>
      <c r="H83">
        <v>6.3120000000000003</v>
      </c>
      <c r="I83">
        <f t="shared" si="8"/>
        <v>39.841344000000007</v>
      </c>
      <c r="J83">
        <f t="shared" si="9"/>
        <v>444535.35279999999</v>
      </c>
      <c r="K83">
        <f t="shared" si="10"/>
        <v>82.624080000000006</v>
      </c>
      <c r="L83">
        <f t="shared" si="11"/>
        <v>214355.01504</v>
      </c>
      <c r="M83">
        <v>3.39</v>
      </c>
    </row>
    <row r="84" spans="1:13" x14ac:dyDescent="0.2">
      <c r="A84" t="s">
        <v>52</v>
      </c>
      <c r="B84" t="s">
        <v>53</v>
      </c>
      <c r="C84">
        <v>2000</v>
      </c>
      <c r="D84">
        <v>8.9</v>
      </c>
      <c r="E84">
        <f t="shared" si="6"/>
        <v>79.210000000000008</v>
      </c>
      <c r="F84">
        <v>14038.209000000001</v>
      </c>
      <c r="G84">
        <f t="shared" si="7"/>
        <v>197071311.92768103</v>
      </c>
      <c r="H84">
        <v>14.211</v>
      </c>
      <c r="I84">
        <f t="shared" si="8"/>
        <v>201.95252100000002</v>
      </c>
      <c r="J84">
        <f t="shared" si="9"/>
        <v>124940.06010000002</v>
      </c>
      <c r="K84">
        <f t="shared" si="10"/>
        <v>126.47790000000001</v>
      </c>
      <c r="L84">
        <f t="shared" si="11"/>
        <v>199496.98809900001</v>
      </c>
      <c r="M84">
        <v>9.9499999999999993</v>
      </c>
    </row>
    <row r="85" spans="1:13" x14ac:dyDescent="0.2">
      <c r="A85" t="s">
        <v>54</v>
      </c>
      <c r="B85" t="s">
        <v>55</v>
      </c>
      <c r="C85">
        <v>2010</v>
      </c>
      <c r="D85">
        <v>14.05</v>
      </c>
      <c r="E85">
        <f t="shared" si="6"/>
        <v>197.40250000000003</v>
      </c>
      <c r="F85">
        <v>27225.741999999998</v>
      </c>
      <c r="G85">
        <f t="shared" si="7"/>
        <v>741241027.45056391</v>
      </c>
      <c r="H85">
        <v>17.814</v>
      </c>
      <c r="I85">
        <f t="shared" si="8"/>
        <v>317.338596</v>
      </c>
      <c r="J85">
        <f t="shared" si="9"/>
        <v>382521.67509999999</v>
      </c>
      <c r="K85">
        <f t="shared" si="10"/>
        <v>250.28670000000002</v>
      </c>
      <c r="L85">
        <f t="shared" si="11"/>
        <v>484999.36798799998</v>
      </c>
      <c r="M85">
        <v>6.98</v>
      </c>
    </row>
    <row r="86" spans="1:13" x14ac:dyDescent="0.2">
      <c r="A86" t="s">
        <v>54</v>
      </c>
      <c r="B86" t="s">
        <v>55</v>
      </c>
      <c r="C86">
        <v>2005</v>
      </c>
      <c r="D86">
        <v>13.53</v>
      </c>
      <c r="E86">
        <f t="shared" si="6"/>
        <v>183.06089999999998</v>
      </c>
      <c r="F86">
        <v>24245.934000000001</v>
      </c>
      <c r="G86">
        <f t="shared" si="7"/>
        <v>587865315.53235602</v>
      </c>
      <c r="H86">
        <v>8.3249999999999993</v>
      </c>
      <c r="I86">
        <f t="shared" si="8"/>
        <v>69.305624999999992</v>
      </c>
      <c r="J86">
        <f t="shared" si="9"/>
        <v>328047.48702</v>
      </c>
      <c r="K86">
        <f t="shared" si="10"/>
        <v>112.63724999999998</v>
      </c>
      <c r="L86">
        <f t="shared" si="11"/>
        <v>201847.40054999999</v>
      </c>
      <c r="M86">
        <v>11.03</v>
      </c>
    </row>
    <row r="87" spans="1:13" x14ac:dyDescent="0.2">
      <c r="A87" t="s">
        <v>54</v>
      </c>
      <c r="B87" t="s">
        <v>55</v>
      </c>
      <c r="C87">
        <v>2019</v>
      </c>
      <c r="D87">
        <v>11.79</v>
      </c>
      <c r="E87">
        <f t="shared" si="6"/>
        <v>139.00409999999999</v>
      </c>
      <c r="F87">
        <v>43868.605000000003</v>
      </c>
      <c r="G87">
        <f t="shared" si="7"/>
        <v>1924454504.6460252</v>
      </c>
      <c r="H87">
        <v>6.2549999999999999</v>
      </c>
      <c r="I87">
        <f t="shared" si="8"/>
        <v>39.125025000000001</v>
      </c>
      <c r="J87">
        <f t="shared" si="9"/>
        <v>517210.85294999997</v>
      </c>
      <c r="K87">
        <f t="shared" si="10"/>
        <v>73.746449999999996</v>
      </c>
      <c r="L87">
        <f t="shared" si="11"/>
        <v>274398.12427500001</v>
      </c>
      <c r="M87">
        <v>3.3</v>
      </c>
    </row>
    <row r="88" spans="1:13" x14ac:dyDescent="0.2">
      <c r="A88" t="s">
        <v>54</v>
      </c>
      <c r="B88" t="s">
        <v>55</v>
      </c>
      <c r="C88">
        <v>2000</v>
      </c>
      <c r="D88">
        <v>11.5</v>
      </c>
      <c r="E88">
        <f t="shared" si="6"/>
        <v>132.25</v>
      </c>
      <c r="F88">
        <v>15969.835999999999</v>
      </c>
      <c r="G88">
        <f t="shared" si="7"/>
        <v>255035661.86689597</v>
      </c>
      <c r="H88">
        <v>15.930999999999999</v>
      </c>
      <c r="I88">
        <f t="shared" si="8"/>
        <v>253.79676099999998</v>
      </c>
      <c r="J88">
        <f t="shared" si="9"/>
        <v>183653.114</v>
      </c>
      <c r="K88">
        <f t="shared" si="10"/>
        <v>183.20649999999998</v>
      </c>
      <c r="L88">
        <f t="shared" si="11"/>
        <v>254415.45731599999</v>
      </c>
      <c r="M88">
        <v>10.28</v>
      </c>
    </row>
    <row r="89" spans="1:13" x14ac:dyDescent="0.2">
      <c r="A89" t="s">
        <v>56</v>
      </c>
      <c r="B89" t="s">
        <v>57</v>
      </c>
      <c r="C89">
        <v>2000</v>
      </c>
      <c r="D89">
        <v>13.65</v>
      </c>
      <c r="E89">
        <f t="shared" si="6"/>
        <v>186.32250000000002</v>
      </c>
      <c r="F89">
        <v>115588.41</v>
      </c>
      <c r="G89">
        <f t="shared" si="7"/>
        <v>13360680526.3281</v>
      </c>
      <c r="H89">
        <v>2.3450000000000002</v>
      </c>
      <c r="I89">
        <f t="shared" si="8"/>
        <v>5.4990250000000005</v>
      </c>
      <c r="J89">
        <f t="shared" si="9"/>
        <v>1577781.7965000002</v>
      </c>
      <c r="K89">
        <f t="shared" si="10"/>
        <v>32.009250000000002</v>
      </c>
      <c r="L89">
        <f t="shared" si="11"/>
        <v>271054.82145000005</v>
      </c>
      <c r="M89">
        <v>0.92</v>
      </c>
    </row>
    <row r="90" spans="1:13" x14ac:dyDescent="0.2">
      <c r="A90" t="s">
        <v>56</v>
      </c>
      <c r="B90" t="s">
        <v>57</v>
      </c>
      <c r="C90">
        <v>2005</v>
      </c>
      <c r="D90">
        <v>12.75</v>
      </c>
      <c r="E90">
        <f t="shared" si="6"/>
        <v>162.5625</v>
      </c>
      <c r="F90">
        <v>126449.625</v>
      </c>
      <c r="G90">
        <f t="shared" si="7"/>
        <v>15989507662.640625</v>
      </c>
      <c r="H90">
        <v>4.4880000000000004</v>
      </c>
      <c r="I90">
        <f t="shared" si="8"/>
        <v>20.142144000000005</v>
      </c>
      <c r="J90">
        <f t="shared" si="9"/>
        <v>1612232.71875</v>
      </c>
      <c r="K90">
        <f t="shared" si="10"/>
        <v>57.222000000000008</v>
      </c>
      <c r="L90">
        <f t="shared" si="11"/>
        <v>567505.91700000002</v>
      </c>
      <c r="M90">
        <v>0.86</v>
      </c>
    </row>
    <row r="91" spans="1:13" x14ac:dyDescent="0.2">
      <c r="A91" t="s">
        <v>56</v>
      </c>
      <c r="B91" t="s">
        <v>57</v>
      </c>
      <c r="C91">
        <v>2010</v>
      </c>
      <c r="D91">
        <v>12.13</v>
      </c>
      <c r="E91">
        <f t="shared" si="6"/>
        <v>147.13690000000003</v>
      </c>
      <c r="F91">
        <v>133098.04999999999</v>
      </c>
      <c r="G91">
        <f t="shared" si="7"/>
        <v>17715090913.802498</v>
      </c>
      <c r="H91">
        <v>4.3609999999999998</v>
      </c>
      <c r="I91">
        <f t="shared" si="8"/>
        <v>19.018320999999997</v>
      </c>
      <c r="J91">
        <f t="shared" si="9"/>
        <v>1614479.3465</v>
      </c>
      <c r="K91">
        <f t="shared" si="10"/>
        <v>52.89893</v>
      </c>
      <c r="L91">
        <f t="shared" si="11"/>
        <v>580440.59604999993</v>
      </c>
      <c r="M91">
        <v>1.97</v>
      </c>
    </row>
    <row r="92" spans="1:13" x14ac:dyDescent="0.2">
      <c r="A92" t="s">
        <v>56</v>
      </c>
      <c r="B92" t="s">
        <v>57</v>
      </c>
      <c r="C92">
        <v>2019</v>
      </c>
      <c r="D92">
        <v>11.53</v>
      </c>
      <c r="E92">
        <f t="shared" si="6"/>
        <v>132.9409</v>
      </c>
      <c r="F92">
        <v>134105.64000000001</v>
      </c>
      <c r="G92">
        <f t="shared" si="7"/>
        <v>17984322679.809605</v>
      </c>
      <c r="H92">
        <v>5.5949999999999998</v>
      </c>
      <c r="I92">
        <f t="shared" si="8"/>
        <v>31.304024999999996</v>
      </c>
      <c r="J92">
        <f t="shared" si="9"/>
        <v>1546238.0292</v>
      </c>
      <c r="K92">
        <f t="shared" si="10"/>
        <v>64.510349999999988</v>
      </c>
      <c r="L92">
        <f t="shared" si="11"/>
        <v>750321.05580000009</v>
      </c>
      <c r="M92">
        <v>0.65</v>
      </c>
    </row>
    <row r="93" spans="1:13" x14ac:dyDescent="0.2">
      <c r="A93" t="s">
        <v>58</v>
      </c>
      <c r="B93" t="s">
        <v>59</v>
      </c>
      <c r="C93">
        <v>2019</v>
      </c>
      <c r="D93">
        <v>8.52</v>
      </c>
      <c r="E93">
        <f t="shared" si="6"/>
        <v>72.590399999999988</v>
      </c>
      <c r="F93">
        <v>54667.383000000002</v>
      </c>
      <c r="G93">
        <f t="shared" si="7"/>
        <v>2988522764.0686893</v>
      </c>
      <c r="H93">
        <v>3.6269999999999998</v>
      </c>
      <c r="I93">
        <f t="shared" si="8"/>
        <v>13.155128999999999</v>
      </c>
      <c r="J93">
        <f t="shared" si="9"/>
        <v>465766.10316</v>
      </c>
      <c r="K93">
        <f t="shared" si="10"/>
        <v>30.902039999999996</v>
      </c>
      <c r="L93">
        <f t="shared" si="11"/>
        <v>198278.59814099999</v>
      </c>
      <c r="M93">
        <v>0.99</v>
      </c>
    </row>
    <row r="94" spans="1:13" x14ac:dyDescent="0.2">
      <c r="A94" t="s">
        <v>58</v>
      </c>
      <c r="B94" t="s">
        <v>59</v>
      </c>
      <c r="C94">
        <v>2010</v>
      </c>
      <c r="D94">
        <v>6.91</v>
      </c>
      <c r="E94">
        <f t="shared" si="6"/>
        <v>47.748100000000001</v>
      </c>
      <c r="F94">
        <v>38435.535000000003</v>
      </c>
      <c r="G94">
        <f t="shared" si="7"/>
        <v>1477290350.7362254</v>
      </c>
      <c r="H94">
        <v>6.8609999999999998</v>
      </c>
      <c r="I94">
        <f t="shared" si="8"/>
        <v>47.073321</v>
      </c>
      <c r="J94">
        <f t="shared" si="9"/>
        <v>265589.54685000004</v>
      </c>
      <c r="K94">
        <f t="shared" si="10"/>
        <v>47.409509999999997</v>
      </c>
      <c r="L94">
        <f t="shared" si="11"/>
        <v>263706.20563500002</v>
      </c>
      <c r="M94">
        <v>0.96</v>
      </c>
    </row>
    <row r="95" spans="1:13" x14ac:dyDescent="0.2">
      <c r="A95" t="s">
        <v>58</v>
      </c>
      <c r="B95" t="s">
        <v>59</v>
      </c>
      <c r="C95">
        <v>2005</v>
      </c>
      <c r="D95">
        <v>6.77</v>
      </c>
      <c r="E95">
        <f t="shared" si="6"/>
        <v>45.832899999999995</v>
      </c>
      <c r="F95">
        <v>33569.08</v>
      </c>
      <c r="G95">
        <f t="shared" si="7"/>
        <v>1126883132.0464001</v>
      </c>
      <c r="H95">
        <v>6.923</v>
      </c>
      <c r="I95">
        <f t="shared" si="8"/>
        <v>47.927928999999999</v>
      </c>
      <c r="J95">
        <f t="shared" si="9"/>
        <v>227262.6716</v>
      </c>
      <c r="K95">
        <f t="shared" si="10"/>
        <v>46.86871</v>
      </c>
      <c r="L95">
        <f t="shared" si="11"/>
        <v>232398.74084000001</v>
      </c>
      <c r="M95">
        <v>0.98</v>
      </c>
    </row>
    <row r="96" spans="1:13" x14ac:dyDescent="0.2">
      <c r="A96" t="s">
        <v>58</v>
      </c>
      <c r="B96" t="s">
        <v>59</v>
      </c>
      <c r="C96">
        <v>2000</v>
      </c>
      <c r="D96">
        <v>5.7</v>
      </c>
      <c r="E96">
        <f t="shared" si="6"/>
        <v>32.49</v>
      </c>
      <c r="F96">
        <v>31818.668000000001</v>
      </c>
      <c r="G96">
        <f t="shared" si="7"/>
        <v>1012427633.2942241</v>
      </c>
      <c r="H96">
        <v>6.3239999999999998</v>
      </c>
      <c r="I96">
        <f t="shared" si="8"/>
        <v>39.992975999999999</v>
      </c>
      <c r="J96">
        <f t="shared" si="9"/>
        <v>181366.40760000001</v>
      </c>
      <c r="K96">
        <f t="shared" si="10"/>
        <v>36.046799999999998</v>
      </c>
      <c r="L96">
        <f t="shared" si="11"/>
        <v>201221.25643199999</v>
      </c>
      <c r="M96">
        <v>1</v>
      </c>
    </row>
    <row r="97" spans="1:13" x14ac:dyDescent="0.2">
      <c r="A97" t="s">
        <v>60</v>
      </c>
      <c r="B97" t="s">
        <v>61</v>
      </c>
      <c r="C97">
        <v>2005</v>
      </c>
      <c r="D97">
        <v>12.95</v>
      </c>
      <c r="E97">
        <f t="shared" si="6"/>
        <v>167.70249999999999</v>
      </c>
      <c r="F97">
        <v>8161.4736000000003</v>
      </c>
      <c r="G97">
        <f t="shared" si="7"/>
        <v>66609651.323496968</v>
      </c>
      <c r="H97">
        <v>5.633</v>
      </c>
      <c r="I97">
        <f t="shared" si="8"/>
        <v>31.730689000000002</v>
      </c>
      <c r="J97">
        <f t="shared" si="9"/>
        <v>105691.08312</v>
      </c>
      <c r="K97">
        <f t="shared" si="10"/>
        <v>72.94735</v>
      </c>
      <c r="L97">
        <f t="shared" si="11"/>
        <v>45973.580788799998</v>
      </c>
      <c r="M97">
        <v>7.4</v>
      </c>
    </row>
    <row r="98" spans="1:13" x14ac:dyDescent="0.2">
      <c r="A98" t="s">
        <v>60</v>
      </c>
      <c r="B98" t="s">
        <v>61</v>
      </c>
      <c r="C98">
        <v>2010</v>
      </c>
      <c r="D98">
        <v>11.43</v>
      </c>
      <c r="E98">
        <f t="shared" si="6"/>
        <v>130.64490000000001</v>
      </c>
      <c r="F98">
        <v>9649.9509999999991</v>
      </c>
      <c r="G98">
        <f t="shared" si="7"/>
        <v>93121554.302400976</v>
      </c>
      <c r="H98">
        <v>2.972</v>
      </c>
      <c r="I98">
        <f t="shared" si="8"/>
        <v>8.8327840000000002</v>
      </c>
      <c r="J98">
        <f t="shared" si="9"/>
        <v>110298.93992999999</v>
      </c>
      <c r="K98">
        <f t="shared" si="10"/>
        <v>33.96996</v>
      </c>
      <c r="L98">
        <f t="shared" si="11"/>
        <v>28679.654371999997</v>
      </c>
      <c r="M98">
        <v>7.2</v>
      </c>
    </row>
    <row r="99" spans="1:13" x14ac:dyDescent="0.2">
      <c r="A99" t="s">
        <v>60</v>
      </c>
      <c r="B99" t="s">
        <v>61</v>
      </c>
      <c r="C99">
        <v>2019</v>
      </c>
      <c r="D99">
        <v>11.36</v>
      </c>
      <c r="E99">
        <f t="shared" si="6"/>
        <v>129.0496</v>
      </c>
      <c r="F99">
        <v>14621.24</v>
      </c>
      <c r="G99">
        <f t="shared" si="7"/>
        <v>213780659.1376</v>
      </c>
      <c r="H99">
        <v>1.502</v>
      </c>
      <c r="I99">
        <f t="shared" si="8"/>
        <v>2.2560039999999999</v>
      </c>
      <c r="J99">
        <f t="shared" si="9"/>
        <v>166097.28639999998</v>
      </c>
      <c r="K99">
        <f t="shared" si="10"/>
        <v>17.062719999999999</v>
      </c>
      <c r="L99">
        <f t="shared" si="11"/>
        <v>21961.102480000001</v>
      </c>
      <c r="M99">
        <v>3.89</v>
      </c>
    </row>
    <row r="100" spans="1:13" x14ac:dyDescent="0.2">
      <c r="A100" t="s">
        <v>60</v>
      </c>
      <c r="B100" t="s">
        <v>61</v>
      </c>
      <c r="C100">
        <v>2000</v>
      </c>
      <c r="D100">
        <v>10.36</v>
      </c>
      <c r="E100">
        <f t="shared" si="6"/>
        <v>107.32959999999999</v>
      </c>
      <c r="F100">
        <v>5727.0789999999997</v>
      </c>
      <c r="G100">
        <f t="shared" si="7"/>
        <v>32799433.872240998</v>
      </c>
      <c r="H100">
        <v>8.5389999999999997</v>
      </c>
      <c r="I100">
        <f t="shared" si="8"/>
        <v>72.914520999999993</v>
      </c>
      <c r="J100">
        <f t="shared" si="9"/>
        <v>59332.538439999997</v>
      </c>
      <c r="K100">
        <f t="shared" si="10"/>
        <v>88.464039999999997</v>
      </c>
      <c r="L100">
        <f t="shared" si="11"/>
        <v>48903.527580999995</v>
      </c>
      <c r="M100">
        <v>10.18</v>
      </c>
    </row>
    <row r="101" spans="1:13" x14ac:dyDescent="0.2">
      <c r="A101" t="s">
        <v>62</v>
      </c>
      <c r="B101" t="s">
        <v>63</v>
      </c>
      <c r="C101">
        <v>2010</v>
      </c>
      <c r="D101">
        <v>10.4</v>
      </c>
      <c r="E101">
        <f t="shared" si="6"/>
        <v>108.16000000000001</v>
      </c>
      <c r="F101">
        <v>19839.947</v>
      </c>
      <c r="G101">
        <f t="shared" si="7"/>
        <v>393623496.96280903</v>
      </c>
      <c r="H101">
        <v>19.649000000000001</v>
      </c>
      <c r="I101">
        <f t="shared" si="8"/>
        <v>386.08320100000003</v>
      </c>
      <c r="J101">
        <f t="shared" si="9"/>
        <v>206335.44880000001</v>
      </c>
      <c r="K101">
        <f t="shared" si="10"/>
        <v>204.34960000000001</v>
      </c>
      <c r="L101">
        <f t="shared" si="11"/>
        <v>389835.11860300001</v>
      </c>
      <c r="M101">
        <v>2.38</v>
      </c>
    </row>
    <row r="102" spans="1:13" x14ac:dyDescent="0.2">
      <c r="A102" t="s">
        <v>62</v>
      </c>
      <c r="B102" t="s">
        <v>63</v>
      </c>
      <c r="C102">
        <v>2019</v>
      </c>
      <c r="D102">
        <v>10.34</v>
      </c>
      <c r="E102">
        <f t="shared" si="6"/>
        <v>106.9156</v>
      </c>
      <c r="F102">
        <v>25484.574000000001</v>
      </c>
      <c r="G102">
        <f t="shared" si="7"/>
        <v>649463511.96147597</v>
      </c>
      <c r="H102">
        <v>15.128</v>
      </c>
      <c r="I102">
        <f t="shared" si="8"/>
        <v>228.85638399999999</v>
      </c>
      <c r="J102">
        <f t="shared" si="9"/>
        <v>263510.49515999999</v>
      </c>
      <c r="K102">
        <f t="shared" si="10"/>
        <v>156.42352</v>
      </c>
      <c r="L102">
        <f t="shared" si="11"/>
        <v>385530.63547199999</v>
      </c>
      <c r="M102">
        <v>3.65</v>
      </c>
    </row>
    <row r="103" spans="1:13" x14ac:dyDescent="0.2">
      <c r="A103" t="s">
        <v>64</v>
      </c>
      <c r="B103" t="s">
        <v>65</v>
      </c>
      <c r="C103">
        <v>2000</v>
      </c>
      <c r="D103">
        <v>11.14</v>
      </c>
      <c r="E103">
        <f t="shared" si="6"/>
        <v>124.09960000000001</v>
      </c>
      <c r="F103">
        <v>56629.343999999997</v>
      </c>
      <c r="G103">
        <f t="shared" si="7"/>
        <v>3206882601.8703356</v>
      </c>
      <c r="H103">
        <v>2.7250000000000001</v>
      </c>
      <c r="I103">
        <f t="shared" si="8"/>
        <v>7.4256250000000001</v>
      </c>
      <c r="J103">
        <f t="shared" si="9"/>
        <v>630850.89216000005</v>
      </c>
      <c r="K103">
        <f t="shared" si="10"/>
        <v>30.356500000000004</v>
      </c>
      <c r="L103">
        <f t="shared" si="11"/>
        <v>154314.96239999999</v>
      </c>
      <c r="M103">
        <v>1.1299999999999999</v>
      </c>
    </row>
    <row r="104" spans="1:13" x14ac:dyDescent="0.2">
      <c r="A104" t="s">
        <v>64</v>
      </c>
      <c r="B104" t="s">
        <v>65</v>
      </c>
      <c r="C104">
        <v>2005</v>
      </c>
      <c r="D104">
        <v>10.75</v>
      </c>
      <c r="E104">
        <f t="shared" si="6"/>
        <v>115.5625</v>
      </c>
      <c r="F104">
        <v>59060.78</v>
      </c>
      <c r="G104">
        <f t="shared" si="7"/>
        <v>3488175734.2083998</v>
      </c>
      <c r="H104">
        <v>5.8730000000000002</v>
      </c>
      <c r="I104">
        <f t="shared" si="8"/>
        <v>34.492129000000006</v>
      </c>
      <c r="J104">
        <f t="shared" si="9"/>
        <v>634903.38500000001</v>
      </c>
      <c r="K104">
        <f t="shared" si="10"/>
        <v>63.134750000000004</v>
      </c>
      <c r="L104">
        <f t="shared" si="11"/>
        <v>346863.96094000002</v>
      </c>
      <c r="M104">
        <v>1.07</v>
      </c>
    </row>
    <row r="105" spans="1:13" x14ac:dyDescent="0.2">
      <c r="A105" t="s">
        <v>64</v>
      </c>
      <c r="B105" t="s">
        <v>65</v>
      </c>
      <c r="C105">
        <v>2010</v>
      </c>
      <c r="D105">
        <v>10.199999999999999</v>
      </c>
      <c r="E105">
        <f t="shared" si="6"/>
        <v>104.03999999999999</v>
      </c>
      <c r="F105">
        <v>62191.175999999999</v>
      </c>
      <c r="G105">
        <f t="shared" si="7"/>
        <v>3867742372.2629762</v>
      </c>
      <c r="H105">
        <v>4.9889999999999999</v>
      </c>
      <c r="I105">
        <f t="shared" si="8"/>
        <v>24.890120999999997</v>
      </c>
      <c r="J105">
        <f t="shared" si="9"/>
        <v>634349.9952</v>
      </c>
      <c r="K105">
        <f t="shared" si="10"/>
        <v>50.887799999999999</v>
      </c>
      <c r="L105">
        <f t="shared" si="11"/>
        <v>310271.77706399997</v>
      </c>
      <c r="M105">
        <v>0.87</v>
      </c>
    </row>
    <row r="106" spans="1:13" x14ac:dyDescent="0.2">
      <c r="A106" t="s">
        <v>64</v>
      </c>
      <c r="B106" t="s">
        <v>65</v>
      </c>
      <c r="C106">
        <v>2019</v>
      </c>
      <c r="D106">
        <v>9.3000000000000007</v>
      </c>
      <c r="E106">
        <f t="shared" si="6"/>
        <v>86.490000000000009</v>
      </c>
      <c r="F106">
        <v>68589.679999999993</v>
      </c>
      <c r="G106">
        <f t="shared" si="7"/>
        <v>4704544202.5023994</v>
      </c>
      <c r="H106">
        <v>3.38</v>
      </c>
      <c r="I106">
        <f t="shared" si="8"/>
        <v>11.424399999999999</v>
      </c>
      <c r="J106">
        <f t="shared" si="9"/>
        <v>637884.02399999998</v>
      </c>
      <c r="K106">
        <f t="shared" si="10"/>
        <v>31.434000000000001</v>
      </c>
      <c r="L106">
        <f t="shared" si="11"/>
        <v>231833.11839999998</v>
      </c>
      <c r="M106">
        <v>0.72</v>
      </c>
    </row>
    <row r="107" spans="1:13" x14ac:dyDescent="0.2">
      <c r="A107" t="s">
        <v>66</v>
      </c>
      <c r="B107" t="s">
        <v>67</v>
      </c>
      <c r="C107">
        <v>2019</v>
      </c>
      <c r="D107">
        <v>4.62</v>
      </c>
      <c r="E107">
        <f t="shared" si="6"/>
        <v>21.3444</v>
      </c>
      <c r="F107">
        <v>21990.315999999999</v>
      </c>
      <c r="G107">
        <f t="shared" si="7"/>
        <v>483573997.77985597</v>
      </c>
      <c r="H107">
        <v>17.414000000000001</v>
      </c>
      <c r="I107">
        <f t="shared" si="8"/>
        <v>303.24739600000004</v>
      </c>
      <c r="J107">
        <f t="shared" si="9"/>
        <v>101595.25992</v>
      </c>
      <c r="K107">
        <f t="shared" si="10"/>
        <v>80.452680000000015</v>
      </c>
      <c r="L107">
        <f t="shared" si="11"/>
        <v>382939.36282400001</v>
      </c>
      <c r="M107">
        <v>1.0900000000000001</v>
      </c>
    </row>
    <row r="108" spans="1:13" x14ac:dyDescent="0.2">
      <c r="A108" t="s">
        <v>66</v>
      </c>
      <c r="B108" t="s">
        <v>67</v>
      </c>
      <c r="C108">
        <v>2000</v>
      </c>
      <c r="D108">
        <v>4.46</v>
      </c>
      <c r="E108">
        <f t="shared" si="6"/>
        <v>19.8916</v>
      </c>
      <c r="F108">
        <v>12111.300999999999</v>
      </c>
      <c r="G108">
        <f t="shared" si="7"/>
        <v>146683611.91260099</v>
      </c>
      <c r="H108">
        <v>32.200000000000003</v>
      </c>
      <c r="I108">
        <f t="shared" si="8"/>
        <v>1036.8400000000001</v>
      </c>
      <c r="J108">
        <f t="shared" si="9"/>
        <v>54016.402459999998</v>
      </c>
      <c r="K108">
        <f t="shared" si="10"/>
        <v>143.61200000000002</v>
      </c>
      <c r="L108">
        <f t="shared" si="11"/>
        <v>389983.8922</v>
      </c>
      <c r="M108">
        <v>2.31</v>
      </c>
    </row>
    <row r="109" spans="1:13" x14ac:dyDescent="0.2">
      <c r="A109" t="s">
        <v>66</v>
      </c>
      <c r="B109" t="s">
        <v>67</v>
      </c>
      <c r="C109">
        <v>2010</v>
      </c>
      <c r="D109">
        <v>4.32</v>
      </c>
      <c r="E109">
        <f t="shared" si="6"/>
        <v>18.662400000000002</v>
      </c>
      <c r="F109">
        <v>16902.830000000002</v>
      </c>
      <c r="G109">
        <f t="shared" si="7"/>
        <v>285705662.00890005</v>
      </c>
      <c r="H109">
        <v>33.134999999999998</v>
      </c>
      <c r="I109">
        <f t="shared" si="8"/>
        <v>1097.9282249999999</v>
      </c>
      <c r="J109">
        <f t="shared" si="9"/>
        <v>73020.225600000005</v>
      </c>
      <c r="K109">
        <f t="shared" si="10"/>
        <v>143.14320000000001</v>
      </c>
      <c r="L109">
        <f t="shared" si="11"/>
        <v>560075.27205000003</v>
      </c>
      <c r="M109">
        <v>2.0499999999999998</v>
      </c>
    </row>
    <row r="110" spans="1:13" x14ac:dyDescent="0.2">
      <c r="A110" t="s">
        <v>68</v>
      </c>
      <c r="B110" t="s">
        <v>69</v>
      </c>
      <c r="C110">
        <v>2010</v>
      </c>
      <c r="D110">
        <v>7.43</v>
      </c>
      <c r="E110">
        <f t="shared" si="6"/>
        <v>55.204899999999995</v>
      </c>
      <c r="F110">
        <v>83467.304999999993</v>
      </c>
      <c r="G110">
        <f t="shared" si="7"/>
        <v>6966791003.9630241</v>
      </c>
      <c r="H110">
        <v>3.5209999999999999</v>
      </c>
      <c r="I110">
        <f t="shared" si="8"/>
        <v>12.397440999999999</v>
      </c>
      <c r="J110">
        <f t="shared" si="9"/>
        <v>620162.07614999998</v>
      </c>
      <c r="K110">
        <f t="shared" si="10"/>
        <v>26.161029999999997</v>
      </c>
      <c r="L110">
        <f t="shared" si="11"/>
        <v>293888.38090499997</v>
      </c>
      <c r="M110">
        <v>0.59</v>
      </c>
    </row>
    <row r="111" spans="1:13" x14ac:dyDescent="0.2">
      <c r="A111" t="s">
        <v>68</v>
      </c>
      <c r="B111" t="s">
        <v>69</v>
      </c>
      <c r="C111">
        <v>2005</v>
      </c>
      <c r="D111">
        <v>7.27</v>
      </c>
      <c r="E111">
        <f t="shared" si="6"/>
        <v>52.852899999999991</v>
      </c>
      <c r="F111">
        <v>84292.59</v>
      </c>
      <c r="G111">
        <f t="shared" si="7"/>
        <v>7105240728.9080992</v>
      </c>
      <c r="H111">
        <v>4.3810000000000002</v>
      </c>
      <c r="I111">
        <f t="shared" si="8"/>
        <v>19.193161000000003</v>
      </c>
      <c r="J111">
        <f t="shared" si="9"/>
        <v>612807.12929999991</v>
      </c>
      <c r="K111">
        <f t="shared" si="10"/>
        <v>31.849869999999999</v>
      </c>
      <c r="L111">
        <f t="shared" si="11"/>
        <v>369285.83679000003</v>
      </c>
      <c r="M111">
        <v>0.71</v>
      </c>
    </row>
    <row r="112" spans="1:13" x14ac:dyDescent="0.2">
      <c r="A112" t="s">
        <v>68</v>
      </c>
      <c r="B112" t="s">
        <v>69</v>
      </c>
      <c r="C112">
        <v>2019</v>
      </c>
      <c r="D112">
        <v>6.8</v>
      </c>
      <c r="E112">
        <f t="shared" si="6"/>
        <v>46.239999999999995</v>
      </c>
      <c r="F112">
        <v>87947.55</v>
      </c>
      <c r="G112">
        <f t="shared" si="7"/>
        <v>7734771551.0025005</v>
      </c>
      <c r="H112">
        <v>3.6869999999999998</v>
      </c>
      <c r="I112">
        <f t="shared" si="8"/>
        <v>13.593969</v>
      </c>
      <c r="J112">
        <f t="shared" si="9"/>
        <v>598043.34</v>
      </c>
      <c r="K112">
        <f t="shared" si="10"/>
        <v>25.071599999999997</v>
      </c>
      <c r="L112">
        <f t="shared" si="11"/>
        <v>324262.61684999999</v>
      </c>
      <c r="M112">
        <v>0.52</v>
      </c>
    </row>
    <row r="113" spans="1:13" x14ac:dyDescent="0.2">
      <c r="A113" t="s">
        <v>68</v>
      </c>
      <c r="B113" t="s">
        <v>69</v>
      </c>
      <c r="C113">
        <v>2000</v>
      </c>
      <c r="D113">
        <v>6.63</v>
      </c>
      <c r="E113">
        <f t="shared" si="6"/>
        <v>43.956899999999997</v>
      </c>
      <c r="F113">
        <v>77783.39</v>
      </c>
      <c r="G113">
        <f t="shared" si="7"/>
        <v>6050255759.8921003</v>
      </c>
      <c r="H113">
        <v>3.4580000000000002</v>
      </c>
      <c r="I113">
        <f t="shared" si="8"/>
        <v>11.957764000000001</v>
      </c>
      <c r="J113">
        <f t="shared" si="9"/>
        <v>515703.87569999998</v>
      </c>
      <c r="K113">
        <f t="shared" si="10"/>
        <v>22.926539999999999</v>
      </c>
      <c r="L113">
        <f t="shared" si="11"/>
        <v>268974.96262000001</v>
      </c>
      <c r="M113">
        <v>1.07</v>
      </c>
    </row>
    <row r="114" spans="1:13" x14ac:dyDescent="0.2">
      <c r="A114" t="s">
        <v>70</v>
      </c>
      <c r="B114" t="s">
        <v>71</v>
      </c>
      <c r="C114">
        <v>2019</v>
      </c>
      <c r="D114">
        <v>11.63</v>
      </c>
      <c r="E114">
        <f t="shared" si="6"/>
        <v>135.25690000000003</v>
      </c>
      <c r="F114">
        <v>38846.504000000001</v>
      </c>
      <c r="G114">
        <f t="shared" si="7"/>
        <v>1509050873.022016</v>
      </c>
      <c r="H114">
        <v>3.2770000000000001</v>
      </c>
      <c r="I114">
        <f t="shared" si="8"/>
        <v>10.738729000000001</v>
      </c>
      <c r="J114">
        <f t="shared" si="9"/>
        <v>451784.84152000002</v>
      </c>
      <c r="K114">
        <f t="shared" si="10"/>
        <v>38.111510000000003</v>
      </c>
      <c r="L114">
        <f t="shared" si="11"/>
        <v>127299.993608</v>
      </c>
      <c r="M114">
        <v>0.66</v>
      </c>
    </row>
    <row r="115" spans="1:13" x14ac:dyDescent="0.2">
      <c r="A115" t="s">
        <v>70</v>
      </c>
      <c r="B115" t="s">
        <v>71</v>
      </c>
      <c r="C115">
        <v>2010</v>
      </c>
      <c r="D115">
        <v>11.3</v>
      </c>
      <c r="E115">
        <f t="shared" si="6"/>
        <v>127.69000000000001</v>
      </c>
      <c r="F115">
        <v>27584.254000000001</v>
      </c>
      <c r="G115">
        <f t="shared" si="7"/>
        <v>760891068.736516</v>
      </c>
      <c r="H115">
        <v>9.6370000000000005</v>
      </c>
      <c r="I115">
        <f t="shared" si="8"/>
        <v>92.871769000000015</v>
      </c>
      <c r="J115">
        <f t="shared" si="9"/>
        <v>311702.07020000002</v>
      </c>
      <c r="K115">
        <f t="shared" si="10"/>
        <v>108.89810000000001</v>
      </c>
      <c r="L115">
        <f t="shared" si="11"/>
        <v>265829.45579800004</v>
      </c>
      <c r="M115">
        <v>0.99</v>
      </c>
    </row>
    <row r="116" spans="1:13" x14ac:dyDescent="0.2">
      <c r="A116" t="s">
        <v>70</v>
      </c>
      <c r="B116" t="s">
        <v>71</v>
      </c>
      <c r="C116">
        <v>2000</v>
      </c>
      <c r="D116">
        <v>9.65</v>
      </c>
      <c r="E116">
        <f t="shared" si="6"/>
        <v>93.122500000000002</v>
      </c>
      <c r="F116">
        <v>18889.662</v>
      </c>
      <c r="G116">
        <f t="shared" si="7"/>
        <v>356819330.474244</v>
      </c>
      <c r="H116">
        <v>16.314</v>
      </c>
      <c r="I116">
        <f t="shared" si="8"/>
        <v>266.14659599999999</v>
      </c>
      <c r="J116">
        <f t="shared" si="9"/>
        <v>182285.2383</v>
      </c>
      <c r="K116">
        <f t="shared" si="10"/>
        <v>157.43010000000001</v>
      </c>
      <c r="L116">
        <f t="shared" si="11"/>
        <v>308165.94586799998</v>
      </c>
      <c r="M116">
        <v>2.2200000000000002</v>
      </c>
    </row>
    <row r="117" spans="1:13" x14ac:dyDescent="0.2">
      <c r="A117" t="s">
        <v>72</v>
      </c>
      <c r="B117" t="s">
        <v>73</v>
      </c>
      <c r="C117">
        <v>2000</v>
      </c>
      <c r="D117">
        <v>12.77</v>
      </c>
      <c r="E117">
        <f t="shared" si="6"/>
        <v>163.07289999999998</v>
      </c>
      <c r="F117">
        <v>35255.277000000002</v>
      </c>
      <c r="G117">
        <f t="shared" si="7"/>
        <v>1242934556.346729</v>
      </c>
      <c r="H117">
        <v>3.806</v>
      </c>
      <c r="I117">
        <f t="shared" si="8"/>
        <v>14.485636</v>
      </c>
      <c r="J117">
        <f t="shared" si="9"/>
        <v>450209.88728999998</v>
      </c>
      <c r="K117">
        <f t="shared" si="10"/>
        <v>48.602620000000002</v>
      </c>
      <c r="L117">
        <f t="shared" si="11"/>
        <v>134181.58426200002</v>
      </c>
      <c r="M117">
        <v>1.1299999999999999</v>
      </c>
    </row>
    <row r="118" spans="1:13" x14ac:dyDescent="0.2">
      <c r="A118" t="s">
        <v>72</v>
      </c>
      <c r="B118" t="s">
        <v>73</v>
      </c>
      <c r="C118">
        <v>2005</v>
      </c>
      <c r="D118">
        <v>12.18</v>
      </c>
      <c r="E118">
        <f t="shared" si="6"/>
        <v>148.35239999999999</v>
      </c>
      <c r="F118">
        <v>36059.991999999998</v>
      </c>
      <c r="G118">
        <f t="shared" si="7"/>
        <v>1300323023.0400639</v>
      </c>
      <c r="H118">
        <v>7.5819999999999999</v>
      </c>
      <c r="I118">
        <f t="shared" si="8"/>
        <v>57.486723999999995</v>
      </c>
      <c r="J118">
        <f t="shared" si="9"/>
        <v>439210.70255999995</v>
      </c>
      <c r="K118">
        <f t="shared" si="10"/>
        <v>92.348759999999999</v>
      </c>
      <c r="L118">
        <f t="shared" si="11"/>
        <v>273406.859344</v>
      </c>
      <c r="M118">
        <v>1.28</v>
      </c>
    </row>
    <row r="119" spans="1:13" x14ac:dyDescent="0.2">
      <c r="A119" t="s">
        <v>72</v>
      </c>
      <c r="B119" t="s">
        <v>73</v>
      </c>
      <c r="C119">
        <v>2010</v>
      </c>
      <c r="D119">
        <v>11.4</v>
      </c>
      <c r="E119">
        <f t="shared" si="6"/>
        <v>129.96</v>
      </c>
      <c r="F119">
        <v>36897.203000000001</v>
      </c>
      <c r="G119">
        <f t="shared" si="7"/>
        <v>1361403589.2232091</v>
      </c>
      <c r="H119">
        <v>10.771000000000001</v>
      </c>
      <c r="I119">
        <f t="shared" si="8"/>
        <v>116.01444100000002</v>
      </c>
      <c r="J119">
        <f t="shared" si="9"/>
        <v>420628.11420000001</v>
      </c>
      <c r="K119">
        <f t="shared" si="10"/>
        <v>122.78940000000001</v>
      </c>
      <c r="L119">
        <f t="shared" si="11"/>
        <v>397419.77351300005</v>
      </c>
      <c r="M119">
        <v>1.17</v>
      </c>
    </row>
    <row r="120" spans="1:13" x14ac:dyDescent="0.2">
      <c r="A120" t="s">
        <v>72</v>
      </c>
      <c r="B120" t="s">
        <v>73</v>
      </c>
      <c r="C120">
        <v>2019</v>
      </c>
      <c r="D120">
        <v>10.45</v>
      </c>
      <c r="E120">
        <f t="shared" si="6"/>
        <v>109.20249999999999</v>
      </c>
      <c r="F120">
        <v>40400.805</v>
      </c>
      <c r="G120">
        <f t="shared" si="7"/>
        <v>1632225044.648025</v>
      </c>
      <c r="H120">
        <v>6.4640000000000004</v>
      </c>
      <c r="I120">
        <f t="shared" si="8"/>
        <v>41.783296000000007</v>
      </c>
      <c r="J120">
        <f t="shared" si="9"/>
        <v>422188.41224999999</v>
      </c>
      <c r="K120">
        <f t="shared" si="10"/>
        <v>67.5488</v>
      </c>
      <c r="L120">
        <f t="shared" si="11"/>
        <v>261150.80352000002</v>
      </c>
      <c r="M120">
        <v>0.71</v>
      </c>
    </row>
    <row r="121" spans="1:13" x14ac:dyDescent="0.2">
      <c r="A121" t="s">
        <v>74</v>
      </c>
      <c r="B121" t="s">
        <v>75</v>
      </c>
      <c r="C121">
        <v>2000</v>
      </c>
      <c r="D121">
        <v>19.05</v>
      </c>
      <c r="E121">
        <f t="shared" si="6"/>
        <v>362.90250000000003</v>
      </c>
      <c r="F121">
        <v>14986.156999999999</v>
      </c>
      <c r="G121">
        <f t="shared" si="7"/>
        <v>224584901.62864897</v>
      </c>
      <c r="H121">
        <v>6.9690000000000003</v>
      </c>
      <c r="I121">
        <f t="shared" si="8"/>
        <v>48.566961000000006</v>
      </c>
      <c r="J121">
        <f t="shared" si="9"/>
        <v>285486.29084999999</v>
      </c>
      <c r="K121">
        <f t="shared" si="10"/>
        <v>132.75945000000002</v>
      </c>
      <c r="L121">
        <f t="shared" si="11"/>
        <v>104438.528133</v>
      </c>
      <c r="M121">
        <v>2.54</v>
      </c>
    </row>
    <row r="122" spans="1:13" x14ac:dyDescent="0.2">
      <c r="A122" t="s">
        <v>74</v>
      </c>
      <c r="B122" t="s">
        <v>75</v>
      </c>
      <c r="C122">
        <v>2005</v>
      </c>
      <c r="D122">
        <v>18.32</v>
      </c>
      <c r="E122">
        <f t="shared" si="6"/>
        <v>335.62240000000003</v>
      </c>
      <c r="F122">
        <v>20754.506000000001</v>
      </c>
      <c r="G122">
        <f t="shared" si="7"/>
        <v>430749519.30403602</v>
      </c>
      <c r="H122">
        <v>7.1740000000000004</v>
      </c>
      <c r="I122">
        <f t="shared" si="8"/>
        <v>51.466276000000008</v>
      </c>
      <c r="J122">
        <f t="shared" si="9"/>
        <v>380222.54992000002</v>
      </c>
      <c r="K122">
        <f t="shared" si="10"/>
        <v>131.42768000000001</v>
      </c>
      <c r="L122">
        <f t="shared" si="11"/>
        <v>148892.82604400002</v>
      </c>
      <c r="M122">
        <v>2.0499999999999998</v>
      </c>
    </row>
    <row r="123" spans="1:13" x14ac:dyDescent="0.2">
      <c r="A123" t="s">
        <v>74</v>
      </c>
      <c r="B123" t="s">
        <v>75</v>
      </c>
      <c r="C123">
        <v>2010</v>
      </c>
      <c r="D123">
        <v>17.62</v>
      </c>
      <c r="E123">
        <f t="shared" si="6"/>
        <v>310.46440000000001</v>
      </c>
      <c r="F123">
        <v>25125.145</v>
      </c>
      <c r="G123">
        <f t="shared" si="7"/>
        <v>631272911.27102506</v>
      </c>
      <c r="H123">
        <v>6.9589999999999996</v>
      </c>
      <c r="I123">
        <f t="shared" si="8"/>
        <v>48.427680999999993</v>
      </c>
      <c r="J123">
        <f t="shared" si="9"/>
        <v>442705.05490000005</v>
      </c>
      <c r="K123">
        <f t="shared" si="10"/>
        <v>122.61758</v>
      </c>
      <c r="L123">
        <f t="shared" si="11"/>
        <v>174845.884055</v>
      </c>
      <c r="M123">
        <v>1.31</v>
      </c>
    </row>
    <row r="124" spans="1:13" x14ac:dyDescent="0.2">
      <c r="A124" t="s">
        <v>74</v>
      </c>
      <c r="B124" t="s">
        <v>75</v>
      </c>
      <c r="C124">
        <v>2019</v>
      </c>
      <c r="D124">
        <v>16.989999999999998</v>
      </c>
      <c r="E124">
        <f t="shared" si="6"/>
        <v>288.66009999999994</v>
      </c>
      <c r="F124">
        <v>36964.258000000002</v>
      </c>
      <c r="G124">
        <f t="shared" si="7"/>
        <v>1366356369.4905641</v>
      </c>
      <c r="H124">
        <v>3.9119999999999999</v>
      </c>
      <c r="I124">
        <f t="shared" si="8"/>
        <v>15.303744</v>
      </c>
      <c r="J124">
        <f t="shared" si="9"/>
        <v>628022.74341999996</v>
      </c>
      <c r="K124">
        <f t="shared" si="10"/>
        <v>66.464879999999994</v>
      </c>
      <c r="L124">
        <f t="shared" si="11"/>
        <v>144604.17729600001</v>
      </c>
      <c r="M124">
        <v>1.25</v>
      </c>
    </row>
    <row r="125" spans="1:13" x14ac:dyDescent="0.2">
      <c r="A125" t="s">
        <v>76</v>
      </c>
      <c r="B125" t="s">
        <v>77</v>
      </c>
      <c r="C125">
        <v>2005</v>
      </c>
      <c r="D125">
        <v>14.5</v>
      </c>
      <c r="E125">
        <f t="shared" si="6"/>
        <v>210.25</v>
      </c>
      <c r="F125">
        <v>27937.998</v>
      </c>
      <c r="G125">
        <f t="shared" si="7"/>
        <v>780531732.24800396</v>
      </c>
      <c r="H125">
        <v>7.1239999999999997</v>
      </c>
      <c r="I125">
        <f t="shared" si="8"/>
        <v>50.751375999999993</v>
      </c>
      <c r="J125">
        <f t="shared" si="9"/>
        <v>405100.97100000002</v>
      </c>
      <c r="K125">
        <f t="shared" si="10"/>
        <v>103.298</v>
      </c>
      <c r="L125">
        <f t="shared" si="11"/>
        <v>199030.29775199998</v>
      </c>
      <c r="M125">
        <v>24.78</v>
      </c>
    </row>
    <row r="126" spans="1:13" x14ac:dyDescent="0.2">
      <c r="A126" t="s">
        <v>76</v>
      </c>
      <c r="B126" t="s">
        <v>77</v>
      </c>
      <c r="C126">
        <v>2000</v>
      </c>
      <c r="D126">
        <v>13.86</v>
      </c>
      <c r="E126">
        <f t="shared" si="6"/>
        <v>192.09959999999998</v>
      </c>
      <c r="F126">
        <v>20309.268</v>
      </c>
      <c r="G126">
        <f t="shared" si="7"/>
        <v>412466366.69582403</v>
      </c>
      <c r="H126">
        <v>10.581</v>
      </c>
      <c r="I126">
        <f t="shared" si="8"/>
        <v>111.95756099999998</v>
      </c>
      <c r="J126">
        <f t="shared" si="9"/>
        <v>281486.45448000001</v>
      </c>
      <c r="K126">
        <f t="shared" si="10"/>
        <v>146.65266</v>
      </c>
      <c r="L126">
        <f t="shared" si="11"/>
        <v>214892.36470799998</v>
      </c>
      <c r="M126">
        <v>27.98</v>
      </c>
    </row>
    <row r="127" spans="1:13" x14ac:dyDescent="0.2">
      <c r="A127" t="s">
        <v>76</v>
      </c>
      <c r="B127" t="s">
        <v>77</v>
      </c>
      <c r="C127">
        <v>2010</v>
      </c>
      <c r="D127">
        <v>13.76</v>
      </c>
      <c r="E127">
        <f t="shared" si="6"/>
        <v>189.33759999999998</v>
      </c>
      <c r="F127">
        <v>33399.925999999999</v>
      </c>
      <c r="G127">
        <f t="shared" si="7"/>
        <v>1115555056.805476</v>
      </c>
      <c r="H127">
        <v>7.3689999999999998</v>
      </c>
      <c r="I127">
        <f t="shared" si="8"/>
        <v>54.302160999999998</v>
      </c>
      <c r="J127">
        <f t="shared" si="9"/>
        <v>459582.98176</v>
      </c>
      <c r="K127">
        <f t="shared" si="10"/>
        <v>101.39743999999999</v>
      </c>
      <c r="L127">
        <f t="shared" si="11"/>
        <v>246124.05469399999</v>
      </c>
      <c r="M127">
        <v>11.65</v>
      </c>
    </row>
    <row r="128" spans="1:13" x14ac:dyDescent="0.2">
      <c r="A128" t="s">
        <v>76</v>
      </c>
      <c r="B128" t="s">
        <v>77</v>
      </c>
      <c r="C128">
        <v>2019</v>
      </c>
      <c r="D128">
        <v>10.42</v>
      </c>
      <c r="E128">
        <f t="shared" si="6"/>
        <v>108.57639999999999</v>
      </c>
      <c r="F128">
        <v>37698.953000000001</v>
      </c>
      <c r="G128">
        <f t="shared" si="7"/>
        <v>1421211057.2962091</v>
      </c>
      <c r="H128">
        <v>4.4960000000000004</v>
      </c>
      <c r="I128">
        <f t="shared" si="8"/>
        <v>20.214016000000004</v>
      </c>
      <c r="J128">
        <f t="shared" si="9"/>
        <v>392823.09026000003</v>
      </c>
      <c r="K128">
        <f t="shared" si="10"/>
        <v>46.848320000000001</v>
      </c>
      <c r="L128">
        <f t="shared" si="11"/>
        <v>169494.49268800003</v>
      </c>
      <c r="M128">
        <v>7.69</v>
      </c>
    </row>
    <row r="129" spans="1:13" x14ac:dyDescent="0.2">
      <c r="A129" t="s">
        <v>78</v>
      </c>
      <c r="B129" t="s">
        <v>79</v>
      </c>
      <c r="C129">
        <v>2010</v>
      </c>
      <c r="D129">
        <v>9.93</v>
      </c>
      <c r="E129">
        <f t="shared" si="6"/>
        <v>98.604900000000001</v>
      </c>
      <c r="F129">
        <v>18041.307000000001</v>
      </c>
      <c r="G129">
        <f t="shared" si="7"/>
        <v>325488758.26824903</v>
      </c>
      <c r="H129">
        <v>19.204000000000001</v>
      </c>
      <c r="I129">
        <f t="shared" si="8"/>
        <v>368.79361600000004</v>
      </c>
      <c r="J129">
        <f t="shared" si="9"/>
        <v>179150.17851</v>
      </c>
      <c r="K129">
        <f t="shared" si="10"/>
        <v>190.69571999999999</v>
      </c>
      <c r="L129">
        <f t="shared" si="11"/>
        <v>346465.25962800003</v>
      </c>
      <c r="M129">
        <v>1.72</v>
      </c>
    </row>
    <row r="130" spans="1:13" x14ac:dyDescent="0.2">
      <c r="A130" t="s">
        <v>78</v>
      </c>
      <c r="B130" t="s">
        <v>79</v>
      </c>
      <c r="C130">
        <v>2019</v>
      </c>
      <c r="D130">
        <v>7.89</v>
      </c>
      <c r="E130">
        <f t="shared" si="6"/>
        <v>62.252099999999992</v>
      </c>
      <c r="F130">
        <v>21782.447</v>
      </c>
      <c r="G130">
        <f t="shared" si="7"/>
        <v>474474997.307809</v>
      </c>
      <c r="H130">
        <v>10.395</v>
      </c>
      <c r="I130">
        <f t="shared" si="8"/>
        <v>108.05602499999999</v>
      </c>
      <c r="J130">
        <f t="shared" si="9"/>
        <v>171863.50683</v>
      </c>
      <c r="K130">
        <f t="shared" si="10"/>
        <v>82.016549999999995</v>
      </c>
      <c r="L130">
        <f t="shared" si="11"/>
        <v>226428.53656499999</v>
      </c>
      <c r="M130">
        <v>1.19</v>
      </c>
    </row>
    <row r="131" spans="1:13" x14ac:dyDescent="0.2">
      <c r="A131" t="s">
        <v>80</v>
      </c>
      <c r="B131" t="s">
        <v>81</v>
      </c>
      <c r="C131">
        <v>2000</v>
      </c>
      <c r="D131">
        <v>11.09</v>
      </c>
      <c r="E131">
        <f t="shared" ref="E131:E158" si="12">D131^2</f>
        <v>122.9881</v>
      </c>
      <c r="F131">
        <v>18374.59</v>
      </c>
      <c r="G131">
        <f t="shared" ref="G131:G158" si="13">F131^2</f>
        <v>337625557.6681</v>
      </c>
      <c r="H131">
        <v>18.545999999999999</v>
      </c>
      <c r="I131">
        <f t="shared" ref="I131:I158" si="14">H131^2</f>
        <v>343.954116</v>
      </c>
      <c r="J131">
        <f t="shared" ref="J131:J158" si="15">D131*F131</f>
        <v>203774.20310000001</v>
      </c>
      <c r="K131">
        <f t="shared" ref="K131:K158" si="16">D131*H131</f>
        <v>205.67514</v>
      </c>
      <c r="L131">
        <f t="shared" ref="L131:L158" si="17">F131*H131</f>
        <v>340775.14613999997</v>
      </c>
      <c r="M131">
        <v>2.4</v>
      </c>
    </row>
    <row r="132" spans="1:13" x14ac:dyDescent="0.2">
      <c r="A132" t="s">
        <v>80</v>
      </c>
      <c r="B132" t="s">
        <v>81</v>
      </c>
      <c r="C132">
        <v>2005</v>
      </c>
      <c r="D132">
        <v>10.62</v>
      </c>
      <c r="E132">
        <f t="shared" si="12"/>
        <v>112.78439999999998</v>
      </c>
      <c r="F132">
        <v>23306.523000000001</v>
      </c>
      <c r="G132">
        <f t="shared" si="13"/>
        <v>543194014.34952903</v>
      </c>
      <c r="H132">
        <v>16.276</v>
      </c>
      <c r="I132">
        <f t="shared" si="14"/>
        <v>264.90817599999997</v>
      </c>
      <c r="J132">
        <f t="shared" si="15"/>
        <v>247515.27426000001</v>
      </c>
      <c r="K132">
        <f t="shared" si="16"/>
        <v>172.85111999999998</v>
      </c>
      <c r="L132">
        <f t="shared" si="17"/>
        <v>379336.96834800002</v>
      </c>
      <c r="M132">
        <v>1.73</v>
      </c>
    </row>
    <row r="133" spans="1:13" x14ac:dyDescent="0.2">
      <c r="A133" t="s">
        <v>80</v>
      </c>
      <c r="B133" t="s">
        <v>81</v>
      </c>
      <c r="C133">
        <v>2010</v>
      </c>
      <c r="D133">
        <v>10.54</v>
      </c>
      <c r="E133">
        <f t="shared" si="12"/>
        <v>111.09159999999999</v>
      </c>
      <c r="F133">
        <v>29809.037</v>
      </c>
      <c r="G133">
        <f t="shared" si="13"/>
        <v>888578686.86736906</v>
      </c>
      <c r="H133">
        <v>14.387</v>
      </c>
      <c r="I133">
        <f t="shared" si="14"/>
        <v>206.985769</v>
      </c>
      <c r="J133">
        <f t="shared" si="15"/>
        <v>314187.24997999996</v>
      </c>
      <c r="K133">
        <f t="shared" si="16"/>
        <v>151.63898</v>
      </c>
      <c r="L133">
        <f t="shared" si="17"/>
        <v>428862.61531900003</v>
      </c>
      <c r="M133">
        <v>1.65</v>
      </c>
    </row>
    <row r="134" spans="1:13" x14ac:dyDescent="0.2">
      <c r="A134" t="s">
        <v>80</v>
      </c>
      <c r="B134" t="s">
        <v>81</v>
      </c>
      <c r="C134">
        <v>2019</v>
      </c>
      <c r="D134">
        <v>10.48</v>
      </c>
      <c r="E134">
        <f t="shared" si="12"/>
        <v>109.83040000000001</v>
      </c>
      <c r="F134">
        <v>37273.133000000002</v>
      </c>
      <c r="G134">
        <f t="shared" si="13"/>
        <v>1389286443.635689</v>
      </c>
      <c r="H134">
        <v>5.7610000000000001</v>
      </c>
      <c r="I134">
        <f t="shared" si="14"/>
        <v>33.189121</v>
      </c>
      <c r="J134">
        <f t="shared" si="15"/>
        <v>390622.43384000001</v>
      </c>
      <c r="K134">
        <f t="shared" si="16"/>
        <v>60.375280000000004</v>
      </c>
      <c r="L134">
        <f t="shared" si="17"/>
        <v>214730.51921300002</v>
      </c>
      <c r="M134">
        <v>1.39</v>
      </c>
    </row>
    <row r="135" spans="1:13" x14ac:dyDescent="0.2">
      <c r="A135" t="s">
        <v>82</v>
      </c>
      <c r="B135" t="s">
        <v>83</v>
      </c>
      <c r="C135">
        <v>2000</v>
      </c>
      <c r="D135">
        <v>12.1</v>
      </c>
      <c r="E135">
        <f t="shared" si="12"/>
        <v>146.41</v>
      </c>
      <c r="F135">
        <v>30298.982</v>
      </c>
      <c r="G135">
        <f t="shared" si="13"/>
        <v>918028310.23632395</v>
      </c>
      <c r="H135">
        <v>6.92</v>
      </c>
      <c r="I135">
        <f t="shared" si="14"/>
        <v>47.886400000000002</v>
      </c>
      <c r="J135">
        <f t="shared" si="15"/>
        <v>366617.68219999998</v>
      </c>
      <c r="K135">
        <f t="shared" si="16"/>
        <v>83.731999999999999</v>
      </c>
      <c r="L135">
        <f t="shared" si="17"/>
        <v>209668.95543999999</v>
      </c>
      <c r="M135">
        <v>1.81</v>
      </c>
    </row>
    <row r="136" spans="1:13" x14ac:dyDescent="0.2">
      <c r="A136" t="s">
        <v>82</v>
      </c>
      <c r="B136" t="s">
        <v>83</v>
      </c>
      <c r="C136">
        <v>2005</v>
      </c>
      <c r="D136">
        <v>11.81</v>
      </c>
      <c r="E136">
        <f t="shared" si="12"/>
        <v>139.4761</v>
      </c>
      <c r="F136">
        <v>35846.35</v>
      </c>
      <c r="G136">
        <f t="shared" si="13"/>
        <v>1284960808.3225</v>
      </c>
      <c r="H136">
        <v>6.5149999999999997</v>
      </c>
      <c r="I136">
        <f t="shared" si="14"/>
        <v>42.445224999999994</v>
      </c>
      <c r="J136">
        <f t="shared" si="15"/>
        <v>423345.39350000001</v>
      </c>
      <c r="K136">
        <f t="shared" si="16"/>
        <v>76.942149999999998</v>
      </c>
      <c r="L136">
        <f t="shared" si="17"/>
        <v>233538.97024999998</v>
      </c>
      <c r="M136">
        <v>1</v>
      </c>
    </row>
    <row r="137" spans="1:13" x14ac:dyDescent="0.2">
      <c r="A137" t="s">
        <v>82</v>
      </c>
      <c r="B137" t="s">
        <v>83</v>
      </c>
      <c r="C137">
        <v>2010</v>
      </c>
      <c r="D137">
        <v>11.14</v>
      </c>
      <c r="E137">
        <f t="shared" si="12"/>
        <v>124.09960000000001</v>
      </c>
      <c r="F137">
        <v>38364.383000000002</v>
      </c>
      <c r="G137">
        <f t="shared" si="13"/>
        <v>1471825882.9706891</v>
      </c>
      <c r="H137">
        <v>7.2480000000000002</v>
      </c>
      <c r="I137">
        <f t="shared" si="14"/>
        <v>52.533504000000001</v>
      </c>
      <c r="J137">
        <f t="shared" si="15"/>
        <v>427379.22662000003</v>
      </c>
      <c r="K137">
        <f t="shared" si="16"/>
        <v>80.742720000000006</v>
      </c>
      <c r="L137">
        <f t="shared" si="17"/>
        <v>278065.047984</v>
      </c>
      <c r="M137">
        <v>0.73</v>
      </c>
    </row>
    <row r="138" spans="1:13" x14ac:dyDescent="0.2">
      <c r="A138" t="s">
        <v>82</v>
      </c>
      <c r="B138" t="s">
        <v>83</v>
      </c>
      <c r="C138">
        <v>2019</v>
      </c>
      <c r="D138">
        <v>10.98</v>
      </c>
      <c r="E138">
        <f t="shared" si="12"/>
        <v>120.56040000000002</v>
      </c>
      <c r="F138">
        <v>44930.54</v>
      </c>
      <c r="G138">
        <f t="shared" si="13"/>
        <v>2018753424.6916001</v>
      </c>
      <c r="H138">
        <v>4.4480000000000004</v>
      </c>
      <c r="I138">
        <f t="shared" si="14"/>
        <v>19.784704000000005</v>
      </c>
      <c r="J138">
        <f t="shared" si="15"/>
        <v>493337.32920000004</v>
      </c>
      <c r="K138">
        <f t="shared" si="16"/>
        <v>48.839040000000004</v>
      </c>
      <c r="L138">
        <f t="shared" si="17"/>
        <v>199851.04192000002</v>
      </c>
      <c r="M138">
        <v>0.66</v>
      </c>
    </row>
    <row r="139" spans="1:13" x14ac:dyDescent="0.2">
      <c r="A139" t="s">
        <v>84</v>
      </c>
      <c r="B139" t="s">
        <v>85</v>
      </c>
      <c r="C139">
        <v>2005</v>
      </c>
      <c r="D139">
        <v>11.95</v>
      </c>
      <c r="E139">
        <f t="shared" si="12"/>
        <v>142.80249999999998</v>
      </c>
      <c r="F139">
        <v>43387.035000000003</v>
      </c>
      <c r="G139">
        <f t="shared" si="13"/>
        <v>1882434806.0912254</v>
      </c>
      <c r="H139">
        <v>9.1460000000000008</v>
      </c>
      <c r="I139">
        <f t="shared" si="14"/>
        <v>83.649316000000013</v>
      </c>
      <c r="J139">
        <f t="shared" si="15"/>
        <v>518475.06825000001</v>
      </c>
      <c r="K139">
        <f t="shared" si="16"/>
        <v>109.29470000000001</v>
      </c>
      <c r="L139">
        <f t="shared" si="17"/>
        <v>396817.82211000007</v>
      </c>
      <c r="M139">
        <v>1.19</v>
      </c>
    </row>
    <row r="140" spans="1:13" x14ac:dyDescent="0.2">
      <c r="A140" t="s">
        <v>84</v>
      </c>
      <c r="B140" t="s">
        <v>85</v>
      </c>
      <c r="C140">
        <v>2000</v>
      </c>
      <c r="D140">
        <v>11.67</v>
      </c>
      <c r="E140">
        <f t="shared" si="12"/>
        <v>136.18889999999999</v>
      </c>
      <c r="F140">
        <v>39777.449999999997</v>
      </c>
      <c r="G140">
        <f t="shared" si="13"/>
        <v>1582245528.5024998</v>
      </c>
      <c r="H140">
        <v>13.785</v>
      </c>
      <c r="I140">
        <f t="shared" si="14"/>
        <v>190.02622500000001</v>
      </c>
      <c r="J140">
        <f t="shared" si="15"/>
        <v>464202.84149999998</v>
      </c>
      <c r="K140">
        <f t="shared" si="16"/>
        <v>160.87094999999999</v>
      </c>
      <c r="L140">
        <f t="shared" si="17"/>
        <v>548332.14824999997</v>
      </c>
      <c r="M140">
        <v>1.36</v>
      </c>
    </row>
    <row r="141" spans="1:13" x14ac:dyDescent="0.2">
      <c r="A141" t="s">
        <v>84</v>
      </c>
      <c r="B141" t="s">
        <v>85</v>
      </c>
      <c r="C141">
        <v>2019</v>
      </c>
      <c r="D141">
        <v>10.91</v>
      </c>
      <c r="E141">
        <f t="shared" si="12"/>
        <v>119.02810000000001</v>
      </c>
      <c r="F141">
        <v>46682.476999999999</v>
      </c>
      <c r="G141">
        <f t="shared" si="13"/>
        <v>2179253658.8555288</v>
      </c>
      <c r="H141">
        <v>14.103999999999999</v>
      </c>
      <c r="I141">
        <f t="shared" si="14"/>
        <v>198.92281599999998</v>
      </c>
      <c r="J141">
        <f t="shared" si="15"/>
        <v>509305.82406999997</v>
      </c>
      <c r="K141">
        <f t="shared" si="16"/>
        <v>153.87464</v>
      </c>
      <c r="L141">
        <f t="shared" si="17"/>
        <v>658409.655608</v>
      </c>
      <c r="M141">
        <v>0.7</v>
      </c>
    </row>
    <row r="142" spans="1:13" x14ac:dyDescent="0.2">
      <c r="A142" t="s">
        <v>84</v>
      </c>
      <c r="B142" t="s">
        <v>85</v>
      </c>
      <c r="C142">
        <v>2010</v>
      </c>
      <c r="D142">
        <v>9.49</v>
      </c>
      <c r="E142">
        <f t="shared" si="12"/>
        <v>90.060100000000006</v>
      </c>
      <c r="F142">
        <v>42515.49</v>
      </c>
      <c r="G142">
        <f t="shared" si="13"/>
        <v>1807566889.9400997</v>
      </c>
      <c r="H142">
        <v>19.86</v>
      </c>
      <c r="I142">
        <f t="shared" si="14"/>
        <v>394.4196</v>
      </c>
      <c r="J142">
        <f t="shared" si="15"/>
        <v>403472.0001</v>
      </c>
      <c r="K142">
        <f t="shared" si="16"/>
        <v>188.47139999999999</v>
      </c>
      <c r="L142">
        <f t="shared" si="17"/>
        <v>844357.63139999995</v>
      </c>
      <c r="M142">
        <v>0.86</v>
      </c>
    </row>
    <row r="143" spans="1:13" x14ac:dyDescent="0.2">
      <c r="A143" t="s">
        <v>86</v>
      </c>
      <c r="B143" t="s">
        <v>87</v>
      </c>
      <c r="C143">
        <v>2010</v>
      </c>
      <c r="D143">
        <v>9.7899999999999991</v>
      </c>
      <c r="E143">
        <f t="shared" si="12"/>
        <v>95.844099999999983</v>
      </c>
      <c r="F143">
        <v>55875.72</v>
      </c>
      <c r="G143">
        <f t="shared" si="13"/>
        <v>3122096085.5184002</v>
      </c>
      <c r="H143">
        <v>8.61</v>
      </c>
      <c r="I143">
        <f t="shared" si="14"/>
        <v>74.132099999999994</v>
      </c>
      <c r="J143">
        <f t="shared" si="15"/>
        <v>547023.29879999999</v>
      </c>
      <c r="K143">
        <f t="shared" si="16"/>
        <v>84.291899999999984</v>
      </c>
      <c r="L143">
        <f t="shared" si="17"/>
        <v>481089.94919999997</v>
      </c>
      <c r="M143">
        <v>0.97</v>
      </c>
    </row>
    <row r="144" spans="1:13" x14ac:dyDescent="0.2">
      <c r="A144" t="s">
        <v>86</v>
      </c>
      <c r="B144" t="s">
        <v>87</v>
      </c>
      <c r="C144">
        <v>2000</v>
      </c>
      <c r="D144">
        <v>9.3699999999999992</v>
      </c>
      <c r="E144">
        <f t="shared" si="12"/>
        <v>87.79689999999998</v>
      </c>
      <c r="F144">
        <v>48174.934000000001</v>
      </c>
      <c r="G144">
        <f t="shared" si="13"/>
        <v>2320824265.904356</v>
      </c>
      <c r="H144">
        <v>5.4660000000000002</v>
      </c>
      <c r="I144">
        <f t="shared" si="14"/>
        <v>29.877156000000003</v>
      </c>
      <c r="J144">
        <f t="shared" si="15"/>
        <v>451399.13157999999</v>
      </c>
      <c r="K144">
        <f t="shared" si="16"/>
        <v>51.216419999999999</v>
      </c>
      <c r="L144">
        <f t="shared" si="17"/>
        <v>263324.18924400001</v>
      </c>
      <c r="M144">
        <v>1.08</v>
      </c>
    </row>
    <row r="145" spans="1:13" x14ac:dyDescent="0.2">
      <c r="A145" t="s">
        <v>86</v>
      </c>
      <c r="B145" t="s">
        <v>87</v>
      </c>
      <c r="C145">
        <v>2005</v>
      </c>
      <c r="D145">
        <v>9.31</v>
      </c>
      <c r="E145">
        <f t="shared" si="12"/>
        <v>86.676100000000005</v>
      </c>
      <c r="F145">
        <v>53539.112999999998</v>
      </c>
      <c r="G145">
        <f t="shared" si="13"/>
        <v>2866436620.8267689</v>
      </c>
      <c r="H145">
        <v>7.4859999999999998</v>
      </c>
      <c r="I145">
        <f t="shared" si="14"/>
        <v>56.040195999999995</v>
      </c>
      <c r="J145">
        <f t="shared" si="15"/>
        <v>498449.14202999999</v>
      </c>
      <c r="K145">
        <f t="shared" si="16"/>
        <v>69.694659999999999</v>
      </c>
      <c r="L145">
        <f t="shared" si="17"/>
        <v>400793.79991799995</v>
      </c>
      <c r="M145">
        <v>0.92</v>
      </c>
    </row>
    <row r="146" spans="1:13" x14ac:dyDescent="0.2">
      <c r="A146" t="s">
        <v>86</v>
      </c>
      <c r="B146" t="s">
        <v>87</v>
      </c>
      <c r="C146">
        <v>2019</v>
      </c>
      <c r="D146">
        <v>9.3000000000000007</v>
      </c>
      <c r="E146">
        <f t="shared" si="12"/>
        <v>86.490000000000009</v>
      </c>
      <c r="F146">
        <v>61615.991999999998</v>
      </c>
      <c r="G146">
        <f t="shared" si="13"/>
        <v>3796530470.1440639</v>
      </c>
      <c r="H146">
        <v>6.8330000000000002</v>
      </c>
      <c r="I146">
        <f t="shared" si="14"/>
        <v>46.689889000000001</v>
      </c>
      <c r="J146">
        <f t="shared" si="15"/>
        <v>573028.72560000001</v>
      </c>
      <c r="K146">
        <f t="shared" si="16"/>
        <v>63.546900000000008</v>
      </c>
      <c r="L146">
        <f t="shared" si="17"/>
        <v>421022.07333599997</v>
      </c>
      <c r="M146">
        <v>1.08</v>
      </c>
    </row>
    <row r="147" spans="1:13" x14ac:dyDescent="0.2">
      <c r="A147" t="s">
        <v>88</v>
      </c>
      <c r="B147" t="s">
        <v>89</v>
      </c>
      <c r="C147">
        <v>2000</v>
      </c>
      <c r="D147">
        <v>12.48</v>
      </c>
      <c r="E147">
        <f t="shared" si="12"/>
        <v>155.75040000000001</v>
      </c>
      <c r="F147">
        <v>67987.009999999995</v>
      </c>
      <c r="G147">
        <f t="shared" si="13"/>
        <v>4622233528.740099</v>
      </c>
      <c r="H147">
        <v>2.6579999999999999</v>
      </c>
      <c r="I147">
        <f t="shared" si="14"/>
        <v>7.0649639999999998</v>
      </c>
      <c r="J147">
        <f t="shared" si="15"/>
        <v>848477.8848</v>
      </c>
      <c r="K147">
        <f t="shared" si="16"/>
        <v>33.171840000000003</v>
      </c>
      <c r="L147">
        <f t="shared" si="17"/>
        <v>180709.47257999997</v>
      </c>
      <c r="M147">
        <v>0.96</v>
      </c>
    </row>
    <row r="148" spans="1:13" x14ac:dyDescent="0.2">
      <c r="A148" t="s">
        <v>88</v>
      </c>
      <c r="B148" t="s">
        <v>89</v>
      </c>
      <c r="C148">
        <v>2010</v>
      </c>
      <c r="D148">
        <v>11.32</v>
      </c>
      <c r="E148">
        <f t="shared" si="12"/>
        <v>128.14240000000001</v>
      </c>
      <c r="F148">
        <v>74961.31</v>
      </c>
      <c r="G148">
        <f t="shared" si="13"/>
        <v>5619197996.9160995</v>
      </c>
      <c r="H148">
        <v>4.8079999999999998</v>
      </c>
      <c r="I148">
        <f t="shared" si="14"/>
        <v>23.116864</v>
      </c>
      <c r="J148">
        <f t="shared" si="15"/>
        <v>848562.02919999999</v>
      </c>
      <c r="K148">
        <f t="shared" si="16"/>
        <v>54.426560000000002</v>
      </c>
      <c r="L148">
        <f t="shared" si="17"/>
        <v>360413.97847999999</v>
      </c>
      <c r="M148">
        <v>0.66</v>
      </c>
    </row>
    <row r="149" spans="1:13" x14ac:dyDescent="0.2">
      <c r="A149" t="s">
        <v>88</v>
      </c>
      <c r="B149" t="s">
        <v>89</v>
      </c>
      <c r="C149">
        <v>2019</v>
      </c>
      <c r="D149">
        <v>10.4</v>
      </c>
      <c r="E149">
        <f t="shared" si="12"/>
        <v>108.16000000000001</v>
      </c>
      <c r="F149">
        <v>80315.679999999993</v>
      </c>
      <c r="G149">
        <f t="shared" si="13"/>
        <v>6450608453.8623991</v>
      </c>
      <c r="H149">
        <v>4.3940000000000001</v>
      </c>
      <c r="I149">
        <f t="shared" si="14"/>
        <v>19.307236</v>
      </c>
      <c r="J149">
        <f t="shared" si="15"/>
        <v>835283.07199999993</v>
      </c>
      <c r="K149">
        <f t="shared" si="16"/>
        <v>45.697600000000001</v>
      </c>
      <c r="L149">
        <f t="shared" si="17"/>
        <v>352907.09791999997</v>
      </c>
      <c r="M149">
        <v>0.54</v>
      </c>
    </row>
    <row r="150" spans="1:13" x14ac:dyDescent="0.2">
      <c r="A150" t="s">
        <v>90</v>
      </c>
      <c r="B150" t="s">
        <v>91</v>
      </c>
      <c r="C150">
        <v>2010</v>
      </c>
      <c r="D150">
        <v>2.12</v>
      </c>
      <c r="E150">
        <f t="shared" si="12"/>
        <v>4.4944000000000006</v>
      </c>
      <c r="F150">
        <v>19751.620999999999</v>
      </c>
      <c r="G150">
        <f t="shared" si="13"/>
        <v>390126532.12764096</v>
      </c>
      <c r="H150">
        <v>11.879</v>
      </c>
      <c r="I150">
        <f t="shared" si="14"/>
        <v>141.11064099999999</v>
      </c>
      <c r="J150">
        <f t="shared" si="15"/>
        <v>41873.436520000003</v>
      </c>
      <c r="K150">
        <f t="shared" si="16"/>
        <v>25.183479999999999</v>
      </c>
      <c r="L150">
        <f t="shared" si="17"/>
        <v>234629.50585899997</v>
      </c>
      <c r="M150">
        <v>4.1900000000000004</v>
      </c>
    </row>
    <row r="151" spans="1:13" x14ac:dyDescent="0.2">
      <c r="A151" t="s">
        <v>90</v>
      </c>
      <c r="B151" t="s">
        <v>91</v>
      </c>
      <c r="C151">
        <v>2005</v>
      </c>
      <c r="D151">
        <v>2.06</v>
      </c>
      <c r="E151">
        <f t="shared" si="12"/>
        <v>4.2435999999999998</v>
      </c>
      <c r="F151">
        <v>17828.541000000001</v>
      </c>
      <c r="G151">
        <f t="shared" si="13"/>
        <v>317856874.18868107</v>
      </c>
      <c r="H151">
        <v>10.635999999999999</v>
      </c>
      <c r="I151">
        <f t="shared" si="14"/>
        <v>113.12449599999998</v>
      </c>
      <c r="J151">
        <f t="shared" si="15"/>
        <v>36726.794460000005</v>
      </c>
      <c r="K151">
        <f t="shared" si="16"/>
        <v>21.910159999999998</v>
      </c>
      <c r="L151">
        <f t="shared" si="17"/>
        <v>189624.36207599999</v>
      </c>
      <c r="M151">
        <v>4.8099999999999996</v>
      </c>
    </row>
    <row r="152" spans="1:13" x14ac:dyDescent="0.2">
      <c r="A152" t="s">
        <v>90</v>
      </c>
      <c r="B152" t="s">
        <v>91</v>
      </c>
      <c r="C152">
        <v>2019</v>
      </c>
      <c r="D152">
        <v>1.82</v>
      </c>
      <c r="E152">
        <f t="shared" si="12"/>
        <v>3.3124000000000002</v>
      </c>
      <c r="F152">
        <v>28400.7</v>
      </c>
      <c r="G152">
        <f t="shared" si="13"/>
        <v>806599760.49000001</v>
      </c>
      <c r="H152">
        <v>13.73</v>
      </c>
      <c r="I152">
        <f t="shared" si="14"/>
        <v>188.5129</v>
      </c>
      <c r="J152">
        <f t="shared" si="15"/>
        <v>51689.274000000005</v>
      </c>
      <c r="K152">
        <f t="shared" si="16"/>
        <v>24.988600000000002</v>
      </c>
      <c r="L152">
        <f t="shared" si="17"/>
        <v>389941.61100000003</v>
      </c>
      <c r="M152">
        <v>2.4500000000000002</v>
      </c>
    </row>
    <row r="153" spans="1:13" x14ac:dyDescent="0.2">
      <c r="A153" t="s">
        <v>92</v>
      </c>
      <c r="B153" t="s">
        <v>93</v>
      </c>
      <c r="C153">
        <v>2010</v>
      </c>
      <c r="D153">
        <v>11.66</v>
      </c>
      <c r="E153">
        <f t="shared" si="12"/>
        <v>135.9556</v>
      </c>
      <c r="F153">
        <v>16811.794999999998</v>
      </c>
      <c r="G153">
        <f t="shared" si="13"/>
        <v>282636451.12202495</v>
      </c>
      <c r="H153">
        <v>8.1</v>
      </c>
      <c r="I153">
        <f t="shared" si="14"/>
        <v>65.61</v>
      </c>
      <c r="J153">
        <f t="shared" si="15"/>
        <v>196025.52969999998</v>
      </c>
      <c r="K153">
        <f t="shared" si="16"/>
        <v>94.445999999999998</v>
      </c>
      <c r="L153">
        <f t="shared" si="17"/>
        <v>136175.53949999998</v>
      </c>
      <c r="M153">
        <v>4.3499999999999996</v>
      </c>
    </row>
    <row r="154" spans="1:13" x14ac:dyDescent="0.2">
      <c r="A154" t="s">
        <v>92</v>
      </c>
      <c r="B154" t="s">
        <v>93</v>
      </c>
      <c r="C154">
        <v>2000</v>
      </c>
      <c r="D154">
        <v>10.58</v>
      </c>
      <c r="E154">
        <f t="shared" si="12"/>
        <v>111.93640000000001</v>
      </c>
      <c r="F154">
        <v>10364.0625</v>
      </c>
      <c r="G154">
        <f t="shared" si="13"/>
        <v>107413791.50390625</v>
      </c>
      <c r="H154">
        <v>11.707000000000001</v>
      </c>
      <c r="I154">
        <f t="shared" si="14"/>
        <v>137.05384900000001</v>
      </c>
      <c r="J154">
        <f t="shared" si="15"/>
        <v>109651.78125</v>
      </c>
      <c r="K154">
        <f t="shared" si="16"/>
        <v>123.86006</v>
      </c>
      <c r="L154">
        <f t="shared" si="17"/>
        <v>121332.07968750001</v>
      </c>
      <c r="M154">
        <v>9.0399999999999991</v>
      </c>
    </row>
    <row r="155" spans="1:13" x14ac:dyDescent="0.2">
      <c r="A155" t="s">
        <v>92</v>
      </c>
      <c r="B155" t="s">
        <v>93</v>
      </c>
      <c r="C155">
        <v>2005</v>
      </c>
      <c r="D155">
        <v>10.28</v>
      </c>
      <c r="E155">
        <f t="shared" si="12"/>
        <v>105.67839999999998</v>
      </c>
      <c r="F155">
        <v>15610.573</v>
      </c>
      <c r="G155">
        <f t="shared" si="13"/>
        <v>243689989.388329</v>
      </c>
      <c r="H155">
        <v>7.18</v>
      </c>
      <c r="I155">
        <f t="shared" si="14"/>
        <v>51.552399999999999</v>
      </c>
      <c r="J155">
        <f t="shared" si="15"/>
        <v>160476.69044000001</v>
      </c>
      <c r="K155">
        <f t="shared" si="16"/>
        <v>73.810399999999987</v>
      </c>
      <c r="L155">
        <f t="shared" si="17"/>
        <v>112083.91413999999</v>
      </c>
      <c r="M155">
        <v>6.46</v>
      </c>
    </row>
    <row r="156" spans="1:13" x14ac:dyDescent="0.2">
      <c r="A156" t="s">
        <v>94</v>
      </c>
      <c r="B156" t="s">
        <v>95</v>
      </c>
      <c r="C156">
        <v>2005</v>
      </c>
      <c r="D156">
        <v>12.38</v>
      </c>
      <c r="E156">
        <f t="shared" si="12"/>
        <v>153.26440000000002</v>
      </c>
      <c r="F156">
        <v>49586.67</v>
      </c>
      <c r="G156">
        <f t="shared" si="13"/>
        <v>2458837841.6889</v>
      </c>
      <c r="H156">
        <v>4.7510000000000003</v>
      </c>
      <c r="I156">
        <f t="shared" si="14"/>
        <v>22.572001000000004</v>
      </c>
      <c r="J156">
        <f t="shared" si="15"/>
        <v>613882.97460000007</v>
      </c>
      <c r="K156">
        <f t="shared" si="16"/>
        <v>58.817380000000007</v>
      </c>
      <c r="L156">
        <f t="shared" si="17"/>
        <v>235586.26917000001</v>
      </c>
      <c r="M156">
        <v>1.38</v>
      </c>
    </row>
    <row r="157" spans="1:13" x14ac:dyDescent="0.2">
      <c r="A157" t="s">
        <v>94</v>
      </c>
      <c r="B157" t="s">
        <v>95</v>
      </c>
      <c r="C157">
        <v>2010</v>
      </c>
      <c r="D157">
        <v>10.95</v>
      </c>
      <c r="E157">
        <f t="shared" si="12"/>
        <v>119.90249999999999</v>
      </c>
      <c r="F157">
        <v>48766.29</v>
      </c>
      <c r="G157">
        <f t="shared" si="13"/>
        <v>2378151040.3641</v>
      </c>
      <c r="H157">
        <v>7.7869999999999999</v>
      </c>
      <c r="I157">
        <f t="shared" si="14"/>
        <v>60.637369</v>
      </c>
      <c r="J157">
        <f t="shared" si="15"/>
        <v>533990.87549999997</v>
      </c>
      <c r="K157">
        <f t="shared" si="16"/>
        <v>85.267649999999989</v>
      </c>
      <c r="L157">
        <f t="shared" si="17"/>
        <v>379743.10022999998</v>
      </c>
      <c r="M157">
        <v>1.2</v>
      </c>
    </row>
    <row r="158" spans="1:13" x14ac:dyDescent="0.2">
      <c r="A158" t="s">
        <v>94</v>
      </c>
      <c r="B158" t="s">
        <v>95</v>
      </c>
      <c r="C158">
        <v>2019</v>
      </c>
      <c r="D158">
        <v>10.82</v>
      </c>
      <c r="E158">
        <f t="shared" si="12"/>
        <v>117.0724</v>
      </c>
      <c r="F158">
        <v>54440.105000000003</v>
      </c>
      <c r="G158">
        <f t="shared" si="13"/>
        <v>2963725032.4110255</v>
      </c>
      <c r="H158">
        <v>3.7370000000000001</v>
      </c>
      <c r="I158">
        <f t="shared" si="14"/>
        <v>13.965169000000001</v>
      </c>
      <c r="J158">
        <f t="shared" si="15"/>
        <v>589041.93610000005</v>
      </c>
      <c r="K158">
        <f t="shared" si="16"/>
        <v>40.434339999999999</v>
      </c>
      <c r="L158">
        <f t="shared" si="17"/>
        <v>203442.67238500001</v>
      </c>
      <c r="M158">
        <v>1.1499999999999999</v>
      </c>
    </row>
  </sheetData>
  <pageMargins left="0.7" right="0.7" top="0.75" bottom="0.75" header="0.3" footer="0.3"/>
</worksheet>
</file>

<file path=xl/worksheets/sheet2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59483-9392-BF46-8A90-34E0D0583CDE}">
  <dimension ref="A1:I29"/>
  <sheetViews>
    <sheetView workbookViewId="0">
      <selection sqref="A1:I26"/>
    </sheetView>
  </sheetViews>
  <sheetFormatPr baseColWidth="10" defaultRowHeight="16" x14ac:dyDescent="0.2"/>
  <cols>
    <col min="1" max="1" width="22.6640625" bestFit="1" customWidth="1"/>
    <col min="2" max="2" width="11.5" bestFit="1" customWidth="1"/>
    <col min="3" max="3" width="13.5" bestFit="1" customWidth="1"/>
    <col min="4" max="4" width="6.6640625" bestFit="1" customWidth="1"/>
    <col min="5" max="5" width="7.83203125" bestFit="1" customWidth="1"/>
    <col min="6" max="6" width="13" bestFit="1" customWidth="1"/>
    <col min="8" max="9" width="12.33203125" bestFit="1" customWidth="1"/>
  </cols>
  <sheetData>
    <row r="1" spans="1:9" x14ac:dyDescent="0.2">
      <c r="A1" s="26" t="s">
        <v>102</v>
      </c>
      <c r="B1" s="26"/>
      <c r="C1" s="26"/>
      <c r="D1" s="26"/>
      <c r="E1" s="26"/>
      <c r="F1" s="26"/>
      <c r="G1" s="26"/>
      <c r="H1" s="26"/>
      <c r="I1" s="26"/>
    </row>
    <row r="2" spans="1:9" ht="17" thickBot="1" x14ac:dyDescent="0.25">
      <c r="A2" s="26"/>
      <c r="B2" s="26"/>
      <c r="C2" s="26"/>
      <c r="D2" s="26"/>
      <c r="E2" s="26"/>
      <c r="F2" s="26"/>
      <c r="G2" s="26"/>
      <c r="H2" s="26"/>
      <c r="I2" s="26"/>
    </row>
    <row r="3" spans="1:9" x14ac:dyDescent="0.2">
      <c r="A3" s="36" t="s">
        <v>103</v>
      </c>
      <c r="B3" s="36"/>
      <c r="C3" s="26"/>
      <c r="D3" s="26"/>
      <c r="E3" s="26"/>
      <c r="F3" s="26"/>
      <c r="G3" s="26"/>
      <c r="H3" s="26"/>
      <c r="I3" s="26"/>
    </row>
    <row r="4" spans="1:9" x14ac:dyDescent="0.2">
      <c r="A4" s="26" t="s">
        <v>104</v>
      </c>
      <c r="B4" s="26">
        <v>0.52215876232784852</v>
      </c>
      <c r="C4" s="26"/>
      <c r="D4" s="26"/>
      <c r="E4" s="26"/>
      <c r="F4" s="26"/>
      <c r="G4" s="26"/>
      <c r="H4" s="26"/>
      <c r="I4" s="26"/>
    </row>
    <row r="5" spans="1:9" x14ac:dyDescent="0.2">
      <c r="A5" s="26" t="s">
        <v>105</v>
      </c>
      <c r="B5" s="26">
        <v>0.27264977307575056</v>
      </c>
      <c r="C5" s="26"/>
      <c r="D5" s="26"/>
      <c r="E5" s="26"/>
      <c r="F5" s="26"/>
      <c r="G5" s="26"/>
      <c r="H5" s="26"/>
      <c r="I5" s="26"/>
    </row>
    <row r="6" spans="1:9" x14ac:dyDescent="0.2">
      <c r="A6" s="26" t="s">
        <v>106</v>
      </c>
      <c r="B6" s="26">
        <v>0.22811812652936792</v>
      </c>
      <c r="C6" s="26"/>
      <c r="D6" s="26"/>
      <c r="E6" s="26"/>
      <c r="F6" s="26"/>
      <c r="G6" s="26"/>
      <c r="H6" s="26"/>
      <c r="I6" s="26"/>
    </row>
    <row r="7" spans="1:9" x14ac:dyDescent="0.2">
      <c r="A7" s="26" t="s">
        <v>107</v>
      </c>
      <c r="B7" s="26">
        <v>3.3367759318651813</v>
      </c>
      <c r="C7" s="26"/>
      <c r="D7" s="26"/>
      <c r="E7" s="26"/>
      <c r="F7" s="26"/>
      <c r="G7" s="26"/>
      <c r="H7" s="26"/>
      <c r="I7" s="26"/>
    </row>
    <row r="8" spans="1:9" ht="17" thickBot="1" x14ac:dyDescent="0.25">
      <c r="A8" s="34" t="s">
        <v>108</v>
      </c>
      <c r="B8" s="34">
        <v>157</v>
      </c>
      <c r="C8" s="26"/>
      <c r="D8" s="26"/>
      <c r="E8" s="26"/>
      <c r="F8" s="26"/>
      <c r="G8" s="26"/>
      <c r="H8" s="26"/>
      <c r="I8" s="26"/>
    </row>
    <row r="9" spans="1:9" x14ac:dyDescent="0.2">
      <c r="A9" s="26"/>
      <c r="B9" s="26"/>
      <c r="C9" s="26"/>
      <c r="D9" s="26"/>
      <c r="E9" s="26"/>
      <c r="F9" s="26"/>
      <c r="G9" s="26"/>
      <c r="H9" s="26"/>
      <c r="I9" s="26"/>
    </row>
    <row r="10" spans="1:9" ht="17" thickBot="1" x14ac:dyDescent="0.25">
      <c r="A10" s="26" t="s">
        <v>109</v>
      </c>
      <c r="B10" s="26"/>
      <c r="C10" s="26"/>
      <c r="D10" s="26"/>
      <c r="E10" s="26"/>
      <c r="F10" s="26"/>
      <c r="G10" s="26"/>
      <c r="H10" s="26"/>
      <c r="I10" s="26"/>
    </row>
    <row r="11" spans="1:9" x14ac:dyDescent="0.2">
      <c r="A11" s="35"/>
      <c r="B11" s="35" t="s">
        <v>114</v>
      </c>
      <c r="C11" s="35" t="s">
        <v>115</v>
      </c>
      <c r="D11" s="35" t="s">
        <v>116</v>
      </c>
      <c r="E11" s="35" t="s">
        <v>117</v>
      </c>
      <c r="F11" s="35" t="s">
        <v>118</v>
      </c>
      <c r="G11" s="26"/>
      <c r="H11" s="26"/>
      <c r="I11" s="26"/>
    </row>
    <row r="12" spans="1:9" x14ac:dyDescent="0.2">
      <c r="A12" s="26" t="s">
        <v>110</v>
      </c>
      <c r="B12" s="26">
        <v>9</v>
      </c>
      <c r="C12" s="26">
        <v>613.5260187015424</v>
      </c>
      <c r="D12" s="26">
        <v>68.169557633504709</v>
      </c>
      <c r="E12" s="26">
        <v>6.1226070496128644</v>
      </c>
      <c r="F12" s="26">
        <v>2.6952424387371992E-7</v>
      </c>
      <c r="G12" s="26"/>
      <c r="H12" s="26"/>
      <c r="I12" s="26"/>
    </row>
    <row r="13" spans="1:9" x14ac:dyDescent="0.2">
      <c r="A13" s="26" t="s">
        <v>111</v>
      </c>
      <c r="B13" s="26">
        <v>147</v>
      </c>
      <c r="C13" s="26">
        <v>1636.7088220627879</v>
      </c>
      <c r="D13" s="26">
        <v>11.134073619474748</v>
      </c>
      <c r="E13" s="26"/>
      <c r="F13" s="26"/>
      <c r="G13" s="26"/>
      <c r="H13" s="26"/>
      <c r="I13" s="26"/>
    </row>
    <row r="14" spans="1:9" ht="17" thickBot="1" x14ac:dyDescent="0.25">
      <c r="A14" s="34" t="s">
        <v>112</v>
      </c>
      <c r="B14" s="34">
        <v>156</v>
      </c>
      <c r="C14" s="34">
        <v>2250.2348407643303</v>
      </c>
      <c r="D14" s="34"/>
      <c r="E14" s="34"/>
      <c r="F14" s="34"/>
      <c r="G14" s="26"/>
      <c r="H14" s="26"/>
      <c r="I14" s="26"/>
    </row>
    <row r="15" spans="1:9" ht="17" thickBot="1" x14ac:dyDescent="0.25">
      <c r="A15" s="26"/>
      <c r="B15" s="26"/>
      <c r="C15" s="26"/>
      <c r="D15" s="26"/>
      <c r="E15" s="26"/>
      <c r="F15" s="26"/>
      <c r="G15" s="26"/>
      <c r="H15" s="26"/>
      <c r="I15" s="26"/>
    </row>
    <row r="16" spans="1:9" x14ac:dyDescent="0.2">
      <c r="A16" s="35"/>
      <c r="B16" s="35" t="s">
        <v>119</v>
      </c>
      <c r="C16" s="35" t="s">
        <v>107</v>
      </c>
      <c r="D16" s="35" t="s">
        <v>120</v>
      </c>
      <c r="E16" s="35" t="s">
        <v>121</v>
      </c>
      <c r="F16" s="35" t="s">
        <v>122</v>
      </c>
      <c r="G16" s="35" t="s">
        <v>123</v>
      </c>
      <c r="H16" s="35" t="s">
        <v>124</v>
      </c>
      <c r="I16" s="35" t="s">
        <v>125</v>
      </c>
    </row>
    <row r="17" spans="1:9" x14ac:dyDescent="0.2">
      <c r="A17" s="26" t="s">
        <v>113</v>
      </c>
      <c r="B17" s="26">
        <v>3.2033924712700896</v>
      </c>
      <c r="C17" s="26">
        <v>4.4388759851609878</v>
      </c>
      <c r="D17" s="26">
        <v>0.72166748563801342</v>
      </c>
      <c r="E17" s="26">
        <v>0.47164525919902722</v>
      </c>
      <c r="F17" s="26">
        <v>-5.5688621046606217</v>
      </c>
      <c r="G17" s="26">
        <v>11.975647047200802</v>
      </c>
      <c r="H17" s="26">
        <v>-5.5688621046606217</v>
      </c>
      <c r="I17" s="26">
        <v>11.975647047200802</v>
      </c>
    </row>
    <row r="18" spans="1:9" x14ac:dyDescent="0.2">
      <c r="A18" s="26" t="s">
        <v>178</v>
      </c>
      <c r="B18" s="26">
        <v>0.45976375776838979</v>
      </c>
      <c r="C18" s="26">
        <v>0.47946624112545849</v>
      </c>
      <c r="D18" s="26">
        <v>0.95890746487005896</v>
      </c>
      <c r="E18" s="26">
        <v>0.33917986108954012</v>
      </c>
      <c r="F18" s="26">
        <v>-0.48777339843458062</v>
      </c>
      <c r="G18" s="26">
        <v>1.4073009139713601</v>
      </c>
      <c r="H18" s="26">
        <v>-0.48777339843458062</v>
      </c>
      <c r="I18" s="26">
        <v>1.4073009139713601</v>
      </c>
    </row>
    <row r="19" spans="1:9" x14ac:dyDescent="0.2">
      <c r="A19" s="26" t="s">
        <v>185</v>
      </c>
      <c r="B19" s="26">
        <v>-9.0495620568680577E-3</v>
      </c>
      <c r="C19" s="26">
        <v>1.8413403546186115E-2</v>
      </c>
      <c r="D19" s="26">
        <v>-0.49146601464358025</v>
      </c>
      <c r="E19" s="26">
        <v>0.62382989492209528</v>
      </c>
      <c r="F19" s="26">
        <v>-4.5438743474972426E-2</v>
      </c>
      <c r="G19" s="26">
        <v>2.7339619361236314E-2</v>
      </c>
      <c r="H19" s="26">
        <v>-4.5438743474972426E-2</v>
      </c>
      <c r="I19" s="26">
        <v>2.7339619361236314E-2</v>
      </c>
    </row>
    <row r="20" spans="1:9" x14ac:dyDescent="0.2">
      <c r="A20" s="26" t="s">
        <v>180</v>
      </c>
      <c r="B20" s="26">
        <v>-1.1245634268005182E-4</v>
      </c>
      <c r="C20" s="26">
        <v>7.6774207168365139E-5</v>
      </c>
      <c r="D20" s="26">
        <v>-1.4647672288355396</v>
      </c>
      <c r="E20" s="26">
        <v>0.14511986989405418</v>
      </c>
      <c r="F20" s="26">
        <v>-2.6418008815020554E-4</v>
      </c>
      <c r="G20" s="26">
        <v>3.9267402790101893E-5</v>
      </c>
      <c r="H20" s="26">
        <v>-2.6418008815020554E-4</v>
      </c>
      <c r="I20" s="26">
        <v>3.9267402790101893E-5</v>
      </c>
    </row>
    <row r="21" spans="1:9" x14ac:dyDescent="0.2">
      <c r="A21" s="26" t="s">
        <v>186</v>
      </c>
      <c r="B21" s="26">
        <v>1.0530529373997032E-9</v>
      </c>
      <c r="C21" s="26">
        <v>3.5207955474647733E-10</v>
      </c>
      <c r="D21" s="26">
        <v>2.9909516846497302</v>
      </c>
      <c r="E21" s="26">
        <v>3.2619888185687592E-3</v>
      </c>
      <c r="F21" s="26">
        <v>3.5726159392867831E-10</v>
      </c>
      <c r="G21" s="26">
        <v>1.7488442808707281E-9</v>
      </c>
      <c r="H21" s="26">
        <v>3.5726159392867831E-10</v>
      </c>
      <c r="I21" s="26">
        <v>1.7488442808707281E-9</v>
      </c>
    </row>
    <row r="22" spans="1:9" x14ac:dyDescent="0.2">
      <c r="A22" s="26" t="s">
        <v>184</v>
      </c>
      <c r="B22" s="26">
        <v>0.10164347034013108</v>
      </c>
      <c r="C22" s="26">
        <v>0.41440119840091749</v>
      </c>
      <c r="D22" s="26">
        <v>0.24527793532535797</v>
      </c>
      <c r="E22" s="26">
        <v>0.80658332478287287</v>
      </c>
      <c r="F22" s="26">
        <v>-0.71730998118590372</v>
      </c>
      <c r="G22" s="26">
        <v>0.92059692186616593</v>
      </c>
      <c r="H22" s="26">
        <v>-0.71730998118590372</v>
      </c>
      <c r="I22" s="26">
        <v>0.92059692186616593</v>
      </c>
    </row>
    <row r="23" spans="1:9" x14ac:dyDescent="0.2">
      <c r="A23" s="26" t="s">
        <v>187</v>
      </c>
      <c r="B23" s="26">
        <v>-5.8869618649215454E-3</v>
      </c>
      <c r="C23" s="26">
        <v>8.1879777633744547E-3</v>
      </c>
      <c r="D23" s="26">
        <v>-0.71897628877968434</v>
      </c>
      <c r="E23" s="26">
        <v>0.47329687997915815</v>
      </c>
      <c r="F23" s="26">
        <v>-2.2068316253396419E-2</v>
      </c>
      <c r="G23" s="26">
        <v>1.0294392523553327E-2</v>
      </c>
      <c r="H23" s="26">
        <v>-2.2068316253396419E-2</v>
      </c>
      <c r="I23" s="26">
        <v>1.0294392523553327E-2</v>
      </c>
    </row>
    <row r="24" spans="1:9" x14ac:dyDescent="0.2">
      <c r="A24" s="26" t="s">
        <v>188</v>
      </c>
      <c r="B24" s="26">
        <v>-5.0802228934786617E-6</v>
      </c>
      <c r="C24" s="26">
        <v>5.2226443417020425E-6</v>
      </c>
      <c r="D24" s="26">
        <v>-0.97273001205803611</v>
      </c>
      <c r="E24" s="26">
        <v>0.33228541249490096</v>
      </c>
      <c r="F24" s="26">
        <v>-1.5401386602063958E-5</v>
      </c>
      <c r="G24" s="26">
        <v>5.2409408151066326E-6</v>
      </c>
      <c r="H24" s="26">
        <v>-1.5401386602063958E-5</v>
      </c>
      <c r="I24" s="26">
        <v>5.2409408151066326E-6</v>
      </c>
    </row>
    <row r="25" spans="1:9" x14ac:dyDescent="0.2">
      <c r="A25" s="26" t="s">
        <v>189</v>
      </c>
      <c r="B25" s="26">
        <v>1.0015779954148499E-2</v>
      </c>
      <c r="C25" s="26">
        <v>2.1288968659036546E-2</v>
      </c>
      <c r="D25" s="26">
        <v>0.47046806797271001</v>
      </c>
      <c r="E25" s="26">
        <v>0.63871794035440455</v>
      </c>
      <c r="F25" s="26">
        <v>-3.2056189021868242E-2</v>
      </c>
      <c r="G25" s="26">
        <v>5.208774893016524E-2</v>
      </c>
      <c r="H25" s="26">
        <v>-3.2056189021868242E-2</v>
      </c>
      <c r="I25" s="26">
        <v>5.208774893016524E-2</v>
      </c>
    </row>
    <row r="26" spans="1:9" ht="17" thickBot="1" x14ac:dyDescent="0.25">
      <c r="A26" s="34" t="s">
        <v>190</v>
      </c>
      <c r="B26" s="34">
        <v>-3.239468178407162E-6</v>
      </c>
      <c r="C26" s="34">
        <v>4.3928692315273227E-6</v>
      </c>
      <c r="D26" s="34">
        <v>-0.73743788118201192</v>
      </c>
      <c r="E26" s="34">
        <v>0.46203157366313574</v>
      </c>
      <c r="F26" s="34">
        <v>-1.1920802675372884E-5</v>
      </c>
      <c r="G26" s="34">
        <v>5.4418663185585593E-6</v>
      </c>
      <c r="H26" s="34">
        <v>-1.1920802675372884E-5</v>
      </c>
      <c r="I26" s="34">
        <v>5.4418663185585593E-6</v>
      </c>
    </row>
    <row r="27" spans="1:9" x14ac:dyDescent="0.2">
      <c r="A27" s="26"/>
      <c r="B27" s="26"/>
      <c r="C27" s="26"/>
      <c r="D27" s="26"/>
      <c r="E27" s="26"/>
      <c r="F27" s="26"/>
      <c r="G27" s="26"/>
      <c r="H27" s="26"/>
      <c r="I27" s="26"/>
    </row>
    <row r="28" spans="1:9" x14ac:dyDescent="0.2">
      <c r="A28" s="26"/>
      <c r="B28" s="26"/>
      <c r="C28" s="26"/>
      <c r="D28" s="26"/>
      <c r="E28" s="26"/>
      <c r="F28" s="26"/>
      <c r="G28" s="26"/>
      <c r="H28" s="26"/>
      <c r="I28" s="26"/>
    </row>
    <row r="29" spans="1:9" x14ac:dyDescent="0.2">
      <c r="A29" s="26"/>
      <c r="B29" s="26"/>
      <c r="C29" s="26"/>
      <c r="D29" s="26"/>
      <c r="E29" s="26"/>
      <c r="F29" s="26"/>
      <c r="G29" s="26"/>
      <c r="H29" s="26"/>
      <c r="I29" s="26"/>
    </row>
  </sheetData>
  <pageMargins left="0.7" right="0.7" top="0.75" bottom="0.75" header="0.3" footer="0.3"/>
</worksheet>
</file>

<file path=xl/worksheets/sheet2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90786-4AF3-9A46-9E4E-06E4BF4BBCDE}">
  <dimension ref="A1:I158"/>
  <sheetViews>
    <sheetView zoomScaleNormal="100" workbookViewId="0">
      <selection activeCell="I43" sqref="I43"/>
    </sheetView>
  </sheetViews>
  <sheetFormatPr baseColWidth="10" defaultRowHeight="16" x14ac:dyDescent="0.2"/>
  <cols>
    <col min="1" max="1" width="20.83203125" bestFit="1" customWidth="1"/>
    <col min="2" max="3" width="5.1640625" bestFit="1" customWidth="1"/>
    <col min="4" max="4" width="20.5" bestFit="1" customWidth="1"/>
    <col min="5" max="5" width="22.6640625" bestFit="1" customWidth="1"/>
    <col min="6" max="6" width="14.33203125" bestFit="1" customWidth="1"/>
    <col min="7" max="7" width="16.5" bestFit="1" customWidth="1"/>
    <col min="8" max="8" width="12.1640625" bestFit="1" customWidth="1"/>
    <col min="9" max="9" width="14.6640625" bestFit="1" customWidth="1"/>
  </cols>
  <sheetData>
    <row r="1" spans="1:9" ht="17" x14ac:dyDescent="0.2">
      <c r="A1" t="s">
        <v>0</v>
      </c>
      <c r="B1" t="s">
        <v>1</v>
      </c>
      <c r="C1" t="s">
        <v>2</v>
      </c>
      <c r="D1" s="8" t="s">
        <v>178</v>
      </c>
      <c r="E1" s="8" t="s">
        <v>185</v>
      </c>
      <c r="F1" s="7" t="s">
        <v>180</v>
      </c>
      <c r="G1" s="7" t="s">
        <v>186</v>
      </c>
      <c r="H1" s="7" t="s">
        <v>188</v>
      </c>
      <c r="I1" s="7" t="s">
        <v>181</v>
      </c>
    </row>
    <row r="2" spans="1:9" x14ac:dyDescent="0.2">
      <c r="A2" t="s">
        <v>4</v>
      </c>
      <c r="B2" t="s">
        <v>5</v>
      </c>
      <c r="C2">
        <v>2010</v>
      </c>
      <c r="D2">
        <v>5.9</v>
      </c>
      <c r="E2">
        <f>D2^2</f>
        <v>34.81</v>
      </c>
      <c r="F2">
        <v>12041.749</v>
      </c>
      <c r="G2">
        <f>F2^2</f>
        <v>145003718.97900099</v>
      </c>
      <c r="H2">
        <f t="shared" ref="H2:H33" si="0">D2*F2</f>
        <v>71046.319100000008</v>
      </c>
      <c r="I2">
        <v>4.08</v>
      </c>
    </row>
    <row r="3" spans="1:9" x14ac:dyDescent="0.2">
      <c r="A3" t="s">
        <v>4</v>
      </c>
      <c r="B3" t="s">
        <v>5</v>
      </c>
      <c r="C3">
        <v>2005</v>
      </c>
      <c r="D3">
        <v>5.3</v>
      </c>
      <c r="E3">
        <f t="shared" ref="E3:E66" si="1">D3^2</f>
        <v>28.09</v>
      </c>
      <c r="F3">
        <v>9006.6460000000006</v>
      </c>
      <c r="G3">
        <f t="shared" ref="G3:G66" si="2">F3^2</f>
        <v>81119672.169316009</v>
      </c>
      <c r="H3">
        <f t="shared" si="0"/>
        <v>47735.2238</v>
      </c>
      <c r="I3">
        <v>5.08</v>
      </c>
    </row>
    <row r="4" spans="1:9" x14ac:dyDescent="0.2">
      <c r="A4" t="s">
        <v>4</v>
      </c>
      <c r="B4" t="s">
        <v>5</v>
      </c>
      <c r="C4">
        <v>2019</v>
      </c>
      <c r="D4">
        <v>5.1100000000000003</v>
      </c>
      <c r="E4">
        <f t="shared" si="1"/>
        <v>26.112100000000002</v>
      </c>
      <c r="F4">
        <v>15290.777</v>
      </c>
      <c r="G4">
        <f t="shared" si="2"/>
        <v>233807861.26372901</v>
      </c>
      <c r="H4">
        <f t="shared" si="0"/>
        <v>78135.870470000009</v>
      </c>
      <c r="I4">
        <v>2.2599999999999998</v>
      </c>
    </row>
    <row r="5" spans="1:9" x14ac:dyDescent="0.2">
      <c r="A5" t="s">
        <v>4</v>
      </c>
      <c r="B5" t="s">
        <v>5</v>
      </c>
      <c r="C5">
        <v>2000</v>
      </c>
      <c r="D5">
        <v>4.43</v>
      </c>
      <c r="E5">
        <f t="shared" si="1"/>
        <v>19.624899999999997</v>
      </c>
      <c r="F5">
        <v>6600.9785000000002</v>
      </c>
      <c r="G5">
        <f t="shared" si="2"/>
        <v>43572917.157462254</v>
      </c>
      <c r="H5">
        <f t="shared" si="0"/>
        <v>29242.334755</v>
      </c>
      <c r="I5">
        <v>4.12</v>
      </c>
    </row>
    <row r="6" spans="1:9" x14ac:dyDescent="0.2">
      <c r="A6" t="s">
        <v>8</v>
      </c>
      <c r="B6" t="s">
        <v>9</v>
      </c>
      <c r="C6">
        <v>2010</v>
      </c>
      <c r="D6">
        <v>5.0599999999999996</v>
      </c>
      <c r="E6">
        <f t="shared" si="1"/>
        <v>25.603599999999997</v>
      </c>
      <c r="F6">
        <v>10438.564</v>
      </c>
      <c r="G6">
        <f t="shared" si="2"/>
        <v>108963618.38209601</v>
      </c>
      <c r="H6">
        <f t="shared" si="0"/>
        <v>52819.133839999995</v>
      </c>
      <c r="I6">
        <v>1.9</v>
      </c>
    </row>
    <row r="7" spans="1:9" x14ac:dyDescent="0.2">
      <c r="A7" t="s">
        <v>8</v>
      </c>
      <c r="B7" t="s">
        <v>9</v>
      </c>
      <c r="C7">
        <v>2019</v>
      </c>
      <c r="D7">
        <v>4.9800000000000004</v>
      </c>
      <c r="E7">
        <f t="shared" si="1"/>
        <v>24.800400000000003</v>
      </c>
      <c r="F7">
        <v>16215.36</v>
      </c>
      <c r="G7">
        <f t="shared" si="2"/>
        <v>262937899.92960003</v>
      </c>
      <c r="H7">
        <f t="shared" si="0"/>
        <v>80752.492800000007</v>
      </c>
      <c r="I7">
        <v>2.59</v>
      </c>
    </row>
    <row r="8" spans="1:9" x14ac:dyDescent="0.2">
      <c r="A8" t="s">
        <v>8</v>
      </c>
      <c r="B8" t="s">
        <v>9</v>
      </c>
      <c r="C8">
        <v>2005</v>
      </c>
      <c r="D8">
        <v>4.84</v>
      </c>
      <c r="E8">
        <f t="shared" si="1"/>
        <v>23.425599999999999</v>
      </c>
      <c r="F8">
        <v>8362.9</v>
      </c>
      <c r="G8">
        <f t="shared" si="2"/>
        <v>69938096.409999996</v>
      </c>
      <c r="H8">
        <f t="shared" si="0"/>
        <v>40476.435999999994</v>
      </c>
      <c r="I8">
        <v>1.9</v>
      </c>
    </row>
    <row r="9" spans="1:9" x14ac:dyDescent="0.2">
      <c r="A9" t="s">
        <v>8</v>
      </c>
      <c r="B9" t="s">
        <v>9</v>
      </c>
      <c r="C9">
        <v>2000</v>
      </c>
      <c r="D9">
        <v>3.71</v>
      </c>
      <c r="E9">
        <f t="shared" si="1"/>
        <v>13.764099999999999</v>
      </c>
      <c r="F9">
        <v>4589.0083000000004</v>
      </c>
      <c r="G9">
        <f t="shared" si="2"/>
        <v>21058997.177468892</v>
      </c>
      <c r="H9">
        <f t="shared" si="0"/>
        <v>17025.220793</v>
      </c>
      <c r="I9">
        <v>2.87</v>
      </c>
    </row>
    <row r="10" spans="1:9" x14ac:dyDescent="0.2">
      <c r="A10" t="s">
        <v>10</v>
      </c>
      <c r="B10" t="s">
        <v>11</v>
      </c>
      <c r="C10">
        <v>2000</v>
      </c>
      <c r="D10">
        <v>12.89</v>
      </c>
      <c r="E10">
        <f t="shared" si="1"/>
        <v>166.15210000000002</v>
      </c>
      <c r="F10">
        <v>54116.546999999999</v>
      </c>
      <c r="G10">
        <f t="shared" si="2"/>
        <v>2928600659.2032089</v>
      </c>
      <c r="H10">
        <f t="shared" si="0"/>
        <v>697562.29083000007</v>
      </c>
      <c r="I10">
        <v>1.02</v>
      </c>
    </row>
    <row r="11" spans="1:9" x14ac:dyDescent="0.2">
      <c r="A11" t="s">
        <v>10</v>
      </c>
      <c r="B11" t="s">
        <v>11</v>
      </c>
      <c r="C11">
        <v>2005</v>
      </c>
      <c r="D11">
        <v>12.61</v>
      </c>
      <c r="E11">
        <f t="shared" si="1"/>
        <v>159.01209999999998</v>
      </c>
      <c r="F11">
        <v>57508.98</v>
      </c>
      <c r="G11">
        <f t="shared" si="2"/>
        <v>3307282780.6404004</v>
      </c>
      <c r="H11">
        <f t="shared" si="0"/>
        <v>725188.2378</v>
      </c>
      <c r="I11">
        <v>0.66</v>
      </c>
    </row>
    <row r="12" spans="1:9" x14ac:dyDescent="0.2">
      <c r="A12" t="s">
        <v>10</v>
      </c>
      <c r="B12" t="s">
        <v>11</v>
      </c>
      <c r="C12">
        <v>2010</v>
      </c>
      <c r="D12">
        <v>12.23</v>
      </c>
      <c r="E12">
        <f t="shared" si="1"/>
        <v>149.5729</v>
      </c>
      <c r="F12">
        <v>60380.14</v>
      </c>
      <c r="G12">
        <f t="shared" si="2"/>
        <v>3645761306.4196</v>
      </c>
      <c r="H12">
        <f t="shared" si="0"/>
        <v>738449.11219999997</v>
      </c>
      <c r="I12">
        <v>0.73</v>
      </c>
    </row>
    <row r="13" spans="1:9" x14ac:dyDescent="0.2">
      <c r="A13" t="s">
        <v>10</v>
      </c>
      <c r="B13" t="s">
        <v>11</v>
      </c>
      <c r="C13">
        <v>2019</v>
      </c>
      <c r="D13">
        <v>11.97</v>
      </c>
      <c r="E13">
        <f t="shared" si="1"/>
        <v>143.2809</v>
      </c>
      <c r="F13">
        <v>65312.023000000001</v>
      </c>
      <c r="G13">
        <f t="shared" si="2"/>
        <v>4265660348.352529</v>
      </c>
      <c r="H13">
        <f t="shared" si="0"/>
        <v>781784.91531000007</v>
      </c>
      <c r="I13">
        <v>0.87</v>
      </c>
    </row>
    <row r="14" spans="1:9" x14ac:dyDescent="0.2">
      <c r="A14" t="s">
        <v>12</v>
      </c>
      <c r="B14" t="s">
        <v>13</v>
      </c>
      <c r="C14">
        <v>2019</v>
      </c>
      <c r="D14">
        <v>1.97</v>
      </c>
      <c r="E14">
        <f t="shared" si="1"/>
        <v>3.8809</v>
      </c>
      <c r="F14">
        <v>20122.713</v>
      </c>
      <c r="G14">
        <f t="shared" si="2"/>
        <v>404923578.48036897</v>
      </c>
      <c r="H14">
        <f t="shared" si="0"/>
        <v>39641.744610000002</v>
      </c>
      <c r="I14">
        <v>1.64</v>
      </c>
    </row>
    <row r="15" spans="1:9" x14ac:dyDescent="0.2">
      <c r="A15" t="s">
        <v>12</v>
      </c>
      <c r="B15" t="s">
        <v>13</v>
      </c>
      <c r="C15">
        <v>2010</v>
      </c>
      <c r="D15">
        <v>1.81</v>
      </c>
      <c r="E15">
        <f t="shared" si="1"/>
        <v>3.2761</v>
      </c>
      <c r="F15">
        <v>19621.384999999998</v>
      </c>
      <c r="G15">
        <f t="shared" si="2"/>
        <v>384998749.31822497</v>
      </c>
      <c r="H15">
        <f t="shared" si="0"/>
        <v>35514.706849999995</v>
      </c>
      <c r="I15">
        <v>2.23</v>
      </c>
    </row>
    <row r="16" spans="1:9" x14ac:dyDescent="0.2">
      <c r="A16" t="s">
        <v>12</v>
      </c>
      <c r="B16" t="s">
        <v>13</v>
      </c>
      <c r="C16">
        <v>2000</v>
      </c>
      <c r="D16">
        <v>1.57</v>
      </c>
      <c r="E16">
        <f t="shared" si="1"/>
        <v>2.4649000000000001</v>
      </c>
      <c r="F16">
        <v>5571.3095999999996</v>
      </c>
      <c r="G16">
        <f t="shared" si="2"/>
        <v>31039490.659052156</v>
      </c>
      <c r="H16">
        <f t="shared" si="0"/>
        <v>8746.956071999999</v>
      </c>
      <c r="I16">
        <v>2.76</v>
      </c>
    </row>
    <row r="17" spans="1:9" x14ac:dyDescent="0.2">
      <c r="A17" t="s">
        <v>14</v>
      </c>
      <c r="B17" t="s">
        <v>15</v>
      </c>
      <c r="C17">
        <v>2010</v>
      </c>
      <c r="D17">
        <v>14.99</v>
      </c>
      <c r="E17">
        <f t="shared" si="1"/>
        <v>224.70010000000002</v>
      </c>
      <c r="F17">
        <v>24012.613000000001</v>
      </c>
      <c r="G17">
        <f t="shared" si="2"/>
        <v>576605583.08776903</v>
      </c>
      <c r="H17">
        <f t="shared" si="0"/>
        <v>359949.06887000002</v>
      </c>
      <c r="I17">
        <v>4.12</v>
      </c>
    </row>
    <row r="18" spans="1:9" x14ac:dyDescent="0.2">
      <c r="A18" t="s">
        <v>14</v>
      </c>
      <c r="B18" t="s">
        <v>15</v>
      </c>
      <c r="C18">
        <v>2000</v>
      </c>
      <c r="D18">
        <v>12.63</v>
      </c>
      <c r="E18">
        <f t="shared" si="1"/>
        <v>159.51690000000002</v>
      </c>
      <c r="F18">
        <v>11182.455</v>
      </c>
      <c r="G18">
        <f t="shared" si="2"/>
        <v>125047299.827025</v>
      </c>
      <c r="H18">
        <f t="shared" si="0"/>
        <v>141234.40665000002</v>
      </c>
      <c r="I18">
        <v>9.8800000000000008</v>
      </c>
    </row>
    <row r="19" spans="1:9" x14ac:dyDescent="0.2">
      <c r="A19" t="s">
        <v>14</v>
      </c>
      <c r="B19" t="s">
        <v>15</v>
      </c>
      <c r="C19">
        <v>2019</v>
      </c>
      <c r="D19">
        <v>10.9</v>
      </c>
      <c r="E19">
        <f t="shared" si="1"/>
        <v>118.81</v>
      </c>
      <c r="F19">
        <v>26798.82</v>
      </c>
      <c r="G19">
        <f t="shared" si="2"/>
        <v>718176753.39240003</v>
      </c>
      <c r="H19">
        <f t="shared" si="0"/>
        <v>292107.13800000004</v>
      </c>
      <c r="I19">
        <v>2.33</v>
      </c>
    </row>
    <row r="20" spans="1:9" x14ac:dyDescent="0.2">
      <c r="A20" t="s">
        <v>16</v>
      </c>
      <c r="B20" t="s">
        <v>17</v>
      </c>
      <c r="C20">
        <v>2000</v>
      </c>
      <c r="D20">
        <v>11.42</v>
      </c>
      <c r="E20">
        <f t="shared" si="1"/>
        <v>130.41640000000001</v>
      </c>
      <c r="F20">
        <v>51482.815999999999</v>
      </c>
      <c r="G20">
        <f t="shared" si="2"/>
        <v>2650480343.289856</v>
      </c>
      <c r="H20">
        <f t="shared" si="0"/>
        <v>587933.75872000004</v>
      </c>
      <c r="I20">
        <v>2.0699999999999998</v>
      </c>
    </row>
    <row r="21" spans="1:9" x14ac:dyDescent="0.2">
      <c r="A21" t="s">
        <v>18</v>
      </c>
      <c r="B21" t="s">
        <v>19</v>
      </c>
      <c r="C21">
        <v>2019</v>
      </c>
      <c r="D21">
        <v>6.38</v>
      </c>
      <c r="E21">
        <f t="shared" si="1"/>
        <v>40.7044</v>
      </c>
      <c r="F21">
        <v>17269.282999999999</v>
      </c>
      <c r="G21">
        <f t="shared" si="2"/>
        <v>298228135.33408898</v>
      </c>
      <c r="H21">
        <f t="shared" si="0"/>
        <v>110178.02553999999</v>
      </c>
      <c r="I21">
        <v>1.25</v>
      </c>
    </row>
    <row r="22" spans="1:9" x14ac:dyDescent="0.2">
      <c r="A22" t="s">
        <v>18</v>
      </c>
      <c r="B22" t="s">
        <v>19</v>
      </c>
      <c r="C22">
        <v>2010</v>
      </c>
      <c r="D22">
        <v>5.74</v>
      </c>
      <c r="E22">
        <f t="shared" si="1"/>
        <v>32.947600000000001</v>
      </c>
      <c r="F22">
        <v>12310.37</v>
      </c>
      <c r="G22">
        <f t="shared" si="2"/>
        <v>151545209.53690001</v>
      </c>
      <c r="H22">
        <f t="shared" si="0"/>
        <v>70661.52380000001</v>
      </c>
      <c r="I22">
        <v>1.47</v>
      </c>
    </row>
    <row r="23" spans="1:9" x14ac:dyDescent="0.2">
      <c r="A23" t="s">
        <v>18</v>
      </c>
      <c r="B23" t="s">
        <v>19</v>
      </c>
      <c r="C23">
        <v>2000</v>
      </c>
      <c r="D23">
        <v>4.92</v>
      </c>
      <c r="E23">
        <f t="shared" si="1"/>
        <v>24.206399999999999</v>
      </c>
      <c r="F23">
        <v>7938.5225</v>
      </c>
      <c r="G23">
        <f t="shared" si="2"/>
        <v>63020139.483006254</v>
      </c>
      <c r="H23">
        <f t="shared" si="0"/>
        <v>39057.530700000003</v>
      </c>
      <c r="I23">
        <v>2.37</v>
      </c>
    </row>
    <row r="24" spans="1:9" x14ac:dyDescent="0.2">
      <c r="A24" t="s">
        <v>20</v>
      </c>
      <c r="B24" t="s">
        <v>21</v>
      </c>
      <c r="C24">
        <v>2019</v>
      </c>
      <c r="D24">
        <v>11.92</v>
      </c>
      <c r="E24">
        <f t="shared" si="1"/>
        <v>142.0864</v>
      </c>
      <c r="F24">
        <v>27917.119999999999</v>
      </c>
      <c r="G24">
        <f t="shared" si="2"/>
        <v>779365589.09439993</v>
      </c>
      <c r="H24">
        <f t="shared" si="0"/>
        <v>332772.07039999997</v>
      </c>
      <c r="I24">
        <v>1.18</v>
      </c>
    </row>
    <row r="25" spans="1:9" x14ac:dyDescent="0.2">
      <c r="A25" t="s">
        <v>20</v>
      </c>
      <c r="B25" t="s">
        <v>21</v>
      </c>
      <c r="C25">
        <v>2000</v>
      </c>
      <c r="D25">
        <v>11.37</v>
      </c>
      <c r="E25">
        <f t="shared" si="1"/>
        <v>129.27689999999998</v>
      </c>
      <c r="F25">
        <v>12658.808999999999</v>
      </c>
      <c r="G25">
        <f t="shared" si="2"/>
        <v>160245445.29848099</v>
      </c>
      <c r="H25">
        <f t="shared" si="0"/>
        <v>143930.65832999998</v>
      </c>
      <c r="I25">
        <v>4.0999999999999996</v>
      </c>
    </row>
    <row r="26" spans="1:9" x14ac:dyDescent="0.2">
      <c r="A26" t="s">
        <v>20</v>
      </c>
      <c r="B26" t="s">
        <v>21</v>
      </c>
      <c r="C26">
        <v>2005</v>
      </c>
      <c r="D26">
        <v>10.68</v>
      </c>
      <c r="E26">
        <f t="shared" si="1"/>
        <v>114.0624</v>
      </c>
      <c r="F26">
        <v>17811.666000000001</v>
      </c>
      <c r="G26">
        <f t="shared" si="2"/>
        <v>317255445.69555604</v>
      </c>
      <c r="H26">
        <f t="shared" si="0"/>
        <v>190228.59288000001</v>
      </c>
      <c r="I26">
        <v>2.5499999999999998</v>
      </c>
    </row>
    <row r="27" spans="1:9" x14ac:dyDescent="0.2">
      <c r="A27" t="s">
        <v>20</v>
      </c>
      <c r="B27" t="s">
        <v>21</v>
      </c>
      <c r="C27">
        <v>2010</v>
      </c>
      <c r="D27">
        <v>10.66</v>
      </c>
      <c r="E27">
        <f t="shared" si="1"/>
        <v>113.6356</v>
      </c>
      <c r="F27">
        <v>21888.504000000001</v>
      </c>
      <c r="G27">
        <f t="shared" si="2"/>
        <v>479106607.35801601</v>
      </c>
      <c r="H27">
        <f t="shared" si="0"/>
        <v>233331.45264</v>
      </c>
      <c r="I27">
        <v>1.95</v>
      </c>
    </row>
    <row r="28" spans="1:9" x14ac:dyDescent="0.2">
      <c r="A28" t="s">
        <v>22</v>
      </c>
      <c r="B28" t="s">
        <v>23</v>
      </c>
      <c r="C28">
        <v>2000</v>
      </c>
      <c r="D28">
        <v>10.94</v>
      </c>
      <c r="E28">
        <f t="shared" si="1"/>
        <v>119.68359999999998</v>
      </c>
      <c r="F28">
        <v>21293.103999999999</v>
      </c>
      <c r="G28">
        <f t="shared" si="2"/>
        <v>453396277.95481598</v>
      </c>
      <c r="H28">
        <f t="shared" si="0"/>
        <v>232946.55776</v>
      </c>
      <c r="I28">
        <v>2.2200000000000002</v>
      </c>
    </row>
    <row r="29" spans="1:9" x14ac:dyDescent="0.2">
      <c r="A29" t="s">
        <v>22</v>
      </c>
      <c r="B29" t="s">
        <v>23</v>
      </c>
      <c r="C29">
        <v>2010</v>
      </c>
      <c r="D29">
        <v>9.48</v>
      </c>
      <c r="E29">
        <f t="shared" si="1"/>
        <v>89.870400000000004</v>
      </c>
      <c r="F29">
        <v>28691.813999999998</v>
      </c>
      <c r="G29">
        <f t="shared" si="2"/>
        <v>823220190.61059594</v>
      </c>
      <c r="H29">
        <f t="shared" si="0"/>
        <v>271998.39672000002</v>
      </c>
      <c r="I29">
        <v>1.42</v>
      </c>
    </row>
    <row r="30" spans="1:9" x14ac:dyDescent="0.2">
      <c r="A30" t="s">
        <v>22</v>
      </c>
      <c r="B30" t="s">
        <v>23</v>
      </c>
      <c r="C30">
        <v>2005</v>
      </c>
      <c r="D30">
        <v>9.4600000000000009</v>
      </c>
      <c r="E30">
        <f t="shared" si="1"/>
        <v>89.49160000000002</v>
      </c>
      <c r="F30">
        <v>27629.335999999999</v>
      </c>
      <c r="G30">
        <f t="shared" si="2"/>
        <v>763380207.80089593</v>
      </c>
      <c r="H30">
        <f t="shared" si="0"/>
        <v>261373.51856000003</v>
      </c>
      <c r="I30">
        <v>1.54</v>
      </c>
    </row>
    <row r="31" spans="1:9" x14ac:dyDescent="0.2">
      <c r="A31" t="s">
        <v>22</v>
      </c>
      <c r="B31" t="s">
        <v>23</v>
      </c>
      <c r="C31">
        <v>2019</v>
      </c>
      <c r="D31">
        <v>8.5399999999999991</v>
      </c>
      <c r="E31">
        <f t="shared" si="1"/>
        <v>72.931599999999989</v>
      </c>
      <c r="F31">
        <v>35107.934000000001</v>
      </c>
      <c r="G31">
        <f t="shared" si="2"/>
        <v>1232567029.7483561</v>
      </c>
      <c r="H31">
        <f t="shared" si="0"/>
        <v>299821.75636</v>
      </c>
      <c r="I31">
        <v>0.8</v>
      </c>
    </row>
    <row r="32" spans="1:9" x14ac:dyDescent="0.2">
      <c r="A32" t="s">
        <v>24</v>
      </c>
      <c r="B32" t="s">
        <v>25</v>
      </c>
      <c r="C32">
        <v>2005</v>
      </c>
      <c r="D32">
        <v>9.8800000000000008</v>
      </c>
      <c r="E32">
        <f t="shared" si="1"/>
        <v>97.614400000000018</v>
      </c>
      <c r="F32">
        <v>42337.188000000002</v>
      </c>
      <c r="G32">
        <f t="shared" si="2"/>
        <v>1792437487.7473443</v>
      </c>
      <c r="H32">
        <f t="shared" si="0"/>
        <v>418291.41744000005</v>
      </c>
      <c r="I32">
        <v>1.93</v>
      </c>
    </row>
    <row r="33" spans="1:9" x14ac:dyDescent="0.2">
      <c r="A33" t="s">
        <v>24</v>
      </c>
      <c r="B33" t="s">
        <v>25</v>
      </c>
      <c r="C33">
        <v>2010</v>
      </c>
      <c r="D33">
        <v>9.1199999999999992</v>
      </c>
      <c r="E33">
        <f t="shared" si="1"/>
        <v>83.174399999999991</v>
      </c>
      <c r="F33">
        <v>43094.991999999998</v>
      </c>
      <c r="G33">
        <f t="shared" si="2"/>
        <v>1857178335.4800639</v>
      </c>
      <c r="H33">
        <f t="shared" si="0"/>
        <v>393026.32703999995</v>
      </c>
      <c r="I33">
        <v>0.71</v>
      </c>
    </row>
    <row r="34" spans="1:9" x14ac:dyDescent="0.2">
      <c r="A34" t="s">
        <v>24</v>
      </c>
      <c r="B34" t="s">
        <v>25</v>
      </c>
      <c r="C34">
        <v>2000</v>
      </c>
      <c r="D34">
        <v>8.86</v>
      </c>
      <c r="E34">
        <f t="shared" si="1"/>
        <v>78.499599999999987</v>
      </c>
      <c r="F34">
        <v>36973.199999999997</v>
      </c>
      <c r="G34">
        <f t="shared" si="2"/>
        <v>1367017518.2399998</v>
      </c>
      <c r="H34">
        <f t="shared" ref="H34:H65" si="3">D34*F34</f>
        <v>327582.55199999997</v>
      </c>
      <c r="I34">
        <v>0.84</v>
      </c>
    </row>
    <row r="35" spans="1:9" x14ac:dyDescent="0.2">
      <c r="A35" t="s">
        <v>24</v>
      </c>
      <c r="B35" t="s">
        <v>25</v>
      </c>
      <c r="C35">
        <v>2019</v>
      </c>
      <c r="D35">
        <v>8.0500000000000007</v>
      </c>
      <c r="E35">
        <f t="shared" si="1"/>
        <v>64.802500000000009</v>
      </c>
      <c r="F35">
        <v>47283.457000000002</v>
      </c>
      <c r="G35">
        <f t="shared" si="2"/>
        <v>2235725305.8708491</v>
      </c>
      <c r="H35">
        <f t="shared" si="3"/>
        <v>380631.82885000005</v>
      </c>
      <c r="I35">
        <v>1.22</v>
      </c>
    </row>
    <row r="36" spans="1:9" x14ac:dyDescent="0.2">
      <c r="A36" t="s">
        <v>26</v>
      </c>
      <c r="B36" t="s">
        <v>27</v>
      </c>
      <c r="C36">
        <v>2000</v>
      </c>
      <c r="D36">
        <v>14.22</v>
      </c>
      <c r="E36">
        <f t="shared" si="1"/>
        <v>202.20840000000001</v>
      </c>
      <c r="F36">
        <v>30781.717000000001</v>
      </c>
      <c r="G36">
        <f t="shared" si="2"/>
        <v>947514101.46808898</v>
      </c>
      <c r="H36">
        <f t="shared" si="3"/>
        <v>437716.01574</v>
      </c>
      <c r="I36">
        <v>1.87</v>
      </c>
    </row>
    <row r="37" spans="1:9" x14ac:dyDescent="0.2">
      <c r="A37" t="s">
        <v>26</v>
      </c>
      <c r="B37" t="s">
        <v>27</v>
      </c>
      <c r="C37">
        <v>2005</v>
      </c>
      <c r="D37">
        <v>13.99</v>
      </c>
      <c r="E37">
        <f t="shared" si="1"/>
        <v>195.7201</v>
      </c>
      <c r="F37">
        <v>37171.175999999999</v>
      </c>
      <c r="G37">
        <f t="shared" si="2"/>
        <v>1381696325.222976</v>
      </c>
      <c r="H37">
        <f t="shared" si="3"/>
        <v>520024.75224</v>
      </c>
      <c r="I37">
        <v>1.05</v>
      </c>
    </row>
    <row r="38" spans="1:9" x14ac:dyDescent="0.2">
      <c r="A38" t="s">
        <v>26</v>
      </c>
      <c r="B38" t="s">
        <v>27</v>
      </c>
      <c r="C38">
        <v>2010</v>
      </c>
      <c r="D38">
        <v>13.33</v>
      </c>
      <c r="E38">
        <f t="shared" si="1"/>
        <v>177.68889999999999</v>
      </c>
      <c r="F38">
        <v>40896.730000000003</v>
      </c>
      <c r="G38">
        <f t="shared" si="2"/>
        <v>1672542524.6929002</v>
      </c>
      <c r="H38">
        <f t="shared" si="3"/>
        <v>545153.41090000002</v>
      </c>
      <c r="I38">
        <v>0.98</v>
      </c>
    </row>
    <row r="39" spans="1:9" x14ac:dyDescent="0.2">
      <c r="A39" t="s">
        <v>26</v>
      </c>
      <c r="B39" t="s">
        <v>27</v>
      </c>
      <c r="C39">
        <v>2019</v>
      </c>
      <c r="D39">
        <v>13.29</v>
      </c>
      <c r="E39">
        <f t="shared" si="1"/>
        <v>176.62409999999997</v>
      </c>
      <c r="F39">
        <v>49961.796999999999</v>
      </c>
      <c r="G39">
        <f t="shared" si="2"/>
        <v>2496181159.4692087</v>
      </c>
      <c r="H39">
        <f t="shared" si="3"/>
        <v>663992.28212999995</v>
      </c>
      <c r="I39">
        <v>0.86</v>
      </c>
    </row>
    <row r="40" spans="1:9" x14ac:dyDescent="0.2">
      <c r="A40" t="s">
        <v>28</v>
      </c>
      <c r="B40" t="s">
        <v>29</v>
      </c>
      <c r="C40">
        <v>2000</v>
      </c>
      <c r="D40">
        <v>11.69</v>
      </c>
      <c r="E40">
        <f t="shared" si="1"/>
        <v>136.65609999999998</v>
      </c>
      <c r="F40">
        <v>57948.61</v>
      </c>
      <c r="G40">
        <f t="shared" si="2"/>
        <v>3358041400.9321003</v>
      </c>
      <c r="H40">
        <f t="shared" si="3"/>
        <v>677419.25089999998</v>
      </c>
      <c r="I40">
        <v>1.0900000000000001</v>
      </c>
    </row>
    <row r="41" spans="1:9" x14ac:dyDescent="0.2">
      <c r="A41" t="s">
        <v>28</v>
      </c>
      <c r="B41" t="s">
        <v>29</v>
      </c>
      <c r="C41">
        <v>2010</v>
      </c>
      <c r="D41">
        <v>10.39</v>
      </c>
      <c r="E41">
        <f t="shared" si="1"/>
        <v>107.95210000000002</v>
      </c>
      <c r="F41">
        <v>60233.362999999998</v>
      </c>
      <c r="G41">
        <f t="shared" si="2"/>
        <v>3628058018.2897687</v>
      </c>
      <c r="H41">
        <f t="shared" si="3"/>
        <v>625824.64156999998</v>
      </c>
      <c r="I41">
        <v>0.76</v>
      </c>
    </row>
    <row r="42" spans="1:9" x14ac:dyDescent="0.2">
      <c r="A42" t="s">
        <v>28</v>
      </c>
      <c r="B42" t="s">
        <v>29</v>
      </c>
      <c r="C42">
        <v>2019</v>
      </c>
      <c r="D42">
        <v>9.4</v>
      </c>
      <c r="E42">
        <f t="shared" si="1"/>
        <v>88.360000000000014</v>
      </c>
      <c r="F42">
        <v>67179.125</v>
      </c>
      <c r="G42">
        <f t="shared" si="2"/>
        <v>4513034835.765625</v>
      </c>
      <c r="H42">
        <f t="shared" si="3"/>
        <v>631483.77500000002</v>
      </c>
      <c r="I42">
        <v>0.86</v>
      </c>
    </row>
    <row r="43" spans="1:9" x14ac:dyDescent="0.2">
      <c r="A43" t="s">
        <v>30</v>
      </c>
      <c r="B43" t="s">
        <v>31</v>
      </c>
      <c r="C43">
        <v>2010</v>
      </c>
      <c r="D43">
        <v>14.23</v>
      </c>
      <c r="E43">
        <f t="shared" si="1"/>
        <v>202.49290000000002</v>
      </c>
      <c r="F43">
        <v>30936.557000000001</v>
      </c>
      <c r="G43">
        <f t="shared" si="2"/>
        <v>957070559.01424909</v>
      </c>
      <c r="H43">
        <f t="shared" si="3"/>
        <v>440227.20611000003</v>
      </c>
      <c r="I43">
        <v>5.26</v>
      </c>
    </row>
    <row r="44" spans="1:9" x14ac:dyDescent="0.2">
      <c r="A44" t="s">
        <v>30</v>
      </c>
      <c r="B44" t="s">
        <v>31</v>
      </c>
      <c r="C44">
        <v>2019</v>
      </c>
      <c r="D44">
        <v>11.26</v>
      </c>
      <c r="E44">
        <f t="shared" si="1"/>
        <v>126.7876</v>
      </c>
      <c r="F44">
        <v>43435.199999999997</v>
      </c>
      <c r="G44">
        <f t="shared" si="2"/>
        <v>1886616599.0399997</v>
      </c>
      <c r="H44">
        <f t="shared" si="3"/>
        <v>489080.35199999996</v>
      </c>
      <c r="I44">
        <v>1.96</v>
      </c>
    </row>
    <row r="45" spans="1:9" x14ac:dyDescent="0.2">
      <c r="A45" t="s">
        <v>30</v>
      </c>
      <c r="B45" t="s">
        <v>31</v>
      </c>
      <c r="C45">
        <v>2000</v>
      </c>
      <c r="D45">
        <v>10.45</v>
      </c>
      <c r="E45">
        <f t="shared" si="1"/>
        <v>109.20249999999999</v>
      </c>
      <c r="F45">
        <v>21119.953000000001</v>
      </c>
      <c r="G45">
        <f t="shared" si="2"/>
        <v>446052414.72220904</v>
      </c>
      <c r="H45">
        <f t="shared" si="3"/>
        <v>220703.50885000001</v>
      </c>
      <c r="I45">
        <v>10.24</v>
      </c>
    </row>
    <row r="46" spans="1:9" x14ac:dyDescent="0.2">
      <c r="A46" t="s">
        <v>32</v>
      </c>
      <c r="B46" t="s">
        <v>33</v>
      </c>
      <c r="C46">
        <v>2005</v>
      </c>
      <c r="D46">
        <v>10.95</v>
      </c>
      <c r="E46">
        <f t="shared" si="1"/>
        <v>119.90249999999999</v>
      </c>
      <c r="F46">
        <v>53234.347999999998</v>
      </c>
      <c r="G46">
        <f t="shared" si="2"/>
        <v>2833895806.9851036</v>
      </c>
      <c r="H46">
        <f t="shared" si="3"/>
        <v>582916.1105999999</v>
      </c>
      <c r="I46">
        <v>2.27</v>
      </c>
    </row>
    <row r="47" spans="1:9" x14ac:dyDescent="0.2">
      <c r="A47" t="s">
        <v>32</v>
      </c>
      <c r="B47" t="s">
        <v>33</v>
      </c>
      <c r="C47">
        <v>2010</v>
      </c>
      <c r="D47">
        <v>10.74</v>
      </c>
      <c r="E47">
        <f t="shared" si="1"/>
        <v>115.3476</v>
      </c>
      <c r="F47">
        <v>54520.086000000003</v>
      </c>
      <c r="G47">
        <f t="shared" si="2"/>
        <v>2972439777.4473963</v>
      </c>
      <c r="H47">
        <f t="shared" si="3"/>
        <v>585545.7236400001</v>
      </c>
      <c r="I47">
        <v>2.2000000000000002</v>
      </c>
    </row>
    <row r="48" spans="1:9" x14ac:dyDescent="0.2">
      <c r="A48" t="s">
        <v>32</v>
      </c>
      <c r="B48" t="s">
        <v>33</v>
      </c>
      <c r="C48">
        <v>2000</v>
      </c>
      <c r="D48">
        <v>10</v>
      </c>
      <c r="E48">
        <f t="shared" si="1"/>
        <v>100</v>
      </c>
      <c r="F48">
        <v>47405.453000000001</v>
      </c>
      <c r="G48">
        <f t="shared" si="2"/>
        <v>2247276974.1352091</v>
      </c>
      <c r="H48">
        <f t="shared" si="3"/>
        <v>474054.53</v>
      </c>
      <c r="I48">
        <v>2.86</v>
      </c>
    </row>
    <row r="49" spans="1:9" x14ac:dyDescent="0.2">
      <c r="A49" t="s">
        <v>32</v>
      </c>
      <c r="B49" t="s">
        <v>33</v>
      </c>
      <c r="C49">
        <v>2019</v>
      </c>
      <c r="D49">
        <v>9.16</v>
      </c>
      <c r="E49">
        <f t="shared" si="1"/>
        <v>83.905600000000007</v>
      </c>
      <c r="F49">
        <v>57451.63</v>
      </c>
      <c r="G49">
        <f t="shared" si="2"/>
        <v>3300689789.6568999</v>
      </c>
      <c r="H49">
        <f t="shared" si="3"/>
        <v>526256.93079999997</v>
      </c>
      <c r="I49">
        <v>1.47</v>
      </c>
    </row>
    <row r="50" spans="1:9" x14ac:dyDescent="0.2">
      <c r="A50" t="s">
        <v>34</v>
      </c>
      <c r="B50" t="s">
        <v>35</v>
      </c>
      <c r="C50">
        <v>2000</v>
      </c>
      <c r="D50">
        <v>13.72</v>
      </c>
      <c r="E50">
        <f t="shared" si="1"/>
        <v>188.23840000000001</v>
      </c>
      <c r="F50">
        <v>47132.483999999997</v>
      </c>
      <c r="G50">
        <f t="shared" si="2"/>
        <v>2221471048.0102558</v>
      </c>
      <c r="H50">
        <f t="shared" si="3"/>
        <v>646657.68047999998</v>
      </c>
      <c r="I50">
        <v>1.79</v>
      </c>
    </row>
    <row r="51" spans="1:9" x14ac:dyDescent="0.2">
      <c r="A51" t="s">
        <v>34</v>
      </c>
      <c r="B51" t="s">
        <v>35</v>
      </c>
      <c r="C51">
        <v>2005</v>
      </c>
      <c r="D51">
        <v>12.81</v>
      </c>
      <c r="E51">
        <f t="shared" si="1"/>
        <v>164.09610000000001</v>
      </c>
      <c r="F51">
        <v>49528.995999999999</v>
      </c>
      <c r="G51">
        <f t="shared" si="2"/>
        <v>2453121444.7680159</v>
      </c>
      <c r="H51">
        <f t="shared" si="3"/>
        <v>634466.43876000005</v>
      </c>
      <c r="I51">
        <v>1.61</v>
      </c>
    </row>
    <row r="52" spans="1:9" x14ac:dyDescent="0.2">
      <c r="A52" t="s">
        <v>34</v>
      </c>
      <c r="B52" t="s">
        <v>35</v>
      </c>
      <c r="C52">
        <v>2010</v>
      </c>
      <c r="D52">
        <v>12.25</v>
      </c>
      <c r="E52">
        <f t="shared" si="1"/>
        <v>150.0625</v>
      </c>
      <c r="F52">
        <v>50424.957000000002</v>
      </c>
      <c r="G52">
        <f t="shared" si="2"/>
        <v>2542676288.451849</v>
      </c>
      <c r="H52">
        <f t="shared" si="3"/>
        <v>617705.72325000004</v>
      </c>
      <c r="I52">
        <v>1.27</v>
      </c>
    </row>
    <row r="53" spans="1:9" x14ac:dyDescent="0.2">
      <c r="A53" t="s">
        <v>34</v>
      </c>
      <c r="B53" t="s">
        <v>35</v>
      </c>
      <c r="C53">
        <v>2019</v>
      </c>
      <c r="D53">
        <v>11.3</v>
      </c>
      <c r="E53">
        <f t="shared" si="1"/>
        <v>127.69000000000001</v>
      </c>
      <c r="F53">
        <v>54856.866999999998</v>
      </c>
      <c r="G53">
        <f t="shared" si="2"/>
        <v>3009275857.0556889</v>
      </c>
      <c r="H53">
        <f t="shared" si="3"/>
        <v>619882.59710000001</v>
      </c>
      <c r="I53">
        <v>1.17</v>
      </c>
    </row>
    <row r="54" spans="1:9" x14ac:dyDescent="0.2">
      <c r="A54" t="s">
        <v>36</v>
      </c>
      <c r="B54" t="s">
        <v>37</v>
      </c>
      <c r="C54">
        <v>2010</v>
      </c>
      <c r="D54">
        <v>14.84</v>
      </c>
      <c r="E54">
        <f t="shared" si="1"/>
        <v>220.22559999999999</v>
      </c>
      <c r="F54">
        <v>11294.368</v>
      </c>
      <c r="G54">
        <f t="shared" si="2"/>
        <v>127562748.51942401</v>
      </c>
      <c r="H54">
        <f t="shared" si="3"/>
        <v>167608.42112000001</v>
      </c>
      <c r="I54">
        <v>4.87</v>
      </c>
    </row>
    <row r="55" spans="1:9" x14ac:dyDescent="0.2">
      <c r="A55" t="s">
        <v>36</v>
      </c>
      <c r="B55" t="s">
        <v>37</v>
      </c>
      <c r="C55">
        <v>2019</v>
      </c>
      <c r="D55">
        <v>14.33</v>
      </c>
      <c r="E55">
        <f t="shared" si="1"/>
        <v>205.34890000000001</v>
      </c>
      <c r="F55">
        <v>18186.88</v>
      </c>
      <c r="G55">
        <f t="shared" si="2"/>
        <v>330762604.13440001</v>
      </c>
      <c r="H55">
        <f t="shared" si="3"/>
        <v>260617.99040000001</v>
      </c>
      <c r="I55">
        <v>2.04</v>
      </c>
    </row>
    <row r="56" spans="1:9" x14ac:dyDescent="0.2">
      <c r="A56" t="s">
        <v>36</v>
      </c>
      <c r="B56" t="s">
        <v>37</v>
      </c>
      <c r="C56">
        <v>2005</v>
      </c>
      <c r="D56">
        <v>12.26</v>
      </c>
      <c r="E56">
        <f t="shared" si="1"/>
        <v>150.30760000000001</v>
      </c>
      <c r="F56">
        <v>8485.5869999999995</v>
      </c>
      <c r="G56">
        <f t="shared" si="2"/>
        <v>72005186.734568998</v>
      </c>
      <c r="H56">
        <f t="shared" si="3"/>
        <v>104033.29661999999</v>
      </c>
      <c r="I56">
        <v>10.17</v>
      </c>
    </row>
    <row r="57" spans="1:9" x14ac:dyDescent="0.2">
      <c r="A57" t="s">
        <v>36</v>
      </c>
      <c r="B57" t="s">
        <v>37</v>
      </c>
      <c r="C57">
        <v>2000</v>
      </c>
      <c r="D57">
        <v>10.57</v>
      </c>
      <c r="E57">
        <f t="shared" si="1"/>
        <v>111.72490000000001</v>
      </c>
      <c r="F57">
        <v>5706.2725</v>
      </c>
      <c r="G57">
        <f t="shared" si="2"/>
        <v>32561545.844256252</v>
      </c>
      <c r="H57">
        <f t="shared" si="3"/>
        <v>60315.300325000004</v>
      </c>
      <c r="I57">
        <v>5.6</v>
      </c>
    </row>
    <row r="58" spans="1:9" x14ac:dyDescent="0.2">
      <c r="A58" t="s">
        <v>38</v>
      </c>
      <c r="B58" t="s">
        <v>39</v>
      </c>
      <c r="C58">
        <v>2000</v>
      </c>
      <c r="D58">
        <v>13.82</v>
      </c>
      <c r="E58">
        <f t="shared" si="1"/>
        <v>190.9924</v>
      </c>
      <c r="F58">
        <v>50314.254000000001</v>
      </c>
      <c r="G58">
        <f t="shared" si="2"/>
        <v>2531524155.5765162</v>
      </c>
      <c r="H58">
        <f t="shared" si="3"/>
        <v>695342.99028000003</v>
      </c>
      <c r="I58">
        <v>1.67</v>
      </c>
    </row>
    <row r="59" spans="1:9" x14ac:dyDescent="0.2">
      <c r="A59" t="s">
        <v>38</v>
      </c>
      <c r="B59" t="s">
        <v>39</v>
      </c>
      <c r="C59">
        <v>2005</v>
      </c>
      <c r="D59">
        <v>13.01</v>
      </c>
      <c r="E59">
        <f t="shared" si="1"/>
        <v>169.26009999999999</v>
      </c>
      <c r="F59">
        <v>51633.188000000002</v>
      </c>
      <c r="G59">
        <f t="shared" si="2"/>
        <v>2665986103.043344</v>
      </c>
      <c r="H59">
        <f t="shared" si="3"/>
        <v>671747.77587999997</v>
      </c>
      <c r="I59">
        <v>1.29</v>
      </c>
    </row>
    <row r="60" spans="1:9" x14ac:dyDescent="0.2">
      <c r="A60" t="s">
        <v>38</v>
      </c>
      <c r="B60" t="s">
        <v>39</v>
      </c>
      <c r="C60">
        <v>2010</v>
      </c>
      <c r="D60">
        <v>12.41</v>
      </c>
      <c r="E60">
        <f t="shared" si="1"/>
        <v>154.00810000000001</v>
      </c>
      <c r="F60">
        <v>55233.315999999999</v>
      </c>
      <c r="G60">
        <f t="shared" si="2"/>
        <v>3050719196.3558559</v>
      </c>
      <c r="H60">
        <f t="shared" si="3"/>
        <v>685445.45155999996</v>
      </c>
      <c r="I60">
        <v>0.98</v>
      </c>
    </row>
    <row r="61" spans="1:9" x14ac:dyDescent="0.2">
      <c r="A61" t="s">
        <v>38</v>
      </c>
      <c r="B61" t="s">
        <v>39</v>
      </c>
      <c r="C61">
        <v>2019</v>
      </c>
      <c r="D61">
        <v>12.22</v>
      </c>
      <c r="E61">
        <f t="shared" si="1"/>
        <v>149.32840000000002</v>
      </c>
      <c r="F61">
        <v>63392.95</v>
      </c>
      <c r="G61">
        <f t="shared" si="2"/>
        <v>4018666109.7024999</v>
      </c>
      <c r="H61">
        <f t="shared" si="3"/>
        <v>774661.84900000005</v>
      </c>
      <c r="I61">
        <v>0.75</v>
      </c>
    </row>
    <row r="62" spans="1:9" x14ac:dyDescent="0.2">
      <c r="A62" t="s">
        <v>40</v>
      </c>
      <c r="B62" t="s">
        <v>41</v>
      </c>
      <c r="C62">
        <v>2005</v>
      </c>
      <c r="D62">
        <v>9.27</v>
      </c>
      <c r="E62">
        <f t="shared" si="1"/>
        <v>85.932899999999989</v>
      </c>
      <c r="F62">
        <v>38199.699999999997</v>
      </c>
      <c r="G62">
        <f t="shared" si="2"/>
        <v>1459217080.0899997</v>
      </c>
      <c r="H62">
        <f t="shared" si="3"/>
        <v>354111.21899999998</v>
      </c>
      <c r="I62">
        <v>1.19</v>
      </c>
    </row>
    <row r="63" spans="1:9" x14ac:dyDescent="0.2">
      <c r="A63" t="s">
        <v>40</v>
      </c>
      <c r="B63" t="s">
        <v>41</v>
      </c>
      <c r="C63">
        <v>2010</v>
      </c>
      <c r="D63">
        <v>8.7200000000000006</v>
      </c>
      <c r="E63">
        <f t="shared" si="1"/>
        <v>76.03840000000001</v>
      </c>
      <c r="F63">
        <v>37618.684000000001</v>
      </c>
      <c r="G63">
        <f t="shared" si="2"/>
        <v>1415165385.8918562</v>
      </c>
      <c r="H63">
        <f t="shared" si="3"/>
        <v>328034.92448000005</v>
      </c>
      <c r="I63">
        <v>1.6</v>
      </c>
    </row>
    <row r="64" spans="1:9" x14ac:dyDescent="0.2">
      <c r="A64" t="s">
        <v>40</v>
      </c>
      <c r="B64" t="s">
        <v>41</v>
      </c>
      <c r="C64">
        <v>2019</v>
      </c>
      <c r="D64">
        <v>7.12</v>
      </c>
      <c r="E64">
        <f t="shared" si="1"/>
        <v>50.694400000000002</v>
      </c>
      <c r="F64">
        <v>33549.065999999999</v>
      </c>
      <c r="G64">
        <f t="shared" si="2"/>
        <v>1125539829.4723558</v>
      </c>
      <c r="H64">
        <f t="shared" si="3"/>
        <v>238869.34992000001</v>
      </c>
      <c r="I64">
        <v>0.74</v>
      </c>
    </row>
    <row r="65" spans="1:9" x14ac:dyDescent="0.2">
      <c r="A65" t="s">
        <v>42</v>
      </c>
      <c r="B65" t="s">
        <v>43</v>
      </c>
      <c r="C65">
        <v>2005</v>
      </c>
      <c r="D65">
        <v>12.58</v>
      </c>
      <c r="E65">
        <f t="shared" si="1"/>
        <v>158.25640000000001</v>
      </c>
      <c r="F65">
        <v>28083.578000000001</v>
      </c>
      <c r="G65">
        <f t="shared" si="2"/>
        <v>788687353.28208411</v>
      </c>
      <c r="H65">
        <f t="shared" si="3"/>
        <v>353291.41124000004</v>
      </c>
      <c r="I65">
        <v>1.63</v>
      </c>
    </row>
    <row r="66" spans="1:9" x14ac:dyDescent="0.2">
      <c r="A66" t="s">
        <v>42</v>
      </c>
      <c r="B66" t="s">
        <v>43</v>
      </c>
      <c r="C66">
        <v>2000</v>
      </c>
      <c r="D66">
        <v>12.38</v>
      </c>
      <c r="E66">
        <f t="shared" si="1"/>
        <v>153.26440000000002</v>
      </c>
      <c r="F66">
        <v>22329.423999999999</v>
      </c>
      <c r="G66">
        <f t="shared" si="2"/>
        <v>498603176.17177594</v>
      </c>
      <c r="H66">
        <f t="shared" ref="H66:H97" si="4">D66*F66</f>
        <v>276438.26912000001</v>
      </c>
      <c r="I66">
        <v>2.0099999999999998</v>
      </c>
    </row>
    <row r="67" spans="1:9" x14ac:dyDescent="0.2">
      <c r="A67" t="s">
        <v>42</v>
      </c>
      <c r="B67" t="s">
        <v>43</v>
      </c>
      <c r="C67">
        <v>2010</v>
      </c>
      <c r="D67">
        <v>10.84</v>
      </c>
      <c r="E67">
        <f t="shared" ref="E67:E130" si="5">D67^2</f>
        <v>117.5056</v>
      </c>
      <c r="F67">
        <v>28156.037</v>
      </c>
      <c r="G67">
        <f t="shared" ref="G67:G130" si="6">F67^2</f>
        <v>792762419.54536903</v>
      </c>
      <c r="H67">
        <f t="shared" si="4"/>
        <v>305211.44108000002</v>
      </c>
      <c r="I67">
        <v>1.38</v>
      </c>
    </row>
    <row r="68" spans="1:9" x14ac:dyDescent="0.2">
      <c r="A68" t="s">
        <v>42</v>
      </c>
      <c r="B68" t="s">
        <v>43</v>
      </c>
      <c r="C68">
        <v>2019</v>
      </c>
      <c r="D68">
        <v>10.6</v>
      </c>
      <c r="E68">
        <f t="shared" si="5"/>
        <v>112.36</v>
      </c>
      <c r="F68">
        <v>37557.925999999999</v>
      </c>
      <c r="G68">
        <f t="shared" si="6"/>
        <v>1410597805.4214759</v>
      </c>
      <c r="H68">
        <f t="shared" si="4"/>
        <v>398114.01559999998</v>
      </c>
      <c r="I68">
        <v>0.67</v>
      </c>
    </row>
    <row r="69" spans="1:9" x14ac:dyDescent="0.2">
      <c r="A69" t="s">
        <v>44</v>
      </c>
      <c r="B69" t="s">
        <v>45</v>
      </c>
      <c r="C69">
        <v>2019</v>
      </c>
      <c r="D69">
        <v>8.07</v>
      </c>
      <c r="E69">
        <f t="shared" si="5"/>
        <v>65.124900000000011</v>
      </c>
      <c r="F69">
        <v>65431.324000000001</v>
      </c>
      <c r="G69">
        <f t="shared" si="6"/>
        <v>4281258160.3929763</v>
      </c>
      <c r="H69">
        <f t="shared" si="4"/>
        <v>528030.78468000004</v>
      </c>
      <c r="I69">
        <v>0.28000000000000003</v>
      </c>
    </row>
    <row r="70" spans="1:9" x14ac:dyDescent="0.2">
      <c r="A70" t="s">
        <v>44</v>
      </c>
      <c r="B70" t="s">
        <v>45</v>
      </c>
      <c r="C70">
        <v>2005</v>
      </c>
      <c r="D70">
        <v>7.52</v>
      </c>
      <c r="E70">
        <f t="shared" si="5"/>
        <v>56.550399999999996</v>
      </c>
      <c r="F70">
        <v>55595.41</v>
      </c>
      <c r="G70">
        <f t="shared" si="6"/>
        <v>3090849613.0681005</v>
      </c>
      <c r="H70">
        <f t="shared" si="4"/>
        <v>418077.48320000002</v>
      </c>
      <c r="I70">
        <v>1.01</v>
      </c>
    </row>
    <row r="71" spans="1:9" x14ac:dyDescent="0.2">
      <c r="A71" t="s">
        <v>44</v>
      </c>
      <c r="B71" t="s">
        <v>45</v>
      </c>
      <c r="C71">
        <v>2010</v>
      </c>
      <c r="D71">
        <v>7.47</v>
      </c>
      <c r="E71">
        <f t="shared" si="5"/>
        <v>55.800899999999999</v>
      </c>
      <c r="F71">
        <v>54847.63</v>
      </c>
      <c r="G71">
        <f t="shared" si="6"/>
        <v>3008262516.6168995</v>
      </c>
      <c r="H71">
        <f t="shared" si="4"/>
        <v>409711.79609999998</v>
      </c>
      <c r="I71">
        <v>0.63</v>
      </c>
    </row>
    <row r="72" spans="1:9" x14ac:dyDescent="0.2">
      <c r="A72" t="s">
        <v>44</v>
      </c>
      <c r="B72" t="s">
        <v>45</v>
      </c>
      <c r="C72">
        <v>2000</v>
      </c>
      <c r="D72">
        <v>6.92</v>
      </c>
      <c r="E72">
        <f t="shared" si="5"/>
        <v>47.886400000000002</v>
      </c>
      <c r="F72">
        <v>47997.565999999999</v>
      </c>
      <c r="G72">
        <f t="shared" si="6"/>
        <v>2303766341.924356</v>
      </c>
      <c r="H72">
        <f t="shared" si="4"/>
        <v>332143.15671999997</v>
      </c>
      <c r="I72">
        <v>1.78</v>
      </c>
    </row>
    <row r="73" spans="1:9" x14ac:dyDescent="0.2">
      <c r="A73" t="s">
        <v>46</v>
      </c>
      <c r="B73" t="s">
        <v>47</v>
      </c>
      <c r="C73">
        <v>2000</v>
      </c>
      <c r="D73">
        <v>15.03</v>
      </c>
      <c r="E73">
        <f t="shared" si="5"/>
        <v>225.90089999999998</v>
      </c>
      <c r="F73">
        <v>53473.296999999999</v>
      </c>
      <c r="G73">
        <f t="shared" si="6"/>
        <v>2859393492.050209</v>
      </c>
      <c r="H73">
        <f t="shared" si="4"/>
        <v>803703.65390999999</v>
      </c>
      <c r="I73">
        <v>0.98</v>
      </c>
    </row>
    <row r="74" spans="1:9" x14ac:dyDescent="0.2">
      <c r="A74" t="s">
        <v>46</v>
      </c>
      <c r="B74" t="s">
        <v>47</v>
      </c>
      <c r="C74">
        <v>2005</v>
      </c>
      <c r="D74">
        <v>14.14</v>
      </c>
      <c r="E74">
        <f t="shared" si="5"/>
        <v>199.93960000000001</v>
      </c>
      <c r="F74">
        <v>63449.745999999999</v>
      </c>
      <c r="G74">
        <f t="shared" si="6"/>
        <v>4025870267.4645157</v>
      </c>
      <c r="H74">
        <f t="shared" si="4"/>
        <v>897179.40844000003</v>
      </c>
      <c r="I74">
        <v>1.26</v>
      </c>
    </row>
    <row r="75" spans="1:9" x14ac:dyDescent="0.2">
      <c r="A75" t="s">
        <v>46</v>
      </c>
      <c r="B75" t="s">
        <v>47</v>
      </c>
      <c r="C75">
        <v>2010</v>
      </c>
      <c r="D75">
        <v>12.21</v>
      </c>
      <c r="E75">
        <f t="shared" si="5"/>
        <v>149.08410000000003</v>
      </c>
      <c r="F75">
        <v>58986.597999999998</v>
      </c>
      <c r="G75">
        <f t="shared" si="6"/>
        <v>3479418743.6136036</v>
      </c>
      <c r="H75">
        <f t="shared" si="4"/>
        <v>720226.36158000003</v>
      </c>
      <c r="I75">
        <v>1.19</v>
      </c>
    </row>
    <row r="76" spans="1:9" x14ac:dyDescent="0.2">
      <c r="A76" t="s">
        <v>46</v>
      </c>
      <c r="B76" t="s">
        <v>47</v>
      </c>
      <c r="C76">
        <v>2019</v>
      </c>
      <c r="D76">
        <v>11.7</v>
      </c>
      <c r="E76">
        <f t="shared" si="5"/>
        <v>136.88999999999999</v>
      </c>
      <c r="F76">
        <v>96701.664000000004</v>
      </c>
      <c r="G76">
        <f t="shared" si="6"/>
        <v>9351211820.3688965</v>
      </c>
      <c r="H76">
        <f t="shared" si="4"/>
        <v>1131409.4687999999</v>
      </c>
      <c r="I76">
        <v>0.65</v>
      </c>
    </row>
    <row r="77" spans="1:9" x14ac:dyDescent="0.2">
      <c r="A77" t="s">
        <v>48</v>
      </c>
      <c r="B77" t="s">
        <v>49</v>
      </c>
      <c r="C77">
        <v>2000</v>
      </c>
      <c r="D77">
        <v>9.9499999999999993</v>
      </c>
      <c r="E77">
        <f t="shared" si="5"/>
        <v>99.002499999999984</v>
      </c>
      <c r="F77">
        <v>50999.894999999997</v>
      </c>
      <c r="G77">
        <f t="shared" si="6"/>
        <v>2600989290.0110245</v>
      </c>
      <c r="H77">
        <f t="shared" si="4"/>
        <v>507448.95524999994</v>
      </c>
      <c r="I77">
        <v>1.34</v>
      </c>
    </row>
    <row r="78" spans="1:9" x14ac:dyDescent="0.2">
      <c r="A78" t="s">
        <v>48</v>
      </c>
      <c r="B78" t="s">
        <v>49</v>
      </c>
      <c r="C78">
        <v>2005</v>
      </c>
      <c r="D78">
        <v>8.32</v>
      </c>
      <c r="E78">
        <f t="shared" si="5"/>
        <v>69.222400000000007</v>
      </c>
      <c r="F78">
        <v>52425.67</v>
      </c>
      <c r="G78">
        <f t="shared" si="6"/>
        <v>2748450874.9488997</v>
      </c>
      <c r="H78">
        <f t="shared" si="4"/>
        <v>436181.57439999998</v>
      </c>
      <c r="I78">
        <v>1.05</v>
      </c>
    </row>
    <row r="79" spans="1:9" x14ac:dyDescent="0.2">
      <c r="A79" t="s">
        <v>48</v>
      </c>
      <c r="B79" t="s">
        <v>49</v>
      </c>
      <c r="C79">
        <v>2019</v>
      </c>
      <c r="D79">
        <v>7.97</v>
      </c>
      <c r="E79">
        <f t="shared" si="5"/>
        <v>63.520899999999997</v>
      </c>
      <c r="F79">
        <v>50328.593999999997</v>
      </c>
      <c r="G79">
        <f t="shared" si="6"/>
        <v>2532967374.0168357</v>
      </c>
      <c r="H79">
        <f t="shared" si="4"/>
        <v>401118.89417999994</v>
      </c>
      <c r="I79">
        <v>0.53</v>
      </c>
    </row>
    <row r="80" spans="1:9" x14ac:dyDescent="0.2">
      <c r="A80" t="s">
        <v>48</v>
      </c>
      <c r="B80" t="s">
        <v>49</v>
      </c>
      <c r="C80">
        <v>2010</v>
      </c>
      <c r="D80">
        <v>7.22</v>
      </c>
      <c r="E80">
        <f t="shared" si="5"/>
        <v>52.128399999999999</v>
      </c>
      <c r="F80">
        <v>50391.233999999997</v>
      </c>
      <c r="G80">
        <f t="shared" si="6"/>
        <v>2539276464.0427556</v>
      </c>
      <c r="H80">
        <f t="shared" si="4"/>
        <v>363824.70947999996</v>
      </c>
      <c r="I80">
        <v>0.88</v>
      </c>
    </row>
    <row r="81" spans="1:9" x14ac:dyDescent="0.2">
      <c r="A81" t="s">
        <v>50</v>
      </c>
      <c r="B81" t="s">
        <v>51</v>
      </c>
      <c r="C81">
        <v>2000</v>
      </c>
      <c r="D81">
        <v>6.64</v>
      </c>
      <c r="E81">
        <f t="shared" si="5"/>
        <v>44.089599999999997</v>
      </c>
      <c r="F81">
        <v>12935.864</v>
      </c>
      <c r="G81">
        <f t="shared" si="6"/>
        <v>167336577.426496</v>
      </c>
      <c r="H81">
        <f t="shared" si="4"/>
        <v>85894.136959999989</v>
      </c>
      <c r="I81">
        <v>15.26</v>
      </c>
    </row>
    <row r="82" spans="1:9" x14ac:dyDescent="0.2">
      <c r="A82" t="s">
        <v>50</v>
      </c>
      <c r="B82" t="s">
        <v>51</v>
      </c>
      <c r="C82">
        <v>2010</v>
      </c>
      <c r="D82">
        <v>4.2</v>
      </c>
      <c r="E82">
        <f t="shared" si="5"/>
        <v>17.64</v>
      </c>
      <c r="F82">
        <v>26374.84</v>
      </c>
      <c r="G82">
        <f t="shared" si="6"/>
        <v>695632185.02559996</v>
      </c>
      <c r="H82">
        <f t="shared" si="4"/>
        <v>110774.32800000001</v>
      </c>
      <c r="I82">
        <v>8.34</v>
      </c>
    </row>
    <row r="83" spans="1:9" x14ac:dyDescent="0.2">
      <c r="A83" t="s">
        <v>52</v>
      </c>
      <c r="B83" t="s">
        <v>53</v>
      </c>
      <c r="C83">
        <v>2019</v>
      </c>
      <c r="D83">
        <v>13.09</v>
      </c>
      <c r="E83">
        <f t="shared" si="5"/>
        <v>171.34809999999999</v>
      </c>
      <c r="F83">
        <v>33959.919999999998</v>
      </c>
      <c r="G83">
        <f t="shared" si="6"/>
        <v>1153276166.4064</v>
      </c>
      <c r="H83">
        <f t="shared" si="4"/>
        <v>444535.35279999999</v>
      </c>
      <c r="I83">
        <v>3.39</v>
      </c>
    </row>
    <row r="84" spans="1:9" x14ac:dyDescent="0.2">
      <c r="A84" t="s">
        <v>52</v>
      </c>
      <c r="B84" t="s">
        <v>53</v>
      </c>
      <c r="C84">
        <v>2000</v>
      </c>
      <c r="D84">
        <v>8.9</v>
      </c>
      <c r="E84">
        <f t="shared" si="5"/>
        <v>79.210000000000008</v>
      </c>
      <c r="F84">
        <v>14038.209000000001</v>
      </c>
      <c r="G84">
        <f t="shared" si="6"/>
        <v>197071311.92768103</v>
      </c>
      <c r="H84">
        <f t="shared" si="4"/>
        <v>124940.06010000002</v>
      </c>
      <c r="I84">
        <v>9.9499999999999993</v>
      </c>
    </row>
    <row r="85" spans="1:9" x14ac:dyDescent="0.2">
      <c r="A85" t="s">
        <v>54</v>
      </c>
      <c r="B85" t="s">
        <v>55</v>
      </c>
      <c r="C85">
        <v>2010</v>
      </c>
      <c r="D85">
        <v>14.05</v>
      </c>
      <c r="E85">
        <f t="shared" si="5"/>
        <v>197.40250000000003</v>
      </c>
      <c r="F85">
        <v>27225.741999999998</v>
      </c>
      <c r="G85">
        <f t="shared" si="6"/>
        <v>741241027.45056391</v>
      </c>
      <c r="H85">
        <f t="shared" si="4"/>
        <v>382521.67509999999</v>
      </c>
      <c r="I85">
        <v>6.98</v>
      </c>
    </row>
    <row r="86" spans="1:9" x14ac:dyDescent="0.2">
      <c r="A86" t="s">
        <v>54</v>
      </c>
      <c r="B86" t="s">
        <v>55</v>
      </c>
      <c r="C86">
        <v>2005</v>
      </c>
      <c r="D86">
        <v>13.53</v>
      </c>
      <c r="E86">
        <f t="shared" si="5"/>
        <v>183.06089999999998</v>
      </c>
      <c r="F86">
        <v>24245.934000000001</v>
      </c>
      <c r="G86">
        <f t="shared" si="6"/>
        <v>587865315.53235602</v>
      </c>
      <c r="H86">
        <f t="shared" si="4"/>
        <v>328047.48702</v>
      </c>
      <c r="I86">
        <v>11.03</v>
      </c>
    </row>
    <row r="87" spans="1:9" x14ac:dyDescent="0.2">
      <c r="A87" t="s">
        <v>54</v>
      </c>
      <c r="B87" t="s">
        <v>55</v>
      </c>
      <c r="C87">
        <v>2019</v>
      </c>
      <c r="D87">
        <v>11.79</v>
      </c>
      <c r="E87">
        <f t="shared" si="5"/>
        <v>139.00409999999999</v>
      </c>
      <c r="F87">
        <v>43868.605000000003</v>
      </c>
      <c r="G87">
        <f t="shared" si="6"/>
        <v>1924454504.6460252</v>
      </c>
      <c r="H87">
        <f t="shared" si="4"/>
        <v>517210.85294999997</v>
      </c>
      <c r="I87">
        <v>3.3</v>
      </c>
    </row>
    <row r="88" spans="1:9" x14ac:dyDescent="0.2">
      <c r="A88" t="s">
        <v>54</v>
      </c>
      <c r="B88" t="s">
        <v>55</v>
      </c>
      <c r="C88">
        <v>2000</v>
      </c>
      <c r="D88">
        <v>11.5</v>
      </c>
      <c r="E88">
        <f t="shared" si="5"/>
        <v>132.25</v>
      </c>
      <c r="F88">
        <v>15969.835999999999</v>
      </c>
      <c r="G88">
        <f t="shared" si="6"/>
        <v>255035661.86689597</v>
      </c>
      <c r="H88">
        <f t="shared" si="4"/>
        <v>183653.114</v>
      </c>
      <c r="I88">
        <v>10.28</v>
      </c>
    </row>
    <row r="89" spans="1:9" x14ac:dyDescent="0.2">
      <c r="A89" t="s">
        <v>56</v>
      </c>
      <c r="B89" t="s">
        <v>57</v>
      </c>
      <c r="C89">
        <v>2000</v>
      </c>
      <c r="D89">
        <v>13.65</v>
      </c>
      <c r="E89">
        <f t="shared" si="5"/>
        <v>186.32250000000002</v>
      </c>
      <c r="F89">
        <v>115588.41</v>
      </c>
      <c r="G89">
        <f t="shared" si="6"/>
        <v>13360680526.3281</v>
      </c>
      <c r="H89">
        <f t="shared" si="4"/>
        <v>1577781.7965000002</v>
      </c>
      <c r="I89">
        <v>0.92</v>
      </c>
    </row>
    <row r="90" spans="1:9" x14ac:dyDescent="0.2">
      <c r="A90" t="s">
        <v>56</v>
      </c>
      <c r="B90" t="s">
        <v>57</v>
      </c>
      <c r="C90">
        <v>2005</v>
      </c>
      <c r="D90">
        <v>12.75</v>
      </c>
      <c r="E90">
        <f t="shared" si="5"/>
        <v>162.5625</v>
      </c>
      <c r="F90">
        <v>126449.625</v>
      </c>
      <c r="G90">
        <f t="shared" si="6"/>
        <v>15989507662.640625</v>
      </c>
      <c r="H90">
        <f t="shared" si="4"/>
        <v>1612232.71875</v>
      </c>
      <c r="I90">
        <v>0.86</v>
      </c>
    </row>
    <row r="91" spans="1:9" x14ac:dyDescent="0.2">
      <c r="A91" t="s">
        <v>56</v>
      </c>
      <c r="B91" t="s">
        <v>57</v>
      </c>
      <c r="C91">
        <v>2010</v>
      </c>
      <c r="D91">
        <v>12.13</v>
      </c>
      <c r="E91">
        <f t="shared" si="5"/>
        <v>147.13690000000003</v>
      </c>
      <c r="F91">
        <v>133098.04999999999</v>
      </c>
      <c r="G91">
        <f t="shared" si="6"/>
        <v>17715090913.802498</v>
      </c>
      <c r="H91">
        <f t="shared" si="4"/>
        <v>1614479.3465</v>
      </c>
      <c r="I91">
        <v>1.97</v>
      </c>
    </row>
    <row r="92" spans="1:9" x14ac:dyDescent="0.2">
      <c r="A92" t="s">
        <v>56</v>
      </c>
      <c r="B92" t="s">
        <v>57</v>
      </c>
      <c r="C92">
        <v>2019</v>
      </c>
      <c r="D92">
        <v>11.53</v>
      </c>
      <c r="E92">
        <f t="shared" si="5"/>
        <v>132.9409</v>
      </c>
      <c r="F92">
        <v>134105.64000000001</v>
      </c>
      <c r="G92">
        <f t="shared" si="6"/>
        <v>17984322679.809605</v>
      </c>
      <c r="H92">
        <f t="shared" si="4"/>
        <v>1546238.0292</v>
      </c>
      <c r="I92">
        <v>0.65</v>
      </c>
    </row>
    <row r="93" spans="1:9" x14ac:dyDescent="0.2">
      <c r="A93" t="s">
        <v>58</v>
      </c>
      <c r="B93" t="s">
        <v>59</v>
      </c>
      <c r="C93">
        <v>2019</v>
      </c>
      <c r="D93">
        <v>8.52</v>
      </c>
      <c r="E93">
        <f t="shared" si="5"/>
        <v>72.590399999999988</v>
      </c>
      <c r="F93">
        <v>54667.383000000002</v>
      </c>
      <c r="G93">
        <f t="shared" si="6"/>
        <v>2988522764.0686893</v>
      </c>
      <c r="H93">
        <f t="shared" si="4"/>
        <v>465766.10316</v>
      </c>
      <c r="I93">
        <v>0.99</v>
      </c>
    </row>
    <row r="94" spans="1:9" x14ac:dyDescent="0.2">
      <c r="A94" t="s">
        <v>58</v>
      </c>
      <c r="B94" t="s">
        <v>59</v>
      </c>
      <c r="C94">
        <v>2010</v>
      </c>
      <c r="D94">
        <v>6.91</v>
      </c>
      <c r="E94">
        <f t="shared" si="5"/>
        <v>47.748100000000001</v>
      </c>
      <c r="F94">
        <v>38435.535000000003</v>
      </c>
      <c r="G94">
        <f t="shared" si="6"/>
        <v>1477290350.7362254</v>
      </c>
      <c r="H94">
        <f t="shared" si="4"/>
        <v>265589.54685000004</v>
      </c>
      <c r="I94">
        <v>0.96</v>
      </c>
    </row>
    <row r="95" spans="1:9" x14ac:dyDescent="0.2">
      <c r="A95" t="s">
        <v>58</v>
      </c>
      <c r="B95" t="s">
        <v>59</v>
      </c>
      <c r="C95">
        <v>2005</v>
      </c>
      <c r="D95">
        <v>6.77</v>
      </c>
      <c r="E95">
        <f t="shared" si="5"/>
        <v>45.832899999999995</v>
      </c>
      <c r="F95">
        <v>33569.08</v>
      </c>
      <c r="G95">
        <f t="shared" si="6"/>
        <v>1126883132.0464001</v>
      </c>
      <c r="H95">
        <f t="shared" si="4"/>
        <v>227262.6716</v>
      </c>
      <c r="I95">
        <v>0.98</v>
      </c>
    </row>
    <row r="96" spans="1:9" x14ac:dyDescent="0.2">
      <c r="A96" t="s">
        <v>58</v>
      </c>
      <c r="B96" t="s">
        <v>59</v>
      </c>
      <c r="C96">
        <v>2000</v>
      </c>
      <c r="D96">
        <v>5.7</v>
      </c>
      <c r="E96">
        <f t="shared" si="5"/>
        <v>32.49</v>
      </c>
      <c r="F96">
        <v>31818.668000000001</v>
      </c>
      <c r="G96">
        <f t="shared" si="6"/>
        <v>1012427633.2942241</v>
      </c>
      <c r="H96">
        <f t="shared" si="4"/>
        <v>181366.40760000001</v>
      </c>
      <c r="I96">
        <v>1</v>
      </c>
    </row>
    <row r="97" spans="1:9" x14ac:dyDescent="0.2">
      <c r="A97" t="s">
        <v>60</v>
      </c>
      <c r="B97" t="s">
        <v>61</v>
      </c>
      <c r="C97">
        <v>2005</v>
      </c>
      <c r="D97">
        <v>12.95</v>
      </c>
      <c r="E97">
        <f t="shared" si="5"/>
        <v>167.70249999999999</v>
      </c>
      <c r="F97">
        <v>8161.4736000000003</v>
      </c>
      <c r="G97">
        <f t="shared" si="6"/>
        <v>66609651.323496968</v>
      </c>
      <c r="H97">
        <f t="shared" si="4"/>
        <v>105691.08312</v>
      </c>
      <c r="I97">
        <v>7.4</v>
      </c>
    </row>
    <row r="98" spans="1:9" x14ac:dyDescent="0.2">
      <c r="A98" t="s">
        <v>60</v>
      </c>
      <c r="B98" t="s">
        <v>61</v>
      </c>
      <c r="C98">
        <v>2010</v>
      </c>
      <c r="D98">
        <v>11.43</v>
      </c>
      <c r="E98">
        <f t="shared" si="5"/>
        <v>130.64490000000001</v>
      </c>
      <c r="F98">
        <v>9649.9509999999991</v>
      </c>
      <c r="G98">
        <f t="shared" si="6"/>
        <v>93121554.302400976</v>
      </c>
      <c r="H98">
        <f t="shared" ref="H98:H129" si="7">D98*F98</f>
        <v>110298.93992999999</v>
      </c>
      <c r="I98">
        <v>7.2</v>
      </c>
    </row>
    <row r="99" spans="1:9" x14ac:dyDescent="0.2">
      <c r="A99" t="s">
        <v>60</v>
      </c>
      <c r="B99" t="s">
        <v>61</v>
      </c>
      <c r="C99">
        <v>2019</v>
      </c>
      <c r="D99">
        <v>11.36</v>
      </c>
      <c r="E99">
        <f t="shared" si="5"/>
        <v>129.0496</v>
      </c>
      <c r="F99">
        <v>14621.24</v>
      </c>
      <c r="G99">
        <f t="shared" si="6"/>
        <v>213780659.1376</v>
      </c>
      <c r="H99">
        <f t="shared" si="7"/>
        <v>166097.28639999998</v>
      </c>
      <c r="I99">
        <v>3.89</v>
      </c>
    </row>
    <row r="100" spans="1:9" x14ac:dyDescent="0.2">
      <c r="A100" t="s">
        <v>60</v>
      </c>
      <c r="B100" t="s">
        <v>61</v>
      </c>
      <c r="C100">
        <v>2000</v>
      </c>
      <c r="D100">
        <v>10.36</v>
      </c>
      <c r="E100">
        <f t="shared" si="5"/>
        <v>107.32959999999999</v>
      </c>
      <c r="F100">
        <v>5727.0789999999997</v>
      </c>
      <c r="G100">
        <f t="shared" si="6"/>
        <v>32799433.872240998</v>
      </c>
      <c r="H100">
        <f t="shared" si="7"/>
        <v>59332.538439999997</v>
      </c>
      <c r="I100">
        <v>10.18</v>
      </c>
    </row>
    <row r="101" spans="1:9" x14ac:dyDescent="0.2">
      <c r="A101" t="s">
        <v>62</v>
      </c>
      <c r="B101" t="s">
        <v>63</v>
      </c>
      <c r="C101">
        <v>2010</v>
      </c>
      <c r="D101">
        <v>10.4</v>
      </c>
      <c r="E101">
        <f t="shared" si="5"/>
        <v>108.16000000000001</v>
      </c>
      <c r="F101">
        <v>19839.947</v>
      </c>
      <c r="G101">
        <f t="shared" si="6"/>
        <v>393623496.96280903</v>
      </c>
      <c r="H101">
        <f t="shared" si="7"/>
        <v>206335.44880000001</v>
      </c>
      <c r="I101">
        <v>2.38</v>
      </c>
    </row>
    <row r="102" spans="1:9" x14ac:dyDescent="0.2">
      <c r="A102" t="s">
        <v>62</v>
      </c>
      <c r="B102" t="s">
        <v>63</v>
      </c>
      <c r="C102">
        <v>2019</v>
      </c>
      <c r="D102">
        <v>10.34</v>
      </c>
      <c r="E102">
        <f t="shared" si="5"/>
        <v>106.9156</v>
      </c>
      <c r="F102">
        <v>25484.574000000001</v>
      </c>
      <c r="G102">
        <f t="shared" si="6"/>
        <v>649463511.96147597</v>
      </c>
      <c r="H102">
        <f t="shared" si="7"/>
        <v>263510.49515999999</v>
      </c>
      <c r="I102">
        <v>3.65</v>
      </c>
    </row>
    <row r="103" spans="1:9" x14ac:dyDescent="0.2">
      <c r="A103" t="s">
        <v>64</v>
      </c>
      <c r="B103" t="s">
        <v>65</v>
      </c>
      <c r="C103">
        <v>2000</v>
      </c>
      <c r="D103">
        <v>11.14</v>
      </c>
      <c r="E103">
        <f t="shared" si="5"/>
        <v>124.09960000000001</v>
      </c>
      <c r="F103">
        <v>56629.343999999997</v>
      </c>
      <c r="G103">
        <f t="shared" si="6"/>
        <v>3206882601.8703356</v>
      </c>
      <c r="H103">
        <f t="shared" si="7"/>
        <v>630850.89216000005</v>
      </c>
      <c r="I103">
        <v>1.1299999999999999</v>
      </c>
    </row>
    <row r="104" spans="1:9" x14ac:dyDescent="0.2">
      <c r="A104" t="s">
        <v>64</v>
      </c>
      <c r="B104" t="s">
        <v>65</v>
      </c>
      <c r="C104">
        <v>2005</v>
      </c>
      <c r="D104">
        <v>10.75</v>
      </c>
      <c r="E104">
        <f t="shared" si="5"/>
        <v>115.5625</v>
      </c>
      <c r="F104">
        <v>59060.78</v>
      </c>
      <c r="G104">
        <f t="shared" si="6"/>
        <v>3488175734.2083998</v>
      </c>
      <c r="H104">
        <f t="shared" si="7"/>
        <v>634903.38500000001</v>
      </c>
      <c r="I104">
        <v>1.07</v>
      </c>
    </row>
    <row r="105" spans="1:9" x14ac:dyDescent="0.2">
      <c r="A105" t="s">
        <v>64</v>
      </c>
      <c r="B105" t="s">
        <v>65</v>
      </c>
      <c r="C105">
        <v>2010</v>
      </c>
      <c r="D105">
        <v>10.199999999999999</v>
      </c>
      <c r="E105">
        <f t="shared" si="5"/>
        <v>104.03999999999999</v>
      </c>
      <c r="F105">
        <v>62191.175999999999</v>
      </c>
      <c r="G105">
        <f t="shared" si="6"/>
        <v>3867742372.2629762</v>
      </c>
      <c r="H105">
        <f t="shared" si="7"/>
        <v>634349.9952</v>
      </c>
      <c r="I105">
        <v>0.87</v>
      </c>
    </row>
    <row r="106" spans="1:9" x14ac:dyDescent="0.2">
      <c r="A106" t="s">
        <v>64</v>
      </c>
      <c r="B106" t="s">
        <v>65</v>
      </c>
      <c r="C106">
        <v>2019</v>
      </c>
      <c r="D106">
        <v>9.3000000000000007</v>
      </c>
      <c r="E106">
        <f t="shared" si="5"/>
        <v>86.490000000000009</v>
      </c>
      <c r="F106">
        <v>68589.679999999993</v>
      </c>
      <c r="G106">
        <f t="shared" si="6"/>
        <v>4704544202.5023994</v>
      </c>
      <c r="H106">
        <f t="shared" si="7"/>
        <v>637884.02399999998</v>
      </c>
      <c r="I106">
        <v>0.72</v>
      </c>
    </row>
    <row r="107" spans="1:9" x14ac:dyDescent="0.2">
      <c r="A107" t="s">
        <v>66</v>
      </c>
      <c r="B107" t="s">
        <v>67</v>
      </c>
      <c r="C107">
        <v>2019</v>
      </c>
      <c r="D107">
        <v>4.62</v>
      </c>
      <c r="E107">
        <f t="shared" si="5"/>
        <v>21.3444</v>
      </c>
      <c r="F107">
        <v>21990.315999999999</v>
      </c>
      <c r="G107">
        <f t="shared" si="6"/>
        <v>483573997.77985597</v>
      </c>
      <c r="H107">
        <f t="shared" si="7"/>
        <v>101595.25992</v>
      </c>
      <c r="I107">
        <v>1.0900000000000001</v>
      </c>
    </row>
    <row r="108" spans="1:9" x14ac:dyDescent="0.2">
      <c r="A108" t="s">
        <v>66</v>
      </c>
      <c r="B108" t="s">
        <v>67</v>
      </c>
      <c r="C108">
        <v>2000</v>
      </c>
      <c r="D108">
        <v>4.46</v>
      </c>
      <c r="E108">
        <f t="shared" si="5"/>
        <v>19.8916</v>
      </c>
      <c r="F108">
        <v>12111.300999999999</v>
      </c>
      <c r="G108">
        <f t="shared" si="6"/>
        <v>146683611.91260099</v>
      </c>
      <c r="H108">
        <f t="shared" si="7"/>
        <v>54016.402459999998</v>
      </c>
      <c r="I108">
        <v>2.31</v>
      </c>
    </row>
    <row r="109" spans="1:9" x14ac:dyDescent="0.2">
      <c r="A109" t="s">
        <v>66</v>
      </c>
      <c r="B109" t="s">
        <v>67</v>
      </c>
      <c r="C109">
        <v>2010</v>
      </c>
      <c r="D109">
        <v>4.32</v>
      </c>
      <c r="E109">
        <f t="shared" si="5"/>
        <v>18.662400000000002</v>
      </c>
      <c r="F109">
        <v>16902.830000000002</v>
      </c>
      <c r="G109">
        <f t="shared" si="6"/>
        <v>285705662.00890005</v>
      </c>
      <c r="H109">
        <f t="shared" si="7"/>
        <v>73020.225600000005</v>
      </c>
      <c r="I109">
        <v>2.0499999999999998</v>
      </c>
    </row>
    <row r="110" spans="1:9" x14ac:dyDescent="0.2">
      <c r="A110" t="s">
        <v>68</v>
      </c>
      <c r="B110" t="s">
        <v>69</v>
      </c>
      <c r="C110">
        <v>2010</v>
      </c>
      <c r="D110">
        <v>7.43</v>
      </c>
      <c r="E110">
        <f t="shared" si="5"/>
        <v>55.204899999999995</v>
      </c>
      <c r="F110">
        <v>83467.304999999993</v>
      </c>
      <c r="G110">
        <f t="shared" si="6"/>
        <v>6966791003.9630241</v>
      </c>
      <c r="H110">
        <f t="shared" si="7"/>
        <v>620162.07614999998</v>
      </c>
      <c r="I110">
        <v>0.59</v>
      </c>
    </row>
    <row r="111" spans="1:9" x14ac:dyDescent="0.2">
      <c r="A111" t="s">
        <v>68</v>
      </c>
      <c r="B111" t="s">
        <v>69</v>
      </c>
      <c r="C111">
        <v>2005</v>
      </c>
      <c r="D111">
        <v>7.27</v>
      </c>
      <c r="E111">
        <f t="shared" si="5"/>
        <v>52.852899999999991</v>
      </c>
      <c r="F111">
        <v>84292.59</v>
      </c>
      <c r="G111">
        <f t="shared" si="6"/>
        <v>7105240728.9080992</v>
      </c>
      <c r="H111">
        <f t="shared" si="7"/>
        <v>612807.12929999991</v>
      </c>
      <c r="I111">
        <v>0.71</v>
      </c>
    </row>
    <row r="112" spans="1:9" x14ac:dyDescent="0.2">
      <c r="A112" t="s">
        <v>68</v>
      </c>
      <c r="B112" t="s">
        <v>69</v>
      </c>
      <c r="C112">
        <v>2019</v>
      </c>
      <c r="D112">
        <v>6.8</v>
      </c>
      <c r="E112">
        <f t="shared" si="5"/>
        <v>46.239999999999995</v>
      </c>
      <c r="F112">
        <v>87947.55</v>
      </c>
      <c r="G112">
        <f t="shared" si="6"/>
        <v>7734771551.0025005</v>
      </c>
      <c r="H112">
        <f t="shared" si="7"/>
        <v>598043.34</v>
      </c>
      <c r="I112">
        <v>0.52</v>
      </c>
    </row>
    <row r="113" spans="1:9" x14ac:dyDescent="0.2">
      <c r="A113" t="s">
        <v>68</v>
      </c>
      <c r="B113" t="s">
        <v>69</v>
      </c>
      <c r="C113">
        <v>2000</v>
      </c>
      <c r="D113">
        <v>6.63</v>
      </c>
      <c r="E113">
        <f t="shared" si="5"/>
        <v>43.956899999999997</v>
      </c>
      <c r="F113">
        <v>77783.39</v>
      </c>
      <c r="G113">
        <f t="shared" si="6"/>
        <v>6050255759.8921003</v>
      </c>
      <c r="H113">
        <f t="shared" si="7"/>
        <v>515703.87569999998</v>
      </c>
      <c r="I113">
        <v>1.07</v>
      </c>
    </row>
    <row r="114" spans="1:9" x14ac:dyDescent="0.2">
      <c r="A114" t="s">
        <v>70</v>
      </c>
      <c r="B114" t="s">
        <v>71</v>
      </c>
      <c r="C114">
        <v>2019</v>
      </c>
      <c r="D114">
        <v>11.63</v>
      </c>
      <c r="E114">
        <f t="shared" si="5"/>
        <v>135.25690000000003</v>
      </c>
      <c r="F114">
        <v>38846.504000000001</v>
      </c>
      <c r="G114">
        <f t="shared" si="6"/>
        <v>1509050873.022016</v>
      </c>
      <c r="H114">
        <f t="shared" si="7"/>
        <v>451784.84152000002</v>
      </c>
      <c r="I114">
        <v>0.66</v>
      </c>
    </row>
    <row r="115" spans="1:9" x14ac:dyDescent="0.2">
      <c r="A115" t="s">
        <v>70</v>
      </c>
      <c r="B115" t="s">
        <v>71</v>
      </c>
      <c r="C115">
        <v>2010</v>
      </c>
      <c r="D115">
        <v>11.3</v>
      </c>
      <c r="E115">
        <f t="shared" si="5"/>
        <v>127.69000000000001</v>
      </c>
      <c r="F115">
        <v>27584.254000000001</v>
      </c>
      <c r="G115">
        <f t="shared" si="6"/>
        <v>760891068.736516</v>
      </c>
      <c r="H115">
        <f t="shared" si="7"/>
        <v>311702.07020000002</v>
      </c>
      <c r="I115">
        <v>0.99</v>
      </c>
    </row>
    <row r="116" spans="1:9" x14ac:dyDescent="0.2">
      <c r="A116" t="s">
        <v>70</v>
      </c>
      <c r="B116" t="s">
        <v>71</v>
      </c>
      <c r="C116">
        <v>2000</v>
      </c>
      <c r="D116">
        <v>9.65</v>
      </c>
      <c r="E116">
        <f t="shared" si="5"/>
        <v>93.122500000000002</v>
      </c>
      <c r="F116">
        <v>18889.662</v>
      </c>
      <c r="G116">
        <f t="shared" si="6"/>
        <v>356819330.474244</v>
      </c>
      <c r="H116">
        <f t="shared" si="7"/>
        <v>182285.2383</v>
      </c>
      <c r="I116">
        <v>2.2200000000000002</v>
      </c>
    </row>
    <row r="117" spans="1:9" x14ac:dyDescent="0.2">
      <c r="A117" t="s">
        <v>72</v>
      </c>
      <c r="B117" t="s">
        <v>73</v>
      </c>
      <c r="C117">
        <v>2000</v>
      </c>
      <c r="D117">
        <v>12.77</v>
      </c>
      <c r="E117">
        <f t="shared" si="5"/>
        <v>163.07289999999998</v>
      </c>
      <c r="F117">
        <v>35255.277000000002</v>
      </c>
      <c r="G117">
        <f t="shared" si="6"/>
        <v>1242934556.346729</v>
      </c>
      <c r="H117">
        <f t="shared" si="7"/>
        <v>450209.88728999998</v>
      </c>
      <c r="I117">
        <v>1.1299999999999999</v>
      </c>
    </row>
    <row r="118" spans="1:9" x14ac:dyDescent="0.2">
      <c r="A118" t="s">
        <v>72</v>
      </c>
      <c r="B118" t="s">
        <v>73</v>
      </c>
      <c r="C118">
        <v>2005</v>
      </c>
      <c r="D118">
        <v>12.18</v>
      </c>
      <c r="E118">
        <f t="shared" si="5"/>
        <v>148.35239999999999</v>
      </c>
      <c r="F118">
        <v>36059.991999999998</v>
      </c>
      <c r="G118">
        <f t="shared" si="6"/>
        <v>1300323023.0400639</v>
      </c>
      <c r="H118">
        <f t="shared" si="7"/>
        <v>439210.70255999995</v>
      </c>
      <c r="I118">
        <v>1.28</v>
      </c>
    </row>
    <row r="119" spans="1:9" x14ac:dyDescent="0.2">
      <c r="A119" t="s">
        <v>72</v>
      </c>
      <c r="B119" t="s">
        <v>73</v>
      </c>
      <c r="C119">
        <v>2010</v>
      </c>
      <c r="D119">
        <v>11.4</v>
      </c>
      <c r="E119">
        <f t="shared" si="5"/>
        <v>129.96</v>
      </c>
      <c r="F119">
        <v>36897.203000000001</v>
      </c>
      <c r="G119">
        <f t="shared" si="6"/>
        <v>1361403589.2232091</v>
      </c>
      <c r="H119">
        <f t="shared" si="7"/>
        <v>420628.11420000001</v>
      </c>
      <c r="I119">
        <v>1.17</v>
      </c>
    </row>
    <row r="120" spans="1:9" x14ac:dyDescent="0.2">
      <c r="A120" t="s">
        <v>72</v>
      </c>
      <c r="B120" t="s">
        <v>73</v>
      </c>
      <c r="C120">
        <v>2019</v>
      </c>
      <c r="D120">
        <v>10.45</v>
      </c>
      <c r="E120">
        <f t="shared" si="5"/>
        <v>109.20249999999999</v>
      </c>
      <c r="F120">
        <v>40400.805</v>
      </c>
      <c r="G120">
        <f t="shared" si="6"/>
        <v>1632225044.648025</v>
      </c>
      <c r="H120">
        <f t="shared" si="7"/>
        <v>422188.41224999999</v>
      </c>
      <c r="I120">
        <v>0.71</v>
      </c>
    </row>
    <row r="121" spans="1:9" x14ac:dyDescent="0.2">
      <c r="A121" t="s">
        <v>74</v>
      </c>
      <c r="B121" t="s">
        <v>75</v>
      </c>
      <c r="C121">
        <v>2000</v>
      </c>
      <c r="D121">
        <v>19.05</v>
      </c>
      <c r="E121">
        <f t="shared" si="5"/>
        <v>362.90250000000003</v>
      </c>
      <c r="F121">
        <v>14986.156999999999</v>
      </c>
      <c r="G121">
        <f t="shared" si="6"/>
        <v>224584901.62864897</v>
      </c>
      <c r="H121">
        <f t="shared" si="7"/>
        <v>285486.29084999999</v>
      </c>
      <c r="I121">
        <v>2.54</v>
      </c>
    </row>
    <row r="122" spans="1:9" x14ac:dyDescent="0.2">
      <c r="A122" t="s">
        <v>74</v>
      </c>
      <c r="B122" t="s">
        <v>75</v>
      </c>
      <c r="C122">
        <v>2005</v>
      </c>
      <c r="D122">
        <v>18.32</v>
      </c>
      <c r="E122">
        <f t="shared" si="5"/>
        <v>335.62240000000003</v>
      </c>
      <c r="F122">
        <v>20754.506000000001</v>
      </c>
      <c r="G122">
        <f t="shared" si="6"/>
        <v>430749519.30403602</v>
      </c>
      <c r="H122">
        <f t="shared" si="7"/>
        <v>380222.54992000002</v>
      </c>
      <c r="I122">
        <v>2.0499999999999998</v>
      </c>
    </row>
    <row r="123" spans="1:9" x14ac:dyDescent="0.2">
      <c r="A123" t="s">
        <v>74</v>
      </c>
      <c r="B123" t="s">
        <v>75</v>
      </c>
      <c r="C123">
        <v>2010</v>
      </c>
      <c r="D123">
        <v>17.62</v>
      </c>
      <c r="E123">
        <f t="shared" si="5"/>
        <v>310.46440000000001</v>
      </c>
      <c r="F123">
        <v>25125.145</v>
      </c>
      <c r="G123">
        <f t="shared" si="6"/>
        <v>631272911.27102506</v>
      </c>
      <c r="H123">
        <f t="shared" si="7"/>
        <v>442705.05490000005</v>
      </c>
      <c r="I123">
        <v>1.31</v>
      </c>
    </row>
    <row r="124" spans="1:9" x14ac:dyDescent="0.2">
      <c r="A124" t="s">
        <v>74</v>
      </c>
      <c r="B124" t="s">
        <v>75</v>
      </c>
      <c r="C124">
        <v>2019</v>
      </c>
      <c r="D124">
        <v>16.989999999999998</v>
      </c>
      <c r="E124">
        <f t="shared" si="5"/>
        <v>288.66009999999994</v>
      </c>
      <c r="F124">
        <v>36964.258000000002</v>
      </c>
      <c r="G124">
        <f t="shared" si="6"/>
        <v>1366356369.4905641</v>
      </c>
      <c r="H124">
        <f t="shared" si="7"/>
        <v>628022.74341999996</v>
      </c>
      <c r="I124">
        <v>1.25</v>
      </c>
    </row>
    <row r="125" spans="1:9" x14ac:dyDescent="0.2">
      <c r="A125" t="s">
        <v>76</v>
      </c>
      <c r="B125" t="s">
        <v>77</v>
      </c>
      <c r="C125">
        <v>2005</v>
      </c>
      <c r="D125">
        <v>14.5</v>
      </c>
      <c r="E125">
        <f t="shared" si="5"/>
        <v>210.25</v>
      </c>
      <c r="F125">
        <v>27937.998</v>
      </c>
      <c r="G125">
        <f t="shared" si="6"/>
        <v>780531732.24800396</v>
      </c>
      <c r="H125">
        <f t="shared" si="7"/>
        <v>405100.97100000002</v>
      </c>
      <c r="I125">
        <v>24.78</v>
      </c>
    </row>
    <row r="126" spans="1:9" x14ac:dyDescent="0.2">
      <c r="A126" t="s">
        <v>76</v>
      </c>
      <c r="B126" t="s">
        <v>77</v>
      </c>
      <c r="C126">
        <v>2000</v>
      </c>
      <c r="D126">
        <v>13.86</v>
      </c>
      <c r="E126">
        <f t="shared" si="5"/>
        <v>192.09959999999998</v>
      </c>
      <c r="F126">
        <v>20309.268</v>
      </c>
      <c r="G126">
        <f t="shared" si="6"/>
        <v>412466366.69582403</v>
      </c>
      <c r="H126">
        <f t="shared" si="7"/>
        <v>281486.45448000001</v>
      </c>
      <c r="I126">
        <v>27.98</v>
      </c>
    </row>
    <row r="127" spans="1:9" x14ac:dyDescent="0.2">
      <c r="A127" t="s">
        <v>76</v>
      </c>
      <c r="B127" t="s">
        <v>77</v>
      </c>
      <c r="C127">
        <v>2010</v>
      </c>
      <c r="D127">
        <v>13.76</v>
      </c>
      <c r="E127">
        <f t="shared" si="5"/>
        <v>189.33759999999998</v>
      </c>
      <c r="F127">
        <v>33399.925999999999</v>
      </c>
      <c r="G127">
        <f t="shared" si="6"/>
        <v>1115555056.805476</v>
      </c>
      <c r="H127">
        <f t="shared" si="7"/>
        <v>459582.98176</v>
      </c>
      <c r="I127">
        <v>11.65</v>
      </c>
    </row>
    <row r="128" spans="1:9" x14ac:dyDescent="0.2">
      <c r="A128" t="s">
        <v>76</v>
      </c>
      <c r="B128" t="s">
        <v>77</v>
      </c>
      <c r="C128">
        <v>2019</v>
      </c>
      <c r="D128">
        <v>10.42</v>
      </c>
      <c r="E128">
        <f t="shared" si="5"/>
        <v>108.57639999999999</v>
      </c>
      <c r="F128">
        <v>37698.953000000001</v>
      </c>
      <c r="G128">
        <f t="shared" si="6"/>
        <v>1421211057.2962091</v>
      </c>
      <c r="H128">
        <f t="shared" si="7"/>
        <v>392823.09026000003</v>
      </c>
      <c r="I128">
        <v>7.69</v>
      </c>
    </row>
    <row r="129" spans="1:9" x14ac:dyDescent="0.2">
      <c r="A129" t="s">
        <v>78</v>
      </c>
      <c r="B129" t="s">
        <v>79</v>
      </c>
      <c r="C129">
        <v>2010</v>
      </c>
      <c r="D129">
        <v>9.93</v>
      </c>
      <c r="E129">
        <f t="shared" si="5"/>
        <v>98.604900000000001</v>
      </c>
      <c r="F129">
        <v>18041.307000000001</v>
      </c>
      <c r="G129">
        <f t="shared" si="6"/>
        <v>325488758.26824903</v>
      </c>
      <c r="H129">
        <f t="shared" si="7"/>
        <v>179150.17851</v>
      </c>
      <c r="I129">
        <v>1.72</v>
      </c>
    </row>
    <row r="130" spans="1:9" x14ac:dyDescent="0.2">
      <c r="A130" t="s">
        <v>78</v>
      </c>
      <c r="B130" t="s">
        <v>79</v>
      </c>
      <c r="C130">
        <v>2019</v>
      </c>
      <c r="D130">
        <v>7.89</v>
      </c>
      <c r="E130">
        <f t="shared" si="5"/>
        <v>62.252099999999992</v>
      </c>
      <c r="F130">
        <v>21782.447</v>
      </c>
      <c r="G130">
        <f t="shared" si="6"/>
        <v>474474997.307809</v>
      </c>
      <c r="H130">
        <f t="shared" ref="H130:H158" si="8">D130*F130</f>
        <v>171863.50683</v>
      </c>
      <c r="I130">
        <v>1.19</v>
      </c>
    </row>
    <row r="131" spans="1:9" x14ac:dyDescent="0.2">
      <c r="A131" t="s">
        <v>80</v>
      </c>
      <c r="B131" t="s">
        <v>81</v>
      </c>
      <c r="C131">
        <v>2000</v>
      </c>
      <c r="D131">
        <v>11.09</v>
      </c>
      <c r="E131">
        <f t="shared" ref="E131:E158" si="9">D131^2</f>
        <v>122.9881</v>
      </c>
      <c r="F131">
        <v>18374.59</v>
      </c>
      <c r="G131">
        <f t="shared" ref="G131:G158" si="10">F131^2</f>
        <v>337625557.6681</v>
      </c>
      <c r="H131">
        <f t="shared" si="8"/>
        <v>203774.20310000001</v>
      </c>
      <c r="I131">
        <v>2.4</v>
      </c>
    </row>
    <row r="132" spans="1:9" x14ac:dyDescent="0.2">
      <c r="A132" t="s">
        <v>80</v>
      </c>
      <c r="B132" t="s">
        <v>81</v>
      </c>
      <c r="C132">
        <v>2005</v>
      </c>
      <c r="D132">
        <v>10.62</v>
      </c>
      <c r="E132">
        <f t="shared" si="9"/>
        <v>112.78439999999998</v>
      </c>
      <c r="F132">
        <v>23306.523000000001</v>
      </c>
      <c r="G132">
        <f t="shared" si="10"/>
        <v>543194014.34952903</v>
      </c>
      <c r="H132">
        <f t="shared" si="8"/>
        <v>247515.27426000001</v>
      </c>
      <c r="I132">
        <v>1.73</v>
      </c>
    </row>
    <row r="133" spans="1:9" x14ac:dyDescent="0.2">
      <c r="A133" t="s">
        <v>80</v>
      </c>
      <c r="B133" t="s">
        <v>81</v>
      </c>
      <c r="C133">
        <v>2010</v>
      </c>
      <c r="D133">
        <v>10.54</v>
      </c>
      <c r="E133">
        <f t="shared" si="9"/>
        <v>111.09159999999999</v>
      </c>
      <c r="F133">
        <v>29809.037</v>
      </c>
      <c r="G133">
        <f t="shared" si="10"/>
        <v>888578686.86736906</v>
      </c>
      <c r="H133">
        <f t="shared" si="8"/>
        <v>314187.24997999996</v>
      </c>
      <c r="I133">
        <v>1.65</v>
      </c>
    </row>
    <row r="134" spans="1:9" x14ac:dyDescent="0.2">
      <c r="A134" t="s">
        <v>80</v>
      </c>
      <c r="B134" t="s">
        <v>81</v>
      </c>
      <c r="C134">
        <v>2019</v>
      </c>
      <c r="D134">
        <v>10.48</v>
      </c>
      <c r="E134">
        <f t="shared" si="9"/>
        <v>109.83040000000001</v>
      </c>
      <c r="F134">
        <v>37273.133000000002</v>
      </c>
      <c r="G134">
        <f t="shared" si="10"/>
        <v>1389286443.635689</v>
      </c>
      <c r="H134">
        <f t="shared" si="8"/>
        <v>390622.43384000001</v>
      </c>
      <c r="I134">
        <v>1.39</v>
      </c>
    </row>
    <row r="135" spans="1:9" x14ac:dyDescent="0.2">
      <c r="A135" t="s">
        <v>82</v>
      </c>
      <c r="B135" t="s">
        <v>83</v>
      </c>
      <c r="C135">
        <v>2000</v>
      </c>
      <c r="D135">
        <v>12.1</v>
      </c>
      <c r="E135">
        <f t="shared" si="9"/>
        <v>146.41</v>
      </c>
      <c r="F135">
        <v>30298.982</v>
      </c>
      <c r="G135">
        <f t="shared" si="10"/>
        <v>918028310.23632395</v>
      </c>
      <c r="H135">
        <f t="shared" si="8"/>
        <v>366617.68219999998</v>
      </c>
      <c r="I135">
        <v>1.81</v>
      </c>
    </row>
    <row r="136" spans="1:9" x14ac:dyDescent="0.2">
      <c r="A136" t="s">
        <v>82</v>
      </c>
      <c r="B136" t="s">
        <v>83</v>
      </c>
      <c r="C136">
        <v>2005</v>
      </c>
      <c r="D136">
        <v>11.81</v>
      </c>
      <c r="E136">
        <f t="shared" si="9"/>
        <v>139.4761</v>
      </c>
      <c r="F136">
        <v>35846.35</v>
      </c>
      <c r="G136">
        <f t="shared" si="10"/>
        <v>1284960808.3225</v>
      </c>
      <c r="H136">
        <f t="shared" si="8"/>
        <v>423345.39350000001</v>
      </c>
      <c r="I136">
        <v>1</v>
      </c>
    </row>
    <row r="137" spans="1:9" x14ac:dyDescent="0.2">
      <c r="A137" t="s">
        <v>82</v>
      </c>
      <c r="B137" t="s">
        <v>83</v>
      </c>
      <c r="C137">
        <v>2010</v>
      </c>
      <c r="D137">
        <v>11.14</v>
      </c>
      <c r="E137">
        <f t="shared" si="9"/>
        <v>124.09960000000001</v>
      </c>
      <c r="F137">
        <v>38364.383000000002</v>
      </c>
      <c r="G137">
        <f t="shared" si="10"/>
        <v>1471825882.9706891</v>
      </c>
      <c r="H137">
        <f t="shared" si="8"/>
        <v>427379.22662000003</v>
      </c>
      <c r="I137">
        <v>0.73</v>
      </c>
    </row>
    <row r="138" spans="1:9" x14ac:dyDescent="0.2">
      <c r="A138" t="s">
        <v>82</v>
      </c>
      <c r="B138" t="s">
        <v>83</v>
      </c>
      <c r="C138">
        <v>2019</v>
      </c>
      <c r="D138">
        <v>10.98</v>
      </c>
      <c r="E138">
        <f t="shared" si="9"/>
        <v>120.56040000000002</v>
      </c>
      <c r="F138">
        <v>44930.54</v>
      </c>
      <c r="G138">
        <f t="shared" si="10"/>
        <v>2018753424.6916001</v>
      </c>
      <c r="H138">
        <f t="shared" si="8"/>
        <v>493337.32920000004</v>
      </c>
      <c r="I138">
        <v>0.66</v>
      </c>
    </row>
    <row r="139" spans="1:9" x14ac:dyDescent="0.2">
      <c r="A139" t="s">
        <v>84</v>
      </c>
      <c r="B139" t="s">
        <v>85</v>
      </c>
      <c r="C139">
        <v>2005</v>
      </c>
      <c r="D139">
        <v>11.95</v>
      </c>
      <c r="E139">
        <f t="shared" si="9"/>
        <v>142.80249999999998</v>
      </c>
      <c r="F139">
        <v>43387.035000000003</v>
      </c>
      <c r="G139">
        <f t="shared" si="10"/>
        <v>1882434806.0912254</v>
      </c>
      <c r="H139">
        <f t="shared" si="8"/>
        <v>518475.06825000001</v>
      </c>
      <c r="I139">
        <v>1.19</v>
      </c>
    </row>
    <row r="140" spans="1:9" x14ac:dyDescent="0.2">
      <c r="A140" t="s">
        <v>84</v>
      </c>
      <c r="B140" t="s">
        <v>85</v>
      </c>
      <c r="C140">
        <v>2000</v>
      </c>
      <c r="D140">
        <v>11.67</v>
      </c>
      <c r="E140">
        <f t="shared" si="9"/>
        <v>136.18889999999999</v>
      </c>
      <c r="F140">
        <v>39777.449999999997</v>
      </c>
      <c r="G140">
        <f t="shared" si="10"/>
        <v>1582245528.5024998</v>
      </c>
      <c r="H140">
        <f t="shared" si="8"/>
        <v>464202.84149999998</v>
      </c>
      <c r="I140">
        <v>1.36</v>
      </c>
    </row>
    <row r="141" spans="1:9" x14ac:dyDescent="0.2">
      <c r="A141" t="s">
        <v>84</v>
      </c>
      <c r="B141" t="s">
        <v>85</v>
      </c>
      <c r="C141">
        <v>2019</v>
      </c>
      <c r="D141">
        <v>10.91</v>
      </c>
      <c r="E141">
        <f t="shared" si="9"/>
        <v>119.02810000000001</v>
      </c>
      <c r="F141">
        <v>46682.476999999999</v>
      </c>
      <c r="G141">
        <f t="shared" si="10"/>
        <v>2179253658.8555288</v>
      </c>
      <c r="H141">
        <f t="shared" si="8"/>
        <v>509305.82406999997</v>
      </c>
      <c r="I141">
        <v>0.7</v>
      </c>
    </row>
    <row r="142" spans="1:9" x14ac:dyDescent="0.2">
      <c r="A142" t="s">
        <v>84</v>
      </c>
      <c r="B142" t="s">
        <v>85</v>
      </c>
      <c r="C142">
        <v>2010</v>
      </c>
      <c r="D142">
        <v>9.49</v>
      </c>
      <c r="E142">
        <f t="shared" si="9"/>
        <v>90.060100000000006</v>
      </c>
      <c r="F142">
        <v>42515.49</v>
      </c>
      <c r="G142">
        <f t="shared" si="10"/>
        <v>1807566889.9400997</v>
      </c>
      <c r="H142">
        <f t="shared" si="8"/>
        <v>403472.0001</v>
      </c>
      <c r="I142">
        <v>0.86</v>
      </c>
    </row>
    <row r="143" spans="1:9" x14ac:dyDescent="0.2">
      <c r="A143" t="s">
        <v>86</v>
      </c>
      <c r="B143" t="s">
        <v>87</v>
      </c>
      <c r="C143">
        <v>2010</v>
      </c>
      <c r="D143">
        <v>9.7899999999999991</v>
      </c>
      <c r="E143">
        <f t="shared" si="9"/>
        <v>95.844099999999983</v>
      </c>
      <c r="F143">
        <v>55875.72</v>
      </c>
      <c r="G143">
        <f t="shared" si="10"/>
        <v>3122096085.5184002</v>
      </c>
      <c r="H143">
        <f t="shared" si="8"/>
        <v>547023.29879999999</v>
      </c>
      <c r="I143">
        <v>0.97</v>
      </c>
    </row>
    <row r="144" spans="1:9" x14ac:dyDescent="0.2">
      <c r="A144" t="s">
        <v>86</v>
      </c>
      <c r="B144" t="s">
        <v>87</v>
      </c>
      <c r="C144">
        <v>2000</v>
      </c>
      <c r="D144">
        <v>9.3699999999999992</v>
      </c>
      <c r="E144">
        <f t="shared" si="9"/>
        <v>87.79689999999998</v>
      </c>
      <c r="F144">
        <v>48174.934000000001</v>
      </c>
      <c r="G144">
        <f t="shared" si="10"/>
        <v>2320824265.904356</v>
      </c>
      <c r="H144">
        <f t="shared" si="8"/>
        <v>451399.13157999999</v>
      </c>
      <c r="I144">
        <v>1.08</v>
      </c>
    </row>
    <row r="145" spans="1:9" x14ac:dyDescent="0.2">
      <c r="A145" t="s">
        <v>86</v>
      </c>
      <c r="B145" t="s">
        <v>87</v>
      </c>
      <c r="C145">
        <v>2005</v>
      </c>
      <c r="D145">
        <v>9.31</v>
      </c>
      <c r="E145">
        <f t="shared" si="9"/>
        <v>86.676100000000005</v>
      </c>
      <c r="F145">
        <v>53539.112999999998</v>
      </c>
      <c r="G145">
        <f t="shared" si="10"/>
        <v>2866436620.8267689</v>
      </c>
      <c r="H145">
        <f t="shared" si="8"/>
        <v>498449.14202999999</v>
      </c>
      <c r="I145">
        <v>0.92</v>
      </c>
    </row>
    <row r="146" spans="1:9" x14ac:dyDescent="0.2">
      <c r="A146" t="s">
        <v>86</v>
      </c>
      <c r="B146" t="s">
        <v>87</v>
      </c>
      <c r="C146">
        <v>2019</v>
      </c>
      <c r="D146">
        <v>9.3000000000000007</v>
      </c>
      <c r="E146">
        <f t="shared" si="9"/>
        <v>86.490000000000009</v>
      </c>
      <c r="F146">
        <v>61615.991999999998</v>
      </c>
      <c r="G146">
        <f t="shared" si="10"/>
        <v>3796530470.1440639</v>
      </c>
      <c r="H146">
        <f t="shared" si="8"/>
        <v>573028.72560000001</v>
      </c>
      <c r="I146">
        <v>1.08</v>
      </c>
    </row>
    <row r="147" spans="1:9" x14ac:dyDescent="0.2">
      <c r="A147" t="s">
        <v>88</v>
      </c>
      <c r="B147" t="s">
        <v>89</v>
      </c>
      <c r="C147">
        <v>2000</v>
      </c>
      <c r="D147">
        <v>12.48</v>
      </c>
      <c r="E147">
        <f t="shared" si="9"/>
        <v>155.75040000000001</v>
      </c>
      <c r="F147">
        <v>67987.009999999995</v>
      </c>
      <c r="G147">
        <f t="shared" si="10"/>
        <v>4622233528.740099</v>
      </c>
      <c r="H147">
        <f t="shared" si="8"/>
        <v>848477.8848</v>
      </c>
      <c r="I147">
        <v>0.96</v>
      </c>
    </row>
    <row r="148" spans="1:9" x14ac:dyDescent="0.2">
      <c r="A148" t="s">
        <v>88</v>
      </c>
      <c r="B148" t="s">
        <v>89</v>
      </c>
      <c r="C148">
        <v>2010</v>
      </c>
      <c r="D148">
        <v>11.32</v>
      </c>
      <c r="E148">
        <f t="shared" si="9"/>
        <v>128.14240000000001</v>
      </c>
      <c r="F148">
        <v>74961.31</v>
      </c>
      <c r="G148">
        <f t="shared" si="10"/>
        <v>5619197996.9160995</v>
      </c>
      <c r="H148">
        <f t="shared" si="8"/>
        <v>848562.02919999999</v>
      </c>
      <c r="I148">
        <v>0.66</v>
      </c>
    </row>
    <row r="149" spans="1:9" x14ac:dyDescent="0.2">
      <c r="A149" t="s">
        <v>88</v>
      </c>
      <c r="B149" t="s">
        <v>89</v>
      </c>
      <c r="C149">
        <v>2019</v>
      </c>
      <c r="D149">
        <v>10.4</v>
      </c>
      <c r="E149">
        <f t="shared" si="9"/>
        <v>108.16000000000001</v>
      </c>
      <c r="F149">
        <v>80315.679999999993</v>
      </c>
      <c r="G149">
        <f t="shared" si="10"/>
        <v>6450608453.8623991</v>
      </c>
      <c r="H149">
        <f t="shared" si="8"/>
        <v>835283.07199999993</v>
      </c>
      <c r="I149">
        <v>0.54</v>
      </c>
    </row>
    <row r="150" spans="1:9" x14ac:dyDescent="0.2">
      <c r="A150" t="s">
        <v>90</v>
      </c>
      <c r="B150" t="s">
        <v>91</v>
      </c>
      <c r="C150">
        <v>2010</v>
      </c>
      <c r="D150">
        <v>2.12</v>
      </c>
      <c r="E150">
        <f t="shared" si="9"/>
        <v>4.4944000000000006</v>
      </c>
      <c r="F150">
        <v>19751.620999999999</v>
      </c>
      <c r="G150">
        <f t="shared" si="10"/>
        <v>390126532.12764096</v>
      </c>
      <c r="H150">
        <f t="shared" si="8"/>
        <v>41873.436520000003</v>
      </c>
      <c r="I150">
        <v>4.1900000000000004</v>
      </c>
    </row>
    <row r="151" spans="1:9" x14ac:dyDescent="0.2">
      <c r="A151" t="s">
        <v>90</v>
      </c>
      <c r="B151" t="s">
        <v>91</v>
      </c>
      <c r="C151">
        <v>2005</v>
      </c>
      <c r="D151">
        <v>2.06</v>
      </c>
      <c r="E151">
        <f t="shared" si="9"/>
        <v>4.2435999999999998</v>
      </c>
      <c r="F151">
        <v>17828.541000000001</v>
      </c>
      <c r="G151">
        <f t="shared" si="10"/>
        <v>317856874.18868107</v>
      </c>
      <c r="H151">
        <f t="shared" si="8"/>
        <v>36726.794460000005</v>
      </c>
      <c r="I151">
        <v>4.8099999999999996</v>
      </c>
    </row>
    <row r="152" spans="1:9" x14ac:dyDescent="0.2">
      <c r="A152" t="s">
        <v>90</v>
      </c>
      <c r="B152" t="s">
        <v>91</v>
      </c>
      <c r="C152">
        <v>2019</v>
      </c>
      <c r="D152">
        <v>1.82</v>
      </c>
      <c r="E152">
        <f t="shared" si="9"/>
        <v>3.3124000000000002</v>
      </c>
      <c r="F152">
        <v>28400.7</v>
      </c>
      <c r="G152">
        <f t="shared" si="10"/>
        <v>806599760.49000001</v>
      </c>
      <c r="H152">
        <f t="shared" si="8"/>
        <v>51689.274000000005</v>
      </c>
      <c r="I152">
        <v>2.4500000000000002</v>
      </c>
    </row>
    <row r="153" spans="1:9" x14ac:dyDescent="0.2">
      <c r="A153" t="s">
        <v>92</v>
      </c>
      <c r="B153" t="s">
        <v>93</v>
      </c>
      <c r="C153">
        <v>2010</v>
      </c>
      <c r="D153">
        <v>11.66</v>
      </c>
      <c r="E153">
        <f t="shared" si="9"/>
        <v>135.9556</v>
      </c>
      <c r="F153">
        <v>16811.794999999998</v>
      </c>
      <c r="G153">
        <f t="shared" si="10"/>
        <v>282636451.12202495</v>
      </c>
      <c r="H153">
        <f t="shared" si="8"/>
        <v>196025.52969999998</v>
      </c>
      <c r="I153">
        <v>4.3499999999999996</v>
      </c>
    </row>
    <row r="154" spans="1:9" x14ac:dyDescent="0.2">
      <c r="A154" t="s">
        <v>92</v>
      </c>
      <c r="B154" t="s">
        <v>93</v>
      </c>
      <c r="C154">
        <v>2000</v>
      </c>
      <c r="D154">
        <v>10.58</v>
      </c>
      <c r="E154">
        <f t="shared" si="9"/>
        <v>111.93640000000001</v>
      </c>
      <c r="F154">
        <v>10364.0625</v>
      </c>
      <c r="G154">
        <f t="shared" si="10"/>
        <v>107413791.50390625</v>
      </c>
      <c r="H154">
        <f t="shared" si="8"/>
        <v>109651.78125</v>
      </c>
      <c r="I154">
        <v>9.0399999999999991</v>
      </c>
    </row>
    <row r="155" spans="1:9" x14ac:dyDescent="0.2">
      <c r="A155" t="s">
        <v>92</v>
      </c>
      <c r="B155" t="s">
        <v>93</v>
      </c>
      <c r="C155">
        <v>2005</v>
      </c>
      <c r="D155">
        <v>10.28</v>
      </c>
      <c r="E155">
        <f t="shared" si="9"/>
        <v>105.67839999999998</v>
      </c>
      <c r="F155">
        <v>15610.573</v>
      </c>
      <c r="G155">
        <f t="shared" si="10"/>
        <v>243689989.388329</v>
      </c>
      <c r="H155">
        <f t="shared" si="8"/>
        <v>160476.69044000001</v>
      </c>
      <c r="I155">
        <v>6.46</v>
      </c>
    </row>
    <row r="156" spans="1:9" x14ac:dyDescent="0.2">
      <c r="A156" t="s">
        <v>94</v>
      </c>
      <c r="B156" t="s">
        <v>95</v>
      </c>
      <c r="C156">
        <v>2005</v>
      </c>
      <c r="D156">
        <v>12.38</v>
      </c>
      <c r="E156">
        <f t="shared" si="9"/>
        <v>153.26440000000002</v>
      </c>
      <c r="F156">
        <v>49586.67</v>
      </c>
      <c r="G156">
        <f t="shared" si="10"/>
        <v>2458837841.6889</v>
      </c>
      <c r="H156">
        <f t="shared" si="8"/>
        <v>613882.97460000007</v>
      </c>
      <c r="I156">
        <v>1.38</v>
      </c>
    </row>
    <row r="157" spans="1:9" x14ac:dyDescent="0.2">
      <c r="A157" t="s">
        <v>94</v>
      </c>
      <c r="B157" t="s">
        <v>95</v>
      </c>
      <c r="C157">
        <v>2010</v>
      </c>
      <c r="D157">
        <v>10.95</v>
      </c>
      <c r="E157">
        <f t="shared" si="9"/>
        <v>119.90249999999999</v>
      </c>
      <c r="F157">
        <v>48766.29</v>
      </c>
      <c r="G157">
        <f t="shared" si="10"/>
        <v>2378151040.3641</v>
      </c>
      <c r="H157">
        <f t="shared" si="8"/>
        <v>533990.87549999997</v>
      </c>
      <c r="I157">
        <v>1.2</v>
      </c>
    </row>
    <row r="158" spans="1:9" x14ac:dyDescent="0.2">
      <c r="A158" t="s">
        <v>94</v>
      </c>
      <c r="B158" t="s">
        <v>95</v>
      </c>
      <c r="C158">
        <v>2019</v>
      </c>
      <c r="D158">
        <v>10.82</v>
      </c>
      <c r="E158">
        <f t="shared" si="9"/>
        <v>117.0724</v>
      </c>
      <c r="F158">
        <v>54440.105000000003</v>
      </c>
      <c r="G158">
        <f t="shared" si="10"/>
        <v>2963725032.4110255</v>
      </c>
      <c r="H158">
        <f t="shared" si="8"/>
        <v>589041.93610000005</v>
      </c>
      <c r="I158">
        <v>1.1499999999999999</v>
      </c>
    </row>
  </sheetData>
  <pageMargins left="0.7" right="0.7" top="0.75" bottom="0.75" header="0.3" footer="0.3"/>
</worksheet>
</file>

<file path=xl/worksheets/sheet2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986B-67EB-1449-AB17-5E1DCE660F84}">
  <dimension ref="A1:I25"/>
  <sheetViews>
    <sheetView workbookViewId="0">
      <selection sqref="A1:I22"/>
    </sheetView>
  </sheetViews>
  <sheetFormatPr baseColWidth="10" defaultRowHeight="16" x14ac:dyDescent="0.2"/>
  <cols>
    <col min="1" max="1" width="22.6640625" bestFit="1" customWidth="1"/>
    <col min="2" max="2" width="11.5" bestFit="1" customWidth="1"/>
    <col min="3" max="3" width="13.5" bestFit="1" customWidth="1"/>
    <col min="4" max="4" width="7.6640625" bestFit="1" customWidth="1"/>
    <col min="5" max="5" width="7.83203125" bestFit="1" customWidth="1"/>
    <col min="6" max="6" width="13" bestFit="1" customWidth="1"/>
    <col min="8" max="9" width="12.33203125" bestFit="1" customWidth="1"/>
  </cols>
  <sheetData>
    <row r="1" spans="1:9" x14ac:dyDescent="0.2">
      <c r="A1" s="26" t="s">
        <v>102</v>
      </c>
      <c r="B1" s="26"/>
      <c r="C1" s="26"/>
      <c r="D1" s="26"/>
      <c r="E1" s="26"/>
      <c r="F1" s="26"/>
      <c r="G1" s="26"/>
      <c r="H1" s="26"/>
      <c r="I1" s="26"/>
    </row>
    <row r="2" spans="1:9" ht="17" thickBot="1" x14ac:dyDescent="0.25">
      <c r="A2" s="26"/>
      <c r="B2" s="26"/>
      <c r="C2" s="26"/>
      <c r="D2" s="26"/>
      <c r="E2" s="26"/>
      <c r="F2" s="26"/>
      <c r="G2" s="26"/>
      <c r="H2" s="26"/>
      <c r="I2" s="26"/>
    </row>
    <row r="3" spans="1:9" x14ac:dyDescent="0.2">
      <c r="A3" s="36" t="s">
        <v>103</v>
      </c>
      <c r="B3" s="36"/>
      <c r="C3" s="26"/>
      <c r="D3" s="26"/>
      <c r="E3" s="26"/>
      <c r="F3" s="26"/>
      <c r="G3" s="26"/>
      <c r="H3" s="26"/>
      <c r="I3" s="26"/>
    </row>
    <row r="4" spans="1:9" x14ac:dyDescent="0.2">
      <c r="A4" s="26" t="s">
        <v>104</v>
      </c>
      <c r="B4" s="26">
        <v>0.50892056995445467</v>
      </c>
      <c r="C4" s="26"/>
      <c r="D4" s="26"/>
      <c r="E4" s="26"/>
      <c r="F4" s="26"/>
      <c r="G4" s="26"/>
      <c r="H4" s="26"/>
      <c r="I4" s="26"/>
    </row>
    <row r="5" spans="1:9" x14ac:dyDescent="0.2">
      <c r="A5" s="26" t="s">
        <v>105</v>
      </c>
      <c r="B5" s="26">
        <v>0.25900014652276698</v>
      </c>
      <c r="C5" s="26"/>
      <c r="D5" s="26"/>
      <c r="E5" s="26"/>
      <c r="F5" s="26"/>
      <c r="G5" s="26"/>
      <c r="H5" s="26"/>
      <c r="I5" s="26"/>
    </row>
    <row r="6" spans="1:9" x14ac:dyDescent="0.2">
      <c r="A6" s="26" t="s">
        <v>106</v>
      </c>
      <c r="B6" s="26">
        <v>0.23446372753345465</v>
      </c>
      <c r="C6" s="26"/>
      <c r="D6" s="26"/>
      <c r="E6" s="26"/>
      <c r="F6" s="26"/>
      <c r="G6" s="26"/>
      <c r="H6" s="26"/>
      <c r="I6" s="26"/>
    </row>
    <row r="7" spans="1:9" x14ac:dyDescent="0.2">
      <c r="A7" s="26" t="s">
        <v>107</v>
      </c>
      <c r="B7" s="26">
        <v>3.3230318950423023</v>
      </c>
      <c r="C7" s="26"/>
      <c r="D7" s="26"/>
      <c r="E7" s="26"/>
      <c r="F7" s="26"/>
      <c r="G7" s="26"/>
      <c r="H7" s="26"/>
      <c r="I7" s="26"/>
    </row>
    <row r="8" spans="1:9" ht="17" thickBot="1" x14ac:dyDescent="0.25">
      <c r="A8" s="34" t="s">
        <v>108</v>
      </c>
      <c r="B8" s="34">
        <v>157</v>
      </c>
      <c r="C8" s="26"/>
      <c r="D8" s="26"/>
      <c r="E8" s="26"/>
      <c r="F8" s="26"/>
      <c r="G8" s="26"/>
      <c r="H8" s="26"/>
      <c r="I8" s="26"/>
    </row>
    <row r="9" spans="1:9" x14ac:dyDescent="0.2">
      <c r="A9" s="26"/>
      <c r="B9" s="26"/>
      <c r="C9" s="26"/>
      <c r="D9" s="26"/>
      <c r="E9" s="26"/>
      <c r="F9" s="26"/>
      <c r="G9" s="26"/>
      <c r="H9" s="26"/>
      <c r="I9" s="26"/>
    </row>
    <row r="10" spans="1:9" ht="17" thickBot="1" x14ac:dyDescent="0.25">
      <c r="A10" s="26" t="s">
        <v>109</v>
      </c>
      <c r="B10" s="26"/>
      <c r="C10" s="26"/>
      <c r="D10" s="26"/>
      <c r="E10" s="26"/>
      <c r="F10" s="26"/>
      <c r="G10" s="26"/>
      <c r="H10" s="26"/>
      <c r="I10" s="26"/>
    </row>
    <row r="11" spans="1:9" x14ac:dyDescent="0.2">
      <c r="A11" s="35"/>
      <c r="B11" s="35" t="s">
        <v>114</v>
      </c>
      <c r="C11" s="35" t="s">
        <v>115</v>
      </c>
      <c r="D11" s="35" t="s">
        <v>116</v>
      </c>
      <c r="E11" s="35" t="s">
        <v>117</v>
      </c>
      <c r="F11" s="35" t="s">
        <v>118</v>
      </c>
      <c r="G11" s="26"/>
      <c r="H11" s="26"/>
      <c r="I11" s="26"/>
    </row>
    <row r="12" spans="1:9" x14ac:dyDescent="0.2">
      <c r="A12" s="26" t="s">
        <v>110</v>
      </c>
      <c r="B12" s="26">
        <v>5</v>
      </c>
      <c r="C12" s="26">
        <v>582.81115346859679</v>
      </c>
      <c r="D12" s="26">
        <v>116.56223069371936</v>
      </c>
      <c r="E12" s="26">
        <v>10.555743551476809</v>
      </c>
      <c r="F12" s="26">
        <v>1.0454814538214163E-8</v>
      </c>
      <c r="G12" s="26"/>
      <c r="H12" s="26"/>
      <c r="I12" s="26"/>
    </row>
    <row r="13" spans="1:9" x14ac:dyDescent="0.2">
      <c r="A13" s="26" t="s">
        <v>111</v>
      </c>
      <c r="B13" s="26">
        <v>151</v>
      </c>
      <c r="C13" s="26">
        <v>1667.4236872957335</v>
      </c>
      <c r="D13" s="26">
        <v>11.042540975468434</v>
      </c>
      <c r="E13" s="26"/>
      <c r="F13" s="26"/>
      <c r="G13" s="26"/>
      <c r="H13" s="26"/>
      <c r="I13" s="26"/>
    </row>
    <row r="14" spans="1:9" ht="17" thickBot="1" x14ac:dyDescent="0.25">
      <c r="A14" s="34" t="s">
        <v>112</v>
      </c>
      <c r="B14" s="34">
        <v>156</v>
      </c>
      <c r="C14" s="34">
        <v>2250.2348407643303</v>
      </c>
      <c r="D14" s="34"/>
      <c r="E14" s="34"/>
      <c r="F14" s="34"/>
      <c r="G14" s="26"/>
      <c r="H14" s="26"/>
      <c r="I14" s="26"/>
    </row>
    <row r="15" spans="1:9" ht="17" thickBot="1" x14ac:dyDescent="0.25">
      <c r="A15" s="26"/>
      <c r="B15" s="26"/>
      <c r="C15" s="26"/>
      <c r="D15" s="26"/>
      <c r="E15" s="26"/>
      <c r="F15" s="26"/>
      <c r="G15" s="26"/>
      <c r="H15" s="26"/>
      <c r="I15" s="26"/>
    </row>
    <row r="16" spans="1:9" x14ac:dyDescent="0.2">
      <c r="A16" s="35"/>
      <c r="B16" s="35" t="s">
        <v>119</v>
      </c>
      <c r="C16" s="35" t="s">
        <v>107</v>
      </c>
      <c r="D16" s="35" t="s">
        <v>120</v>
      </c>
      <c r="E16" s="35" t="s">
        <v>121</v>
      </c>
      <c r="F16" s="35" t="s">
        <v>122</v>
      </c>
      <c r="G16" s="35" t="s">
        <v>123</v>
      </c>
      <c r="H16" s="35" t="s">
        <v>124</v>
      </c>
      <c r="I16" s="35" t="s">
        <v>125</v>
      </c>
    </row>
    <row r="17" spans="1:9" x14ac:dyDescent="0.2">
      <c r="A17" s="26" t="s">
        <v>113</v>
      </c>
      <c r="B17" s="26">
        <v>2.6295610880288574</v>
      </c>
      <c r="C17" s="26">
        <v>1.735725849823585</v>
      </c>
      <c r="D17" s="26">
        <v>1.5149633729866496</v>
      </c>
      <c r="E17" s="26">
        <v>0.13187215755861742</v>
      </c>
      <c r="F17" s="26">
        <v>-0.79988417809555568</v>
      </c>
      <c r="G17" s="26">
        <v>6.0590063541532704</v>
      </c>
      <c r="H17" s="26">
        <v>-0.79988417809555568</v>
      </c>
      <c r="I17" s="26">
        <v>6.0590063541532704</v>
      </c>
    </row>
    <row r="18" spans="1:9" x14ac:dyDescent="0.2">
      <c r="A18" s="26" t="s">
        <v>178</v>
      </c>
      <c r="B18" s="26">
        <v>0.63780466519461965</v>
      </c>
      <c r="C18" s="26">
        <v>0.35115722122524484</v>
      </c>
      <c r="D18" s="26">
        <v>1.816293747197381</v>
      </c>
      <c r="E18" s="26">
        <v>7.1308746607030446E-2</v>
      </c>
      <c r="F18" s="26">
        <v>-5.6011394593116215E-2</v>
      </c>
      <c r="G18" s="26">
        <v>1.3316207249823555</v>
      </c>
      <c r="H18" s="26">
        <v>-5.6011394593116215E-2</v>
      </c>
      <c r="I18" s="26">
        <v>1.3316207249823555</v>
      </c>
    </row>
    <row r="19" spans="1:9" x14ac:dyDescent="0.2">
      <c r="A19" s="26" t="s">
        <v>185</v>
      </c>
      <c r="B19" s="26">
        <v>-1.0189771792860002E-2</v>
      </c>
      <c r="C19" s="26">
        <v>1.7812733945446579E-2</v>
      </c>
      <c r="D19" s="26">
        <v>-0.57204985063310765</v>
      </c>
      <c r="E19" s="26">
        <v>0.5681388469364872</v>
      </c>
      <c r="F19" s="26">
        <v>-4.538415235252858E-2</v>
      </c>
      <c r="G19" s="26">
        <v>2.500460876680858E-2</v>
      </c>
      <c r="H19" s="26">
        <v>-4.538415235252858E-2</v>
      </c>
      <c r="I19" s="26">
        <v>2.500460876680858E-2</v>
      </c>
    </row>
    <row r="20" spans="1:9" x14ac:dyDescent="0.2">
      <c r="A20" s="26" t="s">
        <v>180</v>
      </c>
      <c r="B20" s="26">
        <v>-1.2282016850697703E-4</v>
      </c>
      <c r="C20" s="26">
        <v>4.901125761914237E-5</v>
      </c>
      <c r="D20" s="26">
        <v>-2.5059583139324921</v>
      </c>
      <c r="E20" s="26">
        <v>1.327202445914503E-2</v>
      </c>
      <c r="F20" s="26">
        <v>-2.1965655856584216E-4</v>
      </c>
      <c r="G20" s="26">
        <v>-2.5983778448111878E-5</v>
      </c>
      <c r="H20" s="26">
        <v>-2.1965655856584216E-4</v>
      </c>
      <c r="I20" s="26">
        <v>-2.5983778448111878E-5</v>
      </c>
    </row>
    <row r="21" spans="1:9" x14ac:dyDescent="0.2">
      <c r="A21" s="26" t="s">
        <v>186</v>
      </c>
      <c r="B21" s="26">
        <v>1.1590126334024534E-9</v>
      </c>
      <c r="C21" s="26">
        <v>2.8827211530777885E-10</v>
      </c>
      <c r="D21" s="26">
        <v>4.0205506251099346</v>
      </c>
      <c r="E21" s="26">
        <v>9.1404493356232313E-5</v>
      </c>
      <c r="F21" s="26">
        <v>5.8944489821062376E-10</v>
      </c>
      <c r="G21" s="26">
        <v>1.7285803685942831E-9</v>
      </c>
      <c r="H21" s="26">
        <v>5.8944489821062376E-10</v>
      </c>
      <c r="I21" s="26">
        <v>1.7285803685942831E-9</v>
      </c>
    </row>
    <row r="22" spans="1:9" ht="17" thickBot="1" x14ac:dyDescent="0.25">
      <c r="A22" s="34" t="s">
        <v>188</v>
      </c>
      <c r="B22" s="34">
        <v>-6.8330549412344297E-6</v>
      </c>
      <c r="C22" s="34">
        <v>4.5582927874466941E-6</v>
      </c>
      <c r="D22" s="34">
        <v>-1.4990381837806284</v>
      </c>
      <c r="E22" s="34">
        <v>0.13595148999019865</v>
      </c>
      <c r="F22" s="34">
        <v>-1.583932492511867E-5</v>
      </c>
      <c r="G22" s="34">
        <v>2.1732150426498114E-6</v>
      </c>
      <c r="H22" s="34">
        <v>-1.583932492511867E-5</v>
      </c>
      <c r="I22" s="34">
        <v>2.1732150426498114E-6</v>
      </c>
    </row>
    <row r="23" spans="1:9" x14ac:dyDescent="0.2">
      <c r="A23" s="26"/>
      <c r="B23" s="26"/>
      <c r="C23" s="26"/>
      <c r="D23" s="26"/>
      <c r="E23" s="26"/>
      <c r="F23" s="26"/>
      <c r="G23" s="26"/>
      <c r="H23" s="26"/>
      <c r="I23" s="26"/>
    </row>
    <row r="24" spans="1:9" x14ac:dyDescent="0.2">
      <c r="A24" s="26"/>
      <c r="B24" s="26"/>
      <c r="C24" s="26"/>
      <c r="D24" s="26"/>
      <c r="E24" s="26"/>
      <c r="F24" s="26"/>
      <c r="G24" s="26"/>
      <c r="H24" s="26"/>
      <c r="I24" s="26"/>
    </row>
    <row r="25" spans="1:9" x14ac:dyDescent="0.2">
      <c r="A25" s="26"/>
      <c r="B25" s="26"/>
      <c r="C25" s="26"/>
      <c r="D25" s="26"/>
      <c r="E25" s="26"/>
      <c r="F25" s="26"/>
      <c r="G25" s="26"/>
      <c r="H25" s="26"/>
      <c r="I25" s="26"/>
    </row>
  </sheetData>
  <pageMargins left="0.7" right="0.7" top="0.75" bottom="0.75" header="0.3" footer="0.3"/>
</worksheet>
</file>

<file path=xl/worksheets/sheet2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8215B-17BA-D142-B0A1-E150157D30BB}">
  <dimension ref="A1:I158"/>
  <sheetViews>
    <sheetView zoomScaleNormal="100" workbookViewId="0">
      <selection activeCell="L4" sqref="L4"/>
    </sheetView>
  </sheetViews>
  <sheetFormatPr baseColWidth="10" defaultRowHeight="16" x14ac:dyDescent="0.2"/>
  <cols>
    <col min="1" max="1" width="20.83203125" bestFit="1" customWidth="1"/>
    <col min="2" max="3" width="5.1640625" bestFit="1" customWidth="1"/>
    <col min="4" max="4" width="30" bestFit="1" customWidth="1"/>
    <col min="5" max="5" width="22.6640625" bestFit="1" customWidth="1"/>
    <col min="6" max="6" width="23.6640625" bestFit="1" customWidth="1"/>
    <col min="7" max="7" width="16.5" bestFit="1" customWidth="1"/>
    <col min="8" max="8" width="9.83203125" bestFit="1" customWidth="1"/>
    <col min="9" max="9" width="14.6640625" bestFit="1" customWidth="1"/>
  </cols>
  <sheetData>
    <row r="1" spans="1:9" ht="17" x14ac:dyDescent="0.2">
      <c r="A1" t="s">
        <v>0</v>
      </c>
      <c r="B1" t="s">
        <v>1</v>
      </c>
      <c r="C1" t="s">
        <v>2</v>
      </c>
      <c r="D1" s="8" t="s">
        <v>191</v>
      </c>
      <c r="E1" s="8" t="s">
        <v>185</v>
      </c>
      <c r="F1" s="7" t="s">
        <v>192</v>
      </c>
      <c r="G1" s="7" t="s">
        <v>186</v>
      </c>
      <c r="H1" s="7" t="s">
        <v>188</v>
      </c>
      <c r="I1" s="7" t="s">
        <v>181</v>
      </c>
    </row>
    <row r="2" spans="1:9" x14ac:dyDescent="0.2">
      <c r="A2" t="s">
        <v>4</v>
      </c>
      <c r="B2" t="s">
        <v>5</v>
      </c>
      <c r="C2">
        <v>2010</v>
      </c>
      <c r="D2" s="26">
        <v>0.83884909073725533</v>
      </c>
      <c r="E2" s="26">
        <v>0.70366779703072002</v>
      </c>
      <c r="F2" s="26">
        <v>4.0807256347006522</v>
      </c>
      <c r="G2" s="26">
        <v>16.652321705703041</v>
      </c>
      <c r="H2" s="26">
        <v>3.4231129882168512</v>
      </c>
      <c r="I2" s="26">
        <v>4.08</v>
      </c>
    </row>
    <row r="3" spans="1:9" x14ac:dyDescent="0.2">
      <c r="A3" t="s">
        <v>4</v>
      </c>
      <c r="B3" t="s">
        <v>5</v>
      </c>
      <c r="C3">
        <v>2005</v>
      </c>
      <c r="D3" s="26">
        <v>0.79934054945358168</v>
      </c>
      <c r="E3" s="26">
        <v>0.63894531400075383</v>
      </c>
      <c r="F3" s="26">
        <v>3.9546113100930231</v>
      </c>
      <c r="G3" s="26">
        <v>15.638950613915657</v>
      </c>
      <c r="H3" s="26">
        <v>3.1610811774851055</v>
      </c>
      <c r="I3" s="26">
        <v>5.08</v>
      </c>
    </row>
    <row r="4" spans="1:9" x14ac:dyDescent="0.2">
      <c r="A4" t="s">
        <v>4</v>
      </c>
      <c r="B4" t="s">
        <v>5</v>
      </c>
      <c r="C4">
        <v>2019</v>
      </c>
      <c r="D4" s="26">
        <v>0.78604121024255424</v>
      </c>
      <c r="E4" s="26">
        <v>0.61786078419957935</v>
      </c>
      <c r="F4" s="26">
        <v>4.1844579560762849</v>
      </c>
      <c r="G4" s="26">
        <v>17.509688386170119</v>
      </c>
      <c r="H4" s="26">
        <v>3.2891563960032877</v>
      </c>
      <c r="I4" s="26">
        <v>2.2599999999999998</v>
      </c>
    </row>
    <row r="5" spans="1:9" x14ac:dyDescent="0.2">
      <c r="A5" t="s">
        <v>4</v>
      </c>
      <c r="B5" t="s">
        <v>5</v>
      </c>
      <c r="C5">
        <v>2000</v>
      </c>
      <c r="D5" s="26">
        <v>0.73479982958884693</v>
      </c>
      <c r="E5" s="26">
        <v>0.53993078956379847</v>
      </c>
      <c r="F5" s="26">
        <v>3.8196741056733954</v>
      </c>
      <c r="G5" s="26">
        <v>14.589910273551853</v>
      </c>
      <c r="H5" s="26">
        <v>2.8066958819337424</v>
      </c>
      <c r="I5" s="26">
        <v>4.12</v>
      </c>
    </row>
    <row r="6" spans="1:9" x14ac:dyDescent="0.2">
      <c r="A6" t="s">
        <v>8</v>
      </c>
      <c r="B6" t="s">
        <v>9</v>
      </c>
      <c r="C6">
        <v>2010</v>
      </c>
      <c r="D6" s="26">
        <v>0.78247262416628616</v>
      </c>
      <c r="E6" s="26">
        <v>0.61226340756967412</v>
      </c>
      <c r="F6" s="26">
        <v>4.0186823610850047</v>
      </c>
      <c r="G6" s="26">
        <v>16.149807919295746</v>
      </c>
      <c r="H6" s="26">
        <v>3.1445089327689502</v>
      </c>
      <c r="I6" s="26">
        <v>1.9</v>
      </c>
    </row>
    <row r="7" spans="1:9" x14ac:dyDescent="0.2">
      <c r="A7" t="s">
        <v>8</v>
      </c>
      <c r="B7" t="s">
        <v>9</v>
      </c>
      <c r="C7">
        <v>2019</v>
      </c>
      <c r="D7" s="26">
        <v>0.77670118398841093</v>
      </c>
      <c r="E7" s="26">
        <v>0.60326472920899932</v>
      </c>
      <c r="F7" s="26">
        <v>4.2099533770439832</v>
      </c>
      <c r="G7" s="26">
        <v>17.723707436884037</v>
      </c>
      <c r="H7" s="26">
        <v>3.2698757724860705</v>
      </c>
      <c r="I7" s="26">
        <v>2.59</v>
      </c>
    </row>
    <row r="8" spans="1:9" x14ac:dyDescent="0.2">
      <c r="A8" t="s">
        <v>8</v>
      </c>
      <c r="B8" t="s">
        <v>9</v>
      </c>
      <c r="C8">
        <v>2005</v>
      </c>
      <c r="D8" s="26">
        <v>0.76641284711239943</v>
      </c>
      <c r="E8" s="26">
        <v>0.5873886522189341</v>
      </c>
      <c r="F8" s="26">
        <v>3.9224088316889372</v>
      </c>
      <c r="G8" s="26">
        <v>15.385291042911373</v>
      </c>
      <c r="H8" s="26">
        <v>3.0061845202335387</v>
      </c>
      <c r="I8" s="26">
        <v>1.9</v>
      </c>
    </row>
    <row r="9" spans="1:9" x14ac:dyDescent="0.2">
      <c r="A9" t="s">
        <v>8</v>
      </c>
      <c r="B9" t="s">
        <v>9</v>
      </c>
      <c r="C9">
        <v>2000</v>
      </c>
      <c r="D9" s="26">
        <v>0.67302090712889617</v>
      </c>
      <c r="E9" s="26">
        <v>0.45295714143260229</v>
      </c>
      <c r="F9" s="26">
        <v>3.6618134708620849</v>
      </c>
      <c r="G9" s="26">
        <v>13.408877895387029</v>
      </c>
      <c r="H9" s="26">
        <v>2.464477023896412</v>
      </c>
      <c r="I9" s="26">
        <v>2.87</v>
      </c>
    </row>
    <row r="10" spans="1:9" x14ac:dyDescent="0.2">
      <c r="A10" t="s">
        <v>10</v>
      </c>
      <c r="B10" t="s">
        <v>11</v>
      </c>
      <c r="C10">
        <v>2000</v>
      </c>
      <c r="D10" s="26">
        <v>1.1427022457376157</v>
      </c>
      <c r="E10" s="26">
        <v>1.3057684224137902</v>
      </c>
      <c r="F10" s="26">
        <v>4.7333381029938071</v>
      </c>
      <c r="G10" s="26">
        <v>22.404489597253011</v>
      </c>
      <c r="H10" s="26">
        <v>5.4087960801264492</v>
      </c>
      <c r="I10" s="26">
        <v>1.02</v>
      </c>
    </row>
    <row r="11" spans="1:9" x14ac:dyDescent="0.2">
      <c r="A11" t="s">
        <v>10</v>
      </c>
      <c r="B11" t="s">
        <v>11</v>
      </c>
      <c r="C11">
        <v>2005</v>
      </c>
      <c r="D11" s="26">
        <v>1.1338581252033346</v>
      </c>
      <c r="E11" s="26">
        <v>1.2856342480896208</v>
      </c>
      <c r="F11" s="26">
        <v>4.7597432165650151</v>
      </c>
      <c r="G11" s="26">
        <v>22.655155487636677</v>
      </c>
      <c r="H11" s="26">
        <v>5.3968735199836972</v>
      </c>
      <c r="I11" s="26">
        <v>0.66</v>
      </c>
    </row>
    <row r="12" spans="1:9" x14ac:dyDescent="0.2">
      <c r="A12" t="s">
        <v>10</v>
      </c>
      <c r="B12" t="s">
        <v>11</v>
      </c>
      <c r="C12">
        <v>2010</v>
      </c>
      <c r="D12" s="26">
        <v>1.121559844187501</v>
      </c>
      <c r="E12" s="26">
        <v>1.2578964840938915</v>
      </c>
      <c r="F12" s="26">
        <v>4.7809013082736245</v>
      </c>
      <c r="G12" s="26">
        <v>22.857017319452453</v>
      </c>
      <c r="H12" s="26">
        <v>5.3620669263831857</v>
      </c>
      <c r="I12" s="26">
        <v>0.73</v>
      </c>
    </row>
    <row r="13" spans="1:9" x14ac:dyDescent="0.2">
      <c r="A13" t="s">
        <v>10</v>
      </c>
      <c r="B13" t="s">
        <v>11</v>
      </c>
      <c r="C13">
        <v>2019</v>
      </c>
      <c r="D13" s="26">
        <v>1.1129399760840801</v>
      </c>
      <c r="E13" s="26">
        <v>1.2386353903660328</v>
      </c>
      <c r="F13" s="26">
        <v>4.8149997854578217</v>
      </c>
      <c r="G13" s="26">
        <v>23.184222933958868</v>
      </c>
      <c r="H13" s="26">
        <v>5.3588057460722789</v>
      </c>
      <c r="I13" s="26">
        <v>0.87</v>
      </c>
    </row>
    <row r="14" spans="1:9" x14ac:dyDescent="0.2">
      <c r="A14" t="s">
        <v>12</v>
      </c>
      <c r="B14" t="s">
        <v>13</v>
      </c>
      <c r="C14">
        <v>2019</v>
      </c>
      <c r="D14" s="26">
        <v>0.47275644931721233</v>
      </c>
      <c r="E14" s="26">
        <v>0.22349866037101795</v>
      </c>
      <c r="F14" s="26">
        <v>4.303708114884822</v>
      </c>
      <c r="G14" s="26">
        <v>18.521903538125468</v>
      </c>
      <c r="H14" s="26">
        <v>2.0346057672906217</v>
      </c>
      <c r="I14" s="26">
        <v>1.64</v>
      </c>
    </row>
    <row r="15" spans="1:9" x14ac:dyDescent="0.2">
      <c r="A15" t="s">
        <v>12</v>
      </c>
      <c r="B15" t="s">
        <v>13</v>
      </c>
      <c r="C15">
        <v>2010</v>
      </c>
      <c r="D15" s="26">
        <v>0.44870631990507992</v>
      </c>
      <c r="E15" s="26">
        <v>0.20133736152275991</v>
      </c>
      <c r="F15" s="26">
        <v>4.2927517925133065</v>
      </c>
      <c r="G15" s="26">
        <v>18.427717952126205</v>
      </c>
      <c r="H15" s="26">
        <v>1.9261848590845809</v>
      </c>
      <c r="I15" s="26">
        <v>2.23</v>
      </c>
    </row>
    <row r="16" spans="1:9" x14ac:dyDescent="0.2">
      <c r="A16" t="s">
        <v>12</v>
      </c>
      <c r="B16" t="s">
        <v>13</v>
      </c>
      <c r="C16">
        <v>2000</v>
      </c>
      <c r="D16" s="26">
        <v>0.40993312333129456</v>
      </c>
      <c r="E16" s="26">
        <v>0.16804516560415036</v>
      </c>
      <c r="F16" s="26">
        <v>3.7460352380168698</v>
      </c>
      <c r="G16" s="26">
        <v>14.032780004464106</v>
      </c>
      <c r="H16" s="26">
        <v>1.5356239252293449</v>
      </c>
      <c r="I16" s="26">
        <v>2.76</v>
      </c>
    </row>
    <row r="17" spans="1:9" x14ac:dyDescent="0.2">
      <c r="A17" t="s">
        <v>14</v>
      </c>
      <c r="B17" t="s">
        <v>15</v>
      </c>
      <c r="C17">
        <v>2010</v>
      </c>
      <c r="D17" s="26">
        <v>1.2038484637462348</v>
      </c>
      <c r="E17" s="26">
        <v>1.4492511236641696</v>
      </c>
      <c r="F17" s="26">
        <v>4.3804575073255085</v>
      </c>
      <c r="G17" s="26">
        <v>19.188407973484409</v>
      </c>
      <c r="H17" s="26">
        <v>5.2734070406994746</v>
      </c>
      <c r="I17" s="26">
        <v>4.12</v>
      </c>
    </row>
    <row r="18" spans="1:9" x14ac:dyDescent="0.2">
      <c r="A18" t="s">
        <v>14</v>
      </c>
      <c r="B18" t="s">
        <v>15</v>
      </c>
      <c r="C18">
        <v>2000</v>
      </c>
      <c r="D18" s="26">
        <v>1.1344958558346736</v>
      </c>
      <c r="E18" s="26">
        <v>1.2870808469060486</v>
      </c>
      <c r="F18" s="26">
        <v>4.0485759945729374</v>
      </c>
      <c r="G18" s="26">
        <v>16.39096758383225</v>
      </c>
      <c r="H18" s="26">
        <v>4.5930926878747398</v>
      </c>
      <c r="I18" s="26">
        <v>9.8800000000000008</v>
      </c>
    </row>
    <row r="19" spans="1:9" x14ac:dyDescent="0.2">
      <c r="A19" t="s">
        <v>14</v>
      </c>
      <c r="B19" t="s">
        <v>15</v>
      </c>
      <c r="C19">
        <v>2019</v>
      </c>
      <c r="D19" s="26">
        <v>1.0755469613925308</v>
      </c>
      <c r="E19" s="26">
        <v>1.1568012661607061</v>
      </c>
      <c r="F19" s="26">
        <v>4.4281318771157565</v>
      </c>
      <c r="G19" s="26">
        <v>19.608351921128712</v>
      </c>
      <c r="H19" s="26">
        <v>4.7626637850772555</v>
      </c>
      <c r="I19" s="26">
        <v>2.33</v>
      </c>
    </row>
    <row r="20" spans="1:9" x14ac:dyDescent="0.2">
      <c r="A20" t="s">
        <v>16</v>
      </c>
      <c r="B20" t="s">
        <v>17</v>
      </c>
      <c r="C20">
        <v>2000</v>
      </c>
      <c r="D20" s="26">
        <v>1.0941215958405615</v>
      </c>
      <c r="E20" s="26">
        <v>1.197102066484697</v>
      </c>
      <c r="F20" s="26">
        <v>4.7116707294973601</v>
      </c>
      <c r="G20" s="26">
        <v>22.199841063202186</v>
      </c>
      <c r="H20" s="26">
        <v>5.1551406976329144</v>
      </c>
      <c r="I20" s="26">
        <v>2.0699999999999998</v>
      </c>
    </row>
    <row r="21" spans="1:9" x14ac:dyDescent="0.2">
      <c r="A21" t="s">
        <v>18</v>
      </c>
      <c r="B21" t="s">
        <v>19</v>
      </c>
      <c r="C21">
        <v>2019</v>
      </c>
      <c r="D21" s="26">
        <v>0.86805636182304158</v>
      </c>
      <c r="E21" s="26">
        <v>0.75352184730145533</v>
      </c>
      <c r="F21" s="26">
        <v>4.2372994542050604</v>
      </c>
      <c r="G21" s="26">
        <v>17.954706664606501</v>
      </c>
      <c r="H21" s="26">
        <v>3.6782147481720044</v>
      </c>
      <c r="I21" s="26">
        <v>1.25</v>
      </c>
    </row>
    <row r="22" spans="1:9" x14ac:dyDescent="0.2">
      <c r="A22" t="s">
        <v>18</v>
      </c>
      <c r="B22" t="s">
        <v>19</v>
      </c>
      <c r="C22">
        <v>2010</v>
      </c>
      <c r="D22" s="26">
        <v>0.8286598965353198</v>
      </c>
      <c r="E22" s="26">
        <v>0.68667722412592691</v>
      </c>
      <c r="F22" s="26">
        <v>4.0903063835839832</v>
      </c>
      <c r="G22" s="26">
        <v>16.730606311587884</v>
      </c>
      <c r="H22" s="26">
        <v>3.3894728646184618</v>
      </c>
      <c r="I22" s="26">
        <v>1.47</v>
      </c>
    </row>
    <row r="23" spans="1:9" x14ac:dyDescent="0.2">
      <c r="A23" t="s">
        <v>18</v>
      </c>
      <c r="B23" t="s">
        <v>19</v>
      </c>
      <c r="C23">
        <v>2000</v>
      </c>
      <c r="D23" s="26">
        <v>0.77232170672291978</v>
      </c>
      <c r="E23" s="26">
        <v>0.5964808186754037</v>
      </c>
      <c r="F23" s="26">
        <v>3.8997943838060647</v>
      </c>
      <c r="G23" s="26">
        <v>15.208396235965324</v>
      </c>
      <c r="H23" s="26">
        <v>3.0118958543695573</v>
      </c>
      <c r="I23" s="26">
        <v>2.37</v>
      </c>
    </row>
    <row r="24" spans="1:9" x14ac:dyDescent="0.2">
      <c r="A24" t="s">
        <v>20</v>
      </c>
      <c r="B24" t="s">
        <v>21</v>
      </c>
      <c r="C24">
        <v>2019</v>
      </c>
      <c r="D24" s="26">
        <v>1.1112625136590653</v>
      </c>
      <c r="E24" s="26">
        <v>1.2349043742638641</v>
      </c>
      <c r="F24" s="26">
        <v>4.4458861696418133</v>
      </c>
      <c r="G24" s="26">
        <v>19.765903833412356</v>
      </c>
      <c r="H24" s="26">
        <v>4.9405466403182352</v>
      </c>
      <c r="I24" s="26">
        <v>1.18</v>
      </c>
    </row>
    <row r="25" spans="1:9" x14ac:dyDescent="0.2">
      <c r="A25" t="s">
        <v>20</v>
      </c>
      <c r="B25" t="s">
        <v>21</v>
      </c>
      <c r="C25">
        <v>2000</v>
      </c>
      <c r="D25" s="26">
        <v>1.0923696996291206</v>
      </c>
      <c r="E25" s="26">
        <v>1.193271560667815</v>
      </c>
      <c r="F25" s="26">
        <v>4.1024271534797743</v>
      </c>
      <c r="G25" s="26">
        <v>16.829908549608163</v>
      </c>
      <c r="H25" s="26">
        <v>4.4813671173970491</v>
      </c>
      <c r="I25" s="26">
        <v>4.0999999999999996</v>
      </c>
    </row>
    <row r="26" spans="1:9" x14ac:dyDescent="0.2">
      <c r="A26" t="s">
        <v>20</v>
      </c>
      <c r="B26" t="s">
        <v>21</v>
      </c>
      <c r="C26">
        <v>2005</v>
      </c>
      <c r="D26" s="26">
        <v>1.0674428427763807</v>
      </c>
      <c r="E26" s="26">
        <v>1.1394342225945209</v>
      </c>
      <c r="F26" s="26">
        <v>4.2507289246535294</v>
      </c>
      <c r="G26" s="26">
        <v>18.068696390886149</v>
      </c>
      <c r="H26" s="26">
        <v>4.5374101672039515</v>
      </c>
      <c r="I26" s="26">
        <v>2.5499999999999998</v>
      </c>
    </row>
    <row r="27" spans="1:9" x14ac:dyDescent="0.2">
      <c r="A27" t="s">
        <v>20</v>
      </c>
      <c r="B27" t="s">
        <v>21</v>
      </c>
      <c r="C27">
        <v>2010</v>
      </c>
      <c r="D27" s="26">
        <v>1.0666985504229953</v>
      </c>
      <c r="E27" s="26">
        <v>1.1378457974745195</v>
      </c>
      <c r="F27" s="26">
        <v>4.3402359208870944</v>
      </c>
      <c r="G27" s="26">
        <v>18.837647848958646</v>
      </c>
      <c r="H27" s="26">
        <v>4.6297233653040779</v>
      </c>
      <c r="I27" s="26">
        <v>1.95</v>
      </c>
    </row>
    <row r="28" spans="1:9" x14ac:dyDescent="0.2">
      <c r="A28" t="s">
        <v>22</v>
      </c>
      <c r="B28" t="s">
        <v>23</v>
      </c>
      <c r="C28">
        <v>2000</v>
      </c>
      <c r="D28" s="26">
        <v>1.0770043267933502</v>
      </c>
      <c r="E28" s="26">
        <v>1.1599383199315976</v>
      </c>
      <c r="F28" s="26">
        <v>4.3282593708224271</v>
      </c>
      <c r="G28" s="26">
        <v>18.733829181112153</v>
      </c>
      <c r="H28" s="26">
        <v>4.6615540698596174</v>
      </c>
      <c r="I28" s="26">
        <v>2.2200000000000002</v>
      </c>
    </row>
    <row r="29" spans="1:9" x14ac:dyDescent="0.2">
      <c r="A29" t="s">
        <v>22</v>
      </c>
      <c r="B29" t="s">
        <v>23</v>
      </c>
      <c r="C29">
        <v>2010</v>
      </c>
      <c r="D29" s="26">
        <v>1.0203612826477078</v>
      </c>
      <c r="E29" s="26">
        <v>1.0411371471264754</v>
      </c>
      <c r="F29" s="26">
        <v>4.457773143043565</v>
      </c>
      <c r="G29" s="26">
        <v>19.871741394840505</v>
      </c>
      <c r="H29" s="26">
        <v>4.5485391219884352</v>
      </c>
      <c r="I29" s="26">
        <v>1.42</v>
      </c>
    </row>
    <row r="30" spans="1:9" x14ac:dyDescent="0.2">
      <c r="A30" t="s">
        <v>22</v>
      </c>
      <c r="B30" t="s">
        <v>23</v>
      </c>
      <c r="C30">
        <v>2005</v>
      </c>
      <c r="D30" s="26">
        <v>1.0195316845312554</v>
      </c>
      <c r="E30" s="26">
        <v>1.0394448557631393</v>
      </c>
      <c r="F30" s="26">
        <v>4.4413861662070895</v>
      </c>
      <c r="G30" s="26">
        <v>19.725911077375709</v>
      </c>
      <c r="H30" s="26">
        <v>4.5281339196869279</v>
      </c>
      <c r="I30" s="26">
        <v>1.54</v>
      </c>
    </row>
    <row r="31" spans="1:9" x14ac:dyDescent="0.2">
      <c r="A31" t="s">
        <v>22</v>
      </c>
      <c r="B31" t="s">
        <v>23</v>
      </c>
      <c r="C31">
        <v>2019</v>
      </c>
      <c r="D31" s="26">
        <v>0.97954837470409506</v>
      </c>
      <c r="E31" s="26">
        <v>0.95951501838543418</v>
      </c>
      <c r="F31" s="26">
        <v>4.5454176433375828</v>
      </c>
      <c r="G31" s="26">
        <v>20.660821552364585</v>
      </c>
      <c r="H31" s="26">
        <v>4.4524564648826477</v>
      </c>
      <c r="I31" s="26">
        <v>0.8</v>
      </c>
    </row>
    <row r="32" spans="1:9" x14ac:dyDescent="0.2">
      <c r="A32" t="s">
        <v>24</v>
      </c>
      <c r="B32" t="s">
        <v>25</v>
      </c>
      <c r="C32">
        <v>2005</v>
      </c>
      <c r="D32" s="26">
        <v>1.0366288953621612</v>
      </c>
      <c r="E32" s="26">
        <v>1.0745994666997745</v>
      </c>
      <c r="F32" s="26">
        <v>4.6267322670409552</v>
      </c>
      <c r="G32" s="26">
        <v>21.406651470877936</v>
      </c>
      <c r="H32" s="26">
        <v>4.796204359119133</v>
      </c>
      <c r="I32" s="26">
        <v>1.93</v>
      </c>
    </row>
    <row r="33" spans="1:9" x14ac:dyDescent="0.2">
      <c r="A33" t="s">
        <v>24</v>
      </c>
      <c r="B33" t="s">
        <v>25</v>
      </c>
      <c r="C33">
        <v>2010</v>
      </c>
      <c r="D33" s="26">
        <v>1.0051805125037803</v>
      </c>
      <c r="E33" s="26">
        <v>1.0103878627173624</v>
      </c>
      <c r="F33" s="26">
        <v>4.6344368819189041</v>
      </c>
      <c r="G33" s="26">
        <v>21.478005212490213</v>
      </c>
      <c r="H33" s="26">
        <v>4.6584456401336656</v>
      </c>
      <c r="I33" s="26">
        <v>0.71</v>
      </c>
    </row>
    <row r="34" spans="1:9" x14ac:dyDescent="0.2">
      <c r="A34" t="s">
        <v>24</v>
      </c>
      <c r="B34" t="s">
        <v>25</v>
      </c>
      <c r="C34">
        <v>2000</v>
      </c>
      <c r="D34" s="26">
        <v>0.99387691494121122</v>
      </c>
      <c r="E34" s="26">
        <v>0.98779132205305964</v>
      </c>
      <c r="F34" s="26">
        <v>4.5678987860673299</v>
      </c>
      <c r="G34" s="26">
        <v>20.865699319755386</v>
      </c>
      <c r="H34" s="26">
        <v>4.5399291532603012</v>
      </c>
      <c r="I34" s="26">
        <v>0.84</v>
      </c>
    </row>
    <row r="35" spans="1:9" x14ac:dyDescent="0.2">
      <c r="A35" t="s">
        <v>24</v>
      </c>
      <c r="B35" t="s">
        <v>25</v>
      </c>
      <c r="C35">
        <v>2019</v>
      </c>
      <c r="D35" s="26">
        <v>0.9566485792052033</v>
      </c>
      <c r="E35" s="26">
        <v>0.91517650409533413</v>
      </c>
      <c r="F35" s="26">
        <v>4.6747184060981661</v>
      </c>
      <c r="G35" s="26">
        <v>21.852992176312981</v>
      </c>
      <c r="H35" s="26">
        <v>4.4720627213782231</v>
      </c>
      <c r="I35" s="26">
        <v>1.22</v>
      </c>
    </row>
    <row r="36" spans="1:9" x14ac:dyDescent="0.2">
      <c r="A36" t="s">
        <v>26</v>
      </c>
      <c r="B36" t="s">
        <v>27</v>
      </c>
      <c r="C36">
        <v>2000</v>
      </c>
      <c r="D36" s="26">
        <v>1.182414652434554</v>
      </c>
      <c r="E36" s="26">
        <v>1.3981044102919271</v>
      </c>
      <c r="F36" s="26">
        <v>4.4883069496745085</v>
      </c>
      <c r="G36" s="26">
        <v>20.144899274496492</v>
      </c>
      <c r="H36" s="26">
        <v>5.3070399019189773</v>
      </c>
      <c r="I36" s="26">
        <v>1.87</v>
      </c>
    </row>
    <row r="37" spans="1:9" x14ac:dyDescent="0.2">
      <c r="A37" t="s">
        <v>26</v>
      </c>
      <c r="B37" t="s">
        <v>27</v>
      </c>
      <c r="C37">
        <v>2005</v>
      </c>
      <c r="D37" s="26">
        <v>1.1758016328482794</v>
      </c>
      <c r="E37" s="26">
        <v>1.3825094798086801</v>
      </c>
      <c r="F37" s="26">
        <v>4.5702179847473792</v>
      </c>
      <c r="G37" s="26">
        <v>20.886892428108396</v>
      </c>
      <c r="H37" s="26">
        <v>5.3736697689385418</v>
      </c>
      <c r="I37" s="26">
        <v>1.05</v>
      </c>
    </row>
    <row r="38" spans="1:9" x14ac:dyDescent="0.2">
      <c r="A38" t="s">
        <v>26</v>
      </c>
      <c r="B38" t="s">
        <v>27</v>
      </c>
      <c r="C38">
        <v>2010</v>
      </c>
      <c r="D38" s="26">
        <v>1.1562461903973444</v>
      </c>
      <c r="E38" s="26">
        <v>1.336905252808372</v>
      </c>
      <c r="F38" s="26">
        <v>4.6116992034637523</v>
      </c>
      <c r="G38" s="26">
        <v>21.267769543228209</v>
      </c>
      <c r="H38" s="26">
        <v>5.3322596352634317</v>
      </c>
      <c r="I38" s="26">
        <v>0.98</v>
      </c>
    </row>
    <row r="39" spans="1:9" x14ac:dyDescent="0.2">
      <c r="A39" t="s">
        <v>26</v>
      </c>
      <c r="B39" t="s">
        <v>27</v>
      </c>
      <c r="C39">
        <v>2019</v>
      </c>
      <c r="D39" s="26">
        <v>1.1550322287909702</v>
      </c>
      <c r="E39" s="26">
        <v>1.3340994495458363</v>
      </c>
      <c r="F39" s="26">
        <v>4.6986467429059449</v>
      </c>
      <c r="G39" s="26">
        <v>22.077281214620644</v>
      </c>
      <c r="H39" s="26">
        <v>5.4270884197600866</v>
      </c>
      <c r="I39" s="26">
        <v>0.86</v>
      </c>
    </row>
    <row r="40" spans="1:9" x14ac:dyDescent="0.2">
      <c r="A40" t="s">
        <v>28</v>
      </c>
      <c r="B40" t="s">
        <v>29</v>
      </c>
      <c r="C40">
        <v>2000</v>
      </c>
      <c r="D40" s="26">
        <v>1.1034616220947047</v>
      </c>
      <c r="E40" s="26">
        <v>1.2176275514358768</v>
      </c>
      <c r="F40" s="26">
        <v>4.7630505175141469</v>
      </c>
      <c r="G40" s="26">
        <v>22.686650232391781</v>
      </c>
      <c r="H40" s="26">
        <v>5.255843450175183</v>
      </c>
      <c r="I40" s="26">
        <v>1.0900000000000001</v>
      </c>
    </row>
    <row r="41" spans="1:9" x14ac:dyDescent="0.2">
      <c r="A41" t="s">
        <v>28</v>
      </c>
      <c r="B41" t="s">
        <v>29</v>
      </c>
      <c r="C41">
        <v>2010</v>
      </c>
      <c r="D41" s="26">
        <v>1.0565237240791003</v>
      </c>
      <c r="E41" s="26">
        <v>1.1162423795419709</v>
      </c>
      <c r="F41" s="26">
        <v>4.7798443218821562</v>
      </c>
      <c r="G41" s="26">
        <v>22.846911741429089</v>
      </c>
      <c r="H41" s="26">
        <v>5.050018923473278</v>
      </c>
      <c r="I41" s="26">
        <v>0.76</v>
      </c>
    </row>
    <row r="42" spans="1:9" x14ac:dyDescent="0.2">
      <c r="A42" t="s">
        <v>28</v>
      </c>
      <c r="B42" t="s">
        <v>29</v>
      </c>
      <c r="C42">
        <v>2019</v>
      </c>
      <c r="D42" s="26">
        <v>1.0170333392987803</v>
      </c>
      <c r="E42" s="26">
        <v>1.0343568132452279</v>
      </c>
      <c r="F42" s="26">
        <v>4.8272408075848316</v>
      </c>
      <c r="G42" s="26">
        <v>23.302253814412257</v>
      </c>
      <c r="H42" s="26">
        <v>4.9094648381373425</v>
      </c>
      <c r="I42" s="26">
        <v>0.86</v>
      </c>
    </row>
    <row r="43" spans="1:9" x14ac:dyDescent="0.2">
      <c r="A43" t="s">
        <v>30</v>
      </c>
      <c r="B43" t="s">
        <v>31</v>
      </c>
      <c r="C43">
        <v>2010</v>
      </c>
      <c r="D43" s="26">
        <v>1.1826999033360426</v>
      </c>
      <c r="E43" s="26">
        <v>1.3987790613510844</v>
      </c>
      <c r="F43" s="26">
        <v>4.4904860164315883</v>
      </c>
      <c r="G43" s="26">
        <v>20.164464663767635</v>
      </c>
      <c r="H43" s="26">
        <v>5.3108973775654906</v>
      </c>
      <c r="I43" s="26">
        <v>5.26</v>
      </c>
    </row>
    <row r="44" spans="1:9" x14ac:dyDescent="0.2">
      <c r="A44" t="s">
        <v>30</v>
      </c>
      <c r="B44" t="s">
        <v>31</v>
      </c>
      <c r="C44">
        <v>2019</v>
      </c>
      <c r="D44" s="26">
        <v>1.0884904701823963</v>
      </c>
      <c r="E44" s="26">
        <v>1.1848115036778941</v>
      </c>
      <c r="F44" s="26">
        <v>4.6378518241494389</v>
      </c>
      <c r="G44" s="26">
        <v>21.509669542766279</v>
      </c>
      <c r="H44" s="26">
        <v>5.0482575127047067</v>
      </c>
      <c r="I44" s="26">
        <v>1.96</v>
      </c>
    </row>
    <row r="45" spans="1:9" x14ac:dyDescent="0.2">
      <c r="A45" t="s">
        <v>30</v>
      </c>
      <c r="B45" t="s">
        <v>31</v>
      </c>
      <c r="C45">
        <v>2000</v>
      </c>
      <c r="D45" s="26">
        <v>1.0588054866759067</v>
      </c>
      <c r="E45" s="26">
        <v>1.1210690586150036</v>
      </c>
      <c r="F45" s="26">
        <v>4.3247135101356244</v>
      </c>
      <c r="G45" s="26">
        <v>18.703146944749594</v>
      </c>
      <c r="H45" s="26">
        <v>4.5790303928330189</v>
      </c>
      <c r="I45" s="26">
        <v>10.24</v>
      </c>
    </row>
    <row r="46" spans="1:9" x14ac:dyDescent="0.2">
      <c r="A46" t="s">
        <v>32</v>
      </c>
      <c r="B46" t="s">
        <v>33</v>
      </c>
      <c r="C46">
        <v>2005</v>
      </c>
      <c r="D46" s="26">
        <v>1.0773679052841565</v>
      </c>
      <c r="E46" s="26">
        <v>1.1607216033363712</v>
      </c>
      <c r="F46" s="26">
        <v>4.7262000973999063</v>
      </c>
      <c r="G46" s="26">
        <v>22.336967360662882</v>
      </c>
      <c r="H46" s="26">
        <v>5.0918562988895131</v>
      </c>
      <c r="I46" s="26">
        <v>2.27</v>
      </c>
    </row>
    <row r="47" spans="1:9" x14ac:dyDescent="0.2">
      <c r="A47" t="s">
        <v>32</v>
      </c>
      <c r="B47" t="s">
        <v>33</v>
      </c>
      <c r="C47">
        <v>2010</v>
      </c>
      <c r="D47" s="26">
        <v>1.0696680969115957</v>
      </c>
      <c r="E47" s="26">
        <v>1.1441898375504749</v>
      </c>
      <c r="F47" s="26">
        <v>4.736564497916671</v>
      </c>
      <c r="G47" s="26">
        <v>22.435043242924607</v>
      </c>
      <c r="H47" s="26">
        <v>5.0665519323855532</v>
      </c>
      <c r="I47" s="26">
        <v>2.2000000000000002</v>
      </c>
    </row>
    <row r="48" spans="1:9" x14ac:dyDescent="0.2">
      <c r="A48" t="s">
        <v>32</v>
      </c>
      <c r="B48" t="s">
        <v>33</v>
      </c>
      <c r="C48">
        <v>2000</v>
      </c>
      <c r="D48" s="26">
        <v>1.0413926851582251</v>
      </c>
      <c r="E48" s="26">
        <v>1.0844987247010582</v>
      </c>
      <c r="F48" s="26">
        <v>4.6758374621707892</v>
      </c>
      <c r="G48" s="26">
        <v>21.863455972639766</v>
      </c>
      <c r="H48" s="26">
        <v>4.869382930093459</v>
      </c>
      <c r="I48" s="26">
        <v>2.86</v>
      </c>
    </row>
    <row r="49" spans="1:9" x14ac:dyDescent="0.2">
      <c r="A49" t="s">
        <v>32</v>
      </c>
      <c r="B49" t="s">
        <v>33</v>
      </c>
      <c r="C49">
        <v>2019</v>
      </c>
      <c r="D49" s="26">
        <v>1.0068937079479006</v>
      </c>
      <c r="E49" s="26">
        <v>1.0138349391050721</v>
      </c>
      <c r="F49" s="26">
        <v>4.7593099141094903</v>
      </c>
      <c r="G49" s="26">
        <v>22.651030858540885</v>
      </c>
      <c r="H49" s="26">
        <v>4.7921192066909093</v>
      </c>
      <c r="I49" s="26">
        <v>1.47</v>
      </c>
    </row>
    <row r="50" spans="1:9" x14ac:dyDescent="0.2">
      <c r="A50" t="s">
        <v>34</v>
      </c>
      <c r="B50" t="s">
        <v>35</v>
      </c>
      <c r="C50">
        <v>2000</v>
      </c>
      <c r="D50" s="26">
        <v>1.1679078100014801</v>
      </c>
      <c r="E50" s="26">
        <v>1.3640086526624535</v>
      </c>
      <c r="F50" s="26">
        <v>4.6733295430070747</v>
      </c>
      <c r="G50" s="26">
        <v>21.840009017542712</v>
      </c>
      <c r="H50" s="26">
        <v>5.4580180719886107</v>
      </c>
      <c r="I50" s="26">
        <v>1.79</v>
      </c>
    </row>
    <row r="51" spans="1:9" x14ac:dyDescent="0.2">
      <c r="A51" t="s">
        <v>34</v>
      </c>
      <c r="B51" t="s">
        <v>35</v>
      </c>
      <c r="C51">
        <v>2005</v>
      </c>
      <c r="D51" s="26">
        <v>1.1401936785786313</v>
      </c>
      <c r="E51" s="26">
        <v>1.3000416246706712</v>
      </c>
      <c r="F51" s="26">
        <v>4.6948682929092076</v>
      </c>
      <c r="G51" s="26">
        <v>22.041788287764216</v>
      </c>
      <c r="H51" s="26">
        <v>5.353059149334328</v>
      </c>
      <c r="I51" s="26">
        <v>1.61</v>
      </c>
    </row>
    <row r="52" spans="1:9" x14ac:dyDescent="0.2">
      <c r="A52" t="s">
        <v>34</v>
      </c>
      <c r="B52" t="s">
        <v>35</v>
      </c>
      <c r="C52">
        <v>2010</v>
      </c>
      <c r="D52" s="26">
        <v>1.1222158782728267</v>
      </c>
      <c r="E52" s="26">
        <v>1.2593684774476517</v>
      </c>
      <c r="F52" s="26">
        <v>4.7026541491431129</v>
      </c>
      <c r="G52" s="26">
        <v>22.114956046452935</v>
      </c>
      <c r="H52" s="26">
        <v>5.2773931561939911</v>
      </c>
      <c r="I52" s="26">
        <v>1.27</v>
      </c>
    </row>
    <row r="53" spans="1:9" x14ac:dyDescent="0.2">
      <c r="A53" t="s">
        <v>34</v>
      </c>
      <c r="B53" t="s">
        <v>35</v>
      </c>
      <c r="C53">
        <v>2019</v>
      </c>
      <c r="D53" s="26">
        <v>1.0899051114393981</v>
      </c>
      <c r="E53" s="26">
        <v>1.1878931519417266</v>
      </c>
      <c r="F53" s="26">
        <v>4.7392389172287919</v>
      </c>
      <c r="G53" s="26">
        <v>22.460385514575933</v>
      </c>
      <c r="H53" s="26">
        <v>5.165320720220179</v>
      </c>
      <c r="I53" s="26">
        <v>1.17</v>
      </c>
    </row>
    <row r="54" spans="1:9" x14ac:dyDescent="0.2">
      <c r="A54" t="s">
        <v>36</v>
      </c>
      <c r="B54" t="s">
        <v>37</v>
      </c>
      <c r="C54">
        <v>2010</v>
      </c>
      <c r="D54" s="26">
        <v>1.1997551772534747</v>
      </c>
      <c r="E54" s="26">
        <v>1.4394124853465164</v>
      </c>
      <c r="F54" s="26">
        <v>4.0529003846823102</v>
      </c>
      <c r="G54" s="26">
        <v>16.426001528158018</v>
      </c>
      <c r="H54" s="26">
        <v>4.8624882194152006</v>
      </c>
      <c r="I54" s="26">
        <v>4.87</v>
      </c>
    </row>
    <row r="55" spans="1:9" x14ac:dyDescent="0.2">
      <c r="A55" t="s">
        <v>36</v>
      </c>
      <c r="B55" t="s">
        <v>37</v>
      </c>
      <c r="C55">
        <v>2019</v>
      </c>
      <c r="D55" s="26">
        <v>1.1855421548543752</v>
      </c>
      <c r="E55" s="26">
        <v>1.4055102009367553</v>
      </c>
      <c r="F55" s="26">
        <v>4.2597820801542632</v>
      </c>
      <c r="G55" s="26">
        <v>18.14574337040338</v>
      </c>
      <c r="H55" s="26">
        <v>5.0501512265161379</v>
      </c>
      <c r="I55" s="26">
        <v>2.04</v>
      </c>
    </row>
    <row r="56" spans="1:9" x14ac:dyDescent="0.2">
      <c r="A56" t="s">
        <v>36</v>
      </c>
      <c r="B56" t="s">
        <v>37</v>
      </c>
      <c r="C56">
        <v>2005</v>
      </c>
      <c r="D56" s="26">
        <v>1.1225435240687542</v>
      </c>
      <c r="E56" s="26">
        <v>1.2601039634286979</v>
      </c>
      <c r="F56" s="26">
        <v>3.9287330677374728</v>
      </c>
      <c r="G56" s="26">
        <v>15.434943517533894</v>
      </c>
      <c r="H56" s="26">
        <v>4.4101738629834708</v>
      </c>
      <c r="I56" s="26">
        <v>10.17</v>
      </c>
    </row>
    <row r="57" spans="1:9" x14ac:dyDescent="0.2">
      <c r="A57" t="s">
        <v>36</v>
      </c>
      <c r="B57" t="s">
        <v>37</v>
      </c>
      <c r="C57">
        <v>2000</v>
      </c>
      <c r="D57" s="26">
        <v>1.0633333589517495</v>
      </c>
      <c r="E57" s="26">
        <v>1.1306778322596103</v>
      </c>
      <c r="F57" s="26">
        <v>3.7564286089114973</v>
      </c>
      <c r="G57" s="26">
        <v>14.110755893848767</v>
      </c>
      <c r="H57" s="26">
        <v>3.9943358503763102</v>
      </c>
      <c r="I57" s="26">
        <v>5.6</v>
      </c>
    </row>
    <row r="58" spans="1:9" x14ac:dyDescent="0.2">
      <c r="A58" t="s">
        <v>38</v>
      </c>
      <c r="B58" t="s">
        <v>39</v>
      </c>
      <c r="C58">
        <v>2000</v>
      </c>
      <c r="D58" s="26">
        <v>1.1708482036433094</v>
      </c>
      <c r="E58" s="26">
        <v>1.3708855159747646</v>
      </c>
      <c r="F58" s="26">
        <v>4.7016996694241389</v>
      </c>
      <c r="G58" s="26">
        <v>22.105979781463056</v>
      </c>
      <c r="H58" s="26">
        <v>5.5049766120155947</v>
      </c>
      <c r="I58" s="26">
        <v>1.67</v>
      </c>
    </row>
    <row r="59" spans="1:9" x14ac:dyDescent="0.2">
      <c r="A59" t="s">
        <v>38</v>
      </c>
      <c r="B59" t="s">
        <v>39</v>
      </c>
      <c r="C59">
        <v>2005</v>
      </c>
      <c r="D59" s="26">
        <v>1.1464381352857747</v>
      </c>
      <c r="E59" s="26">
        <v>1.3143203980375242</v>
      </c>
      <c r="F59" s="26">
        <v>4.7129373516892255</v>
      </c>
      <c r="G59" s="26">
        <v>22.211778480947451</v>
      </c>
      <c r="H59" s="26">
        <v>5.4030911091892726</v>
      </c>
      <c r="I59" s="26">
        <v>1.29</v>
      </c>
    </row>
    <row r="60" spans="1:9" x14ac:dyDescent="0.2">
      <c r="A60" t="s">
        <v>38</v>
      </c>
      <c r="B60" t="s">
        <v>39</v>
      </c>
      <c r="C60">
        <v>2010</v>
      </c>
      <c r="D60" s="26">
        <v>1.127428777851599</v>
      </c>
      <c r="E60" s="26">
        <v>1.2710956491279501</v>
      </c>
      <c r="F60" s="26">
        <v>4.7422089802461063</v>
      </c>
      <c r="G60" s="26">
        <v>22.488546012326815</v>
      </c>
      <c r="H60" s="26">
        <v>5.3465028749157453</v>
      </c>
      <c r="I60" s="26">
        <v>0.98</v>
      </c>
    </row>
    <row r="61" spans="1:9" x14ac:dyDescent="0.2">
      <c r="A61" t="s">
        <v>38</v>
      </c>
      <c r="B61" t="s">
        <v>39</v>
      </c>
      <c r="C61">
        <v>2019</v>
      </c>
      <c r="D61" s="26">
        <v>1.1212314551496214</v>
      </c>
      <c r="E61" s="26">
        <v>1.2571599760169374</v>
      </c>
      <c r="F61" s="26">
        <v>4.8020478129765536</v>
      </c>
      <c r="G61" s="26">
        <v>23.059663198112901</v>
      </c>
      <c r="H61" s="26">
        <v>5.3842070570417579</v>
      </c>
      <c r="I61" s="26">
        <v>0.75</v>
      </c>
    </row>
    <row r="62" spans="1:9" x14ac:dyDescent="0.2">
      <c r="A62" t="s">
        <v>40</v>
      </c>
      <c r="B62" t="s">
        <v>41</v>
      </c>
      <c r="C62">
        <v>2005</v>
      </c>
      <c r="D62" s="26">
        <v>1.0115704435972781</v>
      </c>
      <c r="E62" s="26">
        <v>1.0232747623595939</v>
      </c>
      <c r="F62" s="26">
        <v>4.5820713211146398</v>
      </c>
      <c r="G62" s="26">
        <v>20.99537759178126</v>
      </c>
      <c r="H62" s="26">
        <v>4.6350879188943024</v>
      </c>
      <c r="I62" s="26">
        <v>1.19</v>
      </c>
    </row>
    <row r="63" spans="1:9" x14ac:dyDescent="0.2">
      <c r="A63" t="s">
        <v>40</v>
      </c>
      <c r="B63" t="s">
        <v>41</v>
      </c>
      <c r="C63">
        <v>2010</v>
      </c>
      <c r="D63" s="26">
        <v>0.98766626492627463</v>
      </c>
      <c r="E63" s="26">
        <v>0.97548465087341807</v>
      </c>
      <c r="F63" s="26">
        <v>4.5754151432177448</v>
      </c>
      <c r="G63" s="26">
        <v>20.934423732786257</v>
      </c>
      <c r="H63" s="26">
        <v>4.5189831849889863</v>
      </c>
      <c r="I63" s="26">
        <v>1.6</v>
      </c>
    </row>
    <row r="64" spans="1:9" x14ac:dyDescent="0.2">
      <c r="A64" t="s">
        <v>40</v>
      </c>
      <c r="B64" t="s">
        <v>41</v>
      </c>
      <c r="C64">
        <v>2019</v>
      </c>
      <c r="D64" s="26">
        <v>0.9095560292411754</v>
      </c>
      <c r="E64" s="26">
        <v>0.82729217032897395</v>
      </c>
      <c r="F64" s="26">
        <v>4.5256933788539708</v>
      </c>
      <c r="G64" s="26">
        <v>20.481900559402671</v>
      </c>
      <c r="H64" s="26">
        <v>4.116371699233496</v>
      </c>
      <c r="I64" s="26">
        <v>0.74</v>
      </c>
    </row>
    <row r="65" spans="1:9" x14ac:dyDescent="0.2">
      <c r="A65" t="s">
        <v>42</v>
      </c>
      <c r="B65" t="s">
        <v>43</v>
      </c>
      <c r="C65">
        <v>2005</v>
      </c>
      <c r="D65" s="26">
        <v>1.1328997699444829</v>
      </c>
      <c r="E65" s="26">
        <v>1.2834618887402625</v>
      </c>
      <c r="F65" s="26">
        <v>4.4484679025348139</v>
      </c>
      <c r="G65" s="26">
        <v>19.788866679882489</v>
      </c>
      <c r="H65" s="26">
        <v>5.0396682633871075</v>
      </c>
      <c r="I65" s="26">
        <v>1.63</v>
      </c>
    </row>
    <row r="66" spans="1:9" x14ac:dyDescent="0.2">
      <c r="A66" t="s">
        <v>42</v>
      </c>
      <c r="B66" t="s">
        <v>43</v>
      </c>
      <c r="C66">
        <v>2000</v>
      </c>
      <c r="D66" s="26">
        <v>1.1264561134318043</v>
      </c>
      <c r="E66" s="26">
        <v>1.268903375487886</v>
      </c>
      <c r="F66" s="26">
        <v>4.3488969693370949</v>
      </c>
      <c r="G66" s="26">
        <v>18.912904849909371</v>
      </c>
      <c r="H66" s="26">
        <v>4.8988415777948164</v>
      </c>
      <c r="I66" s="26">
        <v>2.0099999999999998</v>
      </c>
    </row>
    <row r="67" spans="1:9" x14ac:dyDescent="0.2">
      <c r="A67" t="s">
        <v>42</v>
      </c>
      <c r="B67" t="s">
        <v>43</v>
      </c>
      <c r="C67">
        <v>2010</v>
      </c>
      <c r="D67" s="26">
        <v>1.073351702386901</v>
      </c>
      <c r="E67" s="26">
        <v>1.1520838770168587</v>
      </c>
      <c r="F67" s="26">
        <v>4.4495869515263937</v>
      </c>
      <c r="G67" s="26">
        <v>19.798824039193946</v>
      </c>
      <c r="H67" s="26">
        <v>4.7759717293393962</v>
      </c>
      <c r="I67" s="26">
        <v>1.38</v>
      </c>
    </row>
    <row r="68" spans="1:9" x14ac:dyDescent="0.2">
      <c r="A68" t="s">
        <v>42</v>
      </c>
      <c r="B68" t="s">
        <v>43</v>
      </c>
      <c r="C68">
        <v>2019</v>
      </c>
      <c r="D68" s="26">
        <v>1.0644579892269184</v>
      </c>
      <c r="E68" s="26">
        <v>1.1330708108290142</v>
      </c>
      <c r="F68" s="26">
        <v>4.5747131650918815</v>
      </c>
      <c r="G68" s="26">
        <v>20.928000542864982</v>
      </c>
      <c r="H68" s="26">
        <v>4.8695899770036153</v>
      </c>
      <c r="I68" s="26">
        <v>0.67</v>
      </c>
    </row>
    <row r="69" spans="1:9" x14ac:dyDescent="0.2">
      <c r="A69" t="s">
        <v>44</v>
      </c>
      <c r="B69" t="s">
        <v>45</v>
      </c>
      <c r="C69">
        <v>2019</v>
      </c>
      <c r="D69" s="26">
        <v>0.95760728706009524</v>
      </c>
      <c r="E69" s="26">
        <v>0.91701171623059563</v>
      </c>
      <c r="F69" s="26">
        <v>4.8157923456758924</v>
      </c>
      <c r="G69" s="26">
        <v>23.191855916670516</v>
      </c>
      <c r="H69" s="26">
        <v>4.6116378431874638</v>
      </c>
      <c r="I69" s="26">
        <v>0.28000000000000003</v>
      </c>
    </row>
    <row r="70" spans="1:9" x14ac:dyDescent="0.2">
      <c r="A70" t="s">
        <v>44</v>
      </c>
      <c r="B70" t="s">
        <v>45</v>
      </c>
      <c r="C70">
        <v>2005</v>
      </c>
      <c r="D70" s="26">
        <v>0.93043959476670013</v>
      </c>
      <c r="E70" s="26">
        <v>0.86571783950962111</v>
      </c>
      <c r="F70" s="26">
        <v>4.7450467490006361</v>
      </c>
      <c r="G70" s="26">
        <v>22.515468650201505</v>
      </c>
      <c r="H70" s="26">
        <v>4.4149793742891994</v>
      </c>
      <c r="I70" s="26">
        <v>1.01</v>
      </c>
    </row>
    <row r="71" spans="1:9" x14ac:dyDescent="0.2">
      <c r="A71" t="s">
        <v>44</v>
      </c>
      <c r="B71" t="s">
        <v>45</v>
      </c>
      <c r="C71">
        <v>2010</v>
      </c>
      <c r="D71" s="26">
        <v>0.92788341033070687</v>
      </c>
      <c r="E71" s="26">
        <v>0.86096762316694297</v>
      </c>
      <c r="F71" s="26">
        <v>4.7391657843105319</v>
      </c>
      <c r="G71" s="26">
        <v>22.45969233117966</v>
      </c>
      <c r="H71" s="26">
        <v>4.3973933100686553</v>
      </c>
      <c r="I71" s="26">
        <v>0.63</v>
      </c>
    </row>
    <row r="72" spans="1:9" x14ac:dyDescent="0.2">
      <c r="A72" t="s">
        <v>44</v>
      </c>
      <c r="B72" t="s">
        <v>45</v>
      </c>
      <c r="C72">
        <v>2000</v>
      </c>
      <c r="D72" s="26">
        <v>0.89872518158949355</v>
      </c>
      <c r="E72" s="26">
        <v>0.80770695202306819</v>
      </c>
      <c r="F72" s="26">
        <v>4.6812282626341295</v>
      </c>
      <c r="G72" s="26">
        <v>21.913898046884551</v>
      </c>
      <c r="H72" s="26">
        <v>4.2071377203977276</v>
      </c>
      <c r="I72" s="26">
        <v>1.78</v>
      </c>
    </row>
    <row r="73" spans="1:9" x14ac:dyDescent="0.2">
      <c r="A73" t="s">
        <v>46</v>
      </c>
      <c r="B73" t="s">
        <v>47</v>
      </c>
      <c r="C73">
        <v>2000</v>
      </c>
      <c r="D73" s="26">
        <v>1.2049335223541449</v>
      </c>
      <c r="E73" s="26">
        <v>1.4518647932927664</v>
      </c>
      <c r="F73" s="26">
        <v>4.7281450838274335</v>
      </c>
      <c r="G73" s="26">
        <v>22.35535593372153</v>
      </c>
      <c r="H73" s="26">
        <v>5.6971005100576226</v>
      </c>
      <c r="I73" s="26">
        <v>0.98</v>
      </c>
    </row>
    <row r="74" spans="1:9" x14ac:dyDescent="0.2">
      <c r="A74" t="s">
        <v>46</v>
      </c>
      <c r="B74" t="s">
        <v>47</v>
      </c>
      <c r="C74">
        <v>2005</v>
      </c>
      <c r="D74" s="26">
        <v>1.180125875164054</v>
      </c>
      <c r="E74" s="26">
        <v>1.3926970812317243</v>
      </c>
      <c r="F74" s="26">
        <v>4.8024367325265302</v>
      </c>
      <c r="G74" s="26">
        <v>23.063398569920096</v>
      </c>
      <c r="H74" s="26">
        <v>5.6674798518928711</v>
      </c>
      <c r="I74" s="26">
        <v>1.26</v>
      </c>
    </row>
    <row r="75" spans="1:9" x14ac:dyDescent="0.2">
      <c r="A75" t="s">
        <v>46</v>
      </c>
      <c r="B75" t="s">
        <v>47</v>
      </c>
      <c r="C75">
        <v>2010</v>
      </c>
      <c r="D75" s="26">
        <v>1.1209028176145273</v>
      </c>
      <c r="E75" s="26">
        <v>1.2564231265361863</v>
      </c>
      <c r="F75" s="26">
        <v>4.7707607118737672</v>
      </c>
      <c r="G75" s="26">
        <v>22.760157769958294</v>
      </c>
      <c r="H75" s="26">
        <v>5.3475591241039933</v>
      </c>
      <c r="I75" s="26">
        <v>1.19</v>
      </c>
    </row>
    <row r="76" spans="1:9" x14ac:dyDescent="0.2">
      <c r="A76" t="s">
        <v>46</v>
      </c>
      <c r="B76" t="s">
        <v>47</v>
      </c>
      <c r="C76">
        <v>2019</v>
      </c>
      <c r="D76" s="26">
        <v>1.1038037209559568</v>
      </c>
      <c r="E76" s="26">
        <v>1.2183826543962157</v>
      </c>
      <c r="F76" s="26">
        <v>4.9854384383494281</v>
      </c>
      <c r="G76" s="26">
        <v>24.854596422571984</v>
      </c>
      <c r="H76" s="26">
        <v>5.5029454988469535</v>
      </c>
      <c r="I76" s="26">
        <v>0.65</v>
      </c>
    </row>
    <row r="77" spans="1:9" x14ac:dyDescent="0.2">
      <c r="A77" t="s">
        <v>48</v>
      </c>
      <c r="B77" t="s">
        <v>49</v>
      </c>
      <c r="C77">
        <v>2000</v>
      </c>
      <c r="D77" s="26">
        <v>1.039414119176137</v>
      </c>
      <c r="E77" s="26">
        <v>1.0803817111427048</v>
      </c>
      <c r="F77" s="26">
        <v>4.7075777974734416</v>
      </c>
      <c r="G77" s="26">
        <v>22.161288719264899</v>
      </c>
      <c r="H77" s="26">
        <v>4.8931228298139962</v>
      </c>
      <c r="I77" s="26">
        <v>1.34</v>
      </c>
    </row>
    <row r="78" spans="1:9" x14ac:dyDescent="0.2">
      <c r="A78" t="s">
        <v>48</v>
      </c>
      <c r="B78" t="s">
        <v>49</v>
      </c>
      <c r="C78">
        <v>2005</v>
      </c>
      <c r="D78" s="26">
        <v>0.96941591235398139</v>
      </c>
      <c r="E78" s="26">
        <v>0.93976721112510209</v>
      </c>
      <c r="F78" s="26">
        <v>4.7195522733812201</v>
      </c>
      <c r="G78" s="26">
        <v>22.274173661177844</v>
      </c>
      <c r="H78" s="26">
        <v>4.5752090730021626</v>
      </c>
      <c r="I78" s="26">
        <v>1.05</v>
      </c>
    </row>
    <row r="79" spans="1:9" x14ac:dyDescent="0.2">
      <c r="A79" t="s">
        <v>48</v>
      </c>
      <c r="B79" t="s">
        <v>49</v>
      </c>
      <c r="C79">
        <v>2019</v>
      </c>
      <c r="D79" s="26">
        <v>0.95279244304409205</v>
      </c>
      <c r="E79" s="26">
        <v>0.90781343952192939</v>
      </c>
      <c r="F79" s="26">
        <v>4.7018234270339203</v>
      </c>
      <c r="G79" s="26">
        <v>22.107143539004998</v>
      </c>
      <c r="H79" s="26">
        <v>4.4798618298055946</v>
      </c>
      <c r="I79" s="26">
        <v>0.53</v>
      </c>
    </row>
    <row r="80" spans="1:9" x14ac:dyDescent="0.2">
      <c r="A80" t="s">
        <v>48</v>
      </c>
      <c r="B80" t="s">
        <v>49</v>
      </c>
      <c r="C80">
        <v>2010</v>
      </c>
      <c r="D80" s="26">
        <v>0.91487181754005031</v>
      </c>
      <c r="E80" s="26">
        <v>0.83699044252903509</v>
      </c>
      <c r="F80" s="26">
        <v>4.7023636120244801</v>
      </c>
      <c r="G80" s="26">
        <v>22.112223539691914</v>
      </c>
      <c r="H80" s="26">
        <v>4.3020599444670324</v>
      </c>
      <c r="I80" s="26">
        <v>0.88</v>
      </c>
    </row>
    <row r="81" spans="1:9" x14ac:dyDescent="0.2">
      <c r="A81" t="s">
        <v>50</v>
      </c>
      <c r="B81" t="s">
        <v>51</v>
      </c>
      <c r="C81">
        <v>2000</v>
      </c>
      <c r="D81" s="26">
        <v>0.88309335857568994</v>
      </c>
      <c r="E81" s="26">
        <v>0.77985387996049205</v>
      </c>
      <c r="F81" s="26">
        <v>4.111829012611242</v>
      </c>
      <c r="G81" s="26">
        <v>16.907137828951541</v>
      </c>
      <c r="H81" s="26">
        <v>3.6311288926358247</v>
      </c>
      <c r="I81" s="26">
        <v>15.26</v>
      </c>
    </row>
    <row r="82" spans="1:9" x14ac:dyDescent="0.2">
      <c r="A82" t="s">
        <v>50</v>
      </c>
      <c r="B82" t="s">
        <v>51</v>
      </c>
      <c r="C82">
        <v>2010</v>
      </c>
      <c r="D82" s="26">
        <v>0.71600334363479923</v>
      </c>
      <c r="E82" s="26">
        <v>0.51266078809621241</v>
      </c>
      <c r="F82" s="26">
        <v>4.4212062996443526</v>
      </c>
      <c r="G82" s="26">
        <v>19.547065144014908</v>
      </c>
      <c r="H82" s="26">
        <v>3.1655984934445947</v>
      </c>
      <c r="I82" s="26">
        <v>8.34</v>
      </c>
    </row>
    <row r="83" spans="1:9" x14ac:dyDescent="0.2">
      <c r="A83" t="s">
        <v>52</v>
      </c>
      <c r="B83" t="s">
        <v>53</v>
      </c>
      <c r="C83">
        <v>2019</v>
      </c>
      <c r="D83" s="26">
        <v>1.1489109931093564</v>
      </c>
      <c r="E83" s="26">
        <v>1.3199964700875275</v>
      </c>
      <c r="F83" s="26">
        <v>4.530979446751874</v>
      </c>
      <c r="G83" s="26">
        <v>20.52977474688792</v>
      </c>
      <c r="H83" s="26">
        <v>5.2056920959257775</v>
      </c>
      <c r="I83" s="26">
        <v>3.39</v>
      </c>
    </row>
    <row r="84" spans="1:9" x14ac:dyDescent="0.2">
      <c r="A84" t="s">
        <v>52</v>
      </c>
      <c r="B84" t="s">
        <v>53</v>
      </c>
      <c r="C84">
        <v>2000</v>
      </c>
      <c r="D84" s="26">
        <v>0.9956351945975499</v>
      </c>
      <c r="E84" s="26">
        <v>0.9912894407213011</v>
      </c>
      <c r="F84" s="26">
        <v>4.1473426393740898</v>
      </c>
      <c r="G84" s="26">
        <v>17.20045096837044</v>
      </c>
      <c r="H84" s="26">
        <v>4.1292402958159382</v>
      </c>
      <c r="I84" s="26">
        <v>9.9499999999999993</v>
      </c>
    </row>
    <row r="85" spans="1:9" x14ac:dyDescent="0.2">
      <c r="A85" t="s">
        <v>54</v>
      </c>
      <c r="B85" t="s">
        <v>55</v>
      </c>
      <c r="C85">
        <v>2010</v>
      </c>
      <c r="D85" s="26">
        <v>1.1775364999298621</v>
      </c>
      <c r="E85" s="26">
        <v>1.3865922086670701</v>
      </c>
      <c r="F85" s="26">
        <v>4.4349956760048466</v>
      </c>
      <c r="G85" s="26">
        <v>19.669186646181686</v>
      </c>
      <c r="H85" s="26">
        <v>5.2223692855268196</v>
      </c>
      <c r="I85" s="26">
        <v>6.98</v>
      </c>
    </row>
    <row r="86" spans="1:9" x14ac:dyDescent="0.2">
      <c r="A86" t="s">
        <v>54</v>
      </c>
      <c r="B86" t="s">
        <v>55</v>
      </c>
      <c r="C86">
        <v>2005</v>
      </c>
      <c r="D86" s="26">
        <v>1.1622656142980214</v>
      </c>
      <c r="E86" s="26">
        <v>1.3508613581795572</v>
      </c>
      <c r="F86" s="26">
        <v>4.3846568303170725</v>
      </c>
      <c r="G86" s="26">
        <v>19.225215519646156</v>
      </c>
      <c r="H86" s="26">
        <v>5.0961358643744878</v>
      </c>
      <c r="I86" s="26">
        <v>11.03</v>
      </c>
    </row>
    <row r="87" spans="1:9" x14ac:dyDescent="0.2">
      <c r="A87" t="s">
        <v>54</v>
      </c>
      <c r="B87" t="s">
        <v>55</v>
      </c>
      <c r="C87">
        <v>2019</v>
      </c>
      <c r="D87" s="26">
        <v>1.106870544478654</v>
      </c>
      <c r="E87" s="26">
        <v>1.2251624022344718</v>
      </c>
      <c r="F87" s="26">
        <v>4.6421637240540754</v>
      </c>
      <c r="G87" s="26">
        <v>21.549684040923601</v>
      </c>
      <c r="H87" s="26">
        <v>5.1382742888027906</v>
      </c>
      <c r="I87" s="26">
        <v>3.3</v>
      </c>
    </row>
    <row r="88" spans="1:9" x14ac:dyDescent="0.2">
      <c r="A88" t="s">
        <v>54</v>
      </c>
      <c r="B88" t="s">
        <v>55</v>
      </c>
      <c r="C88">
        <v>2000</v>
      </c>
      <c r="D88" s="26">
        <v>1.0969100130080565</v>
      </c>
      <c r="E88" s="26">
        <v>1.2032115766373346</v>
      </c>
      <c r="F88" s="26">
        <v>4.203327650057342</v>
      </c>
      <c r="G88" s="26">
        <v>17.667963333736576</v>
      </c>
      <c r="H88" s="26">
        <v>4.6106721873015228</v>
      </c>
      <c r="I88" s="26">
        <v>10.28</v>
      </c>
    </row>
    <row r="89" spans="1:9" x14ac:dyDescent="0.2">
      <c r="A89" t="s">
        <v>56</v>
      </c>
      <c r="B89" t="s">
        <v>57</v>
      </c>
      <c r="C89">
        <v>2000</v>
      </c>
      <c r="D89" s="26">
        <v>1.1658376246901283</v>
      </c>
      <c r="E89" s="26">
        <v>1.3591773671431204</v>
      </c>
      <c r="F89" s="26">
        <v>5.0629180469803643</v>
      </c>
      <c r="G89" s="26">
        <v>25.633139150439465</v>
      </c>
      <c r="H89" s="26">
        <v>5.9025403498923712</v>
      </c>
      <c r="I89" s="26">
        <v>0.92</v>
      </c>
    </row>
    <row r="90" spans="1:9" x14ac:dyDescent="0.2">
      <c r="A90" t="s">
        <v>56</v>
      </c>
      <c r="B90" t="s">
        <v>57</v>
      </c>
      <c r="C90">
        <v>2005</v>
      </c>
      <c r="D90" s="26">
        <v>1.1383026981662814</v>
      </c>
      <c r="E90" s="26">
        <v>1.2957330326526364</v>
      </c>
      <c r="F90" s="26">
        <v>5.1019209802472911</v>
      </c>
      <c r="G90" s="26">
        <v>26.029597688687481</v>
      </c>
      <c r="H90" s="26">
        <v>5.8075304176466505</v>
      </c>
      <c r="I90" s="26">
        <v>0.86</v>
      </c>
    </row>
    <row r="91" spans="1:9" x14ac:dyDescent="0.2">
      <c r="A91" t="s">
        <v>56</v>
      </c>
      <c r="B91" t="s">
        <v>57</v>
      </c>
      <c r="C91">
        <v>2010</v>
      </c>
      <c r="D91" s="26">
        <v>1.1182647260894794</v>
      </c>
      <c r="E91" s="26">
        <v>1.2505159976159783</v>
      </c>
      <c r="F91" s="26">
        <v>5.1241749556908269</v>
      </c>
      <c r="G91" s="26">
        <v>26.257168976529087</v>
      </c>
      <c r="H91" s="26">
        <v>5.7301841032601724</v>
      </c>
      <c r="I91" s="26">
        <v>1.97</v>
      </c>
    </row>
    <row r="92" spans="1:9" x14ac:dyDescent="0.2">
      <c r="A92" t="s">
        <v>56</v>
      </c>
      <c r="B92" t="s">
        <v>57</v>
      </c>
      <c r="C92">
        <v>2019</v>
      </c>
      <c r="D92" s="26">
        <v>1.09795107099415</v>
      </c>
      <c r="E92" s="26">
        <v>1.2054965542972012</v>
      </c>
      <c r="F92" s="26">
        <v>5.1274502815351797</v>
      </c>
      <c r="G92" s="26">
        <v>26.290746389615194</v>
      </c>
      <c r="H92" s="26">
        <v>5.6296895280808066</v>
      </c>
      <c r="I92" s="26">
        <v>0.65</v>
      </c>
    </row>
    <row r="93" spans="1:9" x14ac:dyDescent="0.2">
      <c r="A93" t="s">
        <v>58</v>
      </c>
      <c r="B93" t="s">
        <v>59</v>
      </c>
      <c r="C93">
        <v>2019</v>
      </c>
      <c r="D93" s="26">
        <v>0.97863694838447435</v>
      </c>
      <c r="E93" s="26">
        <v>0.95773027674327627</v>
      </c>
      <c r="F93" s="26">
        <v>4.7377362283718405</v>
      </c>
      <c r="G93" s="26">
        <v>22.446144569627034</v>
      </c>
      <c r="H93" s="26">
        <v>4.6365237247843867</v>
      </c>
      <c r="I93" s="26">
        <v>0.99</v>
      </c>
    </row>
    <row r="94" spans="1:9" x14ac:dyDescent="0.2">
      <c r="A94" t="s">
        <v>58</v>
      </c>
      <c r="B94" t="s">
        <v>59</v>
      </c>
      <c r="C94">
        <v>2010</v>
      </c>
      <c r="D94" s="26">
        <v>0.89817648349767654</v>
      </c>
      <c r="E94" s="26">
        <v>0.80672099550825205</v>
      </c>
      <c r="F94" s="26">
        <v>4.584744229719532</v>
      </c>
      <c r="G94" s="26">
        <v>21.019879651946546</v>
      </c>
      <c r="H94" s="26">
        <v>4.1179094499857527</v>
      </c>
      <c r="I94" s="26">
        <v>0.96</v>
      </c>
    </row>
    <row r="95" spans="1:9" x14ac:dyDescent="0.2">
      <c r="A95" t="s">
        <v>58</v>
      </c>
      <c r="B95" t="s">
        <v>59</v>
      </c>
      <c r="C95">
        <v>2005</v>
      </c>
      <c r="D95" s="26">
        <v>0.89042101880091429</v>
      </c>
      <c r="E95" s="26">
        <v>0.7928495907224582</v>
      </c>
      <c r="F95" s="26">
        <v>4.5259523762053302</v>
      </c>
      <c r="G95" s="26">
        <v>20.484244911678676</v>
      </c>
      <c r="H95" s="26">
        <v>4.0300031258651687</v>
      </c>
      <c r="I95" s="26">
        <v>0.98</v>
      </c>
    </row>
    <row r="96" spans="1:9" x14ac:dyDescent="0.2">
      <c r="A96" t="s">
        <v>58</v>
      </c>
      <c r="B96" t="s">
        <v>59</v>
      </c>
      <c r="C96">
        <v>2000</v>
      </c>
      <c r="D96" s="26">
        <v>0.82607480270082645</v>
      </c>
      <c r="E96" s="26">
        <v>0.68239957965720932</v>
      </c>
      <c r="F96" s="26">
        <v>4.502695643993146</v>
      </c>
      <c r="G96" s="26">
        <v>20.274268062434853</v>
      </c>
      <c r="H96" s="26">
        <v>3.7195634157335089</v>
      </c>
      <c r="I96" s="26">
        <v>1</v>
      </c>
    </row>
    <row r="97" spans="1:9" x14ac:dyDescent="0.2">
      <c r="A97" t="s">
        <v>60</v>
      </c>
      <c r="B97" t="s">
        <v>61</v>
      </c>
      <c r="C97">
        <v>2005</v>
      </c>
      <c r="D97" s="26">
        <v>1.1445742076096164</v>
      </c>
      <c r="E97" s="26">
        <v>1.3100501167251812</v>
      </c>
      <c r="F97" s="26">
        <v>3.9118217896408192</v>
      </c>
      <c r="G97" s="26">
        <v>15.302349713908701</v>
      </c>
      <c r="H97" s="26">
        <v>4.477370325188172</v>
      </c>
      <c r="I97" s="26">
        <v>7.4</v>
      </c>
    </row>
    <row r="98" spans="1:9" x14ac:dyDescent="0.2">
      <c r="A98" t="s">
        <v>60</v>
      </c>
      <c r="B98" t="s">
        <v>61</v>
      </c>
      <c r="C98">
        <v>2010</v>
      </c>
      <c r="D98" s="26">
        <v>1.0944711286416449</v>
      </c>
      <c r="E98" s="26">
        <v>1.197867051430116</v>
      </c>
      <c r="F98" s="26">
        <v>3.9845701106186651</v>
      </c>
      <c r="G98" s="26">
        <v>15.87679896643564</v>
      </c>
      <c r="H98" s="26">
        <v>4.360996946120574</v>
      </c>
      <c r="I98" s="26">
        <v>7.2</v>
      </c>
    </row>
    <row r="99" spans="1:9" x14ac:dyDescent="0.2">
      <c r="A99" t="s">
        <v>60</v>
      </c>
      <c r="B99" t="s">
        <v>61</v>
      </c>
      <c r="C99">
        <v>2019</v>
      </c>
      <c r="D99" s="26">
        <v>1.0920184707527971</v>
      </c>
      <c r="E99" s="26">
        <v>1.1925043404652775</v>
      </c>
      <c r="F99" s="26">
        <v>4.1650139078558981</v>
      </c>
      <c r="G99" s="26">
        <v>17.34734085263306</v>
      </c>
      <c r="H99" s="26">
        <v>4.5482721183209289</v>
      </c>
      <c r="I99" s="26">
        <v>3.89</v>
      </c>
    </row>
    <row r="100" spans="1:9" x14ac:dyDescent="0.2">
      <c r="A100" t="s">
        <v>60</v>
      </c>
      <c r="B100" t="s">
        <v>61</v>
      </c>
      <c r="C100">
        <v>2000</v>
      </c>
      <c r="D100" s="26">
        <v>1.055378331375</v>
      </c>
      <c r="E100" s="26">
        <v>1.1138234223358794</v>
      </c>
      <c r="F100" s="26">
        <v>3.7580089990043168</v>
      </c>
      <c r="G100" s="26">
        <v>14.122631636597427</v>
      </c>
      <c r="H100" s="26">
        <v>3.9661212666614101</v>
      </c>
      <c r="I100" s="26">
        <v>10.18</v>
      </c>
    </row>
    <row r="101" spans="1:9" x14ac:dyDescent="0.2">
      <c r="A101" t="s">
        <v>62</v>
      </c>
      <c r="B101" t="s">
        <v>63</v>
      </c>
      <c r="C101">
        <v>2010</v>
      </c>
      <c r="D101" s="26">
        <v>1.0569048513364727</v>
      </c>
      <c r="E101" s="26">
        <v>1.1170478647785715</v>
      </c>
      <c r="F101" s="26">
        <v>4.2975623970046097</v>
      </c>
      <c r="G101" s="26">
        <v>18.469042556148008</v>
      </c>
      <c r="H101" s="26">
        <v>4.5421145463153723</v>
      </c>
      <c r="I101" s="26">
        <v>2.38</v>
      </c>
    </row>
    <row r="102" spans="1:9" x14ac:dyDescent="0.2">
      <c r="A102" t="s">
        <v>62</v>
      </c>
      <c r="B102" t="s">
        <v>63</v>
      </c>
      <c r="C102">
        <v>2019</v>
      </c>
      <c r="D102" s="26">
        <v>1.0546130545568877</v>
      </c>
      <c r="E102" s="26">
        <v>1.1122086948418091</v>
      </c>
      <c r="F102" s="26">
        <v>4.4062944194521085</v>
      </c>
      <c r="G102" s="26">
        <v>19.415430510894794</v>
      </c>
      <c r="H102" s="26">
        <v>4.6469356169753562</v>
      </c>
      <c r="I102" s="26">
        <v>3.65</v>
      </c>
    </row>
    <row r="103" spans="1:9" x14ac:dyDescent="0.2">
      <c r="A103" t="s">
        <v>64</v>
      </c>
      <c r="B103" t="s">
        <v>65</v>
      </c>
      <c r="C103">
        <v>2000</v>
      </c>
      <c r="D103" s="26">
        <v>1.0842186867392387</v>
      </c>
      <c r="E103" s="26">
        <v>1.1755301606745594</v>
      </c>
      <c r="F103" s="26">
        <v>4.7530491997485145</v>
      </c>
      <c r="G103" s="26">
        <v>22.591476695229993</v>
      </c>
      <c r="H103" s="26">
        <v>5.1533447613583236</v>
      </c>
      <c r="I103" s="26">
        <v>1.1299999999999999</v>
      </c>
    </row>
    <row r="104" spans="1:9" x14ac:dyDescent="0.2">
      <c r="A104" t="s">
        <v>64</v>
      </c>
      <c r="B104" t="s">
        <v>65</v>
      </c>
      <c r="C104">
        <v>2005</v>
      </c>
      <c r="D104" s="26">
        <v>1.070037866607755</v>
      </c>
      <c r="E104" s="26">
        <v>1.1449810359744756</v>
      </c>
      <c r="F104" s="26">
        <v>4.7713065315645267</v>
      </c>
      <c r="G104" s="26">
        <v>22.765366018150313</v>
      </c>
      <c r="H104" s="26">
        <v>5.105478661966953</v>
      </c>
      <c r="I104" s="26">
        <v>1.07</v>
      </c>
    </row>
    <row r="105" spans="1:9" x14ac:dyDescent="0.2">
      <c r="A105" t="s">
        <v>64</v>
      </c>
      <c r="B105" t="s">
        <v>65</v>
      </c>
      <c r="C105">
        <v>2010</v>
      </c>
      <c r="D105" s="26">
        <v>1.0492180226701815</v>
      </c>
      <c r="E105" s="26">
        <v>1.1008584590959254</v>
      </c>
      <c r="F105" s="26">
        <v>4.7937357523153725</v>
      </c>
      <c r="G105" s="26">
        <v>22.97990246302663</v>
      </c>
      <c r="H105" s="26">
        <v>5.0296739472476899</v>
      </c>
      <c r="I105" s="26">
        <v>0.87</v>
      </c>
    </row>
    <row r="106" spans="1:9" x14ac:dyDescent="0.2">
      <c r="A106" t="s">
        <v>64</v>
      </c>
      <c r="B106" t="s">
        <v>65</v>
      </c>
      <c r="C106">
        <v>2019</v>
      </c>
      <c r="D106" s="26">
        <v>1.0128372247051722</v>
      </c>
      <c r="E106" s="26">
        <v>1.0258392437484756</v>
      </c>
      <c r="F106" s="26">
        <v>4.8362651084246595</v>
      </c>
      <c r="G106" s="26">
        <v>23.389460198965782</v>
      </c>
      <c r="H106" s="26">
        <v>4.8983493303552912</v>
      </c>
      <c r="I106" s="26">
        <v>0.72</v>
      </c>
    </row>
    <row r="107" spans="1:9" x14ac:dyDescent="0.2">
      <c r="A107" t="s">
        <v>66</v>
      </c>
      <c r="B107" t="s">
        <v>67</v>
      </c>
      <c r="C107">
        <v>2019</v>
      </c>
      <c r="D107" s="26">
        <v>0.74973631556906106</v>
      </c>
      <c r="E107" s="26">
        <v>0.56210454288307077</v>
      </c>
      <c r="F107" s="26">
        <v>4.3422512191032689</v>
      </c>
      <c r="G107" s="26">
        <v>18.855145649803827</v>
      </c>
      <c r="H107" s="26">
        <v>3.2555434302857487</v>
      </c>
      <c r="I107" s="26">
        <v>1.0900000000000001</v>
      </c>
    </row>
    <row r="108" spans="1:9" x14ac:dyDescent="0.2">
      <c r="A108" t="s">
        <v>66</v>
      </c>
      <c r="B108" t="s">
        <v>67</v>
      </c>
      <c r="C108">
        <v>2000</v>
      </c>
      <c r="D108" s="26">
        <v>0.73719264270473728</v>
      </c>
      <c r="E108" s="26">
        <v>0.54345299245799439</v>
      </c>
      <c r="F108" s="26">
        <v>4.0832266548421563</v>
      </c>
      <c r="G108" s="26">
        <v>16.672739914813466</v>
      </c>
      <c r="H108" s="26">
        <v>3.0101246484455135</v>
      </c>
      <c r="I108" s="26">
        <v>2.31</v>
      </c>
    </row>
    <row r="109" spans="1:9" x14ac:dyDescent="0.2">
      <c r="A109" t="s">
        <v>66</v>
      </c>
      <c r="B109" t="s">
        <v>67</v>
      </c>
      <c r="C109">
        <v>2010</v>
      </c>
      <c r="D109" s="26">
        <v>0.72591163229504818</v>
      </c>
      <c r="E109" s="26">
        <v>0.52694769790126128</v>
      </c>
      <c r="F109" s="26">
        <v>4.2279851164133309</v>
      </c>
      <c r="G109" s="26">
        <v>17.875858144612646</v>
      </c>
      <c r="H109" s="26">
        <v>3.0691435771747702</v>
      </c>
      <c r="I109" s="26">
        <v>2.0499999999999998</v>
      </c>
    </row>
    <row r="110" spans="1:9" x14ac:dyDescent="0.2">
      <c r="A110" t="s">
        <v>68</v>
      </c>
      <c r="B110" t="s">
        <v>69</v>
      </c>
      <c r="C110">
        <v>2010</v>
      </c>
      <c r="D110" s="26">
        <v>0.9258275746247423</v>
      </c>
      <c r="E110" s="26">
        <v>0.85715669793553273</v>
      </c>
      <c r="F110" s="26">
        <v>4.9215215943252382</v>
      </c>
      <c r="G110" s="26">
        <v>24.221374803409635</v>
      </c>
      <c r="H110" s="26">
        <v>4.5564804011374305</v>
      </c>
      <c r="I110" s="26">
        <v>0.59</v>
      </c>
    </row>
    <row r="111" spans="1:9" x14ac:dyDescent="0.2">
      <c r="A111" t="s">
        <v>68</v>
      </c>
      <c r="B111" t="s">
        <v>69</v>
      </c>
      <c r="C111">
        <v>2005</v>
      </c>
      <c r="D111" s="26">
        <v>0.91750550955254662</v>
      </c>
      <c r="E111" s="26">
        <v>0.84181636005927818</v>
      </c>
      <c r="F111" s="26">
        <v>4.925794550502884</v>
      </c>
      <c r="G111" s="26">
        <v>24.263451953763909</v>
      </c>
      <c r="H111" s="26">
        <v>4.5194436390103059</v>
      </c>
      <c r="I111" s="26">
        <v>0.71</v>
      </c>
    </row>
    <row r="112" spans="1:9" x14ac:dyDescent="0.2">
      <c r="A112" t="s">
        <v>68</v>
      </c>
      <c r="B112" t="s">
        <v>69</v>
      </c>
      <c r="C112">
        <v>2019</v>
      </c>
      <c r="D112" s="26">
        <v>0.89209460269048035</v>
      </c>
      <c r="E112" s="26">
        <v>0.795832780149486</v>
      </c>
      <c r="F112" s="26">
        <v>4.9442286836776201</v>
      </c>
      <c r="G112" s="26">
        <v>24.445397276500533</v>
      </c>
      <c r="H112" s="26">
        <v>4.4107197231762632</v>
      </c>
      <c r="I112" s="26">
        <v>0.52</v>
      </c>
    </row>
    <row r="113" spans="1:9" x14ac:dyDescent="0.2">
      <c r="A113" t="s">
        <v>68</v>
      </c>
      <c r="B113" t="s">
        <v>69</v>
      </c>
      <c r="C113">
        <v>2000</v>
      </c>
      <c r="D113" s="26">
        <v>0.88252453795488051</v>
      </c>
      <c r="E113" s="26">
        <v>0.7788495600924753</v>
      </c>
      <c r="F113" s="26">
        <v>4.8908924502407736</v>
      </c>
      <c r="G113" s="26">
        <v>23.920828959822199</v>
      </c>
      <c r="H113" s="26">
        <v>4.3163325998357518</v>
      </c>
      <c r="I113" s="26">
        <v>1.07</v>
      </c>
    </row>
    <row r="114" spans="1:9" x14ac:dyDescent="0.2">
      <c r="A114" t="s">
        <v>70</v>
      </c>
      <c r="B114" t="s">
        <v>71</v>
      </c>
      <c r="C114">
        <v>2019</v>
      </c>
      <c r="D114" s="26">
        <v>1.1014033505553307</v>
      </c>
      <c r="E114" s="26">
        <v>1.2130893406145087</v>
      </c>
      <c r="F114" s="26">
        <v>4.5893631200777252</v>
      </c>
      <c r="G114" s="26">
        <v>21.062253847929554</v>
      </c>
      <c r="H114" s="26">
        <v>5.0547399173686731</v>
      </c>
      <c r="I114" s="26">
        <v>0.66</v>
      </c>
    </row>
    <row r="115" spans="1:9" x14ac:dyDescent="0.2">
      <c r="A115" t="s">
        <v>70</v>
      </c>
      <c r="B115" t="s">
        <v>71</v>
      </c>
      <c r="C115">
        <v>2010</v>
      </c>
      <c r="D115" s="26">
        <v>1.0899051114393981</v>
      </c>
      <c r="E115" s="26">
        <v>1.1878931519417266</v>
      </c>
      <c r="F115" s="26">
        <v>4.4406769872167438</v>
      </c>
      <c r="G115" s="26">
        <v>19.719612104796376</v>
      </c>
      <c r="H115" s="26">
        <v>4.8399165466188352</v>
      </c>
      <c r="I115" s="26">
        <v>0.99</v>
      </c>
    </row>
    <row r="116" spans="1:9" x14ac:dyDescent="0.2">
      <c r="A116" t="s">
        <v>70</v>
      </c>
      <c r="B116" t="s">
        <v>71</v>
      </c>
      <c r="C116">
        <v>2000</v>
      </c>
      <c r="D116" s="26">
        <v>1.0273496077747566</v>
      </c>
      <c r="E116" s="26">
        <v>1.0554472165949462</v>
      </c>
      <c r="F116" s="26">
        <v>4.2762471775041186</v>
      </c>
      <c r="G116" s="26">
        <v>18.286289923111941</v>
      </c>
      <c r="H116" s="26">
        <v>4.3932008605567665</v>
      </c>
      <c r="I116" s="26">
        <v>2.2200000000000002</v>
      </c>
    </row>
    <row r="117" spans="1:9" x14ac:dyDescent="0.2">
      <c r="A117" t="s">
        <v>72</v>
      </c>
      <c r="B117" t="s">
        <v>73</v>
      </c>
      <c r="C117">
        <v>2000</v>
      </c>
      <c r="D117" s="26">
        <v>1.1389339402569236</v>
      </c>
      <c r="E117" s="26">
        <v>1.2971705202691617</v>
      </c>
      <c r="F117" s="26">
        <v>4.5472364496614635</v>
      </c>
      <c r="G117" s="26">
        <v>20.677359329129793</v>
      </c>
      <c r="H117" s="26">
        <v>5.1790019268928349</v>
      </c>
      <c r="I117" s="26">
        <v>1.1299999999999999</v>
      </c>
    </row>
    <row r="118" spans="1:9" x14ac:dyDescent="0.2">
      <c r="A118" t="s">
        <v>72</v>
      </c>
      <c r="B118" t="s">
        <v>73</v>
      </c>
      <c r="C118">
        <v>2005</v>
      </c>
      <c r="D118" s="26">
        <v>1.1199154102579911</v>
      </c>
      <c r="E118" s="26">
        <v>1.2542105261333245</v>
      </c>
      <c r="F118" s="26">
        <v>4.5570376695355872</v>
      </c>
      <c r="G118" s="26">
        <v>20.766592321566335</v>
      </c>
      <c r="H118" s="26">
        <v>5.1034967112390666</v>
      </c>
      <c r="I118" s="26">
        <v>1.28</v>
      </c>
    </row>
    <row r="119" spans="1:9" x14ac:dyDescent="0.2">
      <c r="A119" t="s">
        <v>72</v>
      </c>
      <c r="B119" t="s">
        <v>73</v>
      </c>
      <c r="C119">
        <v>2010</v>
      </c>
      <c r="D119" s="26">
        <v>1.0934216851622351</v>
      </c>
      <c r="E119" s="26">
        <v>1.195570981583022</v>
      </c>
      <c r="F119" s="26">
        <v>4.5670052158558709</v>
      </c>
      <c r="G119" s="26">
        <v>20.857536641654729</v>
      </c>
      <c r="H119" s="26">
        <v>4.993662539265844</v>
      </c>
      <c r="I119" s="26">
        <v>1.17</v>
      </c>
    </row>
    <row r="120" spans="1:9" x14ac:dyDescent="0.2">
      <c r="A120" t="s">
        <v>72</v>
      </c>
      <c r="B120" t="s">
        <v>73</v>
      </c>
      <c r="C120">
        <v>2019</v>
      </c>
      <c r="D120" s="26">
        <v>1.0588054866759067</v>
      </c>
      <c r="E120" s="26">
        <v>1.1210690586150036</v>
      </c>
      <c r="F120" s="26">
        <v>4.6064007681806221</v>
      </c>
      <c r="G120" s="26">
        <v>21.218928037095026</v>
      </c>
      <c r="H120" s="26">
        <v>4.8772824071777539</v>
      </c>
      <c r="I120" s="26">
        <v>0.71</v>
      </c>
    </row>
    <row r="121" spans="1:9" x14ac:dyDescent="0.2">
      <c r="A121" t="s">
        <v>74</v>
      </c>
      <c r="B121" t="s">
        <v>75</v>
      </c>
      <c r="C121">
        <v>2000</v>
      </c>
      <c r="D121" s="26">
        <v>1.3021143769562011</v>
      </c>
      <c r="E121" s="26">
        <v>1.6955018506760358</v>
      </c>
      <c r="F121" s="26">
        <v>4.1757192568433936</v>
      </c>
      <c r="G121" s="26">
        <v>17.436631311972743</v>
      </c>
      <c r="H121" s="26">
        <v>5.4372640784686466</v>
      </c>
      <c r="I121" s="26">
        <v>2.54</v>
      </c>
    </row>
    <row r="122" spans="1:9" x14ac:dyDescent="0.2">
      <c r="A122" t="s">
        <v>74</v>
      </c>
      <c r="B122" t="s">
        <v>75</v>
      </c>
      <c r="C122">
        <v>2005</v>
      </c>
      <c r="D122" s="26">
        <v>1.2860071220794747</v>
      </c>
      <c r="E122" s="26">
        <v>1.6538143180391329</v>
      </c>
      <c r="F122" s="26">
        <v>4.3171333255405626</v>
      </c>
      <c r="G122" s="26">
        <v>18.637640150492917</v>
      </c>
      <c r="H122" s="26">
        <v>5.5518642036118111</v>
      </c>
      <c r="I122" s="26">
        <v>2.0499999999999998</v>
      </c>
    </row>
    <row r="123" spans="1:9" x14ac:dyDescent="0.2">
      <c r="A123" t="s">
        <v>74</v>
      </c>
      <c r="B123" t="s">
        <v>75</v>
      </c>
      <c r="C123">
        <v>2010</v>
      </c>
      <c r="D123" s="26">
        <v>1.2699796766453237</v>
      </c>
      <c r="E123" s="26">
        <v>1.6128483790921611</v>
      </c>
      <c r="F123" s="26">
        <v>4.4001258617062113</v>
      </c>
      <c r="G123" s="26">
        <v>19.361107598855828</v>
      </c>
      <c r="H123" s="26">
        <v>5.588070419048381</v>
      </c>
      <c r="I123" s="26">
        <v>1.31</v>
      </c>
    </row>
    <row r="124" spans="1:9" x14ac:dyDescent="0.2">
      <c r="A124" t="s">
        <v>74</v>
      </c>
      <c r="B124" t="s">
        <v>75</v>
      </c>
      <c r="C124">
        <v>2019</v>
      </c>
      <c r="D124" s="26">
        <v>1.2550311633455513</v>
      </c>
      <c r="E124" s="26">
        <v>1.5751032209684879</v>
      </c>
      <c r="F124" s="26">
        <v>4.5677937417139853</v>
      </c>
      <c r="G124" s="26">
        <v>20.864739666841452</v>
      </c>
      <c r="H124" s="26">
        <v>5.7327234935858318</v>
      </c>
      <c r="I124" s="26">
        <v>1.25</v>
      </c>
    </row>
    <row r="125" spans="1:9" x14ac:dyDescent="0.2">
      <c r="A125" t="s">
        <v>76</v>
      </c>
      <c r="B125" t="s">
        <v>77</v>
      </c>
      <c r="C125">
        <v>2005</v>
      </c>
      <c r="D125" s="26">
        <v>1.1903316981702914</v>
      </c>
      <c r="E125" s="26">
        <v>1.4168895516689697</v>
      </c>
      <c r="F125" s="26">
        <v>4.4462108265858191</v>
      </c>
      <c r="G125" s="26">
        <v>19.768790714448954</v>
      </c>
      <c r="H125" s="26">
        <v>5.2924656836330328</v>
      </c>
      <c r="I125" s="26">
        <v>24.78</v>
      </c>
    </row>
    <row r="126" spans="1:9" x14ac:dyDescent="0.2">
      <c r="A126" t="s">
        <v>76</v>
      </c>
      <c r="B126" t="s">
        <v>77</v>
      </c>
      <c r="C126">
        <v>2000</v>
      </c>
      <c r="D126" s="26">
        <v>1.1720188094245565</v>
      </c>
      <c r="E126" s="26">
        <v>1.3736280896449549</v>
      </c>
      <c r="F126" s="26">
        <v>4.3077156540868966</v>
      </c>
      <c r="G126" s="26">
        <v>18.556414156465298</v>
      </c>
      <c r="H126" s="26">
        <v>5.0487237722424494</v>
      </c>
      <c r="I126" s="26">
        <v>27.98</v>
      </c>
    </row>
    <row r="127" spans="1:9" x14ac:dyDescent="0.2">
      <c r="A127" t="s">
        <v>76</v>
      </c>
      <c r="B127" t="s">
        <v>77</v>
      </c>
      <c r="C127">
        <v>2010</v>
      </c>
      <c r="D127" s="26">
        <v>1.1690863574870227</v>
      </c>
      <c r="E127" s="26">
        <v>1.3667629112622748</v>
      </c>
      <c r="F127" s="26">
        <v>4.5237585072641258</v>
      </c>
      <c r="G127" s="26">
        <v>20.464391032044553</v>
      </c>
      <c r="H127" s="26">
        <v>5.2886643554083479</v>
      </c>
      <c r="I127" s="26">
        <v>11.65</v>
      </c>
    </row>
    <row r="128" spans="1:9" x14ac:dyDescent="0.2">
      <c r="A128" t="s">
        <v>76</v>
      </c>
      <c r="B128" t="s">
        <v>77</v>
      </c>
      <c r="C128">
        <v>2019</v>
      </c>
      <c r="D128" s="26">
        <v>1.0576661039098292</v>
      </c>
      <c r="E128" s="26">
        <v>1.1186575873597975</v>
      </c>
      <c r="F128" s="26">
        <v>4.5763408087773216</v>
      </c>
      <c r="G128" s="26">
        <v>20.94289519808067</v>
      </c>
      <c r="H128" s="26">
        <v>4.8402405533830661</v>
      </c>
      <c r="I128" s="26">
        <v>7.69</v>
      </c>
    </row>
    <row r="129" spans="1:9" x14ac:dyDescent="0.2">
      <c r="A129" t="s">
        <v>78</v>
      </c>
      <c r="B129" t="s">
        <v>79</v>
      </c>
      <c r="C129">
        <v>2010</v>
      </c>
      <c r="D129" s="26">
        <v>1.0386201619497029</v>
      </c>
      <c r="E129" s="26">
        <v>1.078731840808427</v>
      </c>
      <c r="F129" s="26">
        <v>4.2562920683118746</v>
      </c>
      <c r="G129" s="26">
        <v>18.116022170774574</v>
      </c>
      <c r="H129" s="26">
        <v>4.4206707572953148</v>
      </c>
      <c r="I129" s="26">
        <v>1.72</v>
      </c>
    </row>
    <row r="130" spans="1:9" x14ac:dyDescent="0.2">
      <c r="A130" t="s">
        <v>78</v>
      </c>
      <c r="B130" t="s">
        <v>79</v>
      </c>
      <c r="C130">
        <v>2019</v>
      </c>
      <c r="D130" s="26">
        <v>0.94890176097021373</v>
      </c>
      <c r="E130" s="26">
        <v>0.90041455197237263</v>
      </c>
      <c r="F130" s="26">
        <v>4.3381266033641834</v>
      </c>
      <c r="G130" s="26">
        <v>18.819342426816068</v>
      </c>
      <c r="H130" s="26">
        <v>4.1164559732440056</v>
      </c>
      <c r="I130" s="26">
        <v>1.19</v>
      </c>
    </row>
    <row r="131" spans="1:9" x14ac:dyDescent="0.2">
      <c r="A131" t="s">
        <v>80</v>
      </c>
      <c r="B131" t="s">
        <v>81</v>
      </c>
      <c r="C131">
        <v>2000</v>
      </c>
      <c r="D131" s="26">
        <v>1.082426300860772</v>
      </c>
      <c r="E131" s="26">
        <v>1.1716466967951344</v>
      </c>
      <c r="F131" s="26">
        <v>4.2642412922259316</v>
      </c>
      <c r="G131" s="26">
        <v>18.183753798324684</v>
      </c>
      <c r="H131" s="26">
        <v>4.6157269279218731</v>
      </c>
      <c r="I131" s="26">
        <v>2.4</v>
      </c>
    </row>
    <row r="132" spans="1:9" x14ac:dyDescent="0.2">
      <c r="A132" t="s">
        <v>80</v>
      </c>
      <c r="B132" t="s">
        <v>81</v>
      </c>
      <c r="C132">
        <v>2005</v>
      </c>
      <c r="D132" s="26">
        <v>1.0652061280543119</v>
      </c>
      <c r="E132" s="26">
        <v>1.1346640952444591</v>
      </c>
      <c r="F132" s="26">
        <v>4.3674961214574273</v>
      </c>
      <c r="G132" s="26">
        <v>19.075022370945671</v>
      </c>
      <c r="H132" s="26">
        <v>4.6522836328298913</v>
      </c>
      <c r="I132" s="26">
        <v>1.73</v>
      </c>
    </row>
    <row r="133" spans="1:9" x14ac:dyDescent="0.2">
      <c r="A133" t="s">
        <v>80</v>
      </c>
      <c r="B133" t="s">
        <v>81</v>
      </c>
      <c r="C133">
        <v>2010</v>
      </c>
      <c r="D133" s="26">
        <v>1.0622058088197126</v>
      </c>
      <c r="E133" s="26">
        <v>1.1282811802903399</v>
      </c>
      <c r="F133" s="26">
        <v>4.4743625150761011</v>
      </c>
      <c r="G133" s="26">
        <v>20.019919916318134</v>
      </c>
      <c r="H133" s="26">
        <v>4.7526938542790136</v>
      </c>
      <c r="I133" s="26">
        <v>1.65</v>
      </c>
    </row>
    <row r="134" spans="1:9" x14ac:dyDescent="0.2">
      <c r="A134" t="s">
        <v>80</v>
      </c>
      <c r="B134" t="s">
        <v>81</v>
      </c>
      <c r="C134">
        <v>2019</v>
      </c>
      <c r="D134" s="26">
        <v>1.0599418880619547</v>
      </c>
      <c r="E134" s="26">
        <v>1.1234768060683413</v>
      </c>
      <c r="F134" s="26">
        <v>4.5714075505101466</v>
      </c>
      <c r="G134" s="26">
        <v>20.897766992861179</v>
      </c>
      <c r="H134" s="26">
        <v>4.8454263501883998</v>
      </c>
      <c r="I134" s="26">
        <v>1.39</v>
      </c>
    </row>
    <row r="135" spans="1:9" x14ac:dyDescent="0.2">
      <c r="A135" t="s">
        <v>82</v>
      </c>
      <c r="B135" t="s">
        <v>83</v>
      </c>
      <c r="C135">
        <v>2000</v>
      </c>
      <c r="D135" s="26">
        <v>1.1172712956557642</v>
      </c>
      <c r="E135" s="26">
        <v>1.24829514809631</v>
      </c>
      <c r="F135" s="26">
        <v>4.4814423705055066</v>
      </c>
      <c r="G135" s="26">
        <v>20.083325720162016</v>
      </c>
      <c r="H135" s="26">
        <v>5.0069869237013265</v>
      </c>
      <c r="I135" s="26">
        <v>1.81</v>
      </c>
    </row>
    <row r="136" spans="1:9" x14ac:dyDescent="0.2">
      <c r="A136" t="s">
        <v>82</v>
      </c>
      <c r="B136" t="s">
        <v>83</v>
      </c>
      <c r="C136">
        <v>2005</v>
      </c>
      <c r="D136" s="26">
        <v>1.1075491297446862</v>
      </c>
      <c r="E136" s="26">
        <v>1.2266650747982117</v>
      </c>
      <c r="F136" s="26">
        <v>4.5544570561568127</v>
      </c>
      <c r="G136" s="26">
        <v>20.743079076376581</v>
      </c>
      <c r="H136" s="26">
        <v>5.0442849490060233</v>
      </c>
      <c r="I136" s="26">
        <v>1</v>
      </c>
    </row>
    <row r="137" spans="1:9" x14ac:dyDescent="0.2">
      <c r="A137" t="s">
        <v>82</v>
      </c>
      <c r="B137" t="s">
        <v>83</v>
      </c>
      <c r="C137">
        <v>2010</v>
      </c>
      <c r="D137" s="26">
        <v>1.0842186867392387</v>
      </c>
      <c r="E137" s="26">
        <v>1.1755301606745594</v>
      </c>
      <c r="F137" s="26">
        <v>4.5839395381018839</v>
      </c>
      <c r="G137" s="26">
        <v>21.012501688973714</v>
      </c>
      <c r="H137" s="26">
        <v>4.9699929060928971</v>
      </c>
      <c r="I137" s="26">
        <v>0.73</v>
      </c>
    </row>
    <row r="138" spans="1:9" x14ac:dyDescent="0.2">
      <c r="A138" t="s">
        <v>82</v>
      </c>
      <c r="B138" t="s">
        <v>83</v>
      </c>
      <c r="C138">
        <v>2019</v>
      </c>
      <c r="D138" s="26">
        <v>1.0784568180532925</v>
      </c>
      <c r="E138" s="26">
        <v>1.1630691084056324</v>
      </c>
      <c r="F138" s="26">
        <v>4.6525513040156925</v>
      </c>
      <c r="G138" s="26">
        <v>21.64623363649812</v>
      </c>
      <c r="H138" s="26">
        <v>5.0175756751584606</v>
      </c>
      <c r="I138" s="26">
        <v>0.66</v>
      </c>
    </row>
    <row r="139" spans="1:9" x14ac:dyDescent="0.2">
      <c r="A139" t="s">
        <v>84</v>
      </c>
      <c r="B139" t="s">
        <v>85</v>
      </c>
      <c r="C139">
        <v>2005</v>
      </c>
      <c r="D139" s="26">
        <v>1.1122697684172707</v>
      </c>
      <c r="E139" s="26">
        <v>1.2371440377350089</v>
      </c>
      <c r="F139" s="26">
        <v>4.6373699818189742</v>
      </c>
      <c r="G139" s="26">
        <v>21.505200348275714</v>
      </c>
      <c r="H139" s="26">
        <v>5.1580064357429931</v>
      </c>
      <c r="I139" s="26">
        <v>1.19</v>
      </c>
    </row>
    <row r="140" spans="1:9" x14ac:dyDescent="0.2">
      <c r="A140" t="s">
        <v>84</v>
      </c>
      <c r="B140" t="s">
        <v>85</v>
      </c>
      <c r="C140">
        <v>2000</v>
      </c>
      <c r="D140" s="26">
        <v>1.1027766148834413</v>
      </c>
      <c r="E140" s="26">
        <v>1.2161162623337818</v>
      </c>
      <c r="F140" s="26">
        <v>4.5996478564766567</v>
      </c>
      <c r="G140" s="26">
        <v>21.156760403590305</v>
      </c>
      <c r="H140" s="26">
        <v>5.0723840928212045</v>
      </c>
      <c r="I140" s="26">
        <v>1.36</v>
      </c>
    </row>
    <row r="141" spans="1:9" x14ac:dyDescent="0.2">
      <c r="A141" t="s">
        <v>84</v>
      </c>
      <c r="B141" t="s">
        <v>85</v>
      </c>
      <c r="C141">
        <v>2019</v>
      </c>
      <c r="D141" s="26">
        <v>1.0759117614827776</v>
      </c>
      <c r="E141" s="26">
        <v>1.1575861184969731</v>
      </c>
      <c r="F141" s="26">
        <v>4.66916319496712</v>
      </c>
      <c r="G141" s="26">
        <v>21.801084941235562</v>
      </c>
      <c r="H141" s="26">
        <v>5.0236075977476276</v>
      </c>
      <c r="I141" s="26">
        <v>0.7</v>
      </c>
    </row>
    <row r="142" spans="1:9" x14ac:dyDescent="0.2">
      <c r="A142" t="s">
        <v>84</v>
      </c>
      <c r="B142" t="s">
        <v>85</v>
      </c>
      <c r="C142">
        <v>2010</v>
      </c>
      <c r="D142" s="26">
        <v>1.0207754881935578</v>
      </c>
      <c r="E142" s="26">
        <v>1.0419825972967962</v>
      </c>
      <c r="F142" s="26">
        <v>4.6285574036275294</v>
      </c>
      <c r="G142" s="26">
        <v>21.423543638675216</v>
      </c>
      <c r="H142" s="26">
        <v>4.7247179433197974</v>
      </c>
      <c r="I142" s="26">
        <v>0.86</v>
      </c>
    </row>
    <row r="143" spans="1:9" x14ac:dyDescent="0.2">
      <c r="A143" t="s">
        <v>86</v>
      </c>
      <c r="B143" t="s">
        <v>87</v>
      </c>
      <c r="C143">
        <v>2010</v>
      </c>
      <c r="D143" s="26">
        <v>1.0330214446829107</v>
      </c>
      <c r="E143" s="26">
        <v>1.0671333051747678</v>
      </c>
      <c r="F143" s="26">
        <v>4.7472309048202952</v>
      </c>
      <c r="G143" s="26">
        <v>22.536201263680919</v>
      </c>
      <c r="H143" s="26">
        <v>4.9039913275408225</v>
      </c>
      <c r="I143" s="26">
        <v>0.97</v>
      </c>
    </row>
    <row r="144" spans="1:9" x14ac:dyDescent="0.2">
      <c r="A144" t="s">
        <v>86</v>
      </c>
      <c r="B144" t="s">
        <v>87</v>
      </c>
      <c r="C144">
        <v>2000</v>
      </c>
      <c r="D144" s="26">
        <v>1.015778756389041</v>
      </c>
      <c r="E144" s="26">
        <v>1.0318064819312667</v>
      </c>
      <c r="F144" s="26">
        <v>4.6828301431949333</v>
      </c>
      <c r="G144" s="26">
        <v>21.92889815001508</v>
      </c>
      <c r="H144" s="26">
        <v>4.7567193792356646</v>
      </c>
      <c r="I144" s="26">
        <v>1.08</v>
      </c>
    </row>
    <row r="145" spans="1:9" x14ac:dyDescent="0.2">
      <c r="A145" t="s">
        <v>86</v>
      </c>
      <c r="B145" t="s">
        <v>87</v>
      </c>
      <c r="C145">
        <v>2005</v>
      </c>
      <c r="D145" s="26">
        <v>1.0132586652835165</v>
      </c>
      <c r="E145" s="26">
        <v>1.0266931227721332</v>
      </c>
      <c r="F145" s="26">
        <v>4.7286792834595177</v>
      </c>
      <c r="G145" s="26">
        <v>22.360407765819218</v>
      </c>
      <c r="H145" s="26">
        <v>4.791375259312006</v>
      </c>
      <c r="I145" s="26">
        <v>0.92</v>
      </c>
    </row>
    <row r="146" spans="1:9" x14ac:dyDescent="0.2">
      <c r="A146" t="s">
        <v>86</v>
      </c>
      <c r="B146" t="s">
        <v>87</v>
      </c>
      <c r="C146">
        <v>2019</v>
      </c>
      <c r="D146" s="26">
        <v>1.0128372247051722</v>
      </c>
      <c r="E146" s="26">
        <v>1.0258392437484756</v>
      </c>
      <c r="F146" s="26">
        <v>4.7897004932394784</v>
      </c>
      <c r="G146" s="26">
        <v>22.941230814938503</v>
      </c>
      <c r="H146" s="26">
        <v>4.8511869547416682</v>
      </c>
      <c r="I146" s="26">
        <v>1.08</v>
      </c>
    </row>
    <row r="147" spans="1:9" x14ac:dyDescent="0.2">
      <c r="A147" t="s">
        <v>88</v>
      </c>
      <c r="B147" t="s">
        <v>89</v>
      </c>
      <c r="C147">
        <v>2000</v>
      </c>
      <c r="D147" s="26">
        <v>1.129689892199301</v>
      </c>
      <c r="E147" s="26">
        <v>1.2761992525372685</v>
      </c>
      <c r="F147" s="26">
        <v>4.8324323296184843</v>
      </c>
      <c r="G147" s="26">
        <v>23.352402220341933</v>
      </c>
      <c r="H147" s="26">
        <v>5.4591499575071225</v>
      </c>
      <c r="I147" s="26">
        <v>0.96</v>
      </c>
    </row>
    <row r="148" spans="1:9" x14ac:dyDescent="0.2">
      <c r="A148" t="s">
        <v>88</v>
      </c>
      <c r="B148" t="s">
        <v>89</v>
      </c>
      <c r="C148">
        <v>2010</v>
      </c>
      <c r="D148" s="26">
        <v>1.0906107078284066</v>
      </c>
      <c r="E148" s="26">
        <v>1.1894317160299781</v>
      </c>
      <c r="F148" s="26">
        <v>4.8748429610813719</v>
      </c>
      <c r="G148" s="26">
        <v>23.764093895204599</v>
      </c>
      <c r="H148" s="26">
        <v>5.3165559323372804</v>
      </c>
      <c r="I148" s="26">
        <v>0.66</v>
      </c>
    </row>
    <row r="149" spans="1:9" x14ac:dyDescent="0.2">
      <c r="A149" t="s">
        <v>88</v>
      </c>
      <c r="B149" t="s">
        <v>89</v>
      </c>
      <c r="C149">
        <v>2019</v>
      </c>
      <c r="D149" s="26">
        <v>1.0569048513364727</v>
      </c>
      <c r="E149" s="26">
        <v>1.1170478647785715</v>
      </c>
      <c r="F149" s="26">
        <v>4.9048057480145886</v>
      </c>
      <c r="G149" s="26">
        <v>24.057119425756948</v>
      </c>
      <c r="H149" s="26">
        <v>5.1839129899396355</v>
      </c>
      <c r="I149" s="26">
        <v>0.54</v>
      </c>
    </row>
    <row r="150" spans="1:9" x14ac:dyDescent="0.2">
      <c r="A150" t="s">
        <v>90</v>
      </c>
      <c r="B150" t="s">
        <v>91</v>
      </c>
      <c r="C150">
        <v>2010</v>
      </c>
      <c r="D150" s="26">
        <v>0.49415459401844281</v>
      </c>
      <c r="E150" s="26">
        <v>0.24418876278953203</v>
      </c>
      <c r="F150" s="26">
        <v>4.2956247308644251</v>
      </c>
      <c r="G150" s="26">
        <v>18.452391828414065</v>
      </c>
      <c r="H150" s="26">
        <v>2.1227026949358927</v>
      </c>
      <c r="I150" s="26">
        <v>4.1900000000000004</v>
      </c>
    </row>
    <row r="151" spans="1:9" x14ac:dyDescent="0.2">
      <c r="A151" t="s">
        <v>90</v>
      </c>
      <c r="B151" t="s">
        <v>91</v>
      </c>
      <c r="C151">
        <v>2005</v>
      </c>
      <c r="D151" s="26">
        <v>0.48572142648158001</v>
      </c>
      <c r="E151" s="26">
        <v>0.23592530414330093</v>
      </c>
      <c r="F151" s="26">
        <v>4.2511401629323329</v>
      </c>
      <c r="G151" s="26">
        <v>18.072192684896343</v>
      </c>
      <c r="H151" s="26">
        <v>2.0648698641126293</v>
      </c>
      <c r="I151" s="26">
        <v>4.8099999999999996</v>
      </c>
    </row>
    <row r="152" spans="1:9" x14ac:dyDescent="0.2">
      <c r="A152" t="s">
        <v>90</v>
      </c>
      <c r="B152" t="s">
        <v>91</v>
      </c>
      <c r="C152">
        <v>2019</v>
      </c>
      <c r="D152" s="26">
        <v>0.45024910831936116</v>
      </c>
      <c r="E152" s="26">
        <v>0.20272425954237983</v>
      </c>
      <c r="F152" s="26">
        <v>4.4533443357696818</v>
      </c>
      <c r="G152" s="26">
        <v>19.832275772931908</v>
      </c>
      <c r="H152" s="26">
        <v>2.0051143162193767</v>
      </c>
      <c r="I152" s="26">
        <v>2.4500000000000002</v>
      </c>
    </row>
    <row r="153" spans="1:9" x14ac:dyDescent="0.2">
      <c r="A153" t="s">
        <v>92</v>
      </c>
      <c r="B153" t="s">
        <v>93</v>
      </c>
      <c r="C153">
        <v>2010</v>
      </c>
      <c r="D153" s="26">
        <v>1.1024337056813363</v>
      </c>
      <c r="E153" s="26">
        <v>1.2153600754222831</v>
      </c>
      <c r="F153" s="26">
        <v>4.2256399176140329</v>
      </c>
      <c r="G153" s="26">
        <v>17.856032713333132</v>
      </c>
      <c r="H153" s="26">
        <v>4.6584878732502144</v>
      </c>
      <c r="I153" s="26">
        <v>4.3499999999999996</v>
      </c>
    </row>
    <row r="154" spans="1:9" x14ac:dyDescent="0.2">
      <c r="A154" t="s">
        <v>92</v>
      </c>
      <c r="B154" t="s">
        <v>93</v>
      </c>
      <c r="C154">
        <v>2000</v>
      </c>
      <c r="D154" s="26">
        <v>1.0637085593914173</v>
      </c>
      <c r="E154" s="26">
        <v>1.1314758993225642</v>
      </c>
      <c r="F154" s="26">
        <v>4.0155719251779054</v>
      </c>
      <c r="G154" s="26">
        <v>16.12481788627699</v>
      </c>
      <c r="H154" s="26">
        <v>4.2713982276636102</v>
      </c>
      <c r="I154" s="26">
        <v>9.0399999999999991</v>
      </c>
    </row>
    <row r="155" spans="1:9" x14ac:dyDescent="0.2">
      <c r="A155" t="s">
        <v>92</v>
      </c>
      <c r="B155" t="s">
        <v>93</v>
      </c>
      <c r="C155">
        <v>2005</v>
      </c>
      <c r="D155" s="26">
        <v>1.0523090996473234</v>
      </c>
      <c r="E155" s="26">
        <v>1.1073544412005605</v>
      </c>
      <c r="F155" s="26">
        <v>4.1934466641644361</v>
      </c>
      <c r="G155" s="26">
        <v>17.584994925191836</v>
      </c>
      <c r="H155" s="26">
        <v>4.4128020835859498</v>
      </c>
      <c r="I155" s="26">
        <v>6.46</v>
      </c>
    </row>
    <row r="156" spans="1:9" x14ac:dyDescent="0.2">
      <c r="A156" t="s">
        <v>94</v>
      </c>
      <c r="B156" t="s">
        <v>95</v>
      </c>
      <c r="C156">
        <v>2005</v>
      </c>
      <c r="D156" s="26">
        <v>1.1264561134318043</v>
      </c>
      <c r="E156" s="26">
        <v>1.268903375487886</v>
      </c>
      <c r="F156" s="26">
        <v>4.6953737023641908</v>
      </c>
      <c r="G156" s="26">
        <v>22.046534204853209</v>
      </c>
      <c r="H156" s="26">
        <v>5.2891324118750678</v>
      </c>
      <c r="I156" s="26">
        <v>1.38</v>
      </c>
    </row>
    <row r="157" spans="1:9" x14ac:dyDescent="0.2">
      <c r="A157" t="s">
        <v>94</v>
      </c>
      <c r="B157" t="s">
        <v>95</v>
      </c>
      <c r="C157">
        <v>2010</v>
      </c>
      <c r="D157" s="26">
        <v>1.0773679052841565</v>
      </c>
      <c r="E157" s="26">
        <v>1.1607216033363712</v>
      </c>
      <c r="F157" s="26">
        <v>4.6881286225026466</v>
      </c>
      <c r="G157" s="26">
        <v>21.978549981128563</v>
      </c>
      <c r="H157" s="26">
        <v>5.0508393137283747</v>
      </c>
      <c r="I157" s="26">
        <v>1.2</v>
      </c>
    </row>
    <row r="158" spans="1:9" x14ac:dyDescent="0.2">
      <c r="A158" t="s">
        <v>94</v>
      </c>
      <c r="B158" t="s">
        <v>95</v>
      </c>
      <c r="C158">
        <v>2019</v>
      </c>
      <c r="D158" s="26">
        <v>1.0726174765452365</v>
      </c>
      <c r="E158" s="26">
        <v>1.1505082509902711</v>
      </c>
      <c r="F158" s="26">
        <v>4.73592693156679</v>
      </c>
      <c r="G158" s="26">
        <v>22.42900390113963</v>
      </c>
      <c r="H158" s="26">
        <v>5.0798379944397958</v>
      </c>
      <c r="I158" s="26">
        <v>1.1499999999999999</v>
      </c>
    </row>
  </sheetData>
  <pageMargins left="0.7" right="0.7" top="0.75" bottom="0.75" header="0.3" footer="0.3"/>
</worksheet>
</file>

<file path=xl/worksheets/sheet2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4C66-AABB-824B-B762-46E12F042E43}">
  <dimension ref="A1:I22"/>
  <sheetViews>
    <sheetView workbookViewId="0">
      <selection activeCell="I31" sqref="I31"/>
    </sheetView>
  </sheetViews>
  <sheetFormatPr baseColWidth="10" defaultRowHeight="16" x14ac:dyDescent="0.2"/>
  <cols>
    <col min="1" max="1" width="29.33203125" style="26" bestFit="1" customWidth="1"/>
    <col min="2" max="2" width="11.5" style="26" bestFit="1" customWidth="1"/>
    <col min="3" max="3" width="13.5" style="26" bestFit="1" customWidth="1"/>
    <col min="4" max="4" width="7.6640625" style="26" bestFit="1" customWidth="1"/>
    <col min="5" max="5" width="7.83203125" style="26" bestFit="1" customWidth="1"/>
    <col min="6" max="6" width="13" style="26" bestFit="1" customWidth="1"/>
    <col min="7" max="7" width="10.83203125" style="26"/>
    <col min="8" max="9" width="12.33203125" style="26" bestFit="1" customWidth="1"/>
    <col min="10" max="16384" width="10.83203125" style="26"/>
  </cols>
  <sheetData>
    <row r="1" spans="1:9" x14ac:dyDescent="0.2">
      <c r="A1" s="26" t="s">
        <v>102</v>
      </c>
    </row>
    <row r="2" spans="1:9" ht="17" thickBot="1" x14ac:dyDescent="0.25"/>
    <row r="3" spans="1:9" x14ac:dyDescent="0.2">
      <c r="A3" s="36" t="s">
        <v>103</v>
      </c>
      <c r="B3" s="36"/>
    </row>
    <row r="4" spans="1:9" x14ac:dyDescent="0.2">
      <c r="A4" s="26" t="s">
        <v>104</v>
      </c>
      <c r="B4" s="26">
        <v>0.50662635353459573</v>
      </c>
    </row>
    <row r="5" spans="1:9" x14ac:dyDescent="0.2">
      <c r="A5" s="26" t="s">
        <v>105</v>
      </c>
      <c r="B5" s="26">
        <v>0.25667026209576121</v>
      </c>
    </row>
    <row r="6" spans="1:9" x14ac:dyDescent="0.2">
      <c r="A6" s="26" t="s">
        <v>106</v>
      </c>
      <c r="B6" s="26">
        <v>0.23205669461548842</v>
      </c>
    </row>
    <row r="7" spans="1:9" x14ac:dyDescent="0.2">
      <c r="A7" s="26" t="s">
        <v>107</v>
      </c>
      <c r="B7" s="26">
        <v>3.3282520066729857</v>
      </c>
    </row>
    <row r="8" spans="1:9" ht="17" thickBot="1" x14ac:dyDescent="0.25">
      <c r="A8" s="34" t="s">
        <v>108</v>
      </c>
      <c r="B8" s="34">
        <v>157</v>
      </c>
    </row>
    <row r="10" spans="1:9" ht="17" thickBot="1" x14ac:dyDescent="0.25">
      <c r="A10" s="26" t="s">
        <v>109</v>
      </c>
    </row>
    <row r="11" spans="1:9" x14ac:dyDescent="0.2">
      <c r="A11" s="35"/>
      <c r="B11" s="35" t="s">
        <v>114</v>
      </c>
      <c r="C11" s="35" t="s">
        <v>115</v>
      </c>
      <c r="D11" s="35" t="s">
        <v>116</v>
      </c>
      <c r="E11" s="35" t="s">
        <v>117</v>
      </c>
      <c r="F11" s="35" t="s">
        <v>118</v>
      </c>
    </row>
    <row r="12" spans="1:9" x14ac:dyDescent="0.2">
      <c r="A12" s="26" t="s">
        <v>110</v>
      </c>
      <c r="B12" s="26">
        <v>5</v>
      </c>
      <c r="C12" s="26">
        <v>577.56836635599416</v>
      </c>
      <c r="D12" s="26">
        <v>115.51367327119883</v>
      </c>
      <c r="E12" s="26">
        <v>10.427999204157476</v>
      </c>
      <c r="F12" s="26">
        <v>1.3081504798525693E-8</v>
      </c>
    </row>
    <row r="13" spans="1:9" x14ac:dyDescent="0.2">
      <c r="A13" s="26" t="s">
        <v>111</v>
      </c>
      <c r="B13" s="26">
        <v>151</v>
      </c>
      <c r="C13" s="26">
        <v>1672.6664744083362</v>
      </c>
      <c r="D13" s="26">
        <v>11.077261419922756</v>
      </c>
    </row>
    <row r="14" spans="1:9" ht="17" thickBot="1" x14ac:dyDescent="0.25">
      <c r="A14" s="34" t="s">
        <v>112</v>
      </c>
      <c r="B14" s="34">
        <v>156</v>
      </c>
      <c r="C14" s="34">
        <v>2250.2348407643303</v>
      </c>
      <c r="D14" s="34"/>
      <c r="E14" s="34"/>
      <c r="F14" s="34"/>
    </row>
    <row r="15" spans="1:9" ht="17" thickBot="1" x14ac:dyDescent="0.25"/>
    <row r="16" spans="1:9" x14ac:dyDescent="0.2">
      <c r="A16" s="35"/>
      <c r="B16" s="35" t="s">
        <v>119</v>
      </c>
      <c r="C16" s="35" t="s">
        <v>107</v>
      </c>
      <c r="D16" s="35" t="s">
        <v>120</v>
      </c>
      <c r="E16" s="35" t="s">
        <v>121</v>
      </c>
      <c r="F16" s="35" t="s">
        <v>122</v>
      </c>
      <c r="G16" s="35" t="s">
        <v>123</v>
      </c>
      <c r="H16" s="35" t="s">
        <v>124</v>
      </c>
      <c r="I16" s="35" t="s">
        <v>125</v>
      </c>
    </row>
    <row r="17" spans="1:9" x14ac:dyDescent="0.2">
      <c r="A17" s="26" t="s">
        <v>113</v>
      </c>
      <c r="B17" s="26">
        <v>18.493046189776358</v>
      </c>
      <c r="C17" s="26">
        <v>46.196778243736219</v>
      </c>
      <c r="D17" s="26">
        <v>0.40031030069253398</v>
      </c>
      <c r="E17" s="26">
        <v>0.68949375295869242</v>
      </c>
      <c r="F17" s="26">
        <v>-72.782498548053525</v>
      </c>
      <c r="G17" s="26">
        <v>109.76859092760625</v>
      </c>
      <c r="H17" s="26">
        <v>-72.782498548053525</v>
      </c>
      <c r="I17" s="26">
        <v>109.76859092760625</v>
      </c>
    </row>
    <row r="18" spans="1:9" x14ac:dyDescent="0.2">
      <c r="A18" s="26" t="s">
        <v>191</v>
      </c>
      <c r="B18" s="26">
        <v>46.450594477358024</v>
      </c>
      <c r="C18" s="26">
        <v>26.948773775214843</v>
      </c>
      <c r="D18" s="26">
        <v>1.7236626372988917</v>
      </c>
      <c r="E18" s="26">
        <v>8.681553286630482E-2</v>
      </c>
      <c r="F18" s="26">
        <v>-6.7947637459244987</v>
      </c>
      <c r="G18" s="26">
        <v>99.695952700640547</v>
      </c>
      <c r="H18" s="26">
        <v>-6.7947637459244987</v>
      </c>
      <c r="I18" s="26">
        <v>99.695952700640547</v>
      </c>
    </row>
    <row r="19" spans="1:9" x14ac:dyDescent="0.2">
      <c r="A19" s="26" t="s">
        <v>185</v>
      </c>
      <c r="B19" s="26">
        <v>12.158240132757498</v>
      </c>
      <c r="C19" s="26">
        <v>6.9099313164652409</v>
      </c>
      <c r="D19" s="26">
        <v>1.7595312566691355</v>
      </c>
      <c r="E19" s="26">
        <v>8.0512504093071063E-2</v>
      </c>
      <c r="F19" s="26">
        <v>-1.494394725970384</v>
      </c>
      <c r="G19" s="26">
        <v>25.810874991485381</v>
      </c>
      <c r="H19" s="26">
        <v>-1.494394725970384</v>
      </c>
      <c r="I19" s="26">
        <v>25.810874991485381</v>
      </c>
    </row>
    <row r="20" spans="1:9" x14ac:dyDescent="0.2">
      <c r="A20" s="26" t="s">
        <v>192</v>
      </c>
      <c r="B20" s="26">
        <v>-12.969970770459277</v>
      </c>
      <c r="C20" s="26">
        <v>21.142698803638382</v>
      </c>
      <c r="D20" s="26">
        <v>-0.61344915759890195</v>
      </c>
      <c r="E20" s="26">
        <v>0.54050235399916557</v>
      </c>
      <c r="F20" s="26">
        <v>-54.743692313294773</v>
      </c>
      <c r="G20" s="26">
        <v>28.803750772376219</v>
      </c>
      <c r="H20" s="26">
        <v>-54.743692313294773</v>
      </c>
      <c r="I20" s="26">
        <v>28.803750772376219</v>
      </c>
    </row>
    <row r="21" spans="1:9" x14ac:dyDescent="0.2">
      <c r="A21" s="26" t="s">
        <v>186</v>
      </c>
      <c r="B21" s="26">
        <v>2.4305558470335127</v>
      </c>
      <c r="C21" s="26">
        <v>2.6360810219593471</v>
      </c>
      <c r="D21" s="26">
        <v>0.92203381716504618</v>
      </c>
      <c r="E21" s="26">
        <v>0.35798179058314028</v>
      </c>
      <c r="F21" s="26">
        <v>-2.7778101992506521</v>
      </c>
      <c r="G21" s="26">
        <v>7.6389218933176775</v>
      </c>
      <c r="H21" s="26">
        <v>-2.7778101992506521</v>
      </c>
      <c r="I21" s="26">
        <v>7.6389218933176775</v>
      </c>
    </row>
    <row r="22" spans="1:9" ht="17" thickBot="1" x14ac:dyDescent="0.25">
      <c r="A22" s="34" t="s">
        <v>188</v>
      </c>
      <c r="B22" s="34">
        <v>-14.576931836949639</v>
      </c>
      <c r="C22" s="34">
        <v>6.6722934072355038</v>
      </c>
      <c r="D22" s="34">
        <v>-2.184695868011779</v>
      </c>
      <c r="E22" s="34">
        <v>3.0453231052666663E-2</v>
      </c>
      <c r="F22" s="34">
        <v>-27.760041970363062</v>
      </c>
      <c r="G22" s="34">
        <v>-1.393821703536215</v>
      </c>
      <c r="H22" s="34">
        <v>-27.760041970363062</v>
      </c>
      <c r="I22" s="34">
        <v>-1.393821703536215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Missing Datas Heatmap</vt:lpstr>
      <vt:lpstr>Base de données</vt:lpstr>
      <vt:lpstr>Alcohol Data  - BDD FINALE</vt:lpstr>
      <vt:lpstr>Linear Regression with outliers</vt:lpstr>
      <vt:lpstr>Linear regression log</vt:lpstr>
      <vt:lpstr>Alcohol Data  - no outliers</vt:lpstr>
      <vt:lpstr>Linear Regression no outlier an</vt:lpstr>
      <vt:lpstr>Linear Regression no outliers</vt:lpstr>
      <vt:lpstr>Categorized Datas (Chi2)</vt:lpstr>
      <vt:lpstr>Chi2 Statisitic Test</vt:lpstr>
      <vt:lpstr>2000 Alcohol Data</vt:lpstr>
      <vt:lpstr>Linear Regression 2000</vt:lpstr>
      <vt:lpstr>2005 Alcohol Data</vt:lpstr>
      <vt:lpstr>Linear Regression 2005</vt:lpstr>
      <vt:lpstr>2010 Alcohol Data</vt:lpstr>
      <vt:lpstr>Linear Regression 2010</vt:lpstr>
      <vt:lpstr>2019 Alcohol Data</vt:lpstr>
      <vt:lpstr>Linear Regression 2019</vt:lpstr>
      <vt:lpstr>Multiple Regression</vt:lpstr>
      <vt:lpstr>Régression Multiple</vt:lpstr>
      <vt:lpstr>Multiple Regression 2</vt:lpstr>
      <vt:lpstr>Régression Multiple 2</vt:lpstr>
      <vt:lpstr>Régression Polynomiale</vt:lpstr>
      <vt:lpstr>Polynomial Regression</vt:lpstr>
      <vt:lpstr>Régression Polynomiale (2)</vt:lpstr>
      <vt:lpstr>Polynomial Regression 2</vt:lpstr>
      <vt:lpstr>Régression Polynomiale (3)</vt:lpstr>
      <vt:lpstr>Polynomial Regression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Thierry Hai Son Adam</dc:creator>
  <cp:lastModifiedBy>Thierry Hai Son Adam</cp:lastModifiedBy>
  <dcterms:created xsi:type="dcterms:W3CDTF">2025-02-20T19:11:05Z</dcterms:created>
  <dcterms:modified xsi:type="dcterms:W3CDTF">2025-03-31T23:23:09Z</dcterms:modified>
</cp:coreProperties>
</file>