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BCCE10B4-E712-A14A-A325-AE2C586AD0BE}" xr6:coauthVersionLast="47" xr6:coauthVersionMax="47" xr10:uidLastSave="{00000000-0000-0000-0000-000000000000}"/>
  <bookViews>
    <workbookView xWindow="1480" yWindow="500" windowWidth="36920" windowHeight="211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U21" i="1"/>
  <c r="U20" i="1"/>
  <c r="T21" i="1"/>
  <c r="T20" i="1"/>
  <c r="T19" i="1"/>
  <c r="S21" i="1"/>
  <c r="S20" i="1"/>
  <c r="R21" i="1"/>
  <c r="R20" i="1"/>
  <c r="R19" i="1"/>
  <c r="R23" i="1"/>
  <c r="O17" i="1"/>
  <c r="O28" i="1" s="1"/>
  <c r="N18" i="1"/>
  <c r="N29" i="1" s="1"/>
  <c r="N17" i="1"/>
  <c r="N28" i="1" s="1"/>
  <c r="M38" i="6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L6" i="1"/>
  <c r="N5" i="1"/>
  <c r="M5" i="1"/>
  <c r="M17" i="1" s="1"/>
  <c r="L5" i="1"/>
  <c r="L17" i="1" s="1"/>
  <c r="L28" i="1" s="1"/>
  <c r="N4" i="1"/>
  <c r="L4" i="1"/>
  <c r="L16" i="1" s="1"/>
  <c r="L27" i="1" s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M18" i="1" l="1"/>
  <c r="M29" i="1" s="1"/>
  <c r="L18" i="1"/>
  <c r="L29" i="1" s="1"/>
  <c r="N16" i="1"/>
  <c r="N27" i="1" s="1"/>
  <c r="L20" i="1"/>
  <c r="O18" i="1"/>
  <c r="O29" i="1" s="1"/>
  <c r="O39" i="6"/>
  <c r="O38" i="6"/>
  <c r="O40" i="6"/>
</calcChain>
</file>

<file path=xl/sharedStrings.xml><?xml version="1.0" encoding="utf-8"?>
<sst xmlns="http://schemas.openxmlformats.org/spreadsheetml/2006/main" count="2225" uniqueCount="186">
  <si>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</si>
  <si>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</si>
  <si>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</si>
  <si>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</si>
  <si>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</si>
  <si>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</si>
  <si>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</si>
  <si>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</si>
  <si>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</si>
  <si>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</si>
  <si>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</si>
  <si>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</si>
  <si>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</si>
  <si>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</si>
  <si>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</si>
  <si>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</si>
  <si>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</si>
  <si>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</si>
  <si>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</si>
  <si>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</si>
  <si>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</si>
  <si>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</si>
  <si>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</si>
  <si>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</si>
  <si>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</si>
  <si>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</si>
  <si>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</si>
  <si>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</si>
  <si>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</si>
  <si>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</si>
  <si>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</si>
  <si>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</si>
  <si>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</si>
  <si>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</si>
  <si>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</si>
  <si>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</si>
  <si>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</si>
  <si>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</si>
  <si>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</si>
  <si>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</si>
  <si>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</si>
  <si>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</si>
  <si>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</si>
  <si>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</si>
  <si>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</si>
  <si>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</si>
  <si>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</si>
  <si>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</si>
  <si>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</si>
  <si>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</si>
  <si>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</si>
  <si>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</si>
  <si>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</si>
  <si>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</si>
  <si>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</si>
  <si>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</si>
  <si>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</si>
  <si>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</si>
  <si>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</si>
  <si>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</si>
  <si>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</si>
  <si>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</si>
  <si>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</si>
  <si>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</si>
  <si>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</si>
  <si>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</si>
  <si>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</si>
  <si>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</si>
  <si>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</si>
  <si>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</si>
  <si>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</si>
  <si>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</si>
  <si>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</si>
  <si>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</si>
  <si>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</si>
  <si>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</si>
  <si>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</si>
  <si>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</si>
  <si>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</si>
  <si>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</si>
  <si>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</si>
  <si>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</si>
  <si>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</si>
  <si>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</si>
  <si>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</si>
  <si>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</si>
  <si>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</si>
  <si>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</si>
  <si>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</si>
  <si>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</si>
  <si>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</si>
  <si>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</si>
  <si>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</si>
  <si>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</si>
  <si>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</si>
  <si>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</si>
  <si>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</si>
  <si>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</si>
  <si>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</si>
  <si>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</si>
  <si>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</si>
  <si>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</si>
  <si>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</si>
  <si>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</si>
  <si>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</si>
  <si>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</si>
  <si>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</si>
  <si>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</si>
  <si>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</si>
  <si>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</si>
  <si>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</si>
  <si>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</si>
  <si>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</si>
  <si>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</si>
  <si>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</si>
  <si>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</si>
  <si>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</si>
  <si>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</si>
  <si>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</si>
  <si>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</si>
  <si>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</si>
  <si>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</si>
  <si>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</si>
  <si>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</si>
  <si>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</si>
  <si>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</si>
  <si>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</si>
  <si>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</si>
  <si>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</si>
  <si>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</si>
  <si>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</si>
  <si>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</si>
  <si>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</si>
  <si>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</si>
  <si>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</si>
  <si>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</si>
  <si>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</si>
  <si>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</si>
  <si>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</si>
  <si>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</si>
  <si>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</si>
  <si>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</si>
  <si>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</si>
  <si>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</si>
  <si>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</si>
  <si>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</si>
  <si>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</si>
  <si>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</si>
  <si>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</si>
  <si>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</si>
  <si>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</si>
  <si>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</si>
  <si>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</si>
  <si>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</si>
  <si>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</si>
  <si>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</si>
  <si>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</si>
  <si>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</si>
  <si>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</si>
  <si>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</si>
  <si>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</si>
  <si>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</si>
  <si>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</si>
  <si>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</si>
  <si>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</si>
  <si>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</si>
  <si>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</si>
  <si>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</si>
  <si>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</si>
  <si>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</si>
  <si>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</si>
  <si>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</si>
  <si>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</si>
  <si>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</si>
  <si>
    <t>∆READ</t>
  </si>
  <si>
    <t>∆WRITES</t>
  </si>
  <si>
    <t>client 1</t>
  </si>
  <si>
    <t>client 2</t>
  </si>
  <si>
    <t>client 3</t>
  </si>
  <si>
    <t>server</t>
  </si>
  <si>
    <t>write Minimum (s)</t>
  </si>
  <si>
    <t>read Minimum (s)</t>
  </si>
  <si>
    <t>read Maximum (s)</t>
  </si>
  <si>
    <t>write Maximum (s)</t>
  </si>
  <si>
    <t>YCSB results normalised</t>
  </si>
  <si>
    <t>Caliper results noramlised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</si>
</sst>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"/>
    <numFmt numFmtId="166" formatCode="0.00000000"/>
    <numFmt numFmtId="167" formatCode="0.0000000"/>
    <numFmt numFmtId="168" formatCode="0.000000"/>
  </numFmts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4" xfId="0" applyBorder="1"/>
    <xf numFmtId="0" fontId="4" fillId="0" borderId="5" xfId="0" applyFont="1" applyBorder="1"/>
    <xf numFmtId="0" fontId="4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4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4" fillId="0" borderId="2" xfId="0" applyFon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0" fontId="2" fillId="0" borderId="0" xfId="1"/>
    <xf numFmtId="10" fontId="2" fillId="0" borderId="0" xfId="1" applyNumberFormat="1"/>
    <xf numFmtId="10" fontId="2" fillId="2" borderId="0" xfId="1" applyNumberFormat="1" applyFill="1"/>
    <xf numFmtId="0" fontId="2" fillId="2" borderId="0" xfId="1" applyFill="1"/>
    <xf numFmtId="0" fontId="2" fillId="0" borderId="0" xfId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1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0" fontId="2" fillId="0" borderId="0" xfId="1" applyNumberFormat="1" applyAlignment="1">
      <alignment horizontal="center"/>
    </xf>
    <xf numFmtId="10" fontId="2" fillId="0" borderId="7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12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5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0" xfId="0" applyFill="1" applyBorder="1"/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/>
    </xf>
    <xf numFmtId="167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7" fontId="0" fillId="2" borderId="7" xfId="0" applyNumberFormat="1" applyFill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'tps-25'!$L$15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plus>
            <c:min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'tps-25'!$L$16:$L$18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'tps-25'!$M$15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plus>
            <c:min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'tps-25'!$M$16:$M$18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Average Latencies of Hyperleger Fagric Obtained With Caliper With a Throughput of 25 (ops/s)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'tps-25'!$R$18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'tps-25'!$T$19:$T$21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'tps-25'!$R$19:$R$21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0646-9556-3CCDF4535BD2}"/>
            </c:ext>
          </c:extLst>
        </c:ser>
        <c:ser>
          <c:idx val="1"/>
          <c:order val="1"/>
          <c:tx>
            <c:strRef>
              <c:f>'tps-25'!$S$18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plus>
            <c:minus>
              <c:numRef>
                <c:f>'tps-25'!$U$19:$U$21</c:f>
                <c:numCache>
                  <c:formatCode>General</c:formatCode>
                  <c:ptCount val="3"/>
                  <c:pt idx="1">
                    <c:v>1.5000000000000001E-2</c:v>
                  </c:pt>
                  <c:pt idx="2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'tps-25'!$S$19:$S$21</c:f>
              <c:numCache>
                <c:formatCode>0.00</c:formatCode>
                <c:ptCount val="3"/>
                <c:pt idx="1">
                  <c:v>0.48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0646-9556-3CCDF4535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139216"/>
        <c:axId val="341141216"/>
      </c:barChart>
      <c:catAx>
        <c:axId val="3411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41216"/>
        <c:crosses val="autoZero"/>
        <c:auto val="1"/>
        <c:lblAlgn val="ctr"/>
        <c:lblOffset val="100"/>
        <c:noMultiLvlLbl val="0"/>
      </c:catAx>
      <c:valAx>
        <c:axId val="3411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Reading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plus>
            <c:minus>
              <c:numRef>
                <c:f>'tps-25'!$T$27:$T$29</c:f>
                <c:numCache>
                  <c:formatCode>General</c:formatCode>
                  <c:ptCount val="3"/>
                  <c:pt idx="0">
                    <c:v>0.1525</c:v>
                  </c:pt>
                  <c:pt idx="1">
                    <c:v>0.02</c:v>
                  </c:pt>
                  <c:pt idx="2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'tps-25'!$L$27:$L$29</c:f>
              <c:numCache>
                <c:formatCode>0.0000000</c:formatCode>
                <c:ptCount val="3"/>
                <c:pt idx="0">
                  <c:v>5.1510566666666677E-7</c:v>
                </c:pt>
                <c:pt idx="1">
                  <c:v>6.6600411489645939E-7</c:v>
                </c:pt>
                <c:pt idx="2">
                  <c:v>6.7074682096041307E-7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7-8B44-BA25-2A4C2B2C7302}"/>
            </c:ext>
          </c:extLst>
        </c:ser>
        <c:ser>
          <c:idx val="1"/>
          <c:order val="1"/>
          <c:tx>
            <c:v>Hyperledger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plus>
            <c:minus>
              <c:numRef>
                <c:f>'tps-25'!$N$27:$N$29</c:f>
                <c:numCache>
                  <c:formatCode>General</c:formatCode>
                  <c:ptCount val="3"/>
                  <c:pt idx="0">
                    <c:v>3.5756037494852968E-8</c:v>
                  </c:pt>
                  <c:pt idx="1">
                    <c:v>1.2406759739445162E-8</c:v>
                  </c:pt>
                  <c:pt idx="2">
                    <c:v>6.3996684934322464E-8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'tps-25'!$R$27:$R$29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7-8B44-BA25-2A4C2B2C7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1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between Redis and Hyperledger</a:t>
            </a:r>
            <a:r>
              <a:rPr lang="en-US" baseline="0">
                <a:solidFill>
                  <a:schemeClr val="tx1"/>
                </a:solidFill>
              </a:rPr>
              <a:t> Writing Latency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 Write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plus>
            <c:minus>
              <c:numRef>
                <c:f>'tps-25'!$U$28:$U$29</c:f>
                <c:numCache>
                  <c:formatCode>General</c:formatCode>
                  <c:ptCount val="2"/>
                  <c:pt idx="0">
                    <c:v>1.5000000000000001E-2</c:v>
                  </c:pt>
                  <c:pt idx="1">
                    <c:v>1.5000000000000001E-2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'tps-25'!$M$28:$M$29</c:f>
              <c:numCache>
                <c:formatCode>0.000000</c:formatCode>
                <c:ptCount val="2"/>
                <c:pt idx="0">
                  <c:v>1.0409225054652568E-6</c:v>
                </c:pt>
                <c:pt idx="1">
                  <c:v>7.9691455621109979E-7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6C4F-A05C-9DD64311FF93}"/>
            </c:ext>
          </c:extLst>
        </c:ser>
        <c:ser>
          <c:idx val="1"/>
          <c:order val="1"/>
          <c:tx>
            <c:v>Hyperledger WRITE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plus>
            <c:minus>
              <c:numRef>
                <c:f>'tps-25'!$O$28:$O$29</c:f>
                <c:numCache>
                  <c:formatCode>General</c:formatCode>
                  <c:ptCount val="2"/>
                  <c:pt idx="0">
                    <c:v>3.8117252450149768E-8</c:v>
                  </c:pt>
                  <c:pt idx="1">
                    <c:v>1.4929229944012967E-8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'tps-25'!$K$27:$K$29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'tps-25'!$S$28:$S$29</c:f>
              <c:numCache>
                <c:formatCode>0.00</c:formatCode>
                <c:ptCount val="2"/>
                <c:pt idx="0">
                  <c:v>0.48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6C4F-A05C-9DD64311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387552"/>
        <c:axId val="342389280"/>
      </c:barChart>
      <c:catAx>
        <c:axId val="342387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9280"/>
        <c:crosses val="autoZero"/>
        <c:auto val="0"/>
        <c:lblAlgn val="ctr"/>
        <c:lblOffset val="100"/>
        <c:noMultiLvlLbl val="0"/>
      </c:catAx>
      <c:valAx>
        <c:axId val="34238928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1306945</xdr:colOff>
      <xdr:row>33</xdr:row>
      <xdr:rowOff>131618</xdr:rowOff>
    </xdr:from>
    <xdr:to>
      <xdr:col>14</xdr:col>
      <xdr:colOff>811645</xdr:colOff>
      <xdr:row>55</xdr:row>
      <xdr:rowOff>157018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430645</xdr:colOff>
      <xdr:row>33</xdr:row>
      <xdr:rowOff>68118</xdr:rowOff>
    </xdr:from>
    <xdr:to>
      <xdr:col>20</xdr:col>
      <xdr:colOff>443345</xdr:colOff>
      <xdr:row>55</xdr:row>
      <xdr:rowOff>118918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00573-2E20-CCA2-5B7C-78CC1E26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1264227</xdr:colOff>
      <xdr:row>57</xdr:row>
      <xdr:rowOff>94672</xdr:rowOff>
    </xdr:from>
    <xdr:to>
      <xdr:col>14</xdr:col>
      <xdr:colOff>761999</xdr:colOff>
      <xdr:row>86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02D9A-2E25-1719-2180-32A73FF4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230909</xdr:colOff>
      <xdr:row>58</xdr:row>
      <xdr:rowOff>34636</xdr:rowOff>
    </xdr:from>
    <xdr:to>
      <xdr:col>20</xdr:col>
      <xdr:colOff>190499</xdr:colOff>
      <xdr:row>86</xdr:row>
      <xdr:rowOff>159328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03387-F84C-C54D-8D5C-75C344BE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85"/>
  <sheetViews>
    <sheetView tabSelected="1" topLeftCell="I31" zoomScale="110" zoomScaleNormal="110" workbookViewId="0">
      <selection activeCell="X66" sqref="X66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7" width="18.6640625" bestFit="1" customWidth="1"/>
    <col min="22" max="22" width="14.6640625" bestFit="1" customWidth="1"/>
  </cols>
  <sheetData>
    <row r="1" spans="1:25" ht="15.75" customHeight="1" thickBot="1" x14ac:dyDescent="0.2"/>
    <row r="2" spans="1:2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  <c r="P2" s="83"/>
      <c r="Q2" s="5"/>
      <c r="R2" s="76" t="s">
        <v>157</v>
      </c>
      <c r="S2" s="77"/>
      <c r="T2" s="78"/>
      <c r="V2" s="61"/>
      <c r="W2" s="76" t="s">
        <v>157</v>
      </c>
      <c r="X2" s="77"/>
      <c r="Y2" s="78"/>
    </row>
    <row r="3" spans="1:2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P3" s="67"/>
      <c r="Q3" s="69" t="s">
        <v>173</v>
      </c>
      <c r="R3" s="72" t="s">
        <v>158</v>
      </c>
      <c r="S3" s="58" t="s">
        <v>159</v>
      </c>
      <c r="T3" s="73" t="s">
        <v>160</v>
      </c>
      <c r="V3" s="62"/>
      <c r="W3" s="72" t="s">
        <v>158</v>
      </c>
      <c r="X3" s="58" t="s">
        <v>159</v>
      </c>
      <c r="Y3" s="73" t="s">
        <v>160</v>
      </c>
    </row>
    <row r="4" spans="1:25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7"/>
      <c r="Q4" s="70" t="s">
        <v>161</v>
      </c>
      <c r="R4" s="74">
        <v>0.02</v>
      </c>
      <c r="S4" s="74">
        <v>0.01</v>
      </c>
      <c r="T4" s="54">
        <v>0.01</v>
      </c>
      <c r="V4" s="69" t="s">
        <v>181</v>
      </c>
      <c r="W4" s="98">
        <v>0.01</v>
      </c>
      <c r="X4" s="98">
        <v>0.01</v>
      </c>
      <c r="Y4" s="99">
        <v>0.01</v>
      </c>
    </row>
    <row r="5" spans="1:25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7"/>
      <c r="Q5" s="70" t="s">
        <v>162</v>
      </c>
      <c r="R5" s="74"/>
      <c r="S5" s="74">
        <v>0.48</v>
      </c>
      <c r="T5" s="54">
        <v>0.84</v>
      </c>
      <c r="V5" s="70" t="s">
        <v>182</v>
      </c>
      <c r="W5" s="68">
        <v>0.62</v>
      </c>
      <c r="X5" s="98">
        <v>0.09</v>
      </c>
      <c r="Y5" s="99">
        <v>0.09</v>
      </c>
    </row>
    <row r="6" spans="1:2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7"/>
      <c r="Q6" s="70" t="s">
        <v>163</v>
      </c>
      <c r="R6" s="74">
        <v>25.4</v>
      </c>
      <c r="S6" s="74">
        <v>25.2</v>
      </c>
      <c r="T6" s="54">
        <v>25.7</v>
      </c>
      <c r="V6" s="70" t="s">
        <v>180</v>
      </c>
      <c r="W6" s="96"/>
      <c r="X6" s="68">
        <v>0.01</v>
      </c>
      <c r="Y6" s="10">
        <v>0.01</v>
      </c>
    </row>
    <row r="7" spans="1:25" ht="15.75" customHeight="1" thickBot="1" x14ac:dyDescent="0.2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7"/>
      <c r="Q7" s="70" t="s">
        <v>164</v>
      </c>
      <c r="R7" s="74"/>
      <c r="S7" s="74">
        <v>25.2</v>
      </c>
      <c r="T7" s="54">
        <v>25.6</v>
      </c>
      <c r="V7" s="71" t="s">
        <v>183</v>
      </c>
      <c r="W7" s="97"/>
      <c r="X7" s="21">
        <v>7.0000000000000007E-2</v>
      </c>
      <c r="Y7" s="22">
        <v>7.0000000000000007E-2</v>
      </c>
    </row>
    <row r="8" spans="1:2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7"/>
      <c r="Q8" s="70" t="s">
        <v>165</v>
      </c>
      <c r="R8" s="74"/>
      <c r="S8" s="74"/>
      <c r="T8" s="54"/>
    </row>
    <row r="9" spans="1:2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7"/>
      <c r="Q9" s="70" t="s">
        <v>166</v>
      </c>
      <c r="R9" s="74"/>
      <c r="S9" s="74"/>
      <c r="T9" s="54"/>
    </row>
    <row r="10" spans="1:2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7"/>
      <c r="Q10" s="70" t="s">
        <v>167</v>
      </c>
      <c r="R10" s="74">
        <v>6.64</v>
      </c>
      <c r="S10" s="74">
        <v>6.58</v>
      </c>
      <c r="T10" s="54">
        <v>6.54</v>
      </c>
    </row>
    <row r="11" spans="1:2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7"/>
      <c r="Q11" s="70" t="s">
        <v>168</v>
      </c>
      <c r="R11" s="74"/>
      <c r="S11" s="74">
        <v>6.65</v>
      </c>
      <c r="T11" s="54">
        <v>6.67</v>
      </c>
    </row>
    <row r="12" spans="1:2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3">
        <f>C280</f>
        <v>814.091415830546</v>
      </c>
      <c r="N12" s="22">
        <f>C256</f>
        <v>24.968789013732799</v>
      </c>
      <c r="P12" s="67"/>
      <c r="Q12" s="70" t="s">
        <v>169</v>
      </c>
      <c r="R12" s="74">
        <v>1.67</v>
      </c>
      <c r="S12" s="74">
        <v>974</v>
      </c>
      <c r="T12" s="54">
        <v>201</v>
      </c>
    </row>
    <row r="13" spans="1:25" ht="15.75" customHeight="1" x14ac:dyDescent="0.15">
      <c r="A13" s="1" t="s">
        <v>15</v>
      </c>
      <c r="B13" s="1" t="s">
        <v>8</v>
      </c>
      <c r="C13" s="1">
        <v>0</v>
      </c>
      <c r="P13" s="67"/>
      <c r="Q13" s="70" t="s">
        <v>172</v>
      </c>
      <c r="R13" s="74">
        <v>687</v>
      </c>
      <c r="S13" s="74">
        <v>442</v>
      </c>
      <c r="T13" s="54">
        <v>94.2</v>
      </c>
    </row>
    <row r="14" spans="1:25" ht="15.75" customHeight="1" thickBot="1" x14ac:dyDescent="0.2">
      <c r="A14" s="1" t="s">
        <v>16</v>
      </c>
      <c r="B14" s="1" t="s">
        <v>10</v>
      </c>
      <c r="C14" s="1">
        <v>0</v>
      </c>
      <c r="P14" s="67"/>
      <c r="Q14" s="70" t="s">
        <v>170</v>
      </c>
      <c r="R14" s="74"/>
      <c r="S14" s="74">
        <v>1.05</v>
      </c>
      <c r="T14" s="54">
        <v>1.84</v>
      </c>
    </row>
    <row r="15" spans="1:25" ht="15.75" customHeight="1" thickBot="1" x14ac:dyDescent="0.2">
      <c r="A15" s="3" t="s">
        <v>17</v>
      </c>
      <c r="B15" s="3" t="s">
        <v>18</v>
      </c>
      <c r="C15" s="3">
        <v>1000</v>
      </c>
      <c r="K15" s="5"/>
      <c r="L15" s="19" t="s">
        <v>42</v>
      </c>
      <c r="M15" s="19" t="s">
        <v>43</v>
      </c>
      <c r="N15" s="19" t="s">
        <v>174</v>
      </c>
      <c r="O15" s="89" t="s">
        <v>175</v>
      </c>
      <c r="P15" s="67"/>
      <c r="Q15" s="71" t="s">
        <v>171</v>
      </c>
      <c r="R15" s="75"/>
      <c r="S15" s="75">
        <v>568</v>
      </c>
      <c r="T15" s="57">
        <v>977</v>
      </c>
    </row>
    <row r="16" spans="1:25" ht="15.75" customHeight="1" x14ac:dyDescent="0.15">
      <c r="A16" s="3" t="s">
        <v>17</v>
      </c>
      <c r="B16" s="3" t="s">
        <v>19</v>
      </c>
      <c r="C16" s="3">
        <v>509.637</v>
      </c>
      <c r="K16" s="8" t="s">
        <v>53</v>
      </c>
      <c r="L16" s="84">
        <f>AVERAGE(L4,L7,L10)</f>
        <v>515.10566666666671</v>
      </c>
      <c r="M16" s="85"/>
      <c r="N16" s="90">
        <f>STDEV(L4,L7,L10)</f>
        <v>35.756037494852968</v>
      </c>
      <c r="O16" s="54"/>
      <c r="P16" s="2"/>
    </row>
    <row r="17" spans="1:21" ht="15.75" customHeight="1" thickBot="1" x14ac:dyDescent="0.2">
      <c r="A17" s="3" t="s">
        <v>17</v>
      </c>
      <c r="B17" s="3" t="s">
        <v>20</v>
      </c>
      <c r="C17" s="3">
        <v>133</v>
      </c>
      <c r="K17" s="8" t="s">
        <v>54</v>
      </c>
      <c r="L17" s="84">
        <f>AVERAGE(L5,L8,L11)</f>
        <v>666.00411489645933</v>
      </c>
      <c r="M17" s="86">
        <f>AVERAGE(M5,M8,M11)</f>
        <v>1040.9225054652568</v>
      </c>
      <c r="N17" s="90">
        <f>STDEV(L5,L8,L11)</f>
        <v>12.406759739445162</v>
      </c>
      <c r="O17" s="92">
        <f>STDEV(M5,M8,M11)</f>
        <v>38.117252450149763</v>
      </c>
    </row>
    <row r="18" spans="1:21" ht="15.75" customHeight="1" thickBot="1" x14ac:dyDescent="0.2">
      <c r="A18" s="3" t="s">
        <v>17</v>
      </c>
      <c r="B18" s="3" t="s">
        <v>21</v>
      </c>
      <c r="C18" s="3">
        <v>11655</v>
      </c>
      <c r="K18" s="12" t="s">
        <v>55</v>
      </c>
      <c r="L18" s="87">
        <f>AVERAGE(L6,L9,L12)</f>
        <v>670.74682096041306</v>
      </c>
      <c r="M18" s="88">
        <f>AVERAGE(M6,M9,M12)</f>
        <v>796.91455621109969</v>
      </c>
      <c r="N18" s="91">
        <f>STDEV(L6,L9,L12)</f>
        <v>63.99668493432246</v>
      </c>
      <c r="O18" s="93">
        <f>STDEV(M6,M9,M12)</f>
        <v>14.929229944012965</v>
      </c>
      <c r="Q18" s="5"/>
      <c r="R18" s="19" t="s">
        <v>42</v>
      </c>
      <c r="S18" s="19" t="s">
        <v>43</v>
      </c>
      <c r="T18" s="19" t="s">
        <v>174</v>
      </c>
      <c r="U18" s="89" t="s">
        <v>175</v>
      </c>
    </row>
    <row r="19" spans="1:21" ht="15.75" customHeight="1" thickBot="1" x14ac:dyDescent="0.2">
      <c r="A19" s="3" t="s">
        <v>17</v>
      </c>
      <c r="B19" s="3" t="s">
        <v>22</v>
      </c>
      <c r="C19" s="3">
        <v>779</v>
      </c>
      <c r="Q19" s="8" t="s">
        <v>53</v>
      </c>
      <c r="R19" s="84">
        <f>R4</f>
        <v>0.02</v>
      </c>
      <c r="S19" s="85"/>
      <c r="T19" s="84">
        <f>(W5-W4)/4</f>
        <v>0.1525</v>
      </c>
      <c r="U19" s="54"/>
    </row>
    <row r="20" spans="1:21" ht="15.75" customHeight="1" thickBot="1" x14ac:dyDescent="0.2">
      <c r="A20" s="3" t="s">
        <v>17</v>
      </c>
      <c r="B20" s="3" t="s">
        <v>23</v>
      </c>
      <c r="C20" s="3">
        <v>915</v>
      </c>
      <c r="K20" s="25" t="s">
        <v>57</v>
      </c>
      <c r="L20" s="26">
        <f>AVERAGE(N4:N12)</f>
        <v>24.971222649755209</v>
      </c>
      <c r="Q20" s="8" t="s">
        <v>54</v>
      </c>
      <c r="R20" s="84">
        <f>S4</f>
        <v>0.01</v>
      </c>
      <c r="S20" s="86">
        <f>S5</f>
        <v>0.48</v>
      </c>
      <c r="T20" s="90">
        <f>(X5-X4)/4</f>
        <v>0.02</v>
      </c>
      <c r="U20" s="92">
        <f>(X7-X6)/4</f>
        <v>1.5000000000000001E-2</v>
      </c>
    </row>
    <row r="21" spans="1:21" ht="15.75" customHeight="1" thickBot="1" x14ac:dyDescent="0.2">
      <c r="A21" s="3" t="s">
        <v>17</v>
      </c>
      <c r="B21" s="3" t="s">
        <v>24</v>
      </c>
      <c r="C21" s="3">
        <v>1000</v>
      </c>
      <c r="Q21" s="12" t="s">
        <v>55</v>
      </c>
      <c r="R21" s="87">
        <f>T4</f>
        <v>0.01</v>
      </c>
      <c r="S21" s="88">
        <f>T5</f>
        <v>0.84</v>
      </c>
      <c r="T21" s="91">
        <f>(Y5-Y4)/4</f>
        <v>0.02</v>
      </c>
      <c r="U21" s="93">
        <f>(Y7-Y6)/4</f>
        <v>1.5000000000000001E-2</v>
      </c>
    </row>
    <row r="22" spans="1:21" ht="15.75" customHeight="1" thickBot="1" x14ac:dyDescent="0.2">
      <c r="A22" s="1" t="s">
        <v>25</v>
      </c>
      <c r="B22" s="1" t="s">
        <v>18</v>
      </c>
      <c r="C22" s="1">
        <v>1</v>
      </c>
    </row>
    <row r="23" spans="1:21" ht="15.75" customHeight="1" thickBot="1" x14ac:dyDescent="0.2">
      <c r="A23" s="1" t="s">
        <v>25</v>
      </c>
      <c r="B23" s="1" t="s">
        <v>19</v>
      </c>
      <c r="C23" s="1">
        <v>1340</v>
      </c>
      <c r="Q23" s="25" t="s">
        <v>57</v>
      </c>
      <c r="R23" s="26">
        <f>AVERAGE(R6:T6,S7:T7)</f>
        <v>25.419999999999998</v>
      </c>
    </row>
    <row r="24" spans="1:21" ht="15.75" customHeight="1" thickBot="1" x14ac:dyDescent="0.2">
      <c r="A24" s="1" t="s">
        <v>25</v>
      </c>
      <c r="B24" s="1" t="s">
        <v>20</v>
      </c>
      <c r="C24" s="1">
        <v>1340</v>
      </c>
    </row>
    <row r="25" spans="1:21" ht="15.75" customHeight="1" thickBot="1" x14ac:dyDescent="0.2">
      <c r="A25" s="1" t="s">
        <v>25</v>
      </c>
      <c r="B25" s="1" t="s">
        <v>21</v>
      </c>
      <c r="C25" s="1">
        <v>1340</v>
      </c>
      <c r="K25" s="102" t="s">
        <v>184</v>
      </c>
      <c r="L25" s="100"/>
      <c r="M25" s="100"/>
      <c r="N25" s="100"/>
      <c r="O25" s="101"/>
      <c r="Q25" s="102" t="s">
        <v>185</v>
      </c>
      <c r="R25" s="100"/>
      <c r="S25" s="100"/>
      <c r="T25" s="100"/>
      <c r="U25" s="101"/>
    </row>
    <row r="26" spans="1:21" ht="15.75" customHeight="1" x14ac:dyDescent="0.15">
      <c r="A26" s="1" t="s">
        <v>25</v>
      </c>
      <c r="B26" s="1" t="s">
        <v>22</v>
      </c>
      <c r="C26" s="1">
        <v>1340</v>
      </c>
      <c r="K26" s="5"/>
      <c r="L26" s="19" t="s">
        <v>42</v>
      </c>
      <c r="M26" s="19" t="s">
        <v>43</v>
      </c>
      <c r="N26" s="19" t="s">
        <v>174</v>
      </c>
      <c r="O26" s="89" t="s">
        <v>175</v>
      </c>
      <c r="Q26" s="5"/>
      <c r="R26" s="19" t="s">
        <v>42</v>
      </c>
      <c r="S26" s="19" t="s">
        <v>43</v>
      </c>
      <c r="T26" s="19" t="s">
        <v>174</v>
      </c>
      <c r="U26" s="89" t="s">
        <v>175</v>
      </c>
    </row>
    <row r="27" spans="1:21" ht="15.75" customHeight="1" x14ac:dyDescent="0.15">
      <c r="A27" s="1" t="s">
        <v>25</v>
      </c>
      <c r="B27" s="1" t="s">
        <v>23</v>
      </c>
      <c r="C27" s="1">
        <v>1340</v>
      </c>
      <c r="K27" s="8" t="s">
        <v>53</v>
      </c>
      <c r="L27" s="103">
        <f>L16*10^(-9)</f>
        <v>5.1510566666666677E-7</v>
      </c>
      <c r="M27" s="105"/>
      <c r="N27" s="104">
        <f>N16*10^(-9)</f>
        <v>3.5756037494852968E-8</v>
      </c>
      <c r="O27" s="106"/>
      <c r="Q27" s="8" t="s">
        <v>53</v>
      </c>
      <c r="R27" s="84">
        <v>0.02</v>
      </c>
      <c r="S27" s="85"/>
      <c r="T27" s="84">
        <v>0.1525</v>
      </c>
      <c r="U27" s="54"/>
    </row>
    <row r="28" spans="1:21" ht="15.75" customHeight="1" x14ac:dyDescent="0.15">
      <c r="K28" s="8" t="s">
        <v>54</v>
      </c>
      <c r="L28" s="103">
        <f t="shared" ref="L28:M29" si="0">L17*10^(-9)</f>
        <v>6.6600411489645939E-7</v>
      </c>
      <c r="M28" s="109">
        <f t="shared" si="0"/>
        <v>1.0409225054652568E-6</v>
      </c>
      <c r="N28" s="104">
        <f t="shared" ref="N28" si="1">N17*10^(-9)</f>
        <v>1.2406759739445162E-8</v>
      </c>
      <c r="O28" s="111">
        <f>O17*10^(-9)</f>
        <v>3.8117252450149768E-8</v>
      </c>
      <c r="Q28" s="8" t="s">
        <v>54</v>
      </c>
      <c r="R28" s="84">
        <v>0.01</v>
      </c>
      <c r="S28" s="86">
        <v>0.48</v>
      </c>
      <c r="T28" s="90">
        <v>0.02</v>
      </c>
      <c r="U28" s="92">
        <v>1.5000000000000001E-2</v>
      </c>
    </row>
    <row r="29" spans="1:21" ht="15.75" customHeight="1" thickBot="1" x14ac:dyDescent="0.2">
      <c r="A29" s="1" t="s">
        <v>0</v>
      </c>
      <c r="K29" s="12" t="s">
        <v>55</v>
      </c>
      <c r="L29" s="108">
        <f t="shared" si="0"/>
        <v>6.7074682096041307E-7</v>
      </c>
      <c r="M29" s="110">
        <f t="shared" si="0"/>
        <v>7.9691455621109979E-7</v>
      </c>
      <c r="N29" s="107">
        <f t="shared" ref="N29:O29" si="2">N18*10^(-9)</f>
        <v>6.3996684934322464E-8</v>
      </c>
      <c r="O29" s="112">
        <f>O18*10^(-9)</f>
        <v>1.4929229944012967E-8</v>
      </c>
      <c r="Q29" s="12" t="s">
        <v>55</v>
      </c>
      <c r="R29" s="87">
        <v>0.01</v>
      </c>
      <c r="S29" s="88">
        <v>0.84</v>
      </c>
      <c r="T29" s="91">
        <v>0.02</v>
      </c>
      <c r="U29" s="93">
        <v>1.5000000000000001E-2</v>
      </c>
    </row>
    <row r="30" spans="1:21" ht="15.75" customHeight="1" x14ac:dyDescent="0.15">
      <c r="A30" s="1" t="s">
        <v>26</v>
      </c>
    </row>
    <row r="31" spans="1:21" ht="15.75" customHeight="1" x14ac:dyDescent="0.15">
      <c r="A31" s="1" t="s">
        <v>2</v>
      </c>
      <c r="B31" s="1" t="s">
        <v>3</v>
      </c>
      <c r="C31" s="1">
        <v>40026</v>
      </c>
    </row>
    <row r="32" spans="1:21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8">
    <mergeCell ref="W6:W7"/>
    <mergeCell ref="Q25:U25"/>
    <mergeCell ref="K25:O25"/>
    <mergeCell ref="K2:K3"/>
    <mergeCell ref="L2:M2"/>
    <mergeCell ref="R2:T2"/>
    <mergeCell ref="W2:Y2"/>
    <mergeCell ref="V2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zoomScale="85" zoomScaleNormal="85" workbookViewId="0">
      <selection activeCell="L42" sqref="L42"/>
    </sheetView>
  </sheetViews>
  <sheetFormatPr baseColWidth="10" defaultRowHeight="16" x14ac:dyDescent="0.2"/>
  <cols>
    <col min="1" max="1" width="15.5" style="27" bestFit="1" customWidth="1"/>
    <col min="2" max="2" width="20.6640625" style="27" bestFit="1" customWidth="1"/>
    <col min="3" max="3" width="8.1640625" style="27" bestFit="1" customWidth="1"/>
    <col min="4" max="4" width="20" style="27" bestFit="1" customWidth="1"/>
    <col min="5" max="5" width="8.1640625" style="27" bestFit="1" customWidth="1"/>
    <col min="6" max="6" width="16.83203125" style="27" bestFit="1" customWidth="1"/>
    <col min="7" max="7" width="9" style="27" bestFit="1" customWidth="1"/>
    <col min="8" max="8" width="8.1640625" style="27" bestFit="1" customWidth="1"/>
    <col min="9" max="9" width="5.83203125" style="27" bestFit="1" customWidth="1"/>
    <col min="10" max="11" width="10.83203125" style="27"/>
    <col min="12" max="12" width="12.83203125" style="27" customWidth="1"/>
    <col min="13" max="13" width="8.1640625" style="27" bestFit="1" customWidth="1"/>
    <col min="14" max="14" width="13.6640625" style="27" bestFit="1" customWidth="1"/>
    <col min="15" max="15" width="10.33203125" style="27" bestFit="1" customWidth="1"/>
    <col min="16" max="16" width="15.1640625" style="27" customWidth="1"/>
    <col min="17" max="17" width="13.6640625" style="27" bestFit="1" customWidth="1"/>
    <col min="18" max="16384" width="10.83203125" style="27"/>
  </cols>
  <sheetData>
    <row r="1" spans="1:19" x14ac:dyDescent="0.2">
      <c r="A1" s="27" t="s">
        <v>94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87</v>
      </c>
      <c r="I1" s="27" t="s">
        <v>86</v>
      </c>
    </row>
    <row r="2" spans="1:19" ht="17" thickBot="1" x14ac:dyDescent="0.25">
      <c r="A2" s="27" t="s">
        <v>85</v>
      </c>
      <c r="B2" s="27" t="s">
        <v>84</v>
      </c>
      <c r="C2" s="29">
        <v>1.2999999999999999E-3</v>
      </c>
      <c r="D2" s="30" t="s">
        <v>143</v>
      </c>
      <c r="E2" s="29">
        <v>4.0000000000000002E-4</v>
      </c>
      <c r="F2" s="30" t="s">
        <v>142</v>
      </c>
      <c r="G2" s="27" t="s">
        <v>135</v>
      </c>
      <c r="H2" s="27" t="s">
        <v>122</v>
      </c>
      <c r="I2" s="27">
        <v>7</v>
      </c>
    </row>
    <row r="3" spans="1:19" ht="34" x14ac:dyDescent="0.2">
      <c r="A3" s="27" t="s">
        <v>81</v>
      </c>
      <c r="B3" s="27" t="s">
        <v>80</v>
      </c>
      <c r="C3" s="29">
        <v>1.6999999999999999E-3</v>
      </c>
      <c r="D3" s="30" t="s">
        <v>141</v>
      </c>
      <c r="E3" s="29">
        <v>4.0000000000000002E-4</v>
      </c>
      <c r="F3" s="30" t="s">
        <v>140</v>
      </c>
      <c r="G3" s="27" t="s">
        <v>135</v>
      </c>
      <c r="H3" s="27" t="s">
        <v>122</v>
      </c>
      <c r="I3" s="27">
        <v>7</v>
      </c>
      <c r="L3" s="41"/>
      <c r="M3" s="42" t="s">
        <v>92</v>
      </c>
      <c r="N3" s="43" t="s">
        <v>151</v>
      </c>
      <c r="O3" s="43" t="s">
        <v>150</v>
      </c>
      <c r="P3" s="43" t="s">
        <v>149</v>
      </c>
      <c r="Q3" s="44" t="s">
        <v>148</v>
      </c>
    </row>
    <row r="4" spans="1:19" x14ac:dyDescent="0.2">
      <c r="A4" s="27" t="s">
        <v>77</v>
      </c>
      <c r="B4" s="27" t="s">
        <v>76</v>
      </c>
      <c r="C4" s="29">
        <v>1.6000000000000001E-3</v>
      </c>
      <c r="D4" s="30" t="s">
        <v>139</v>
      </c>
      <c r="E4" s="29">
        <v>4.0000000000000002E-4</v>
      </c>
      <c r="F4" s="30" t="s">
        <v>138</v>
      </c>
      <c r="G4" s="27" t="s">
        <v>135</v>
      </c>
      <c r="H4" s="27" t="s">
        <v>122</v>
      </c>
      <c r="I4" s="27">
        <v>7</v>
      </c>
      <c r="L4" s="45" t="s">
        <v>146</v>
      </c>
      <c r="M4" s="38">
        <v>1.2999999999999999E-3</v>
      </c>
      <c r="N4" s="31">
        <v>9.82</v>
      </c>
      <c r="O4" s="31">
        <f>S4/1024</f>
        <v>0.416015625</v>
      </c>
      <c r="P4" s="31">
        <v>6.3479999999999999</v>
      </c>
      <c r="Q4" s="32">
        <v>15.55</v>
      </c>
      <c r="S4" s="27">
        <v>426</v>
      </c>
    </row>
    <row r="5" spans="1:19" x14ac:dyDescent="0.2">
      <c r="A5" s="27" t="s">
        <v>72</v>
      </c>
      <c r="B5" s="27" t="s">
        <v>71</v>
      </c>
      <c r="C5" s="29">
        <v>1.5E-3</v>
      </c>
      <c r="D5" s="30" t="s">
        <v>137</v>
      </c>
      <c r="E5" s="29">
        <v>4.0000000000000002E-4</v>
      </c>
      <c r="F5" s="30" t="s">
        <v>136</v>
      </c>
      <c r="G5" s="27" t="s">
        <v>135</v>
      </c>
      <c r="H5" s="27" t="s">
        <v>134</v>
      </c>
      <c r="I5" s="27">
        <v>6</v>
      </c>
      <c r="L5" s="45" t="s">
        <v>145</v>
      </c>
      <c r="M5" s="38">
        <v>1.6999999999999999E-3</v>
      </c>
      <c r="N5" s="31">
        <v>9.82</v>
      </c>
      <c r="O5" s="31">
        <f>S5/1024</f>
        <v>0.3935546875</v>
      </c>
      <c r="P5" s="31">
        <v>6.4340000000000002</v>
      </c>
      <c r="Q5" s="32">
        <v>15.55</v>
      </c>
      <c r="S5" s="27">
        <v>403</v>
      </c>
    </row>
    <row r="6" spans="1:19" x14ac:dyDescent="0.2">
      <c r="A6" s="27" t="s">
        <v>66</v>
      </c>
      <c r="B6" s="27" t="s">
        <v>65</v>
      </c>
      <c r="C6" s="28">
        <v>0</v>
      </c>
      <c r="D6" s="27" t="s">
        <v>58</v>
      </c>
      <c r="E6" s="28">
        <v>0</v>
      </c>
      <c r="F6" s="27" t="s">
        <v>58</v>
      </c>
      <c r="G6" s="27" t="s">
        <v>58</v>
      </c>
      <c r="I6" s="27">
        <v>0</v>
      </c>
      <c r="L6" s="45" t="s">
        <v>144</v>
      </c>
      <c r="M6" s="38">
        <v>1.6000000000000001E-3</v>
      </c>
      <c r="N6" s="31">
        <v>9.82</v>
      </c>
      <c r="O6" s="31">
        <f>S6/1024</f>
        <v>0.4052734375</v>
      </c>
      <c r="P6" s="31">
        <v>6.43</v>
      </c>
      <c r="Q6" s="32">
        <v>15.55</v>
      </c>
      <c r="S6" s="27">
        <v>415</v>
      </c>
    </row>
    <row r="7" spans="1:19" x14ac:dyDescent="0.2">
      <c r="A7" s="27" t="s">
        <v>64</v>
      </c>
      <c r="B7" s="27" t="s">
        <v>63</v>
      </c>
      <c r="C7" s="28">
        <v>0</v>
      </c>
      <c r="D7" s="27" t="s">
        <v>58</v>
      </c>
      <c r="E7" s="28">
        <v>0</v>
      </c>
      <c r="F7" s="27" t="s">
        <v>58</v>
      </c>
      <c r="G7" s="27" t="s">
        <v>58</v>
      </c>
      <c r="I7" s="27">
        <v>0</v>
      </c>
      <c r="L7" s="45" t="s">
        <v>147</v>
      </c>
      <c r="M7" s="38">
        <v>1.5E-3</v>
      </c>
      <c r="N7" s="31">
        <v>12.2</v>
      </c>
      <c r="O7" s="31">
        <v>32.5</v>
      </c>
      <c r="P7" s="31">
        <v>5.883</v>
      </c>
      <c r="Q7" s="32">
        <v>15.55</v>
      </c>
    </row>
    <row r="8" spans="1:19" x14ac:dyDescent="0.2">
      <c r="A8" s="27" t="s">
        <v>62</v>
      </c>
      <c r="B8" s="27" t="s">
        <v>61</v>
      </c>
      <c r="C8" s="28">
        <v>0</v>
      </c>
      <c r="D8" s="27" t="s">
        <v>58</v>
      </c>
      <c r="E8" s="28">
        <v>0</v>
      </c>
      <c r="F8" s="27" t="s">
        <v>58</v>
      </c>
      <c r="G8" s="27" t="s">
        <v>58</v>
      </c>
      <c r="I8" s="27">
        <v>0</v>
      </c>
      <c r="L8" s="45" t="s">
        <v>146</v>
      </c>
      <c r="M8" s="38">
        <v>1.6999999999999999E-3</v>
      </c>
      <c r="N8" s="31">
        <v>10</v>
      </c>
      <c r="O8" s="31">
        <f>S8/1024</f>
        <v>0.4462890625</v>
      </c>
      <c r="P8" s="31">
        <v>6.18</v>
      </c>
      <c r="Q8" s="32">
        <v>15.55</v>
      </c>
      <c r="S8" s="27">
        <v>457</v>
      </c>
    </row>
    <row r="9" spans="1:19" x14ac:dyDescent="0.2">
      <c r="A9" s="27" t="s">
        <v>60</v>
      </c>
      <c r="B9" s="27" t="s">
        <v>59</v>
      </c>
      <c r="C9" s="28">
        <v>0</v>
      </c>
      <c r="D9" s="27" t="s">
        <v>58</v>
      </c>
      <c r="E9" s="28">
        <v>0</v>
      </c>
      <c r="F9" s="27" t="s">
        <v>58</v>
      </c>
      <c r="G9" s="27" t="s">
        <v>58</v>
      </c>
      <c r="I9" s="27">
        <v>0</v>
      </c>
      <c r="L9" s="45" t="s">
        <v>145</v>
      </c>
      <c r="M9" s="38">
        <v>1.6999999999999999E-3</v>
      </c>
      <c r="N9" s="31">
        <v>10</v>
      </c>
      <c r="O9" s="31">
        <f>S9/1024</f>
        <v>0.4228515625</v>
      </c>
      <c r="P9" s="31">
        <v>6.0819999999999999</v>
      </c>
      <c r="Q9" s="32">
        <v>15.55</v>
      </c>
      <c r="S9" s="27">
        <v>433</v>
      </c>
    </row>
    <row r="10" spans="1:19" x14ac:dyDescent="0.2">
      <c r="A10" s="27" t="s">
        <v>94</v>
      </c>
      <c r="B10" s="27" t="s">
        <v>93</v>
      </c>
      <c r="C10" s="27" t="s">
        <v>92</v>
      </c>
      <c r="D10" s="27" t="s">
        <v>91</v>
      </c>
      <c r="E10" s="27" t="s">
        <v>90</v>
      </c>
      <c r="F10" s="27" t="s">
        <v>89</v>
      </c>
      <c r="G10" s="27" t="s">
        <v>88</v>
      </c>
      <c r="H10" s="27" t="s">
        <v>87</v>
      </c>
      <c r="I10" s="27" t="s">
        <v>86</v>
      </c>
      <c r="L10" s="45" t="s">
        <v>144</v>
      </c>
      <c r="M10" s="38">
        <v>1.6000000000000001E-3</v>
      </c>
      <c r="N10" s="31">
        <v>10</v>
      </c>
      <c r="O10" s="31">
        <f>S10/1024</f>
        <v>0.4345703125</v>
      </c>
      <c r="P10" s="31">
        <v>6.109</v>
      </c>
      <c r="Q10" s="32">
        <v>15.55</v>
      </c>
      <c r="S10" s="27">
        <v>445</v>
      </c>
    </row>
    <row r="11" spans="1:19" x14ac:dyDescent="0.2">
      <c r="A11" s="27" t="s">
        <v>85</v>
      </c>
      <c r="B11" s="27" t="s">
        <v>84</v>
      </c>
      <c r="C11" s="29">
        <v>1.6999999999999999E-3</v>
      </c>
      <c r="D11" s="30" t="s">
        <v>132</v>
      </c>
      <c r="E11" s="29">
        <v>4.0000000000000002E-4</v>
      </c>
      <c r="F11" s="30" t="s">
        <v>131</v>
      </c>
      <c r="G11" s="27" t="s">
        <v>123</v>
      </c>
      <c r="H11" s="27" t="s">
        <v>126</v>
      </c>
      <c r="I11" s="27">
        <v>7</v>
      </c>
      <c r="L11" s="45" t="s">
        <v>147</v>
      </c>
      <c r="M11" s="38">
        <v>1.5E-3</v>
      </c>
      <c r="N11" s="31">
        <v>12.6</v>
      </c>
      <c r="O11" s="31">
        <v>35.299999999999997</v>
      </c>
      <c r="P11" s="31">
        <v>5.9219999999999997</v>
      </c>
      <c r="Q11" s="32">
        <v>15.55</v>
      </c>
    </row>
    <row r="12" spans="1:19" x14ac:dyDescent="0.2">
      <c r="A12" s="27" t="s">
        <v>81</v>
      </c>
      <c r="B12" s="27" t="s">
        <v>80</v>
      </c>
      <c r="C12" s="29">
        <v>1.6999999999999999E-3</v>
      </c>
      <c r="D12" s="30" t="s">
        <v>130</v>
      </c>
      <c r="E12" s="29">
        <v>4.0000000000000002E-4</v>
      </c>
      <c r="F12" s="30" t="s">
        <v>133</v>
      </c>
      <c r="G12" s="27" t="s">
        <v>123</v>
      </c>
      <c r="H12" s="27" t="s">
        <v>126</v>
      </c>
      <c r="I12" s="27">
        <v>7</v>
      </c>
      <c r="L12" s="45" t="s">
        <v>146</v>
      </c>
      <c r="M12" s="38">
        <v>1.6000000000000001E-3</v>
      </c>
      <c r="N12" s="31">
        <v>10</v>
      </c>
      <c r="O12" s="31">
        <f>S12/1024</f>
        <v>0.4462890625</v>
      </c>
      <c r="P12" s="31">
        <v>6.18</v>
      </c>
      <c r="Q12" s="32">
        <v>15.55</v>
      </c>
      <c r="S12" s="27">
        <v>457</v>
      </c>
    </row>
    <row r="13" spans="1:19" x14ac:dyDescent="0.2">
      <c r="A13" s="27" t="s">
        <v>77</v>
      </c>
      <c r="B13" s="27" t="s">
        <v>76</v>
      </c>
      <c r="C13" s="29">
        <v>1.6000000000000001E-3</v>
      </c>
      <c r="D13" s="30" t="s">
        <v>128</v>
      </c>
      <c r="E13" s="29">
        <v>4.0000000000000002E-4</v>
      </c>
      <c r="F13" s="30" t="s">
        <v>127</v>
      </c>
      <c r="G13" s="27" t="s">
        <v>123</v>
      </c>
      <c r="H13" s="27" t="s">
        <v>126</v>
      </c>
      <c r="I13" s="27">
        <v>7</v>
      </c>
      <c r="L13" s="45" t="s">
        <v>145</v>
      </c>
      <c r="M13" s="38">
        <v>1.6000000000000001E-3</v>
      </c>
      <c r="N13" s="31">
        <v>10</v>
      </c>
      <c r="O13" s="31">
        <f>S13/1024</f>
        <v>0.423828125</v>
      </c>
      <c r="P13" s="31">
        <v>6.0819999999999999</v>
      </c>
      <c r="Q13" s="32">
        <v>15.55</v>
      </c>
      <c r="S13" s="27">
        <v>434</v>
      </c>
    </row>
    <row r="14" spans="1:19" x14ac:dyDescent="0.2">
      <c r="A14" s="27" t="s">
        <v>72</v>
      </c>
      <c r="B14" s="27" t="s">
        <v>71</v>
      </c>
      <c r="C14" s="29">
        <v>1.5E-3</v>
      </c>
      <c r="D14" s="30" t="s">
        <v>125</v>
      </c>
      <c r="E14" s="29">
        <v>4.0000000000000002E-4</v>
      </c>
      <c r="F14" s="30" t="s">
        <v>124</v>
      </c>
      <c r="G14" s="27" t="s">
        <v>123</v>
      </c>
      <c r="H14" s="27" t="s">
        <v>122</v>
      </c>
      <c r="I14" s="27">
        <v>6</v>
      </c>
      <c r="L14" s="45" t="s">
        <v>144</v>
      </c>
      <c r="M14" s="38">
        <v>1.5E-3</v>
      </c>
      <c r="N14" s="31">
        <v>10</v>
      </c>
      <c r="O14" s="31">
        <f>S14/1024</f>
        <v>0.4345703125</v>
      </c>
      <c r="P14" s="31">
        <v>6.109</v>
      </c>
      <c r="Q14" s="32">
        <v>15.55</v>
      </c>
      <c r="S14" s="27">
        <v>445</v>
      </c>
    </row>
    <row r="15" spans="1:19" x14ac:dyDescent="0.2">
      <c r="A15" s="27" t="s">
        <v>66</v>
      </c>
      <c r="B15" s="27" t="s">
        <v>65</v>
      </c>
      <c r="C15" s="28">
        <v>0</v>
      </c>
      <c r="D15" s="27" t="s">
        <v>58</v>
      </c>
      <c r="E15" s="28">
        <v>0</v>
      </c>
      <c r="F15" s="27" t="s">
        <v>58</v>
      </c>
      <c r="G15" s="27" t="s">
        <v>58</v>
      </c>
      <c r="I15" s="27">
        <v>0</v>
      </c>
      <c r="L15" s="45" t="s">
        <v>147</v>
      </c>
      <c r="M15" s="38">
        <v>1.5E-3</v>
      </c>
      <c r="N15" s="31">
        <v>12.6</v>
      </c>
      <c r="O15" s="31">
        <v>35.299999999999997</v>
      </c>
      <c r="P15" s="31">
        <v>5.9219999999999997</v>
      </c>
      <c r="Q15" s="32">
        <v>15.55</v>
      </c>
    </row>
    <row r="16" spans="1:19" x14ac:dyDescent="0.2">
      <c r="A16" s="27" t="s">
        <v>64</v>
      </c>
      <c r="B16" s="27" t="s">
        <v>63</v>
      </c>
      <c r="C16" s="28">
        <v>0</v>
      </c>
      <c r="D16" s="27" t="s">
        <v>58</v>
      </c>
      <c r="E16" s="28">
        <v>0</v>
      </c>
      <c r="F16" s="27" t="s">
        <v>58</v>
      </c>
      <c r="G16" s="27" t="s">
        <v>58</v>
      </c>
      <c r="I16" s="27">
        <v>0</v>
      </c>
      <c r="L16" s="45" t="s">
        <v>146</v>
      </c>
      <c r="M16" s="38">
        <v>1.9E-3</v>
      </c>
      <c r="N16" s="31">
        <v>11.3</v>
      </c>
      <c r="O16" s="31">
        <f>S16/1024</f>
        <v>0.4794921875</v>
      </c>
      <c r="P16" s="31">
        <v>6.4139999999999997</v>
      </c>
      <c r="Q16" s="32">
        <v>15.55</v>
      </c>
      <c r="S16" s="27">
        <v>491</v>
      </c>
    </row>
    <row r="17" spans="1:19" x14ac:dyDescent="0.2">
      <c r="A17" s="27" t="s">
        <v>62</v>
      </c>
      <c r="B17" s="27" t="s">
        <v>61</v>
      </c>
      <c r="C17" s="28">
        <v>0</v>
      </c>
      <c r="D17" s="27" t="s">
        <v>58</v>
      </c>
      <c r="E17" s="28">
        <v>0</v>
      </c>
      <c r="F17" s="27" t="s">
        <v>58</v>
      </c>
      <c r="G17" s="27" t="s">
        <v>58</v>
      </c>
      <c r="I17" s="27">
        <v>0</v>
      </c>
      <c r="L17" s="45" t="s">
        <v>145</v>
      </c>
      <c r="M17" s="38">
        <v>1.9E-3</v>
      </c>
      <c r="N17" s="31">
        <v>11.3</v>
      </c>
      <c r="O17" s="31">
        <f>S17/1024</f>
        <v>0.45703125</v>
      </c>
      <c r="P17" s="31">
        <v>6.48</v>
      </c>
      <c r="Q17" s="32">
        <v>15.55</v>
      </c>
      <c r="S17" s="27">
        <v>468</v>
      </c>
    </row>
    <row r="18" spans="1:19" x14ac:dyDescent="0.2">
      <c r="A18" s="27" t="s">
        <v>60</v>
      </c>
      <c r="B18" s="27" t="s">
        <v>59</v>
      </c>
      <c r="C18" s="28">
        <v>0</v>
      </c>
      <c r="D18" s="27" t="s">
        <v>58</v>
      </c>
      <c r="E18" s="28">
        <v>0</v>
      </c>
      <c r="F18" s="27" t="s">
        <v>58</v>
      </c>
      <c r="G18" s="27" t="s">
        <v>58</v>
      </c>
      <c r="I18" s="27">
        <v>0</v>
      </c>
      <c r="L18" s="45" t="s">
        <v>144</v>
      </c>
      <c r="M18" s="38">
        <v>2E-3</v>
      </c>
      <c r="N18" s="31">
        <v>11.3</v>
      </c>
      <c r="O18" s="31">
        <f>S18/1024</f>
        <v>0.466796875</v>
      </c>
      <c r="P18" s="31">
        <v>6.492</v>
      </c>
      <c r="Q18" s="32">
        <v>15.55</v>
      </c>
      <c r="S18" s="27">
        <v>478</v>
      </c>
    </row>
    <row r="19" spans="1:19" x14ac:dyDescent="0.2">
      <c r="A19" s="27" t="s">
        <v>94</v>
      </c>
      <c r="B19" s="27" t="s">
        <v>93</v>
      </c>
      <c r="C19" s="27" t="s">
        <v>92</v>
      </c>
      <c r="D19" s="27" t="s">
        <v>91</v>
      </c>
      <c r="E19" s="27" t="s">
        <v>90</v>
      </c>
      <c r="F19" s="27" t="s">
        <v>89</v>
      </c>
      <c r="G19" s="27" t="s">
        <v>88</v>
      </c>
      <c r="H19" s="27" t="s">
        <v>87</v>
      </c>
      <c r="I19" s="27" t="s">
        <v>86</v>
      </c>
      <c r="L19" s="45" t="s">
        <v>147</v>
      </c>
      <c r="M19" s="38">
        <v>2.5700000000000001E-2</v>
      </c>
      <c r="N19" s="31">
        <v>14.1</v>
      </c>
      <c r="O19" s="31">
        <v>39.4</v>
      </c>
      <c r="P19" s="31">
        <v>6.125</v>
      </c>
      <c r="Q19" s="32">
        <v>15.55</v>
      </c>
    </row>
    <row r="20" spans="1:19" x14ac:dyDescent="0.2">
      <c r="A20" s="27" t="s">
        <v>85</v>
      </c>
      <c r="B20" s="27" t="s">
        <v>84</v>
      </c>
      <c r="C20" s="29">
        <v>1.6000000000000001E-3</v>
      </c>
      <c r="D20" s="30" t="s">
        <v>132</v>
      </c>
      <c r="E20" s="29">
        <v>4.0000000000000002E-4</v>
      </c>
      <c r="F20" s="30" t="s">
        <v>131</v>
      </c>
      <c r="G20" s="27" t="s">
        <v>123</v>
      </c>
      <c r="H20" s="27" t="s">
        <v>126</v>
      </c>
      <c r="I20" s="27">
        <v>7</v>
      </c>
      <c r="L20" s="45" t="s">
        <v>146</v>
      </c>
      <c r="M20" s="38">
        <v>2.0999999999999999E-3</v>
      </c>
      <c r="N20" s="31">
        <v>11.3</v>
      </c>
      <c r="O20" s="31">
        <f>S20/1024</f>
        <v>0.48046875</v>
      </c>
      <c r="P20" s="31">
        <v>6.0620000000000003</v>
      </c>
      <c r="Q20" s="32">
        <v>15.55</v>
      </c>
      <c r="S20" s="27">
        <v>492</v>
      </c>
    </row>
    <row r="21" spans="1:19" x14ac:dyDescent="0.2">
      <c r="A21" s="27" t="s">
        <v>81</v>
      </c>
      <c r="B21" s="27" t="s">
        <v>80</v>
      </c>
      <c r="C21" s="29">
        <v>1.6000000000000001E-3</v>
      </c>
      <c r="D21" s="30" t="s">
        <v>130</v>
      </c>
      <c r="E21" s="29">
        <v>4.0000000000000002E-4</v>
      </c>
      <c r="F21" s="30" t="s">
        <v>129</v>
      </c>
      <c r="G21" s="27" t="s">
        <v>123</v>
      </c>
      <c r="H21" s="27" t="s">
        <v>126</v>
      </c>
      <c r="I21" s="27">
        <v>7</v>
      </c>
      <c r="L21" s="45" t="s">
        <v>145</v>
      </c>
      <c r="M21" s="38">
        <v>2.0999999999999999E-3</v>
      </c>
      <c r="N21" s="31">
        <v>11.3</v>
      </c>
      <c r="O21" s="31">
        <f>S21/1024</f>
        <v>0.45703125</v>
      </c>
      <c r="P21" s="31">
        <v>6.0350000000000001</v>
      </c>
      <c r="Q21" s="32">
        <v>15.55</v>
      </c>
      <c r="S21" s="27">
        <v>468</v>
      </c>
    </row>
    <row r="22" spans="1:19" x14ac:dyDescent="0.2">
      <c r="A22" s="27" t="s">
        <v>77</v>
      </c>
      <c r="B22" s="27" t="s">
        <v>76</v>
      </c>
      <c r="C22" s="29">
        <v>1.5E-3</v>
      </c>
      <c r="D22" s="30" t="s">
        <v>128</v>
      </c>
      <c r="E22" s="29">
        <v>4.0000000000000002E-4</v>
      </c>
      <c r="F22" s="30" t="s">
        <v>127</v>
      </c>
      <c r="G22" s="27" t="s">
        <v>123</v>
      </c>
      <c r="H22" s="27" t="s">
        <v>126</v>
      </c>
      <c r="I22" s="27">
        <v>7</v>
      </c>
      <c r="L22" s="45" t="s">
        <v>144</v>
      </c>
      <c r="M22" s="38">
        <v>1.6999999999999999E-3</v>
      </c>
      <c r="N22" s="31">
        <v>11.3</v>
      </c>
      <c r="O22" s="31">
        <f>S22/1024</f>
        <v>0.4677734375</v>
      </c>
      <c r="P22" s="31">
        <v>6.0549999999999997</v>
      </c>
      <c r="Q22" s="32">
        <v>15.55</v>
      </c>
      <c r="S22" s="27">
        <v>479</v>
      </c>
    </row>
    <row r="23" spans="1:19" x14ac:dyDescent="0.2">
      <c r="A23" s="27" t="s">
        <v>72</v>
      </c>
      <c r="B23" s="27" t="s">
        <v>71</v>
      </c>
      <c r="C23" s="29">
        <v>1.5E-3</v>
      </c>
      <c r="D23" s="30" t="s">
        <v>125</v>
      </c>
      <c r="E23" s="29">
        <v>4.0000000000000002E-4</v>
      </c>
      <c r="F23" s="30" t="s">
        <v>124</v>
      </c>
      <c r="G23" s="27" t="s">
        <v>123</v>
      </c>
      <c r="H23" s="27" t="s">
        <v>122</v>
      </c>
      <c r="I23" s="27">
        <v>6</v>
      </c>
      <c r="L23" s="45" t="s">
        <v>147</v>
      </c>
      <c r="M23" s="38">
        <v>7.7100000000000002E-2</v>
      </c>
      <c r="N23" s="31">
        <v>14.2</v>
      </c>
      <c r="O23" s="31">
        <v>40.700000000000003</v>
      </c>
      <c r="P23" s="31">
        <v>6.1210000000000004</v>
      </c>
      <c r="Q23" s="32">
        <v>15.55</v>
      </c>
    </row>
    <row r="24" spans="1:19" x14ac:dyDescent="0.2">
      <c r="A24" s="27" t="s">
        <v>66</v>
      </c>
      <c r="B24" s="27" t="s">
        <v>65</v>
      </c>
      <c r="C24" s="28">
        <v>0</v>
      </c>
      <c r="D24" s="27" t="s">
        <v>58</v>
      </c>
      <c r="E24" s="28">
        <v>0</v>
      </c>
      <c r="F24" s="27" t="s">
        <v>58</v>
      </c>
      <c r="G24" s="27" t="s">
        <v>58</v>
      </c>
      <c r="I24" s="27">
        <v>0</v>
      </c>
      <c r="L24" s="45" t="s">
        <v>146</v>
      </c>
      <c r="M24" s="38">
        <v>1.5E-3</v>
      </c>
      <c r="N24" s="31">
        <v>11.3</v>
      </c>
      <c r="O24" s="31">
        <f>S24/1024</f>
        <v>0.48046875</v>
      </c>
      <c r="P24" s="31">
        <v>6.0620000000000003</v>
      </c>
      <c r="Q24" s="32">
        <v>15.55</v>
      </c>
      <c r="S24" s="27">
        <v>492</v>
      </c>
    </row>
    <row r="25" spans="1:19" x14ac:dyDescent="0.2">
      <c r="A25" s="27" t="s">
        <v>64</v>
      </c>
      <c r="B25" s="27" t="s">
        <v>63</v>
      </c>
      <c r="C25" s="28">
        <v>0</v>
      </c>
      <c r="D25" s="27" t="s">
        <v>58</v>
      </c>
      <c r="E25" s="28">
        <v>0</v>
      </c>
      <c r="F25" s="27" t="s">
        <v>58</v>
      </c>
      <c r="G25" s="27" t="s">
        <v>58</v>
      </c>
      <c r="I25" s="27">
        <v>0</v>
      </c>
      <c r="L25" s="45" t="s">
        <v>145</v>
      </c>
      <c r="M25" s="38">
        <v>1.6999999999999999E-3</v>
      </c>
      <c r="N25" s="31">
        <v>11.3</v>
      </c>
      <c r="O25" s="31">
        <f>S25/1024</f>
        <v>0.4580078125</v>
      </c>
      <c r="P25" s="31">
        <v>6.0350000000000001</v>
      </c>
      <c r="Q25" s="32">
        <v>15.55</v>
      </c>
      <c r="S25" s="27">
        <v>469</v>
      </c>
    </row>
    <row r="26" spans="1:19" x14ac:dyDescent="0.2">
      <c r="A26" s="27" t="s">
        <v>62</v>
      </c>
      <c r="B26" s="27" t="s">
        <v>61</v>
      </c>
      <c r="C26" s="28">
        <v>0</v>
      </c>
      <c r="D26" s="27" t="s">
        <v>58</v>
      </c>
      <c r="E26" s="28">
        <v>0</v>
      </c>
      <c r="F26" s="27" t="s">
        <v>58</v>
      </c>
      <c r="G26" s="27" t="s">
        <v>58</v>
      </c>
      <c r="I26" s="27">
        <v>0</v>
      </c>
      <c r="L26" s="45" t="s">
        <v>144</v>
      </c>
      <c r="M26" s="38">
        <v>1.8E-3</v>
      </c>
      <c r="N26" s="31">
        <v>11.3</v>
      </c>
      <c r="O26" s="31">
        <f>S26/1024</f>
        <v>0.4677734375</v>
      </c>
      <c r="P26" s="31">
        <v>6.0549999999999997</v>
      </c>
      <c r="Q26" s="32">
        <v>15.55</v>
      </c>
      <c r="S26" s="27">
        <v>479</v>
      </c>
    </row>
    <row r="27" spans="1:19" x14ac:dyDescent="0.2">
      <c r="A27" s="27" t="s">
        <v>60</v>
      </c>
      <c r="B27" s="27" t="s">
        <v>59</v>
      </c>
      <c r="C27" s="28">
        <v>0</v>
      </c>
      <c r="D27" s="27" t="s">
        <v>58</v>
      </c>
      <c r="E27" s="28">
        <v>0</v>
      </c>
      <c r="F27" s="27" t="s">
        <v>58</v>
      </c>
      <c r="G27" s="27" t="s">
        <v>58</v>
      </c>
      <c r="I27" s="27">
        <v>0</v>
      </c>
      <c r="L27" s="45" t="s">
        <v>147</v>
      </c>
      <c r="M27" s="38">
        <v>1.6000000000000001E-3</v>
      </c>
      <c r="N27" s="31">
        <v>14.2</v>
      </c>
      <c r="O27" s="31">
        <v>40.700000000000003</v>
      </c>
      <c r="P27" s="31">
        <v>6.1210000000000004</v>
      </c>
      <c r="Q27" s="32">
        <v>15.55</v>
      </c>
    </row>
    <row r="28" spans="1:19" x14ac:dyDescent="0.2">
      <c r="A28" s="27" t="s">
        <v>94</v>
      </c>
      <c r="B28" s="27" t="s">
        <v>93</v>
      </c>
      <c r="C28" s="27" t="s">
        <v>92</v>
      </c>
      <c r="D28" s="27" t="s">
        <v>91</v>
      </c>
      <c r="E28" s="27" t="s">
        <v>90</v>
      </c>
      <c r="F28" s="27" t="s">
        <v>89</v>
      </c>
      <c r="G28" s="27" t="s">
        <v>88</v>
      </c>
      <c r="H28" s="27" t="s">
        <v>87</v>
      </c>
      <c r="I28" s="27" t="s">
        <v>86</v>
      </c>
      <c r="L28" s="45" t="s">
        <v>146</v>
      </c>
      <c r="M28" s="38">
        <v>6.6E-3</v>
      </c>
      <c r="N28" s="31">
        <v>12.7</v>
      </c>
      <c r="O28" s="31">
        <f>S28/1024</f>
        <v>0.486328125</v>
      </c>
      <c r="P28" s="31">
        <v>6.359</v>
      </c>
      <c r="Q28" s="32">
        <v>15.55</v>
      </c>
      <c r="S28" s="27">
        <v>498</v>
      </c>
    </row>
    <row r="29" spans="1:19" x14ac:dyDescent="0.2">
      <c r="A29" s="27" t="s">
        <v>85</v>
      </c>
      <c r="B29" s="27" t="s">
        <v>84</v>
      </c>
      <c r="C29" s="29">
        <v>1.9E-3</v>
      </c>
      <c r="D29" s="30" t="s">
        <v>121</v>
      </c>
      <c r="E29" s="29">
        <v>4.0000000000000002E-4</v>
      </c>
      <c r="F29" s="30" t="s">
        <v>120</v>
      </c>
      <c r="G29" s="27" t="s">
        <v>105</v>
      </c>
      <c r="H29" s="27" t="s">
        <v>95</v>
      </c>
      <c r="I29" s="27">
        <v>7</v>
      </c>
      <c r="L29" s="45" t="s">
        <v>145</v>
      </c>
      <c r="M29" s="38">
        <v>6.3200000000000006E-2</v>
      </c>
      <c r="N29" s="31">
        <v>12.7</v>
      </c>
      <c r="O29" s="31">
        <f>S29/1024</f>
        <v>0.4921875</v>
      </c>
      <c r="P29" s="31">
        <v>6.383</v>
      </c>
      <c r="Q29" s="32">
        <v>15.55</v>
      </c>
      <c r="S29" s="27">
        <v>504</v>
      </c>
    </row>
    <row r="30" spans="1:19" x14ac:dyDescent="0.2">
      <c r="A30" s="27" t="s">
        <v>81</v>
      </c>
      <c r="B30" s="27" t="s">
        <v>80</v>
      </c>
      <c r="C30" s="29">
        <v>1.9E-3</v>
      </c>
      <c r="D30" s="30" t="s">
        <v>119</v>
      </c>
      <c r="E30" s="29">
        <v>4.0000000000000002E-4</v>
      </c>
      <c r="F30" s="30" t="s">
        <v>113</v>
      </c>
      <c r="G30" s="27" t="s">
        <v>105</v>
      </c>
      <c r="H30" s="27" t="s">
        <v>95</v>
      </c>
      <c r="I30" s="27">
        <v>7</v>
      </c>
      <c r="L30" s="45" t="s">
        <v>144</v>
      </c>
      <c r="M30" s="38">
        <v>6.0400000000000002E-2</v>
      </c>
      <c r="N30" s="31">
        <v>12.7</v>
      </c>
      <c r="O30" s="31">
        <f>S30/1024</f>
        <v>0.5029296875</v>
      </c>
      <c r="P30" s="31">
        <v>6.391</v>
      </c>
      <c r="Q30" s="32">
        <v>15.55</v>
      </c>
      <c r="S30" s="27">
        <v>515</v>
      </c>
    </row>
    <row r="31" spans="1:19" x14ac:dyDescent="0.2">
      <c r="A31" s="27" t="s">
        <v>77</v>
      </c>
      <c r="B31" s="27" t="s">
        <v>76</v>
      </c>
      <c r="C31" s="29">
        <v>2E-3</v>
      </c>
      <c r="D31" s="30" t="s">
        <v>118</v>
      </c>
      <c r="E31" s="29">
        <v>4.0000000000000002E-4</v>
      </c>
      <c r="F31" s="30" t="s">
        <v>117</v>
      </c>
      <c r="G31" s="27" t="s">
        <v>105</v>
      </c>
      <c r="H31" s="27" t="s">
        <v>95</v>
      </c>
      <c r="I31" s="27">
        <v>7</v>
      </c>
      <c r="L31" s="45" t="s">
        <v>147</v>
      </c>
      <c r="M31" s="38">
        <v>0.14399999999999999</v>
      </c>
      <c r="N31" s="31">
        <v>15.58</v>
      </c>
      <c r="O31" s="31">
        <v>44.8</v>
      </c>
      <c r="P31" s="31">
        <v>6.1479999999999997</v>
      </c>
      <c r="Q31" s="32">
        <v>15.55</v>
      </c>
    </row>
    <row r="32" spans="1:19" x14ac:dyDescent="0.2">
      <c r="A32" s="27" t="s">
        <v>72</v>
      </c>
      <c r="B32" s="27" t="s">
        <v>71</v>
      </c>
      <c r="C32" s="29">
        <v>2.5700000000000001E-2</v>
      </c>
      <c r="D32" s="30" t="s">
        <v>116</v>
      </c>
      <c r="E32" s="29">
        <v>4.0000000000000002E-4</v>
      </c>
      <c r="F32" s="30" t="s">
        <v>115</v>
      </c>
      <c r="G32" s="27" t="s">
        <v>105</v>
      </c>
      <c r="H32" s="27" t="s">
        <v>114</v>
      </c>
      <c r="I32" s="27">
        <v>6</v>
      </c>
      <c r="L32" s="45" t="s">
        <v>146</v>
      </c>
      <c r="M32" s="38">
        <v>1.6000000000000001E-3</v>
      </c>
      <c r="N32" s="31">
        <v>12.7</v>
      </c>
      <c r="O32" s="31">
        <f>S32/1024</f>
        <v>0.5166015625</v>
      </c>
      <c r="P32" s="31">
        <v>6.359</v>
      </c>
      <c r="Q32" s="32">
        <v>15.55</v>
      </c>
      <c r="S32" s="27">
        <v>529</v>
      </c>
    </row>
    <row r="33" spans="1:19" x14ac:dyDescent="0.2">
      <c r="A33" s="27" t="s">
        <v>66</v>
      </c>
      <c r="B33" s="27" t="s">
        <v>65</v>
      </c>
      <c r="C33" s="28">
        <v>0</v>
      </c>
      <c r="D33" s="27" t="s">
        <v>58</v>
      </c>
      <c r="E33" s="28">
        <v>0</v>
      </c>
      <c r="F33" s="27" t="s">
        <v>58</v>
      </c>
      <c r="G33" s="27" t="s">
        <v>58</v>
      </c>
      <c r="I33" s="27">
        <v>0</v>
      </c>
      <c r="L33" s="45" t="s">
        <v>145</v>
      </c>
      <c r="M33" s="38">
        <v>1.6000000000000001E-3</v>
      </c>
      <c r="N33" s="31">
        <v>12.7</v>
      </c>
      <c r="O33" s="31">
        <f>S33/1024</f>
        <v>0.4931640625</v>
      </c>
      <c r="P33" s="31">
        <v>6.3550000000000004</v>
      </c>
      <c r="Q33" s="32">
        <v>15.55</v>
      </c>
      <c r="S33" s="27">
        <v>505</v>
      </c>
    </row>
    <row r="34" spans="1:19" x14ac:dyDescent="0.2">
      <c r="A34" s="27" t="s">
        <v>64</v>
      </c>
      <c r="B34" s="27" t="s">
        <v>63</v>
      </c>
      <c r="C34" s="28">
        <v>0</v>
      </c>
      <c r="D34" s="27" t="s">
        <v>58</v>
      </c>
      <c r="E34" s="28">
        <v>0</v>
      </c>
      <c r="F34" s="27" t="s">
        <v>58</v>
      </c>
      <c r="G34" s="27" t="s">
        <v>58</v>
      </c>
      <c r="I34" s="27">
        <v>0</v>
      </c>
      <c r="L34" s="45" t="s">
        <v>144</v>
      </c>
      <c r="M34" s="38">
        <v>1.5E-3</v>
      </c>
      <c r="N34" s="31">
        <v>12.7</v>
      </c>
      <c r="O34" s="31">
        <f>S34/1024</f>
        <v>0.5029296875</v>
      </c>
      <c r="P34" s="31">
        <v>6.3630000000000004</v>
      </c>
      <c r="Q34" s="32">
        <v>15.55</v>
      </c>
      <c r="S34" s="27">
        <v>515</v>
      </c>
    </row>
    <row r="35" spans="1:19" ht="17" thickBot="1" x14ac:dyDescent="0.25">
      <c r="A35" s="27" t="s">
        <v>62</v>
      </c>
      <c r="B35" s="27" t="s">
        <v>61</v>
      </c>
      <c r="C35" s="28">
        <v>0</v>
      </c>
      <c r="D35" s="27" t="s">
        <v>58</v>
      </c>
      <c r="E35" s="28">
        <v>0</v>
      </c>
      <c r="F35" s="27" t="s">
        <v>58</v>
      </c>
      <c r="G35" s="27" t="s">
        <v>58</v>
      </c>
      <c r="I35" s="27">
        <v>0</v>
      </c>
      <c r="L35" s="46" t="s">
        <v>147</v>
      </c>
      <c r="M35" s="39">
        <v>1.5E-3</v>
      </c>
      <c r="N35" s="40">
        <v>15.8</v>
      </c>
      <c r="O35" s="40">
        <v>15.8</v>
      </c>
      <c r="P35" s="40">
        <v>6.1210000000000004</v>
      </c>
      <c r="Q35" s="33">
        <v>15.55</v>
      </c>
    </row>
    <row r="36" spans="1:19" ht="17" thickBot="1" x14ac:dyDescent="0.25">
      <c r="A36" s="27" t="s">
        <v>60</v>
      </c>
      <c r="B36" s="27" t="s">
        <v>59</v>
      </c>
      <c r="C36" s="28">
        <v>0</v>
      </c>
      <c r="D36" s="27" t="s">
        <v>58</v>
      </c>
      <c r="E36" s="28">
        <v>0</v>
      </c>
      <c r="F36" s="27" t="s">
        <v>58</v>
      </c>
      <c r="G36" s="27" t="s">
        <v>58</v>
      </c>
      <c r="I36" s="27">
        <v>0</v>
      </c>
      <c r="L36" s="31"/>
      <c r="M36" s="31"/>
      <c r="N36" s="31"/>
      <c r="O36" s="31"/>
      <c r="P36" s="31"/>
      <c r="Q36" s="31"/>
    </row>
    <row r="37" spans="1:19" ht="34" x14ac:dyDescent="0.2">
      <c r="A37" s="27" t="s">
        <v>94</v>
      </c>
      <c r="B37" s="27" t="s">
        <v>93</v>
      </c>
      <c r="C37" s="27" t="s">
        <v>92</v>
      </c>
      <c r="D37" s="27" t="s">
        <v>91</v>
      </c>
      <c r="E37" s="27" t="s">
        <v>90</v>
      </c>
      <c r="F37" s="27" t="s">
        <v>89</v>
      </c>
      <c r="G37" s="27" t="s">
        <v>88</v>
      </c>
      <c r="H37" s="27" t="s">
        <v>87</v>
      </c>
      <c r="I37" s="27" t="s">
        <v>86</v>
      </c>
      <c r="L37" s="41"/>
      <c r="M37" s="42" t="s">
        <v>92</v>
      </c>
      <c r="N37" s="43" t="s">
        <v>152</v>
      </c>
      <c r="O37" s="43" t="s">
        <v>152</v>
      </c>
      <c r="P37" s="43" t="s">
        <v>153</v>
      </c>
      <c r="Q37" s="44" t="s">
        <v>154</v>
      </c>
    </row>
    <row r="38" spans="1:19" x14ac:dyDescent="0.2">
      <c r="A38" s="27" t="s">
        <v>85</v>
      </c>
      <c r="B38" s="27" t="s">
        <v>84</v>
      </c>
      <c r="C38" s="29">
        <v>2.0999999999999999E-3</v>
      </c>
      <c r="D38" s="30" t="s">
        <v>112</v>
      </c>
      <c r="E38" s="29">
        <v>4.0000000000000002E-4</v>
      </c>
      <c r="F38" s="30" t="s">
        <v>111</v>
      </c>
      <c r="G38" s="27" t="s">
        <v>105</v>
      </c>
      <c r="H38" s="27" t="s">
        <v>95</v>
      </c>
      <c r="I38" s="27">
        <v>7</v>
      </c>
      <c r="L38" s="94" t="s">
        <v>176</v>
      </c>
      <c r="M38" s="34">
        <f>AVERAGE(M6,M10,M14,M18,M22,M26,M30,M34)</f>
        <v>9.0124999999999997E-3</v>
      </c>
      <c r="N38" s="35">
        <f>AVERAGE(N6,N10,N14,N18,N22,N26,N30,N34)</f>
        <v>11.14</v>
      </c>
      <c r="O38" s="79">
        <f>AVERAGE(O6,O10,O14,O18,O22,O26,O30,O34)</f>
        <v>0.4603271484375</v>
      </c>
      <c r="P38" s="79">
        <f>AVERAGE(P6,P10,P14,P18,P22,P26,P30,P34) * 1.048576</f>
        <v>6.5541242879999997</v>
      </c>
      <c r="Q38" s="81">
        <f xml:space="preserve"> 15.55 * 1.073741824</f>
        <v>16.6966853632</v>
      </c>
    </row>
    <row r="39" spans="1:19" x14ac:dyDescent="0.2">
      <c r="A39" s="27" t="s">
        <v>81</v>
      </c>
      <c r="B39" s="27" t="s">
        <v>80</v>
      </c>
      <c r="C39" s="29">
        <v>2.0999999999999999E-3</v>
      </c>
      <c r="D39" s="30" t="s">
        <v>110</v>
      </c>
      <c r="E39" s="29">
        <v>4.0000000000000002E-4</v>
      </c>
      <c r="F39" s="30" t="s">
        <v>113</v>
      </c>
      <c r="G39" s="27" t="s">
        <v>105</v>
      </c>
      <c r="H39" s="27" t="s">
        <v>95</v>
      </c>
      <c r="I39" s="27">
        <v>7</v>
      </c>
      <c r="L39" s="94" t="s">
        <v>177</v>
      </c>
      <c r="M39" s="34">
        <f>AVERAGE(M5,M9,M13,M17,M21,M25,M29,M33)</f>
        <v>9.4375000000000014E-3</v>
      </c>
      <c r="N39" s="35">
        <f>AVERAGE(N5,N9,N13,N17,N21,N25,N29,N33)</f>
        <v>11.14</v>
      </c>
      <c r="O39" s="79">
        <f>AVERAGE(O5,O9,O13,O17,O21,O25,O29,O33)</f>
        <v>0.44970703125</v>
      </c>
      <c r="P39" s="79">
        <f>AVERAGE(P5,P9,P13,P17,P21,P25,P29,P33) * 1.048576</f>
        <v>6.5386577919999995</v>
      </c>
      <c r="Q39" s="81">
        <f xml:space="preserve"> 15.55 * 1.073741824</f>
        <v>16.6966853632</v>
      </c>
    </row>
    <row r="40" spans="1:19" x14ac:dyDescent="0.2">
      <c r="A40" s="27" t="s">
        <v>77</v>
      </c>
      <c r="B40" s="27" t="s">
        <v>76</v>
      </c>
      <c r="C40" s="29">
        <v>1.6999999999999999E-3</v>
      </c>
      <c r="D40" s="30" t="s">
        <v>108</v>
      </c>
      <c r="E40" s="29">
        <v>4.0000000000000002E-4</v>
      </c>
      <c r="F40" s="30" t="s">
        <v>107</v>
      </c>
      <c r="G40" s="27" t="s">
        <v>105</v>
      </c>
      <c r="H40" s="27" t="s">
        <v>95</v>
      </c>
      <c r="I40" s="27">
        <v>7</v>
      </c>
      <c r="L40" s="94" t="s">
        <v>178</v>
      </c>
      <c r="M40" s="34">
        <f>AVERAGE(M4,M8,M12,M16,M20,M24,M28,M32)</f>
        <v>2.2875E-3</v>
      </c>
      <c r="N40" s="35">
        <f>AVERAGE(N4,N8,N12,N16,N20,N24,N28,N32)</f>
        <v>11.14</v>
      </c>
      <c r="O40" s="79">
        <f>AVERAGE(O4,O8,O12,O16,O20,O24,O28,O32)</f>
        <v>0.468994140625</v>
      </c>
      <c r="P40" s="79">
        <f>AVERAGE(P4,P8,P12,P16,P20,P24,P28,P32) * 1.048576</f>
        <v>6.5488814080000006</v>
      </c>
      <c r="Q40" s="81">
        <f xml:space="preserve"> 15.55 * 1.073741824</f>
        <v>16.6966853632</v>
      </c>
    </row>
    <row r="41" spans="1:19" ht="17" thickBot="1" x14ac:dyDescent="0.25">
      <c r="A41" s="27" t="s">
        <v>72</v>
      </c>
      <c r="B41" s="27" t="s">
        <v>71</v>
      </c>
      <c r="C41" s="29">
        <v>7.7100000000000002E-2</v>
      </c>
      <c r="D41" s="30" t="s">
        <v>70</v>
      </c>
      <c r="E41" s="29">
        <v>4.0000000000000002E-4</v>
      </c>
      <c r="F41" s="30" t="s">
        <v>106</v>
      </c>
      <c r="G41" s="27" t="s">
        <v>105</v>
      </c>
      <c r="H41" s="27" t="s">
        <v>104</v>
      </c>
      <c r="I41" s="27">
        <v>6</v>
      </c>
      <c r="L41" s="95" t="s">
        <v>179</v>
      </c>
      <c r="M41" s="36">
        <f>AVERAGE(M7,M11,M15,M19,M23,M27,M31,M35)</f>
        <v>3.1800000000000002E-2</v>
      </c>
      <c r="N41" s="37">
        <f>AVERAGE(N7,N11,N15,N19,N23,N27,N31,N35)</f>
        <v>13.91</v>
      </c>
      <c r="O41" s="80">
        <f>AVERAGE(O7,O11,O15,O19,O23,O27,O31,O35)</f>
        <v>35.5625</v>
      </c>
      <c r="P41" s="80">
        <f>AVERAGE(P7,P11,P15,P19,P23,P27,P31,P35) * 1.048576</f>
        <v>6.3390351360000006</v>
      </c>
      <c r="Q41" s="82">
        <f xml:space="preserve"> 15.55 * 1.073741824</f>
        <v>16.6966853632</v>
      </c>
    </row>
    <row r="42" spans="1:19" x14ac:dyDescent="0.2">
      <c r="A42" s="27" t="s">
        <v>66</v>
      </c>
      <c r="B42" s="27" t="s">
        <v>65</v>
      </c>
      <c r="C42" s="28">
        <v>0</v>
      </c>
      <c r="D42" s="27" t="s">
        <v>58</v>
      </c>
      <c r="E42" s="28">
        <v>0</v>
      </c>
      <c r="F42" s="27" t="s">
        <v>58</v>
      </c>
      <c r="G42" s="27" t="s">
        <v>58</v>
      </c>
      <c r="I42" s="27">
        <v>0</v>
      </c>
    </row>
    <row r="43" spans="1:19" x14ac:dyDescent="0.2">
      <c r="A43" s="27" t="s">
        <v>64</v>
      </c>
      <c r="B43" s="27" t="s">
        <v>63</v>
      </c>
      <c r="C43" s="28">
        <v>0</v>
      </c>
      <c r="D43" s="27" t="s">
        <v>58</v>
      </c>
      <c r="E43" s="28">
        <v>0</v>
      </c>
      <c r="F43" s="27" t="s">
        <v>58</v>
      </c>
      <c r="G43" s="27" t="s">
        <v>58</v>
      </c>
      <c r="I43" s="27">
        <v>0</v>
      </c>
    </row>
    <row r="44" spans="1:19" x14ac:dyDescent="0.2">
      <c r="A44" s="27" t="s">
        <v>62</v>
      </c>
      <c r="B44" s="27" t="s">
        <v>61</v>
      </c>
      <c r="C44" s="28">
        <v>0</v>
      </c>
      <c r="D44" s="27" t="s">
        <v>58</v>
      </c>
      <c r="E44" s="28">
        <v>0</v>
      </c>
      <c r="F44" s="27" t="s">
        <v>58</v>
      </c>
      <c r="G44" s="27" t="s">
        <v>58</v>
      </c>
      <c r="I44" s="27">
        <v>0</v>
      </c>
    </row>
    <row r="45" spans="1:19" x14ac:dyDescent="0.2">
      <c r="A45" s="27" t="s">
        <v>60</v>
      </c>
      <c r="B45" s="27" t="s">
        <v>59</v>
      </c>
      <c r="C45" s="28">
        <v>0</v>
      </c>
      <c r="D45" s="27" t="s">
        <v>58</v>
      </c>
      <c r="E45" s="28">
        <v>0</v>
      </c>
      <c r="F45" s="27" t="s">
        <v>58</v>
      </c>
      <c r="G45" s="27" t="s">
        <v>58</v>
      </c>
      <c r="I45" s="27">
        <v>0</v>
      </c>
    </row>
    <row r="46" spans="1:19" x14ac:dyDescent="0.2">
      <c r="A46" s="27" t="s">
        <v>94</v>
      </c>
      <c r="B46" s="27" t="s">
        <v>93</v>
      </c>
      <c r="C46" s="27" t="s">
        <v>92</v>
      </c>
      <c r="D46" s="27" t="s">
        <v>91</v>
      </c>
      <c r="E46" s="27" t="s">
        <v>90</v>
      </c>
      <c r="F46" s="27" t="s">
        <v>89</v>
      </c>
      <c r="G46" s="27" t="s">
        <v>88</v>
      </c>
      <c r="H46" s="27" t="s">
        <v>87</v>
      </c>
      <c r="I46" s="27" t="s">
        <v>86</v>
      </c>
    </row>
    <row r="47" spans="1:19" x14ac:dyDescent="0.2">
      <c r="A47" s="27" t="s">
        <v>85</v>
      </c>
      <c r="B47" s="27" t="s">
        <v>84</v>
      </c>
      <c r="C47" s="29">
        <v>1.5E-3</v>
      </c>
      <c r="D47" s="30" t="s">
        <v>112</v>
      </c>
      <c r="E47" s="29">
        <v>4.0000000000000002E-4</v>
      </c>
      <c r="F47" s="30" t="s">
        <v>111</v>
      </c>
      <c r="G47" s="27" t="s">
        <v>105</v>
      </c>
      <c r="H47" s="27" t="s">
        <v>95</v>
      </c>
      <c r="I47" s="27">
        <v>7</v>
      </c>
    </row>
    <row r="48" spans="1:19" x14ac:dyDescent="0.2">
      <c r="A48" s="27" t="s">
        <v>81</v>
      </c>
      <c r="B48" s="27" t="s">
        <v>80</v>
      </c>
      <c r="C48" s="29">
        <v>1.6999999999999999E-3</v>
      </c>
      <c r="D48" s="30" t="s">
        <v>110</v>
      </c>
      <c r="E48" s="29">
        <v>4.0000000000000002E-4</v>
      </c>
      <c r="F48" s="30" t="s">
        <v>109</v>
      </c>
      <c r="G48" s="27" t="s">
        <v>105</v>
      </c>
      <c r="H48" s="27" t="s">
        <v>95</v>
      </c>
      <c r="I48" s="27">
        <v>7</v>
      </c>
    </row>
    <row r="49" spans="1:9" x14ac:dyDescent="0.2">
      <c r="A49" s="27" t="s">
        <v>77</v>
      </c>
      <c r="B49" s="27" t="s">
        <v>76</v>
      </c>
      <c r="C49" s="29">
        <v>1.8E-3</v>
      </c>
      <c r="D49" s="30" t="s">
        <v>108</v>
      </c>
      <c r="E49" s="29">
        <v>4.0000000000000002E-4</v>
      </c>
      <c r="F49" s="30" t="s">
        <v>107</v>
      </c>
      <c r="G49" s="27" t="s">
        <v>105</v>
      </c>
      <c r="H49" s="27" t="s">
        <v>95</v>
      </c>
      <c r="I49" s="27">
        <v>7</v>
      </c>
    </row>
    <row r="50" spans="1:9" x14ac:dyDescent="0.2">
      <c r="A50" s="27" t="s">
        <v>72</v>
      </c>
      <c r="B50" s="27" t="s">
        <v>71</v>
      </c>
      <c r="C50" s="29">
        <v>1.6000000000000001E-3</v>
      </c>
      <c r="D50" s="30" t="s">
        <v>70</v>
      </c>
      <c r="E50" s="29">
        <v>4.0000000000000002E-4</v>
      </c>
      <c r="F50" s="30" t="s">
        <v>106</v>
      </c>
      <c r="G50" s="27" t="s">
        <v>105</v>
      </c>
      <c r="H50" s="27" t="s">
        <v>104</v>
      </c>
      <c r="I50" s="27">
        <v>6</v>
      </c>
    </row>
    <row r="51" spans="1:9" x14ac:dyDescent="0.2">
      <c r="A51" s="27" t="s">
        <v>66</v>
      </c>
      <c r="B51" s="27" t="s">
        <v>65</v>
      </c>
      <c r="C51" s="28">
        <v>0</v>
      </c>
      <c r="D51" s="27" t="s">
        <v>58</v>
      </c>
      <c r="E51" s="28">
        <v>0</v>
      </c>
      <c r="F51" s="27" t="s">
        <v>58</v>
      </c>
      <c r="G51" s="27" t="s">
        <v>58</v>
      </c>
      <c r="I51" s="27">
        <v>0</v>
      </c>
    </row>
    <row r="52" spans="1:9" x14ac:dyDescent="0.2">
      <c r="A52" s="27" t="s">
        <v>64</v>
      </c>
      <c r="B52" s="27" t="s">
        <v>63</v>
      </c>
      <c r="C52" s="28">
        <v>0</v>
      </c>
      <c r="D52" s="27" t="s">
        <v>58</v>
      </c>
      <c r="E52" s="28">
        <v>0</v>
      </c>
      <c r="F52" s="27" t="s">
        <v>58</v>
      </c>
      <c r="G52" s="27" t="s">
        <v>58</v>
      </c>
      <c r="I52" s="27">
        <v>0</v>
      </c>
    </row>
    <row r="53" spans="1:9" x14ac:dyDescent="0.2">
      <c r="A53" s="27" t="s">
        <v>62</v>
      </c>
      <c r="B53" s="27" t="s">
        <v>61</v>
      </c>
      <c r="C53" s="28">
        <v>0</v>
      </c>
      <c r="D53" s="27" t="s">
        <v>58</v>
      </c>
      <c r="E53" s="28">
        <v>0</v>
      </c>
      <c r="F53" s="27" t="s">
        <v>58</v>
      </c>
      <c r="G53" s="27" t="s">
        <v>58</v>
      </c>
      <c r="I53" s="27">
        <v>0</v>
      </c>
    </row>
    <row r="54" spans="1:9" x14ac:dyDescent="0.2">
      <c r="A54" s="27" t="s">
        <v>60</v>
      </c>
      <c r="B54" s="27" t="s">
        <v>59</v>
      </c>
      <c r="C54" s="28">
        <v>0</v>
      </c>
      <c r="D54" s="27" t="s">
        <v>58</v>
      </c>
      <c r="E54" s="28">
        <v>0</v>
      </c>
      <c r="F54" s="27" t="s">
        <v>58</v>
      </c>
      <c r="G54" s="27" t="s">
        <v>58</v>
      </c>
      <c r="I54" s="27">
        <v>0</v>
      </c>
    </row>
    <row r="55" spans="1:9" x14ac:dyDescent="0.2">
      <c r="A55" s="27" t="s">
        <v>94</v>
      </c>
      <c r="B55" s="27" t="s">
        <v>93</v>
      </c>
      <c r="C55" s="27" t="s">
        <v>92</v>
      </c>
      <c r="D55" s="27" t="s">
        <v>91</v>
      </c>
      <c r="E55" s="27" t="s">
        <v>90</v>
      </c>
      <c r="F55" s="27" t="s">
        <v>89</v>
      </c>
      <c r="G55" s="27" t="s">
        <v>88</v>
      </c>
      <c r="H55" s="27" t="s">
        <v>87</v>
      </c>
      <c r="I55" s="27" t="s">
        <v>86</v>
      </c>
    </row>
    <row r="56" spans="1:9" x14ac:dyDescent="0.2">
      <c r="A56" s="27" t="s">
        <v>85</v>
      </c>
      <c r="B56" s="27" t="s">
        <v>84</v>
      </c>
      <c r="C56" s="29">
        <v>6.6E-3</v>
      </c>
      <c r="D56" s="30" t="s">
        <v>83</v>
      </c>
      <c r="E56" s="29">
        <v>4.0000000000000002E-4</v>
      </c>
      <c r="F56" s="30" t="s">
        <v>103</v>
      </c>
      <c r="G56" s="27" t="s">
        <v>102</v>
      </c>
      <c r="H56" s="27" t="s">
        <v>95</v>
      </c>
      <c r="I56" s="27">
        <v>7</v>
      </c>
    </row>
    <row r="57" spans="1:9" x14ac:dyDescent="0.2">
      <c r="A57" s="27" t="s">
        <v>81</v>
      </c>
      <c r="B57" s="27" t="s">
        <v>80</v>
      </c>
      <c r="C57" s="29">
        <v>6.3200000000000006E-2</v>
      </c>
      <c r="D57" s="30" t="s">
        <v>101</v>
      </c>
      <c r="E57" s="29">
        <v>4.0000000000000002E-4</v>
      </c>
      <c r="F57" s="30" t="s">
        <v>100</v>
      </c>
      <c r="G57" s="27" t="s">
        <v>68</v>
      </c>
      <c r="H57" s="27" t="s">
        <v>99</v>
      </c>
      <c r="I57" s="27">
        <v>7</v>
      </c>
    </row>
    <row r="58" spans="1:9" x14ac:dyDescent="0.2">
      <c r="A58" s="27" t="s">
        <v>77</v>
      </c>
      <c r="B58" s="27" t="s">
        <v>76</v>
      </c>
      <c r="C58" s="29">
        <v>6.0400000000000002E-2</v>
      </c>
      <c r="D58" s="30" t="s">
        <v>98</v>
      </c>
      <c r="E58" s="29">
        <v>4.0000000000000002E-4</v>
      </c>
      <c r="F58" s="30" t="s">
        <v>74</v>
      </c>
      <c r="G58" s="27" t="s">
        <v>68</v>
      </c>
      <c r="H58" s="27" t="s">
        <v>97</v>
      </c>
      <c r="I58" s="27">
        <v>7</v>
      </c>
    </row>
    <row r="59" spans="1:9" x14ac:dyDescent="0.2">
      <c r="A59" s="27" t="s">
        <v>72</v>
      </c>
      <c r="B59" s="27" t="s">
        <v>71</v>
      </c>
      <c r="C59" s="29">
        <v>0.14399999999999999</v>
      </c>
      <c r="D59" s="30" t="s">
        <v>96</v>
      </c>
      <c r="E59" s="29">
        <v>4.0000000000000002E-4</v>
      </c>
      <c r="F59" s="30" t="s">
        <v>69</v>
      </c>
      <c r="G59" s="27" t="s">
        <v>68</v>
      </c>
      <c r="H59" s="27" t="s">
        <v>95</v>
      </c>
      <c r="I59" s="27">
        <v>6</v>
      </c>
    </row>
    <row r="60" spans="1:9" x14ac:dyDescent="0.2">
      <c r="A60" s="27" t="s">
        <v>66</v>
      </c>
      <c r="B60" s="27" t="s">
        <v>65</v>
      </c>
      <c r="C60" s="28">
        <v>0</v>
      </c>
      <c r="D60" s="27" t="s">
        <v>58</v>
      </c>
      <c r="E60" s="28">
        <v>0</v>
      </c>
      <c r="F60" s="27" t="s">
        <v>58</v>
      </c>
      <c r="G60" s="27" t="s">
        <v>58</v>
      </c>
      <c r="I60" s="27">
        <v>0</v>
      </c>
    </row>
    <row r="61" spans="1:9" x14ac:dyDescent="0.2">
      <c r="A61" s="27" t="s">
        <v>64</v>
      </c>
      <c r="B61" s="27" t="s">
        <v>63</v>
      </c>
      <c r="C61" s="28">
        <v>0</v>
      </c>
      <c r="D61" s="27" t="s">
        <v>58</v>
      </c>
      <c r="E61" s="28">
        <v>0</v>
      </c>
      <c r="F61" s="27" t="s">
        <v>58</v>
      </c>
      <c r="G61" s="27" t="s">
        <v>58</v>
      </c>
      <c r="I61" s="27">
        <v>0</v>
      </c>
    </row>
    <row r="62" spans="1:9" x14ac:dyDescent="0.2">
      <c r="A62" s="27" t="s">
        <v>62</v>
      </c>
      <c r="B62" s="27" t="s">
        <v>61</v>
      </c>
      <c r="C62" s="28">
        <v>0</v>
      </c>
      <c r="D62" s="27" t="s">
        <v>58</v>
      </c>
      <c r="E62" s="28">
        <v>0</v>
      </c>
      <c r="F62" s="27" t="s">
        <v>58</v>
      </c>
      <c r="G62" s="27" t="s">
        <v>58</v>
      </c>
      <c r="I62" s="27">
        <v>0</v>
      </c>
    </row>
    <row r="63" spans="1:9" x14ac:dyDescent="0.2">
      <c r="A63" s="27" t="s">
        <v>60</v>
      </c>
      <c r="B63" s="27" t="s">
        <v>59</v>
      </c>
      <c r="C63" s="28">
        <v>0</v>
      </c>
      <c r="D63" s="27" t="s">
        <v>58</v>
      </c>
      <c r="E63" s="28">
        <v>0</v>
      </c>
      <c r="F63" s="27" t="s">
        <v>58</v>
      </c>
      <c r="G63" s="27" t="s">
        <v>58</v>
      </c>
      <c r="I63" s="27">
        <v>0</v>
      </c>
    </row>
    <row r="64" spans="1:9" x14ac:dyDescent="0.2">
      <c r="A64" s="27" t="s">
        <v>94</v>
      </c>
      <c r="B64" s="27" t="s">
        <v>93</v>
      </c>
      <c r="C64" s="27" t="s">
        <v>92</v>
      </c>
      <c r="D64" s="27" t="s">
        <v>91</v>
      </c>
      <c r="E64" s="27" t="s">
        <v>90</v>
      </c>
      <c r="F64" s="27" t="s">
        <v>89</v>
      </c>
      <c r="G64" s="27" t="s">
        <v>88</v>
      </c>
      <c r="H64" s="27" t="s">
        <v>87</v>
      </c>
      <c r="I64" s="27" t="s">
        <v>86</v>
      </c>
    </row>
    <row r="65" spans="1:9" x14ac:dyDescent="0.2">
      <c r="A65" s="27" t="s">
        <v>85</v>
      </c>
      <c r="B65" s="27" t="s">
        <v>84</v>
      </c>
      <c r="C65" s="29">
        <v>1.6000000000000001E-3</v>
      </c>
      <c r="D65" s="30" t="s">
        <v>83</v>
      </c>
      <c r="E65" s="29">
        <v>4.0000000000000002E-4</v>
      </c>
      <c r="F65" s="30" t="s">
        <v>82</v>
      </c>
      <c r="G65" s="27" t="s">
        <v>68</v>
      </c>
      <c r="H65" s="27" t="s">
        <v>73</v>
      </c>
      <c r="I65" s="27">
        <v>7</v>
      </c>
    </row>
    <row r="66" spans="1:9" x14ac:dyDescent="0.2">
      <c r="A66" s="27" t="s">
        <v>81</v>
      </c>
      <c r="B66" s="27" t="s">
        <v>80</v>
      </c>
      <c r="C66" s="29">
        <v>1.6000000000000001E-3</v>
      </c>
      <c r="D66" s="30" t="s">
        <v>79</v>
      </c>
      <c r="E66" s="29">
        <v>4.0000000000000002E-4</v>
      </c>
      <c r="F66" s="30" t="s">
        <v>78</v>
      </c>
      <c r="G66" s="27" t="s">
        <v>68</v>
      </c>
      <c r="H66" s="27" t="s">
        <v>73</v>
      </c>
      <c r="I66" s="27">
        <v>7</v>
      </c>
    </row>
    <row r="67" spans="1:9" x14ac:dyDescent="0.2">
      <c r="A67" s="27" t="s">
        <v>77</v>
      </c>
      <c r="B67" s="27" t="s">
        <v>76</v>
      </c>
      <c r="C67" s="29">
        <v>1.5E-3</v>
      </c>
      <c r="D67" s="30" t="s">
        <v>75</v>
      </c>
      <c r="E67" s="29">
        <v>4.0000000000000002E-4</v>
      </c>
      <c r="F67" s="30" t="s">
        <v>74</v>
      </c>
      <c r="G67" s="27" t="s">
        <v>68</v>
      </c>
      <c r="H67" s="27" t="s">
        <v>73</v>
      </c>
      <c r="I67" s="27">
        <v>7</v>
      </c>
    </row>
    <row r="68" spans="1:9" x14ac:dyDescent="0.2">
      <c r="A68" s="27" t="s">
        <v>72</v>
      </c>
      <c r="B68" s="27" t="s">
        <v>71</v>
      </c>
      <c r="C68" s="29">
        <v>1.5E-3</v>
      </c>
      <c r="D68" s="30" t="s">
        <v>70</v>
      </c>
      <c r="E68" s="29">
        <v>4.0000000000000002E-4</v>
      </c>
      <c r="F68" s="30" t="s">
        <v>69</v>
      </c>
      <c r="G68" s="27" t="s">
        <v>68</v>
      </c>
      <c r="H68" s="27" t="s">
        <v>67</v>
      </c>
      <c r="I68" s="27">
        <v>6</v>
      </c>
    </row>
    <row r="69" spans="1:9" x14ac:dyDescent="0.2">
      <c r="A69" s="27" t="s">
        <v>66</v>
      </c>
      <c r="B69" s="27" t="s">
        <v>65</v>
      </c>
      <c r="C69" s="28">
        <v>0</v>
      </c>
      <c r="D69" s="27" t="s">
        <v>58</v>
      </c>
      <c r="E69" s="28">
        <v>0</v>
      </c>
      <c r="F69" s="27" t="s">
        <v>58</v>
      </c>
      <c r="G69" s="27" t="s">
        <v>58</v>
      </c>
      <c r="I69" s="27">
        <v>0</v>
      </c>
    </row>
    <row r="70" spans="1:9" x14ac:dyDescent="0.2">
      <c r="A70" s="27" t="s">
        <v>64</v>
      </c>
      <c r="B70" s="27" t="s">
        <v>63</v>
      </c>
      <c r="C70" s="28">
        <v>0</v>
      </c>
      <c r="D70" s="27" t="s">
        <v>58</v>
      </c>
      <c r="E70" s="28">
        <v>0</v>
      </c>
      <c r="F70" s="27" t="s">
        <v>58</v>
      </c>
      <c r="G70" s="27" t="s">
        <v>58</v>
      </c>
      <c r="I70" s="27">
        <v>0</v>
      </c>
    </row>
    <row r="71" spans="1:9" x14ac:dyDescent="0.2">
      <c r="A71" s="27" t="s">
        <v>62</v>
      </c>
      <c r="B71" s="27" t="s">
        <v>61</v>
      </c>
      <c r="C71" s="28">
        <v>0</v>
      </c>
      <c r="D71" s="27" t="s">
        <v>58</v>
      </c>
      <c r="E71" s="28">
        <v>0</v>
      </c>
      <c r="F71" s="27" t="s">
        <v>58</v>
      </c>
      <c r="G71" s="27" t="s">
        <v>58</v>
      </c>
      <c r="I71" s="27">
        <v>0</v>
      </c>
    </row>
    <row r="72" spans="1:9" x14ac:dyDescent="0.2">
      <c r="A72" s="27" t="s">
        <v>60</v>
      </c>
      <c r="B72" s="27" t="s">
        <v>59</v>
      </c>
      <c r="C72" s="28">
        <v>0</v>
      </c>
      <c r="D72" s="27" t="s">
        <v>58</v>
      </c>
      <c r="E72" s="28">
        <v>0</v>
      </c>
      <c r="F72" s="27" t="s">
        <v>58</v>
      </c>
      <c r="G72" s="27" t="s">
        <v>58</v>
      </c>
      <c r="I72" s="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8" workbookViewId="0">
      <selection activeCell="Q42" sqref="Q4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7" t="s">
        <v>42</v>
      </c>
      <c r="E7" s="48" t="s">
        <v>43</v>
      </c>
      <c r="G7" s="5"/>
      <c r="H7" s="47" t="s">
        <v>42</v>
      </c>
      <c r="I7" s="48" t="s">
        <v>43</v>
      </c>
      <c r="K7" s="5"/>
      <c r="L7" s="47" t="s">
        <v>42</v>
      </c>
      <c r="M7" s="48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49" t="s">
        <v>57</v>
      </c>
      <c r="D12" s="21">
        <v>24.971222649755209</v>
      </c>
      <c r="E12" s="22"/>
      <c r="G12" s="49" t="s">
        <v>57</v>
      </c>
      <c r="H12" s="21">
        <v>494.64248697497646</v>
      </c>
      <c r="I12" s="22"/>
      <c r="K12" s="49" t="s">
        <v>57</v>
      </c>
      <c r="L12" s="21">
        <v>972.59089191969053</v>
      </c>
      <c r="M12" s="22"/>
    </row>
    <row r="18" spans="3:11" ht="14" thickBot="1" x14ac:dyDescent="0.2"/>
    <row r="19" spans="3:11" ht="19" customHeight="1" x14ac:dyDescent="0.15">
      <c r="C19" s="64" t="s">
        <v>42</v>
      </c>
      <c r="D19" s="65"/>
      <c r="E19" s="65"/>
      <c r="F19" s="66"/>
      <c r="G19" s="51"/>
      <c r="H19" s="50"/>
      <c r="I19" s="64" t="s">
        <v>155</v>
      </c>
      <c r="J19" s="65"/>
      <c r="K19" s="66"/>
    </row>
    <row r="20" spans="3:11" ht="28" x14ac:dyDescent="0.15">
      <c r="C20" s="59" t="s">
        <v>35</v>
      </c>
      <c r="D20" s="58" t="s">
        <v>37</v>
      </c>
      <c r="E20" s="58" t="s">
        <v>39</v>
      </c>
      <c r="F20" s="60" t="s">
        <v>156</v>
      </c>
      <c r="G20" s="51"/>
      <c r="H20" s="52"/>
      <c r="I20" s="59" t="s">
        <v>37</v>
      </c>
      <c r="J20" s="58" t="s">
        <v>39</v>
      </c>
      <c r="K20" s="60" t="s">
        <v>156</v>
      </c>
    </row>
    <row r="21" spans="3:11" x14ac:dyDescent="0.15">
      <c r="C21" s="53">
        <f>D8</f>
        <v>515.10566666666671</v>
      </c>
      <c r="D21" s="51">
        <f>D9</f>
        <v>666.00411489645933</v>
      </c>
      <c r="E21" s="51">
        <f>D10</f>
        <v>670.74682096041306</v>
      </c>
      <c r="F21" s="54">
        <f>D12</f>
        <v>24.971222649755209</v>
      </c>
      <c r="G21" s="51"/>
      <c r="H21" s="51"/>
      <c r="I21" s="53">
        <f>E9</f>
        <v>1040.9225054652568</v>
      </c>
      <c r="J21" s="51">
        <f>E10</f>
        <v>796.91455621109969</v>
      </c>
      <c r="K21" s="54">
        <f>D12</f>
        <v>24.971222649755209</v>
      </c>
    </row>
    <row r="22" spans="3:11" x14ac:dyDescent="0.15">
      <c r="C22" s="53">
        <f>H8</f>
        <v>396.65933333333334</v>
      </c>
      <c r="D22" s="51">
        <f>H9</f>
        <v>351.40972492843503</v>
      </c>
      <c r="E22" s="51">
        <f>H10</f>
        <v>461.67304458513331</v>
      </c>
      <c r="F22" s="54">
        <f>H12</f>
        <v>494.64248697497646</v>
      </c>
      <c r="G22" s="51"/>
      <c r="H22" s="51"/>
      <c r="I22" s="53">
        <f>I9</f>
        <v>530.72116225604634</v>
      </c>
      <c r="J22" s="52">
        <f>I10</f>
        <v>566.46727886794577</v>
      </c>
      <c r="K22" s="54">
        <f>H12</f>
        <v>494.64248697497646</v>
      </c>
    </row>
    <row r="23" spans="3:11" ht="14" thickBot="1" x14ac:dyDescent="0.2">
      <c r="C23" s="55">
        <f>L8</f>
        <v>233.49633333333335</v>
      </c>
      <c r="D23" s="56">
        <f>L9</f>
        <v>249.56134624881869</v>
      </c>
      <c r="E23" s="56">
        <f>L10</f>
        <v>339.96199677938768</v>
      </c>
      <c r="F23" s="57">
        <f>L12</f>
        <v>972.59089191969053</v>
      </c>
      <c r="G23" s="51"/>
      <c r="H23" s="51"/>
      <c r="I23" s="55">
        <f>M9</f>
        <v>290.50553667361635</v>
      </c>
      <c r="J23" s="56">
        <f>M10</f>
        <v>387.72318745864965</v>
      </c>
      <c r="K23" s="57">
        <f>L12</f>
        <v>972.59089191969053</v>
      </c>
    </row>
    <row r="24" spans="3:11" x14ac:dyDescent="0.15">
      <c r="C24" s="51"/>
      <c r="D24" s="51"/>
      <c r="E24" s="51"/>
      <c r="F24" s="51"/>
      <c r="G24" s="51"/>
      <c r="H24" s="51"/>
      <c r="I24" s="51"/>
      <c r="J24" s="51"/>
      <c r="K24" s="5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2023-12-05T21:49:43Z</dcterms:modified>
</cp:coreProperties>
</file>